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24226"/>
  <mc:AlternateContent xmlns:mc="http://schemas.openxmlformats.org/markup-compatibility/2006">
    <mc:Choice Requires="x15">
      <x15ac:absPath xmlns:x15ac="http://schemas.microsoft.com/office/spreadsheetml/2010/11/ac" url="C:\Users\Anil\Desktop\Projects\29. Dorchester\New Files - MAY 2022\INVOICE\INV - 005 (24-March-2023)\"/>
    </mc:Choice>
  </mc:AlternateContent>
  <xr:revisionPtr revIDLastSave="0" documentId="13_ncr:1_{343A2201-5E71-4277-91F3-D95437408042}" xr6:coauthVersionLast="47" xr6:coauthVersionMax="47" xr10:uidLastSave="{00000000-0000-0000-0000-000000000000}"/>
  <bookViews>
    <workbookView xWindow="-120" yWindow="-120" windowWidth="29040" windowHeight="15840" tabRatio="732" xr2:uid="{00000000-000D-0000-FFFF-FFFF00000000}"/>
  </bookViews>
  <sheets>
    <sheet name="INV-005" sheetId="99" r:id="rId1"/>
    <sheet name="INV-005 - BOQ" sheetId="9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0">[1]Payment!#REF!</definedName>
    <definedName name="_24_09_90">[1]Payment!#REF!</definedName>
    <definedName name="_31_09_90">[1]Payment!#REF!</definedName>
    <definedName name="_DAT1">[1]Payment!#REF!</definedName>
    <definedName name="_DAT2">[1]Payment!#REF!</definedName>
    <definedName name="_xlnm._FilterDatabase" localSheetId="1" hidden="1">'INV-005 - BOQ'!$A$7:$AQ$231</definedName>
    <definedName name="_FIN9">[1]Input!#REF!</definedName>
    <definedName name="_INP15">[1]Payment!#REF!</definedName>
    <definedName name="_INP16">[1]Payment!#REF!</definedName>
    <definedName name="_M">[1]Payment!#REF!</definedName>
    <definedName name="_PAY1">[1]Payment!#REF!</definedName>
    <definedName name="_PAY2">[1]Payment!#REF!</definedName>
    <definedName name="_WHY1">[1]Payment!#REF!</definedName>
    <definedName name="Amount">#REF!</definedName>
    <definedName name="Amt_prev_paid">[2]CERTIFICATE!#REF!</definedName>
    <definedName name="Amt_prev_paid_range">[2]CERTIFICATE!#REF!</definedName>
    <definedName name="ColdRoomSuppliers" localSheetId="0">#REF!</definedName>
    <definedName name="ColdRoomSuppliers">#REF!</definedName>
    <definedName name="CONT">[1]Payment!#REF!</definedName>
    <definedName name="CostingRatesArray" localSheetId="0">[3]CostingRates!#REF!</definedName>
    <definedName name="CostingRatesArray">[3]CostingRates!#REF!</definedName>
    <definedName name="CostingRateSelectionArray" localSheetId="0">#REF!</definedName>
    <definedName name="CostingRateSelectionArray">#REF!</definedName>
    <definedName name="CostingRateType" localSheetId="0">#REF!</definedName>
    <definedName name="CostingRateType">#REF!</definedName>
    <definedName name="CountryOfOrigin" localSheetId="0">[4]CostingRates!$A$82:$A$149</definedName>
    <definedName name="CountryOfOrigin">#REF!</definedName>
    <definedName name="Currencies" localSheetId="0">#REF!</definedName>
    <definedName name="Currencies">#REF!</definedName>
    <definedName name="Currency_List" localSheetId="0">OFFSET('INV-005'!Microsoft_Investor_Currency_Rates, 4, 0, ROWS('INV-005'!Microsoft_Investor_Currency_Rates) - 12, 1)</definedName>
    <definedName name="Currency_List">OFFSET([0]!Microsoft_Investor_Currency_Rates, 4, 0, ROWS([0]!Microsoft_Investor_Currency_Rates) - 12, 1)</definedName>
    <definedName name="Currency_List_Lookup">OFFSET('[5]MSN MoneyCentral Currency Rates'!Microsoft_Investor_Currency_Rates, 4, 0, ROWS('[5]MSN MoneyCentral Currency Rates'!Microsoft_Investor_Currency_Rates) - 12, 3)</definedName>
    <definedName name="CurrencyCodes" localSheetId="0">#REF!</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stomFabricators">#REF!</definedName>
    <definedName name="data8" localSheetId="0">#REF!</definedName>
    <definedName name="data8">#REF!</definedName>
    <definedName name="DATE">[1]Payment!#REF!</definedName>
    <definedName name="DETAIL">[1]Payment!#REF!</definedName>
    <definedName name="dflt4">'[6]Customize Your Invoice'!$E$26</definedName>
    <definedName name="dflt5">'[6]Customize Your Invoice'!$E$27</definedName>
    <definedName name="dflt6">'[6]Customize Your Invoice'!$D$28</definedName>
    <definedName name="EnteredCurrencies" localSheetId="0">'[4]IPA-01'!#REF!</definedName>
    <definedName name="EnteredCurrencies" localSheetId="1">'INV-005 - BOQ'!#REF!</definedName>
    <definedName name="EnteredCurrencies">#REF!</definedName>
    <definedName name="ESCAL">[1]Payment!#REF!</definedName>
    <definedName name="FINANCE">[1]Payment!#REF!</definedName>
    <definedName name="FMENU">[1]Payment!#REF!</definedName>
    <definedName name="FreightMultiplier" localSheetId="0">#REF!</definedName>
    <definedName name="FreightMultiplier">#REF!</definedName>
    <definedName name="FreightRatesArray" localSheetId="0">[3]CostingRates!#REF!</definedName>
    <definedName name="FreightRatesArray">[3]CostingRates!#REF!</definedName>
    <definedName name="FreightRatesRev1" localSheetId="0">#REF!</definedName>
    <definedName name="FreightRatesRev1">#REF!</definedName>
    <definedName name="FreightRatesRev2" localSheetId="0">#REF!</definedName>
    <definedName name="FreightRatesRev2">#REF!</definedName>
    <definedName name="FreightRatesRev3" localSheetId="0">#REF!</definedName>
    <definedName name="FreightRatesRev3">#REF!</definedName>
    <definedName name="FreightRatesRev4">#REF!</definedName>
    <definedName name="FreightRatesRevSpl">#REF!</definedName>
    <definedName name="FreightRatesTitles" localSheetId="0">[3]CostingRates!#REF!</definedName>
    <definedName name="FreightRatesTitles">[3]CostingRates!#REF!</definedName>
    <definedName name="FreightRatesVertArray" localSheetId="0">#REF!</definedName>
    <definedName name="FreightRatesVertArray">#REF!</definedName>
    <definedName name="Group2Countries" localSheetId="0">#REF!</definedName>
    <definedName name="Group2Countries">#REF!</definedName>
    <definedName name="hello">#REF!</definedName>
    <definedName name="hjjj">[7]CostingRates!$A$82:$A$149</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mportedMultiplier" localSheetId="0">#REF!</definedName>
    <definedName name="ImportedMultiplier">#REF!</definedName>
    <definedName name="InstallationMultiplier" localSheetId="0">#REF!</definedName>
    <definedName name="InstallationMultiplier">#REF!</definedName>
    <definedName name="LocalEquipmentSuppliers">#REF!</definedName>
    <definedName name="LocalMultiplier" localSheetId="0">#REF!</definedName>
    <definedName name="LocalMultiplier">#REF!</definedName>
    <definedName name="MAT">[1]Payment!#REF!</definedName>
    <definedName name="Microsoft_Investor_Currency_Rates" localSheetId="0">#REF!</definedName>
    <definedName name="Microsoft_Investor_Currency_Rates">#REF!</definedName>
    <definedName name="MMENU">[1]Payment!#REF!</definedName>
    <definedName name="MSAVE">[1]Payment!#REF!</definedName>
    <definedName name="NEWPAY">[1]Payment!#REF!</definedName>
    <definedName name="NonSupplyManufacturers" localSheetId="0">#REF!</definedName>
    <definedName name="NonSupplyManufacturers">#REF!</definedName>
    <definedName name="OLE_LINK1_9">[8]VARIATIONS!#REF!</definedName>
    <definedName name="PackageName">'[9]cover page'!$E$13</definedName>
    <definedName name="PAY">[1]Payment!#REF!</definedName>
    <definedName name="PREINV">[1]Payment!#REF!</definedName>
    <definedName name="PREPAY">[1]Payment!#REF!</definedName>
    <definedName name="PREVINV">[1]Payment!#REF!</definedName>
    <definedName name="PREVPAY">[1]Payment!#REF!</definedName>
    <definedName name="_xlnm.Print_Area" localSheetId="0">'INV-005'!$A$1:$I$43</definedName>
    <definedName name="_xlnm.Print_Area" localSheetId="1">'INV-005 - BOQ'!$W$1:$AQ$239</definedName>
    <definedName name="Print_Area_MI">#REF!</definedName>
    <definedName name="_xlnm.Print_Titles" localSheetId="1">'INV-005 - BOQ'!$4:$7</definedName>
    <definedName name="Qty.">#REF!</definedName>
    <definedName name="raj">#REF!</definedName>
    <definedName name="RAJESH">#REF!</definedName>
    <definedName name="Rate">#REF!</definedName>
    <definedName name="RET">[1]Payment!#REF!</definedName>
    <definedName name="RETENT">[1]Payment!#REF!</definedName>
    <definedName name="RFCList">[10]List!$A$1:$A$8</definedName>
    <definedName name="SCREEN">[1]Payment!#REF!</definedName>
    <definedName name="START">[1]Input!#REF!</definedName>
    <definedName name="SUBCONT">[1]Payment!#REF!</definedName>
    <definedName name="SURETY">[1]Payment!#REF!</definedName>
    <definedName name="temp" hidden="1">{"'Break down'!$A$4"}</definedName>
    <definedName name="TITLE">[11]List!$A$1:$A$12</definedName>
    <definedName name="TotalEADisctExWks" localSheetId="0">'[4]IPA-01'!#REF!</definedName>
    <definedName name="TotalEADisctExWks" localSheetId="1">'INV-005 - BOQ'!#REF!</definedName>
    <definedName name="TotalEADisctExWks">#REF!</definedName>
    <definedName name="TransportModes" localSheetId="0">#REF!</definedName>
    <definedName name="TransportModes">#REF!</definedName>
    <definedName name="UPDATE">[1]Payment!#REF!</definedName>
    <definedName name="VALUE">[1]Payment!#REF!</definedName>
    <definedName name="VariationName">'[12]cover page'!$A$26</definedName>
    <definedName name="VariationNo">'[13]cover page'!$E$24</definedName>
    <definedName name="VAT">[1]Payment!#REF!</definedName>
    <definedName name="VATNOW">[1]Payment!#REF!</definedName>
    <definedName name="vital5">'[6]Customize Your Invoice'!$E$15</definedName>
    <definedName name="WCA">[1]Payment!#REF!</definedName>
    <definedName name="WCANOW">[1]Payment!#REF!</definedName>
    <definedName name="WHY">[1]Payment!#REF!</definedName>
    <definedName name="Z_0C85061C_DDF8_452F_AF4A_24F34ADC2607_.wvu.FilterData" localSheetId="1" hidden="1">'INV-005 - BOQ'!$A$7:$AQ$238</definedName>
    <definedName name="Z_0C85061C_DDF8_452F_AF4A_24F34ADC2607_.wvu.PrintArea" localSheetId="1" hidden="1">'INV-005 - BOQ'!$A$1:$AQ$239</definedName>
    <definedName name="Z_0C85061C_DDF8_452F_AF4A_24F34ADC2607_.wvu.PrintTitles" localSheetId="1" hidden="1">'INV-005 - BOQ'!$A:$E,'INV-005 - BOQ'!$4:$7</definedName>
    <definedName name="Z_0F48BF31_B7FE_44C6_AEBD_047ABDA915D9_.wvu.Cols" localSheetId="1" hidden="1">'INV-005 - BOQ'!$A:$K</definedName>
    <definedName name="Z_0F48BF31_B7FE_44C6_AEBD_047ABDA915D9_.wvu.FilterData" localSheetId="1" hidden="1">'INV-005 - BOQ'!$A$7:$AQ$233</definedName>
    <definedName name="Z_0F48BF31_B7FE_44C6_AEBD_047ABDA915D9_.wvu.PrintArea" localSheetId="1" hidden="1">'INV-005 - BOQ'!$AC$1:$AD$233</definedName>
    <definedName name="Z_0F48BF31_B7FE_44C6_AEBD_047ABDA915D9_.wvu.PrintTitles" localSheetId="1" hidden="1">'INV-005 - BOQ'!$2:$7</definedName>
    <definedName name="Z_673A8DA3_02FE_4B76_BF65_393FC966587C_.wvu.Cols" localSheetId="1" hidden="1">'INV-005 - BOQ'!$F:$F,'INV-005 - BOQ'!$M:$O,'INV-005 - BOQ'!$Q:$Q,'INV-005 - BOQ'!$S:$Y,'INV-005 - BOQ'!#REF!,'INV-005 - BOQ'!#REF!,'INV-005 - BOQ'!#REF!</definedName>
    <definedName name="Z_673A8DA3_02FE_4B76_BF65_393FC966587C_.wvu.FilterData" localSheetId="1" hidden="1">'INV-005 - BOQ'!$A$7:$AQ$154</definedName>
    <definedName name="Z_673A8DA3_02FE_4B76_BF65_393FC966587C_.wvu.PrintArea" localSheetId="1" hidden="1">'INV-005 - BOQ'!$AB$1:$AQ$239</definedName>
    <definedName name="Z_673A8DA3_02FE_4B76_BF65_393FC966587C_.wvu.PrintTitles" localSheetId="1" hidden="1">'INV-005 - BOQ'!$4:$7</definedName>
    <definedName name="Z_CFDE7055_1090_481E_8D58_B08FA7D3E687_.wvu.Cols" localSheetId="1" hidden="1">'INV-005 - BOQ'!$K:$K,'INV-005 - BOQ'!#REF!,'INV-005 - BOQ'!#REF!,'INV-005 - BOQ'!#REF!,'INV-005 - BOQ'!$AH:$AQ</definedName>
    <definedName name="Z_CFDE7055_1090_481E_8D58_B08FA7D3E687_.wvu.FilterData" localSheetId="1" hidden="1">'INV-005 - BOQ'!$A$7:$AQ$233</definedName>
    <definedName name="Z_CFDE7055_1090_481E_8D58_B08FA7D3E687_.wvu.PrintTitles" localSheetId="1" hidden="1">'INV-005 - BOQ'!$2:$7</definedName>
    <definedName name="Z_FC14E68C_25D1_4FAE_BBD8_168D5594179F_.wvu.Cols" localSheetId="1" hidden="1">'INV-005 - BOQ'!$B:$D,'INV-005 - BOQ'!$F:$H,'INV-005 - BOQ'!$J:$Y,'INV-005 - BOQ'!$AA:$AA,'INV-005 - BOQ'!$AI:$AQ,'INV-005 - BOQ'!#REF!,'INV-005 - BOQ'!#REF!,'INV-005 - BOQ'!#REF!,'INV-005 - BOQ'!#REF!,'INV-005 - BOQ'!#REF!,'INV-005 - BOQ'!#REF!</definedName>
    <definedName name="Z_FC14E68C_25D1_4FAE_BBD8_168D5594179F_.wvu.FilterData" localSheetId="1" hidden="1">'INV-005 - BOQ'!$A$7:$AQ$154</definedName>
    <definedName name="Z_FC14E68C_25D1_4FAE_BBD8_168D5594179F_.wvu.PrintArea" localSheetId="1" hidden="1">'INV-005 - BOQ'!$A$1:$AQ$239</definedName>
    <definedName name="Z_FC14E68C_25D1_4FAE_BBD8_168D5594179F_.wvu.PrintTitles" localSheetId="1" hidden="1">'INV-005 - BOQ'!$A:$AB,'INV-005 - BOQ'!$4:$7</definedName>
    <definedName name="zxdasf">[14]CurrencyRatesSheet!$A$8:$A$72</definedName>
  </definedNames>
  <calcPr calcId="191029"/>
  <customWorkbookViews>
    <customWorkbookView name="Tender Rates Entry" guid="{FC14E68C-25D1-4FAE-BBD8-168D5594179F}" maximized="1" xWindow="1" yWindow="1" windowWidth="1356" windowHeight="548" tabRatio="604" activeSheetId="15"/>
    <customWorkbookView name="Tender Submission View" guid="{673A8DA3-02FE-4B76-BF65-393FC966587C}" maximized="1" xWindow="1" yWindow="1" windowWidth="1356" windowHeight="508" tabRatio="603" activeSheetId="15"/>
    <customWorkbookView name="All Columns" guid="{0C85061C-DDF8-452F-AF4A-24F34ADC2607}" maximized="1" xWindow="1" yWindow="1" windowWidth="1360" windowHeight="556" tabRatio="604" activeSheetId="1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0" i="98" l="1"/>
  <c r="I19" i="99" l="1"/>
  <c r="AO227" i="98" l="1"/>
  <c r="AJ227" i="98"/>
  <c r="AO186" i="98"/>
  <c r="AJ186" i="98"/>
  <c r="AO158" i="98"/>
  <c r="AJ158" i="98"/>
  <c r="AO135" i="98"/>
  <c r="AJ135" i="98"/>
  <c r="AO125" i="98"/>
  <c r="AJ125" i="98"/>
  <c r="AL226" i="98"/>
  <c r="AN226" i="98" s="1"/>
  <c r="AP226" i="98" s="1"/>
  <c r="AL225" i="98"/>
  <c r="AN225" i="98" s="1"/>
  <c r="AP225" i="98" s="1"/>
  <c r="AL224" i="98"/>
  <c r="AN224" i="98" s="1"/>
  <c r="AP224" i="98" s="1"/>
  <c r="AL223" i="98"/>
  <c r="AN223" i="98" s="1"/>
  <c r="AP223" i="98" s="1"/>
  <c r="AL222" i="98"/>
  <c r="AN222" i="98" s="1"/>
  <c r="AP222" i="98" s="1"/>
  <c r="AL221" i="98"/>
  <c r="AN221" i="98" s="1"/>
  <c r="AP221" i="98" s="1"/>
  <c r="AL220" i="98"/>
  <c r="AN220" i="98" s="1"/>
  <c r="AP220" i="98" s="1"/>
  <c r="AL219" i="98"/>
  <c r="AN219" i="98" s="1"/>
  <c r="AP219" i="98" s="1"/>
  <c r="AL218" i="98"/>
  <c r="AN218" i="98" s="1"/>
  <c r="AP218" i="98" s="1"/>
  <c r="AL217" i="98"/>
  <c r="AN217" i="98" s="1"/>
  <c r="AP217" i="98" s="1"/>
  <c r="AL170" i="98"/>
  <c r="AL166" i="98"/>
  <c r="AL165" i="98"/>
  <c r="AL163" i="98"/>
  <c r="AL161" i="98"/>
  <c r="AL145" i="98"/>
  <c r="AN145" i="98" s="1"/>
  <c r="AP145" i="98" s="1"/>
  <c r="AL77" i="98"/>
  <c r="AN77" i="98" s="1"/>
  <c r="AP77" i="98" s="1"/>
  <c r="AL116" i="98"/>
  <c r="AN116" i="98" s="1"/>
  <c r="AP116" i="98" s="1"/>
  <c r="AL152" i="98"/>
  <c r="AN152" i="98" s="1"/>
  <c r="AP152" i="98" s="1"/>
  <c r="AL151" i="98"/>
  <c r="AN151" i="98" s="1"/>
  <c r="AP151" i="98" s="1"/>
  <c r="AL148" i="98"/>
  <c r="AN148" i="98" s="1"/>
  <c r="AP148" i="98" s="1"/>
  <c r="AL147" i="98"/>
  <c r="AP147" i="98" s="1"/>
  <c r="AL146" i="98"/>
  <c r="AP146" i="98" s="1"/>
  <c r="AL119" i="98"/>
  <c r="AN119" i="98" s="1"/>
  <c r="AP119" i="98" s="1"/>
  <c r="AL118" i="98"/>
  <c r="AN118" i="98" s="1"/>
  <c r="AP118" i="98" s="1"/>
  <c r="AL117" i="98"/>
  <c r="AN117" i="98" s="1"/>
  <c r="AP117" i="98" s="1"/>
  <c r="AL101" i="98"/>
  <c r="AN101" i="98" s="1"/>
  <c r="AP101" i="98" s="1"/>
  <c r="AL100" i="98"/>
  <c r="AN100" i="98" s="1"/>
  <c r="AP100" i="98" s="1"/>
  <c r="AL99" i="98"/>
  <c r="AN99" i="98" s="1"/>
  <c r="AP99" i="98" s="1"/>
  <c r="AL98" i="98"/>
  <c r="AP98" i="98" s="1"/>
  <c r="AL97" i="98"/>
  <c r="AN97" i="98" s="1"/>
  <c r="AP97" i="98" s="1"/>
  <c r="AL96" i="98"/>
  <c r="AN96" i="98" s="1"/>
  <c r="AP96" i="98" s="1"/>
  <c r="AL95" i="98"/>
  <c r="AN95" i="98" s="1"/>
  <c r="AP95" i="98" s="1"/>
  <c r="AL94" i="98"/>
  <c r="AP94" i="98" s="1"/>
  <c r="AL86" i="98"/>
  <c r="AN86" i="98" s="1"/>
  <c r="AP86" i="98" s="1"/>
  <c r="AL85" i="98"/>
  <c r="AN85" i="98" s="1"/>
  <c r="AP85" i="98" s="1"/>
  <c r="AL84" i="98"/>
  <c r="AN84" i="98" s="1"/>
  <c r="AP84" i="98" s="1"/>
  <c r="AL83" i="98"/>
  <c r="AP83" i="98" s="1"/>
  <c r="AL72" i="98"/>
  <c r="AN72" i="98" s="1"/>
  <c r="AP72" i="98" s="1"/>
  <c r="AL71" i="98"/>
  <c r="AN71" i="98" s="1"/>
  <c r="AP71" i="98" s="1"/>
  <c r="AL70" i="98"/>
  <c r="AN70" i="98" s="1"/>
  <c r="AP70" i="98" s="1"/>
  <c r="AL69" i="98"/>
  <c r="AN69" i="98" s="1"/>
  <c r="AP69" i="98" s="1"/>
  <c r="AL68" i="98"/>
  <c r="AN68" i="98" s="1"/>
  <c r="AP68" i="98" s="1"/>
  <c r="AL67" i="98"/>
  <c r="AN67" i="98" s="1"/>
  <c r="AP67" i="98" s="1"/>
  <c r="AL65" i="98"/>
  <c r="AN65" i="98" s="1"/>
  <c r="AP65" i="98" s="1"/>
  <c r="AL64" i="98"/>
  <c r="AN64" i="98" s="1"/>
  <c r="AP64" i="98" s="1"/>
  <c r="AL63" i="98"/>
  <c r="AN63" i="98" s="1"/>
  <c r="AP63" i="98" s="1"/>
  <c r="AL62" i="98"/>
  <c r="AN62" i="98" s="1"/>
  <c r="AP62" i="98" s="1"/>
  <c r="AL61" i="98"/>
  <c r="AN61" i="98" s="1"/>
  <c r="AP61" i="98" s="1"/>
  <c r="AL60" i="98"/>
  <c r="AN60" i="98" s="1"/>
  <c r="AP60" i="98" s="1"/>
  <c r="AL52" i="98"/>
  <c r="AN52" i="98" s="1"/>
  <c r="AP52" i="98" s="1"/>
  <c r="AL51" i="98"/>
  <c r="AN51" i="98" s="1"/>
  <c r="AP51" i="98" s="1"/>
  <c r="AL50" i="98"/>
  <c r="AN50" i="98" s="1"/>
  <c r="AP50" i="98" s="1"/>
  <c r="AL49" i="98"/>
  <c r="AN49" i="98" s="1"/>
  <c r="AP49" i="98" s="1"/>
  <c r="AL48" i="98"/>
  <c r="AN48" i="98" s="1"/>
  <c r="AP48" i="98" s="1"/>
  <c r="AL47" i="98"/>
  <c r="AN47" i="98" s="1"/>
  <c r="AP47" i="98" s="1"/>
  <c r="AL46" i="98"/>
  <c r="AN46" i="98" s="1"/>
  <c r="AP46" i="98" s="1"/>
  <c r="AL45" i="98"/>
  <c r="AN45" i="98" s="1"/>
  <c r="AP45" i="98" s="1"/>
  <c r="AL44" i="98"/>
  <c r="AN44" i="98" s="1"/>
  <c r="AP44" i="98" s="1"/>
  <c r="AL43" i="98"/>
  <c r="AN43" i="98" s="1"/>
  <c r="AP43" i="98" s="1"/>
  <c r="AL42" i="98"/>
  <c r="AN42" i="98" s="1"/>
  <c r="AP42" i="98" s="1"/>
  <c r="AL41" i="98"/>
  <c r="AN41" i="98" s="1"/>
  <c r="AP41" i="98" s="1"/>
  <c r="AL40" i="98"/>
  <c r="AN40" i="98" s="1"/>
  <c r="AP40" i="98" s="1"/>
  <c r="AL39" i="98"/>
  <c r="AN39" i="98" s="1"/>
  <c r="AP39" i="98" s="1"/>
  <c r="AL38" i="98"/>
  <c r="AN38" i="98" s="1"/>
  <c r="AP38" i="98" s="1"/>
  <c r="AL37" i="98"/>
  <c r="AN37" i="98" s="1"/>
  <c r="AP37" i="98" s="1"/>
  <c r="AL36" i="98"/>
  <c r="AN36" i="98" s="1"/>
  <c r="AP36" i="98" s="1"/>
  <c r="AL35" i="98"/>
  <c r="AN35" i="98" s="1"/>
  <c r="AP35" i="98" s="1"/>
  <c r="AL33" i="98"/>
  <c r="AN33" i="98" s="1"/>
  <c r="AP33" i="98" s="1"/>
  <c r="AL32" i="98"/>
  <c r="AN32" i="98" s="1"/>
  <c r="AP32" i="98" s="1"/>
  <c r="AL31" i="98"/>
  <c r="AN31" i="98" s="1"/>
  <c r="AP31" i="98" s="1"/>
  <c r="AL30" i="98"/>
  <c r="AN30" i="98" s="1"/>
  <c r="AP30" i="98" s="1"/>
  <c r="AL29" i="98"/>
  <c r="AN29" i="98" s="1"/>
  <c r="AP29" i="98" s="1"/>
  <c r="AL28" i="98"/>
  <c r="AN28" i="98" s="1"/>
  <c r="AP28" i="98" s="1"/>
  <c r="AL27" i="98"/>
  <c r="AN27" i="98" s="1"/>
  <c r="AP27" i="98" s="1"/>
  <c r="AL26" i="98"/>
  <c r="AN26" i="98" s="1"/>
  <c r="AP26" i="98" s="1"/>
  <c r="AL25" i="98"/>
  <c r="AN25" i="98" s="1"/>
  <c r="AP25" i="98" s="1"/>
  <c r="AL24" i="98"/>
  <c r="AN24" i="98" s="1"/>
  <c r="AP24" i="98" s="1"/>
  <c r="AL23" i="98"/>
  <c r="AN23" i="98" s="1"/>
  <c r="AP23" i="98" s="1"/>
  <c r="AL22" i="98"/>
  <c r="AN22" i="98" s="1"/>
  <c r="AP22" i="98" s="1"/>
  <c r="AL13" i="98"/>
  <c r="AN13" i="98" s="1"/>
  <c r="AP13" i="98" s="1"/>
  <c r="AL12" i="98"/>
  <c r="AN12" i="98" s="1"/>
  <c r="AP12" i="98" s="1"/>
  <c r="AL11" i="98"/>
  <c r="AN11" i="98" s="1"/>
  <c r="AL231" i="98"/>
  <c r="AN231" i="98" s="1"/>
  <c r="AP231" i="98" s="1"/>
  <c r="AL229" i="98"/>
  <c r="AN229" i="98" s="1"/>
  <c r="AP229" i="98" s="1"/>
  <c r="AL216" i="98"/>
  <c r="AN216" i="98" s="1"/>
  <c r="AP216" i="98" s="1"/>
  <c r="AL215" i="98"/>
  <c r="AN215" i="98" s="1"/>
  <c r="AP215" i="98" s="1"/>
  <c r="AL214" i="98"/>
  <c r="AN214" i="98" s="1"/>
  <c r="AP214" i="98" s="1"/>
  <c r="AL213" i="98"/>
  <c r="AN213" i="98" s="1"/>
  <c r="AP213" i="98" s="1"/>
  <c r="AL212" i="98"/>
  <c r="AN212" i="98" s="1"/>
  <c r="AP212" i="98" s="1"/>
  <c r="AL211" i="98"/>
  <c r="AN211" i="98" s="1"/>
  <c r="AP211" i="98" s="1"/>
  <c r="AL210" i="98"/>
  <c r="AN210" i="98" s="1"/>
  <c r="AP210" i="98" s="1"/>
  <c r="AL209" i="98"/>
  <c r="AN209" i="98" s="1"/>
  <c r="AP209" i="98" s="1"/>
  <c r="AL207" i="98"/>
  <c r="AN207" i="98" s="1"/>
  <c r="AP207" i="98" s="1"/>
  <c r="AL206" i="98"/>
  <c r="AN206" i="98" s="1"/>
  <c r="AP206" i="98" s="1"/>
  <c r="AL205" i="98"/>
  <c r="AN205" i="98" s="1"/>
  <c r="AP205" i="98" s="1"/>
  <c r="AL204" i="98"/>
  <c r="AN204" i="98" s="1"/>
  <c r="AP204" i="98" s="1"/>
  <c r="AL202" i="98"/>
  <c r="AN202" i="98" s="1"/>
  <c r="AP202" i="98" s="1"/>
  <c r="AL201" i="98"/>
  <c r="AN201" i="98" s="1"/>
  <c r="AP201" i="98" s="1"/>
  <c r="AL200" i="98"/>
  <c r="AN200" i="98" s="1"/>
  <c r="AP200" i="98" s="1"/>
  <c r="AL199" i="98"/>
  <c r="AN199" i="98" s="1"/>
  <c r="AP199" i="98" s="1"/>
  <c r="AL198" i="98"/>
  <c r="AN198" i="98" s="1"/>
  <c r="AP198" i="98" s="1"/>
  <c r="AL197" i="98"/>
  <c r="AN197" i="98" s="1"/>
  <c r="AP197" i="98" s="1"/>
  <c r="AL196" i="98"/>
  <c r="AN196" i="98" s="1"/>
  <c r="AP196" i="98" s="1"/>
  <c r="AL193" i="98"/>
  <c r="AN193" i="98" s="1"/>
  <c r="AP193" i="98" s="1"/>
  <c r="AL192" i="98"/>
  <c r="AN192" i="98" s="1"/>
  <c r="AP192" i="98" s="1"/>
  <c r="AL191" i="98"/>
  <c r="AN191" i="98" s="1"/>
  <c r="AP191" i="98" s="1"/>
  <c r="AL190" i="98"/>
  <c r="AN190" i="98" s="1"/>
  <c r="AP190" i="98" s="1"/>
  <c r="AL189" i="98"/>
  <c r="AN189" i="98" s="1"/>
  <c r="AP189" i="98" s="1"/>
  <c r="AL185" i="98"/>
  <c r="AL184" i="98"/>
  <c r="AL183" i="98"/>
  <c r="AL182" i="98"/>
  <c r="AL181" i="98"/>
  <c r="AL180" i="98"/>
  <c r="AL179" i="98"/>
  <c r="AL177" i="98"/>
  <c r="AL175" i="98"/>
  <c r="AL173" i="98"/>
  <c r="AL172" i="98"/>
  <c r="AL171" i="98"/>
  <c r="AL169" i="98"/>
  <c r="AL168" i="98"/>
  <c r="AL167" i="98"/>
  <c r="AL164" i="98"/>
  <c r="AL162" i="98"/>
  <c r="AL157" i="98"/>
  <c r="AN157" i="98" s="1"/>
  <c r="AP157" i="98" s="1"/>
  <c r="AL156" i="98"/>
  <c r="AN156" i="98" s="1"/>
  <c r="AP156" i="98" s="1"/>
  <c r="AL154" i="98"/>
  <c r="AN154" i="98" s="1"/>
  <c r="AP154" i="98" s="1"/>
  <c r="AL153" i="98"/>
  <c r="AN153" i="98" s="1"/>
  <c r="AP153" i="98" s="1"/>
  <c r="AL150" i="98"/>
  <c r="AN150" i="98" s="1"/>
  <c r="AP150" i="98" s="1"/>
  <c r="AL149" i="98"/>
  <c r="AN149" i="98" s="1"/>
  <c r="AP149" i="98" s="1"/>
  <c r="AL144" i="98"/>
  <c r="AN144" i="98" s="1"/>
  <c r="AP144" i="98" s="1"/>
  <c r="AL143" i="98"/>
  <c r="AN143" i="98" s="1"/>
  <c r="AP143" i="98" s="1"/>
  <c r="AL142" i="98"/>
  <c r="AN142" i="98" s="1"/>
  <c r="AP142" i="98" s="1"/>
  <c r="AL141" i="98"/>
  <c r="AN141" i="98" s="1"/>
  <c r="AP141" i="98" s="1"/>
  <c r="AL140" i="98"/>
  <c r="AN140" i="98" s="1"/>
  <c r="AP140" i="98" s="1"/>
  <c r="AL139" i="98"/>
  <c r="AN139" i="98" s="1"/>
  <c r="AP139" i="98" s="1"/>
  <c r="AL138" i="98"/>
  <c r="AN138" i="98" s="1"/>
  <c r="AP138" i="98" s="1"/>
  <c r="AL134" i="98"/>
  <c r="AN134" i="98" s="1"/>
  <c r="AP134" i="98" s="1"/>
  <c r="AL131" i="98"/>
  <c r="AN131" i="98" s="1"/>
  <c r="AP131" i="98" s="1"/>
  <c r="AL129" i="98"/>
  <c r="AN129" i="98" s="1"/>
  <c r="AP129" i="98" s="1"/>
  <c r="AL124" i="98"/>
  <c r="AN124" i="98" s="1"/>
  <c r="AP124" i="98" s="1"/>
  <c r="AL122" i="98"/>
  <c r="AN122" i="98" s="1"/>
  <c r="AP122" i="98" s="1"/>
  <c r="AL120" i="98"/>
  <c r="AN120" i="98" s="1"/>
  <c r="AP120" i="98" s="1"/>
  <c r="AL115" i="98"/>
  <c r="AN115" i="98" s="1"/>
  <c r="AP115" i="98" s="1"/>
  <c r="AL113" i="98"/>
  <c r="AN113" i="98" s="1"/>
  <c r="AP113" i="98" s="1"/>
  <c r="AL112" i="98"/>
  <c r="AN112" i="98" s="1"/>
  <c r="AP112" i="98" s="1"/>
  <c r="AL111" i="98"/>
  <c r="AN111" i="98" s="1"/>
  <c r="AP111" i="98" s="1"/>
  <c r="AL109" i="98"/>
  <c r="AN109" i="98" s="1"/>
  <c r="AP109" i="98" s="1"/>
  <c r="AL108" i="98"/>
  <c r="AN108" i="98" s="1"/>
  <c r="AP108" i="98" s="1"/>
  <c r="AL106" i="98"/>
  <c r="AN106" i="98" s="1"/>
  <c r="AP106" i="98" s="1"/>
  <c r="AL105" i="98"/>
  <c r="AN105" i="98" s="1"/>
  <c r="AP105" i="98" s="1"/>
  <c r="AL104" i="98"/>
  <c r="AN104" i="98" s="1"/>
  <c r="AP104" i="98" s="1"/>
  <c r="AL103" i="98"/>
  <c r="AN103" i="98" s="1"/>
  <c r="AP103" i="98" s="1"/>
  <c r="AL102" i="98"/>
  <c r="AN102" i="98" s="1"/>
  <c r="AP102" i="98" s="1"/>
  <c r="AL93" i="98"/>
  <c r="AN93" i="98" s="1"/>
  <c r="AP93" i="98" s="1"/>
  <c r="AL92" i="98"/>
  <c r="AN92" i="98" s="1"/>
  <c r="AP92" i="98" s="1"/>
  <c r="AL91" i="98"/>
  <c r="AN91" i="98" s="1"/>
  <c r="AP91" i="98" s="1"/>
  <c r="AL90" i="98"/>
  <c r="AN90" i="98" s="1"/>
  <c r="AP90" i="98" s="1"/>
  <c r="AL89" i="98"/>
  <c r="AN89" i="98" s="1"/>
  <c r="AP89" i="98" s="1"/>
  <c r="AL88" i="98"/>
  <c r="AN88" i="98" s="1"/>
  <c r="AP88" i="98" s="1"/>
  <c r="AL81" i="98"/>
  <c r="AN81" i="98" s="1"/>
  <c r="AP81" i="98" s="1"/>
  <c r="AL80" i="98"/>
  <c r="AN80" i="98" s="1"/>
  <c r="AP80" i="98" s="1"/>
  <c r="AL79" i="98"/>
  <c r="AN79" i="98" s="1"/>
  <c r="AP79" i="98" s="1"/>
  <c r="AL78" i="98"/>
  <c r="AN78" i="98" s="1"/>
  <c r="AP78" i="98" s="1"/>
  <c r="AL76" i="98"/>
  <c r="AN76" i="98" s="1"/>
  <c r="AP76" i="98" s="1"/>
  <c r="AL75" i="98"/>
  <c r="AN75" i="98" s="1"/>
  <c r="AL74" i="98"/>
  <c r="AN74" i="98" s="1"/>
  <c r="AP74" i="98" s="1"/>
  <c r="AL73" i="98"/>
  <c r="AN73" i="98" s="1"/>
  <c r="AP73" i="98" s="1"/>
  <c r="AL59" i="98"/>
  <c r="AN59" i="98" s="1"/>
  <c r="AP59" i="98" s="1"/>
  <c r="AL58" i="98"/>
  <c r="AN58" i="98" s="1"/>
  <c r="AP58" i="98" s="1"/>
  <c r="AL56" i="98"/>
  <c r="AN56" i="98" s="1"/>
  <c r="AP56" i="98" s="1"/>
  <c r="AL54" i="98"/>
  <c r="AN54" i="98" s="1"/>
  <c r="AP54" i="98" s="1"/>
  <c r="AL34" i="98"/>
  <c r="AN34" i="98" s="1"/>
  <c r="AP34" i="98" s="1"/>
  <c r="AL20" i="98"/>
  <c r="AN20" i="98" s="1"/>
  <c r="AP20" i="98" s="1"/>
  <c r="AL18" i="98"/>
  <c r="AN18" i="98" s="1"/>
  <c r="AP18" i="98" s="1"/>
  <c r="AL16" i="98"/>
  <c r="AN16" i="98" s="1"/>
  <c r="AP16" i="98" s="1"/>
  <c r="AL15" i="98"/>
  <c r="AN15" i="98" s="1"/>
  <c r="AP15" i="98" s="1"/>
  <c r="AL10" i="98"/>
  <c r="AP10" i="98" s="1"/>
  <c r="AN162" i="98" l="1"/>
  <c r="AP162" i="98" s="1"/>
  <c r="AN169" i="98"/>
  <c r="AP169" i="98" s="1"/>
  <c r="AN163" i="98"/>
  <c r="AP163" i="98" s="1"/>
  <c r="AN164" i="98"/>
  <c r="AP164" i="98" s="1"/>
  <c r="AN171" i="98"/>
  <c r="AP171" i="98" s="1"/>
  <c r="AN177" i="98"/>
  <c r="AP177" i="98" s="1"/>
  <c r="AN182" i="98"/>
  <c r="AP182" i="98" s="1"/>
  <c r="AN165" i="98"/>
  <c r="AP165" i="98" s="1"/>
  <c r="AN167" i="98"/>
  <c r="AP167" i="98" s="1"/>
  <c r="AN172" i="98"/>
  <c r="AP172" i="98" s="1"/>
  <c r="AN179" i="98"/>
  <c r="AP179" i="98" s="1"/>
  <c r="AN183" i="98"/>
  <c r="AP183" i="98" s="1"/>
  <c r="AN166" i="98"/>
  <c r="AP166" i="98" s="1"/>
  <c r="AN175" i="98"/>
  <c r="AP175" i="98" s="1"/>
  <c r="AN181" i="98"/>
  <c r="AP181" i="98" s="1"/>
  <c r="AN185" i="98"/>
  <c r="AN168" i="98"/>
  <c r="AP168" i="98" s="1"/>
  <c r="AN173" i="98"/>
  <c r="AP173" i="98" s="1"/>
  <c r="AN180" i="98"/>
  <c r="AP180" i="98" s="1"/>
  <c r="AN184" i="98"/>
  <c r="AP184" i="98" s="1"/>
  <c r="AN161" i="98"/>
  <c r="AP161" i="98" s="1"/>
  <c r="AN170" i="98"/>
  <c r="AP170" i="98" s="1"/>
  <c r="AP11" i="98"/>
  <c r="AP75" i="98"/>
  <c r="AP135" i="98"/>
  <c r="AJ233" i="98"/>
  <c r="AJ235" i="98" s="1"/>
  <c r="AJ236" i="98" s="1"/>
  <c r="AN135" i="98"/>
  <c r="AN158" i="98"/>
  <c r="AP227" i="98"/>
  <c r="AO233" i="98"/>
  <c r="AO235" i="98" s="1"/>
  <c r="AO236" i="98" s="1"/>
  <c r="AO237" i="98" s="1"/>
  <c r="AP158" i="98"/>
  <c r="AN227" i="98"/>
  <c r="AN125" i="98"/>
  <c r="AN186" i="98" l="1"/>
  <c r="AP185" i="98"/>
  <c r="AP186" i="98" s="1"/>
  <c r="AP125" i="98"/>
  <c r="AP233" i="98" s="1"/>
  <c r="AN233" i="98"/>
  <c r="AJ237" i="98"/>
  <c r="AM234" i="98" l="1"/>
  <c r="AN234" i="98" s="1"/>
  <c r="AP234" i="98" s="1"/>
  <c r="AP235" i="98" s="1"/>
  <c r="AP236" i="98" s="1"/>
  <c r="AN235" i="98" l="1"/>
  <c r="I20" i="99" s="1"/>
  <c r="I22" i="99" s="1"/>
  <c r="AP237" i="98"/>
  <c r="AN236" i="98" l="1"/>
  <c r="AN237" i="98" s="1"/>
  <c r="I23" i="99"/>
  <c r="I21" i="99"/>
  <c r="I27" i="99" l="1"/>
  <c r="I29" i="99" s="1"/>
  <c r="I30" i="99" s="1"/>
  <c r="I31" i="9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9000000}" name="Connection7" type="4" refreshedVersion="2" background="1" saveData="1">
    <webPr sourceData="1" parsePre="1" consecutive="1" xl2000="1" url="http://www.nbd.ae/NBD/NBD_CDA/CDA_Standalone_Pages/NBD_CDA_ExchangeRates/" htmlTables="1">
      <tables count="1">
        <x v="10"/>
      </tables>
    </webPr>
  </connection>
</connections>
</file>

<file path=xl/sharedStrings.xml><?xml version="1.0" encoding="utf-8"?>
<sst xmlns="http://schemas.openxmlformats.org/spreadsheetml/2006/main" count="3962" uniqueCount="563">
  <si>
    <t>Area Title</t>
  </si>
  <si>
    <t>No</t>
  </si>
  <si>
    <t>Amount
(UAE Dirhams)</t>
  </si>
  <si>
    <t>S. No.</t>
  </si>
  <si>
    <t>Manufacturer</t>
  </si>
  <si>
    <t>UAE Dirhams</t>
  </si>
  <si>
    <t>U. K.</t>
  </si>
  <si>
    <t>U. A. E.</t>
  </si>
  <si>
    <t>S. No</t>
  </si>
  <si>
    <t>Item No</t>
  </si>
  <si>
    <t>Unit</t>
  </si>
  <si>
    <t xml:space="preserve">Model </t>
  </si>
  <si>
    <t>Origin</t>
  </si>
  <si>
    <t>Grand Total</t>
  </si>
  <si>
    <t>Non-Supply Item</t>
  </si>
  <si>
    <t>Check??</t>
  </si>
  <si>
    <t>U. S. A.</t>
  </si>
  <si>
    <t>Building</t>
  </si>
  <si>
    <t>Building Area</t>
  </si>
  <si>
    <t>Kitchen Area</t>
  </si>
  <si>
    <t>-</t>
  </si>
  <si>
    <t>Bill No.</t>
  </si>
  <si>
    <t>Comments</t>
  </si>
  <si>
    <t>Area</t>
  </si>
  <si>
    <t>Page No</t>
  </si>
  <si>
    <t>Show for Bill</t>
  </si>
  <si>
    <t>Drawing No</t>
  </si>
  <si>
    <t>Drawing rev</t>
  </si>
  <si>
    <t>Spacer</t>
  </si>
  <si>
    <t>1
1</t>
  </si>
  <si>
    <t>Titles</t>
  </si>
  <si>
    <t>Check</t>
  </si>
  <si>
    <t>Unit Rate
(UAE Dirhams)</t>
  </si>
  <si>
    <t>Area / Item Description</t>
  </si>
  <si>
    <t>R1 Query</t>
  </si>
  <si>
    <t>Building Title</t>
  </si>
  <si>
    <t>AreaCode</t>
  </si>
  <si>
    <t>Variation Ref</t>
  </si>
  <si>
    <t>Calc Change</t>
  </si>
  <si>
    <t>Price Updated</t>
  </si>
  <si>
    <t>Details Updated</t>
  </si>
  <si>
    <t>Marker</t>
  </si>
  <si>
    <t>TSSC.</t>
  </si>
  <si>
    <t>Total For Food Service Equipment In All Areas As Listed (Installed &amp; Commissioned)   :</t>
  </si>
  <si>
    <t>Equipment Category</t>
  </si>
  <si>
    <t>Building Subtotals</t>
  </si>
  <si>
    <t>Area Seq No.</t>
  </si>
  <si>
    <t>Area Item Prefix</t>
  </si>
  <si>
    <t>Building Code</t>
  </si>
  <si>
    <t>Composite Item No.</t>
  </si>
  <si>
    <t>VAT 5%</t>
  </si>
  <si>
    <t>LEVEL 4</t>
  </si>
  <si>
    <t>RS.00 ROOM SERVICE BOH</t>
  </si>
  <si>
    <t>Custom</t>
  </si>
  <si>
    <t>RS.24</t>
  </si>
  <si>
    <t>RS.27</t>
  </si>
  <si>
    <t>Fire Suppression System</t>
  </si>
  <si>
    <t>RS.27A</t>
  </si>
  <si>
    <t>RS.27B</t>
  </si>
  <si>
    <t>FND.1614.L4.FB.SCH.001.00</t>
  </si>
  <si>
    <t>LEVEL 2</t>
  </si>
  <si>
    <t>Foodservice Equipment</t>
  </si>
  <si>
    <t>FND.1614.02.FB.SCH.001.00</t>
  </si>
  <si>
    <t>TB.00 TERRACE BAR</t>
  </si>
  <si>
    <t>TB.05</t>
  </si>
  <si>
    <t>SBP.00 SECRET BAR PANTRY</t>
  </si>
  <si>
    <t>SBP.08</t>
  </si>
  <si>
    <t>LL.00 LOBBY LOUNGE SUPPORT PANTRY</t>
  </si>
  <si>
    <t>LL.04</t>
  </si>
  <si>
    <t>Nitro Cold Brew Dispenser With Filter</t>
  </si>
  <si>
    <t>LL.16</t>
  </si>
  <si>
    <t>LL.22</t>
  </si>
  <si>
    <t>LL.46</t>
  </si>
  <si>
    <t>Services Distribution Unit with Potshelf and panels</t>
  </si>
  <si>
    <t>LL.49</t>
  </si>
  <si>
    <t>LL.49A</t>
  </si>
  <si>
    <t>BASEMENT 1</t>
  </si>
  <si>
    <t>FND-1614-B1-FB-SCH-001</t>
  </si>
  <si>
    <t>FL.00 FLOWER ROOM</t>
  </si>
  <si>
    <t>FL.01</t>
  </si>
  <si>
    <t>Modular Coldroom complete with</t>
  </si>
  <si>
    <t>Control Panel</t>
  </si>
  <si>
    <t>Evaporator</t>
  </si>
  <si>
    <t>Remote Air Cooled Compressor</t>
  </si>
  <si>
    <t>LD.00 LOADING DOCK</t>
  </si>
  <si>
    <t>LD.07</t>
  </si>
  <si>
    <t>LD.08</t>
  </si>
  <si>
    <t>RD.00 RECEIVING &amp; DECANT</t>
  </si>
  <si>
    <t>RD.08</t>
  </si>
  <si>
    <t>RW.00 RAW WASH</t>
  </si>
  <si>
    <t>RW.03</t>
  </si>
  <si>
    <t>CS.00 CENTRL FOOD AND BEVERAGE STORES</t>
  </si>
  <si>
    <t>CS.01</t>
  </si>
  <si>
    <t>5 Compartment Modular Coldroom/Freezer Room Suite Comprising:</t>
  </si>
  <si>
    <t>Control Panels</t>
  </si>
  <si>
    <t>Evaporator (Vegetable &amp; Fruit Coldroom)</t>
  </si>
  <si>
    <t>Air Cooled Compressor (Vegetable &amp; Fruit Coldroom)</t>
  </si>
  <si>
    <t>Evaporator (Meat Coldroom)</t>
  </si>
  <si>
    <t>Air Cooled Compressor (Meat Coldroom)</t>
  </si>
  <si>
    <t>Evaporator (Poultry Coldroom)</t>
  </si>
  <si>
    <t>Air Cooled Compressor (Poultry Coldroom)</t>
  </si>
  <si>
    <t>Evaporator (Seafood Coldroom)</t>
  </si>
  <si>
    <t>Air Cooled Compressor (Seafood Coldroom)</t>
  </si>
  <si>
    <t>Evaporator (Fish Coldroom)</t>
  </si>
  <si>
    <t>Air Cooled Compressor (Fish Coldroom)</t>
  </si>
  <si>
    <t>CS.06</t>
  </si>
  <si>
    <t>FL.01A</t>
  </si>
  <si>
    <t>FL.01B</t>
  </si>
  <si>
    <t>FL.01C</t>
  </si>
  <si>
    <t>CS.01A</t>
  </si>
  <si>
    <t>CS.01B</t>
  </si>
  <si>
    <t>CS.01C</t>
  </si>
  <si>
    <t>CS.01D</t>
  </si>
  <si>
    <t>CS.01E</t>
  </si>
  <si>
    <t>CS.01F</t>
  </si>
  <si>
    <t>CS.01G</t>
  </si>
  <si>
    <t>CS.01H</t>
  </si>
  <si>
    <t>CS.01I</t>
  </si>
  <si>
    <t>CS.01J</t>
  </si>
  <si>
    <t>CS.01K</t>
  </si>
  <si>
    <t>GROUND FLOOR</t>
  </si>
  <si>
    <t>FND-1614-GF-FB-SCH-001-001</t>
  </si>
  <si>
    <t>BQ.00 BANQUET KITCHEN AND SUPPORT</t>
  </si>
  <si>
    <t>BQ.06</t>
  </si>
  <si>
    <t>BQ.08</t>
  </si>
  <si>
    <t>BQ.13</t>
  </si>
  <si>
    <t>BQ.14</t>
  </si>
  <si>
    <t>Modular Coldroom Comprising:</t>
  </si>
  <si>
    <t>Dual Compartment Control Panel</t>
  </si>
  <si>
    <t>Evaporator (Coldroom 01)</t>
  </si>
  <si>
    <t>Evaporator(Coldroom 02)</t>
  </si>
  <si>
    <t>Air-Cooled Compressor (Coldroom 01)</t>
  </si>
  <si>
    <t>Air- Cooled Compressor(Coldroom 02)</t>
  </si>
  <si>
    <t>BQ.23</t>
  </si>
  <si>
    <t>BQ.08A</t>
  </si>
  <si>
    <t>BQ.08B</t>
  </si>
  <si>
    <t>BQ.13A</t>
  </si>
  <si>
    <t>BQ.14A</t>
  </si>
  <si>
    <t>BQ.14B</t>
  </si>
  <si>
    <t>BQ.14C</t>
  </si>
  <si>
    <t>BQ.14D</t>
  </si>
  <si>
    <t>BQ.14E</t>
  </si>
  <si>
    <t>BQ.14F</t>
  </si>
  <si>
    <t>FND-1614-B2-SCH-001-00</t>
  </si>
  <si>
    <t>DL.08</t>
  </si>
  <si>
    <t>LL.00 LOBBY LOUNGE SUPPORT AREAS</t>
  </si>
  <si>
    <t>R.00 CENTRAL REFUSE AREA</t>
  </si>
  <si>
    <t>R.05</t>
  </si>
  <si>
    <t>R.12</t>
  </si>
  <si>
    <t>Air Cooled Compressor</t>
  </si>
  <si>
    <t>Evaporators</t>
  </si>
  <si>
    <t>R.13</t>
  </si>
  <si>
    <t>R1.00 REFUSE STORE 1</t>
  </si>
  <si>
    <t>R1.03</t>
  </si>
  <si>
    <t>R2.00 REFUSE STORE 2</t>
  </si>
  <si>
    <t>R2.03</t>
  </si>
  <si>
    <t>No.</t>
  </si>
  <si>
    <t>CUSTOM</t>
  </si>
  <si>
    <t>FND-1614-B1-LH-BOQ-001-00</t>
  </si>
  <si>
    <t>UD.00 UNIFORM DISTRIBUTION AREA</t>
  </si>
  <si>
    <t>UD.06</t>
  </si>
  <si>
    <t>GV.00 GUEST VALET AND HOUSEKEEPING</t>
  </si>
  <si>
    <t>GV.07</t>
  </si>
  <si>
    <t>GERMANY</t>
  </si>
  <si>
    <t>R.12a</t>
  </si>
  <si>
    <t>R.12b</t>
  </si>
  <si>
    <t>R.12c</t>
  </si>
  <si>
    <t>CS.00 CENTRAL FOOD &amp; BEVERAGE STORES</t>
  </si>
  <si>
    <t>CS.08</t>
  </si>
  <si>
    <t>3 Compartment Modular Coldroom Suite Comprising:</t>
  </si>
  <si>
    <t>Evaporator (General Purpose Coldroom)</t>
  </si>
  <si>
    <t>Air Cooled Compressor (General Purpose Coldroom)</t>
  </si>
  <si>
    <t>Evaporator (Beverage Coldroom 1)</t>
  </si>
  <si>
    <t>Air Cooled Compressor(Beverage Coldroom 1)</t>
  </si>
  <si>
    <t>Evaporator (Beverage Coldroom 2)</t>
  </si>
  <si>
    <t>Air Cooled Compressor(Beverage Coldroom 2)</t>
  </si>
  <si>
    <t>CS.09</t>
  </si>
  <si>
    <t>2 Compartment Modular Coldroom Suite Comprising:</t>
  </si>
  <si>
    <t>Evaporator (Freezer Room 1)</t>
  </si>
  <si>
    <t>Air Cooled Compressor (Freezer Room 1)</t>
  </si>
  <si>
    <t>Evaporator (Freezer Room 2)</t>
  </si>
  <si>
    <t>Air Cooled Compressor(Freezer Room 2)</t>
  </si>
  <si>
    <t>CS.14</t>
  </si>
  <si>
    <t>P.09</t>
  </si>
  <si>
    <t>P.19</t>
  </si>
  <si>
    <t>P.32</t>
  </si>
  <si>
    <t>P.47</t>
  </si>
  <si>
    <t>P.48</t>
  </si>
  <si>
    <t>2 Compartment Modular Coldroom Suite</t>
  </si>
  <si>
    <t>Evaporator (Coldroom 1)</t>
  </si>
  <si>
    <t>Evaporator (Coldroom 2)</t>
  </si>
  <si>
    <t>Air Cooled Compressor (Coldroom 1)</t>
  </si>
  <si>
    <t>Air Cooled Compressor (Coldroom 2)</t>
  </si>
  <si>
    <t>BP.00 BAKERY &amp; PASTRY</t>
  </si>
  <si>
    <t>BP.11</t>
  </si>
  <si>
    <t>Evaporator (Coldroom)</t>
  </si>
  <si>
    <t>Evaporator (Freezer Room)</t>
  </si>
  <si>
    <t>Air Cooled Compressor (Coldroom)</t>
  </si>
  <si>
    <t>Air Cooled Compressor (Freezer Room)</t>
  </si>
  <si>
    <t>BP.20</t>
  </si>
  <si>
    <t>BP.24</t>
  </si>
  <si>
    <t>BP.35</t>
  </si>
  <si>
    <t>BP.36</t>
  </si>
  <si>
    <t>BP.37</t>
  </si>
  <si>
    <t>GM.00 GARDE MANGER</t>
  </si>
  <si>
    <t>GM.11</t>
  </si>
  <si>
    <t>Modular Coldroom comprising</t>
  </si>
  <si>
    <t>HK.00 HOT KITCHEN</t>
  </si>
  <si>
    <t>Clay Oven</t>
  </si>
  <si>
    <t>HK.09</t>
  </si>
  <si>
    <t>HK.10</t>
  </si>
  <si>
    <t>HK.11</t>
  </si>
  <si>
    <t>HK.12</t>
  </si>
  <si>
    <t>HK.15</t>
  </si>
  <si>
    <t>HK.20</t>
  </si>
  <si>
    <t>Modular Coldroom/Freezer comprising:</t>
  </si>
  <si>
    <t>HK.24</t>
  </si>
  <si>
    <t>HK.30</t>
  </si>
  <si>
    <t>HK.34</t>
  </si>
  <si>
    <t>SDP.00 STAFF DINING SUPPORT PANTRY</t>
  </si>
  <si>
    <t>SDP.07</t>
  </si>
  <si>
    <t>SD.09</t>
  </si>
  <si>
    <t>WW.00 STAFF DINING ROOM WAREWASH</t>
  </si>
  <si>
    <t>WW.07</t>
  </si>
  <si>
    <t>WW.08</t>
  </si>
  <si>
    <t>WW.10</t>
  </si>
  <si>
    <t>CS.08a</t>
  </si>
  <si>
    <t>CS.08b</t>
  </si>
  <si>
    <t>CS.08c</t>
  </si>
  <si>
    <t>CS.08d</t>
  </si>
  <si>
    <t>CS.08e</t>
  </si>
  <si>
    <t>CS.08f</t>
  </si>
  <si>
    <t>CS.08g</t>
  </si>
  <si>
    <t>CS.09a</t>
  </si>
  <si>
    <t>CS.09b</t>
  </si>
  <si>
    <t>CS.09c</t>
  </si>
  <si>
    <t>CS.09d</t>
  </si>
  <si>
    <t>CS.09e</t>
  </si>
  <si>
    <t>CS.14a</t>
  </si>
  <si>
    <t>CS.14b</t>
  </si>
  <si>
    <t>CS.14c</t>
  </si>
  <si>
    <t>P.00 PREPARATION AREAS - Vegetable and Fruit Preparation Area</t>
  </si>
  <si>
    <t>P.00 PREPARATION AREAS - Meat Prep &amp; Poultry Preparation Areas</t>
  </si>
  <si>
    <t>P.00 PREPARATION AREAS - Fish and Seafood Preparation Area</t>
  </si>
  <si>
    <t>P.48a</t>
  </si>
  <si>
    <t>P.48b</t>
  </si>
  <si>
    <t>P.48c</t>
  </si>
  <si>
    <t>P.48d</t>
  </si>
  <si>
    <t>P.48e</t>
  </si>
  <si>
    <t>BP.11a</t>
  </si>
  <si>
    <t>BP.11b</t>
  </si>
  <si>
    <t>BP.11c</t>
  </si>
  <si>
    <t>BP.11d</t>
  </si>
  <si>
    <t>BP.11e</t>
  </si>
  <si>
    <t>BP.35a</t>
  </si>
  <si>
    <t>BP.37a</t>
  </si>
  <si>
    <t>GM.11a</t>
  </si>
  <si>
    <t>GM.11b</t>
  </si>
  <si>
    <t>GM.11c</t>
  </si>
  <si>
    <t>HK.12a</t>
  </si>
  <si>
    <t>HK.15a</t>
  </si>
  <si>
    <t>HK.15b</t>
  </si>
  <si>
    <t>HK.15c</t>
  </si>
  <si>
    <t>HK.20a</t>
  </si>
  <si>
    <t>HK.20b</t>
  </si>
  <si>
    <t>HK.20c</t>
  </si>
  <si>
    <t>HK.24a</t>
  </si>
  <si>
    <t>Floor drain with stainless steel gratings. 200 x 200</t>
  </si>
  <si>
    <t>Service distribution unit. 
3950 x 200</t>
  </si>
  <si>
    <t>Floor drain with stainless steel gratings. 
200 x 200</t>
  </si>
  <si>
    <t>Floor drain with stainless steel gratings. 1200+525 x 300</t>
  </si>
  <si>
    <t>Floor drain with stainless steel gratings. 10300 x 500</t>
  </si>
  <si>
    <t>Floor drain with stainless steel gratings. 1200 x 300</t>
  </si>
  <si>
    <t>Floor drain with stainless steel gratings. 1000 x 300</t>
  </si>
  <si>
    <t>Floor drain with stainless steel gratings. 500+1900+500 x 300</t>
  </si>
  <si>
    <t>Floor drain with stainless steel gratings. 2030 x 300</t>
  </si>
  <si>
    <t>service distribution unit with grid shelf. 2850 x 200</t>
  </si>
  <si>
    <t>Floor drain with stainless steel gratings. 3150+350+350 x 400/350</t>
  </si>
  <si>
    <t>Floor drain with stainless steel gratings. 850+300 x 400/350</t>
  </si>
  <si>
    <t>service distribution unit with grid shelf. 5460 x 250</t>
  </si>
  <si>
    <t>Floor drain with stainless steel gratings. 1400 x 300</t>
  </si>
  <si>
    <t>service distribution unit. 
3460 x 200</t>
  </si>
  <si>
    <t>Floor drain with stainless steel gratings. 
1000 x 300
1200+525 x 300</t>
  </si>
  <si>
    <t>Floor drain with stainless steel gratings. 2770 x 2500</t>
  </si>
  <si>
    <t>Floor drain with stainless steel gratings. 2000 x 300</t>
  </si>
  <si>
    <t>BQ.48</t>
  </si>
  <si>
    <t>INCLUDED IN BP.37a</t>
  </si>
  <si>
    <t>ITALY</t>
  </si>
  <si>
    <t>OK (With Note)</t>
  </si>
  <si>
    <r>
      <t xml:space="preserve">Project : </t>
    </r>
    <r>
      <rPr>
        <sz val="12"/>
        <rFont val="Times New Roman"/>
        <family val="1"/>
      </rPr>
      <t>Dorchester Collection, Dubai</t>
    </r>
  </si>
  <si>
    <t>GINOX</t>
  </si>
  <si>
    <t>CF</t>
  </si>
  <si>
    <t>LAUNDRY BASEMENT 2</t>
  </si>
  <si>
    <t>LAUNDRY BASEMENT 1</t>
  </si>
  <si>
    <t>Sub-Total for LEVEL 2 :</t>
  </si>
  <si>
    <t>Sub-Total for BASEMENT 1 :</t>
  </si>
  <si>
    <t>Sub-Total for GROUND FLOOR :</t>
  </si>
  <si>
    <t>ADK.00 ALL DAY DNING KITCHEN</t>
  </si>
  <si>
    <t>ADK.07</t>
  </si>
  <si>
    <t>Floor drain with stainless steel gratings. 
900 x 300
1200 X 250</t>
  </si>
  <si>
    <t>ADK.09</t>
  </si>
  <si>
    <t>ADK.14</t>
  </si>
  <si>
    <t>ADK.48</t>
  </si>
  <si>
    <t>Stone Hearth Oven</t>
  </si>
  <si>
    <t>ADK.49</t>
  </si>
  <si>
    <t>ADK.49a</t>
  </si>
  <si>
    <t>ADK.55</t>
  </si>
  <si>
    <t>ADK.57</t>
  </si>
  <si>
    <t>CB.00 CAFÉ BAR</t>
  </si>
  <si>
    <t>CB.01</t>
  </si>
  <si>
    <t>Kombucha Dispenser</t>
  </si>
  <si>
    <t>CB.05</t>
  </si>
  <si>
    <t>CB.11</t>
  </si>
  <si>
    <t>CB.15</t>
  </si>
  <si>
    <t>CB.16</t>
  </si>
  <si>
    <t>CB.17</t>
  </si>
  <si>
    <t>DISPLAY</t>
  </si>
  <si>
    <t>CB.18</t>
  </si>
  <si>
    <t>CB.19</t>
  </si>
  <si>
    <t>CB.19a</t>
  </si>
  <si>
    <t>Preparation Counter with inset cutting boards</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</si>
  <si>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</si>
  <si>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</si>
  <si>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</si>
  <si>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</si>
  <si>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</si>
  <si>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</si>
  <si>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</si>
  <si>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</si>
  <si>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</si>
  <si>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</si>
  <si>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</si>
  <si>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</si>
  <si>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</si>
  <si>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</si>
  <si>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</si>
  <si>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</si>
  <si>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</si>
  <si>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included in CB.19</t>
  </si>
  <si>
    <t>LP.01</t>
  </si>
  <si>
    <t>Refrigerated Display Counter</t>
  </si>
  <si>
    <t>LP.01A</t>
  </si>
  <si>
    <t>LP.01B</t>
  </si>
  <si>
    <t>LP.01C</t>
  </si>
  <si>
    <t>LP.01D</t>
  </si>
  <si>
    <t>Undercounter refrigerator with two sets of two drawers
1350 x 660 x 780</t>
  </si>
  <si>
    <t>LP.01E</t>
  </si>
  <si>
    <t>Closed storage cabinet with shelf</t>
  </si>
  <si>
    <t>LP.02</t>
  </si>
  <si>
    <t>LP.03</t>
  </si>
  <si>
    <t>LP.03A</t>
  </si>
  <si>
    <t>CB721‐HD‐HD</t>
  </si>
  <si>
    <t>LP.03B</t>
  </si>
  <si>
    <t>Utensil drawer with closed storage cabinet</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</si>
  <si>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</si>
  <si>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</si>
  <si>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</si>
  <si>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</si>
  <si>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</si>
  <si>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</si>
  <si>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LP.00 LOBBY PATISSERIE</t>
  </si>
  <si>
    <t>INCLUDED IN LP.01A</t>
  </si>
  <si>
    <t>INCLUDED IN LP.01C</t>
  </si>
  <si>
    <t>INCLUDED IN LP.03</t>
  </si>
  <si>
    <t>Bespoke</t>
  </si>
  <si>
    <t xml:space="preserve">Carpigiani </t>
  </si>
  <si>
    <t>CC400</t>
  </si>
  <si>
    <t>4 WELL ICE CREAM CHURNER</t>
  </si>
  <si>
    <t>ADK.56a</t>
  </si>
  <si>
    <t>ADK.56b</t>
  </si>
  <si>
    <t>RS.27C</t>
  </si>
  <si>
    <t>ADK.49b</t>
  </si>
  <si>
    <t>WET CHEMICAL</t>
  </si>
  <si>
    <t>INCLUDED IN BQ.08B</t>
  </si>
  <si>
    <t>KEGCO</t>
  </si>
  <si>
    <t>KOM20S-1</t>
  </si>
  <si>
    <t>K163S-2</t>
  </si>
  <si>
    <t>CUSTOM HOOD</t>
  </si>
  <si>
    <t>Demand control: Incl. 0 automated damper(s), 1 pair(s) optical sensors, 2 temp. sensor(s).</t>
  </si>
  <si>
    <t>Hood type: Steam - Wall mount - Wall type - Single skin
Hood dimension: 2165 (L) x 900 (W) x 600 (H) , in 1 section(s)
Material: AISI 304, 1.2 mm - Brush Finish
Exhaust air: 918 m3/h
Make-up air by Ginox: 0 m3/h - none
Lights: No, 0 unit(s)
Drain type: Not applicable</t>
  </si>
  <si>
    <t>Demand control: Incl. 0 automated damper(s), 2 pair(s) optical sensors, 4 temp. sensor(s).</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</si>
  <si>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</si>
  <si>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Hood type: Steam - Wall mount - Wall type - Single skin
Hood dimension: 1025 (L) x 990 (W) x 600 (H) , in 1 section(s)
Material: AISI 304, 1.2 mm - Brush Finish
Exhaust air: 600 m3/h
Make-up air by Ginox: 0 m3/h - none
Lights: No, 0 unit(s)
Drain type: Not applicable</t>
  </si>
  <si>
    <t>Hood type: Steam - Wall mount - Wall type - Single skin
Hood dimension: 1000 (L) x 1000 (W) x 600 (H) , in 1 section(s)
Material: AISI 304, 1.2 mm - Brush Finish
Exhaust air: 1350 m3/h
Make-up air by Ginox: 0 m3/h - none
Lights: No, 0 unit(s)
Drain type: Not applicable</t>
  </si>
  <si>
    <t>Hood type: Steam - Wall mount - Wall type - Single skin
Hood dimension: 2000 (L) x 1200 (W) x 600 (H) , in 1 section(s)
Material: AISI 304, 1.2 mm - Brush Finish
Exhaust air: - m3/h
Make-up air by Ginox: 0 m3/h - none
Lights: No, 0 unit(s)
Drain type: Not applicable</t>
  </si>
  <si>
    <t>Hood type: UV - Wall mount - Wall type - Double skin
Hood dimension: 2050 (L) x 1300 (W) x 600 (H) , in 1 section(s)
Material: AISI 304, 1.2 mm - Brush Finish
Exhaust air: 1339 m3/h
Make-up air by Ginox: 0 m3/h - Hood front
Lights: Flurorescent panel, 1 unit(s)
Drain type: Not applicable</t>
  </si>
  <si>
    <t>Hood type: UV - Wall mount - Wall type - Double skin
Hood dimension: 3850 (L) x 1550 (W) x 600 (H) , in 1 section(s)
Material: AISI 304, 1.2 mm - Brush Finish
Exhaust air: 3269 m3/h
Make-up air by Ginox: 0 m3/h - Hood front
Lights: Flurorescent panel, 2 unit(s)
Drain type: Not applicable</t>
  </si>
  <si>
    <t>GINOX Refri.</t>
  </si>
  <si>
    <t>AVENGER</t>
  </si>
  <si>
    <t>DELETED</t>
  </si>
  <si>
    <t>RIVACOLD</t>
  </si>
  <si>
    <t/>
  </si>
  <si>
    <t>INCLUDED IN FL.01</t>
  </si>
  <si>
    <t>Coldroom Comprising:</t>
  </si>
  <si>
    <t xml:space="preserve"> -</t>
  </si>
  <si>
    <t>MONOBLOCK</t>
  </si>
  <si>
    <t>GINOX Hoods</t>
  </si>
  <si>
    <t>PKI  / Techsteel</t>
  </si>
  <si>
    <t>LU-VE</t>
  </si>
  <si>
    <t>COPELAND - HERMETIC COMPRESSOR / RIVACOLD</t>
  </si>
  <si>
    <t xml:space="preserve">FIRE SUPPRESSION SYSTEM PRE PIPING
</t>
  </si>
  <si>
    <t>Lot</t>
  </si>
  <si>
    <t>1</t>
  </si>
  <si>
    <t>2</t>
  </si>
  <si>
    <t>RS.27.1</t>
  </si>
  <si>
    <t>Incl. 4 x Automated Dampers, 1 x Touchpad (On/Off Control)</t>
  </si>
  <si>
    <t>ADK.49.1</t>
  </si>
  <si>
    <t>LL.49.1</t>
  </si>
  <si>
    <t xml:space="preserve"> Incl. 3 x Automated Dampers, 1 x Touchpad (On/Off Control)</t>
  </si>
  <si>
    <t>BP.35.1</t>
  </si>
  <si>
    <t>Incl. 3 x Automated Dampers, 1 x Touchpad (On/Off Control)</t>
  </si>
  <si>
    <t>BP.37.1</t>
  </si>
  <si>
    <t xml:space="preserve"> Incl. 2 x Automated Dampers, 1 x Touchpad (On/Off Control)</t>
  </si>
  <si>
    <t>HK.12.1</t>
  </si>
  <si>
    <t xml:space="preserve"> Incl. 6 x Automated Dampers, 1 x Touchpad (On/Off Control)</t>
  </si>
  <si>
    <t>HK.24.1</t>
  </si>
  <si>
    <t>BQ.08.1</t>
  </si>
  <si>
    <t>BQ.13.1</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</si>
  <si>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</si>
  <si>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Hood type: Steam - Wall mount - Wall type - Single skin
Hood dimension: 1500 (L) x 1250 (W) x 600 (H) , in 1 section(s)
Material: AISI 304, 1.2 mm - Brush Finish
Exhaust air: 2,425 m3/h
Make-up air by Ginox: 0 m3/h - none
Lights: No, 0 unit(s)
Drain type: Not applicable</t>
  </si>
  <si>
    <t>Hood type: Steam - Wall mount - Wall type - Single skin
Hood dimension: 1140 (L) x 1050 (W) x 600 (H) , in 1 section(s)
Material: AISI 304, 1.2 mm - Brush Finish
Exhaust air: 825 m3/h
Make-up air by Ginox: 0 m3/h - none
Lights: No, 0 unit(s)
Drain type: Not applicable</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</si>
  <si>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</si>
  <si>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</si>
  <si>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</si>
  <si>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</si>
  <si>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Hood type: UV - Wall mount - Wall type - Double skin
Hood dimension: 2300 (L) x 1500 (W) x 600 (H) , in 1 section(s)
Material: AISI 304, 1.2 mm - Brush Finish
Exhaust air: 1530 m3/h
Make-up air by Ginox: 0 m3/h - Hood front
Lights: Flurorescent panel, 1 unit(s)
Drain type: Not applicable</t>
  </si>
  <si>
    <t>ADDITIONAL UNIT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</si>
  <si>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</si>
  <si>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 xml:space="preserve">Modular Coldroom comprising:
</t>
  </si>
  <si>
    <t>Design Charges</t>
  </si>
  <si>
    <t xml:space="preserve">ADK.00 </t>
  </si>
  <si>
    <t xml:space="preserve"> CB.00 </t>
  </si>
  <si>
    <t>Double door bottle cooler (two sets of two drawers) with digital temperature display and controller
Dim: 900 x 505 x 840</t>
  </si>
  <si>
    <t>Refrigerated ventilated display 700 x 500 x 1200
Finishes on the front fascia, sides and stone not to be
included within this package
Remote compressor to be located within 20 lineal meters (excluded)</t>
  </si>
  <si>
    <t>Hot display 700 x 500 x 1200
Finishes on the front fascia, sides and stone not to be
included within this package</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</si>
  <si>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</si>
  <si>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LP.00</t>
  </si>
  <si>
    <t>Refrigerated venitlated display for cakes 1060 x 800 x 1200
Finishes on the front fascia, sides and stone not to be
included within this package
Remote compressor to be located within 20 lineal meters (excluded)</t>
  </si>
  <si>
    <t>Work counter with:
* Closed storage cabinet with shelf,
* Void under.
Excludes: Front fascia and any decorative/joinery works.
2200 x 800 x 900</t>
  </si>
  <si>
    <t>Work counter with:
* 3 x Utensil drawer with closed storage cabinet,
* Service riser.
Excludes: Front fascia and any decorative/joinery works.
1810 x 445 x 900</t>
  </si>
  <si>
    <t>Pastry Working Counter with:
* 1 x Utensil drawer with closed storage cabinet,
* Void under.
Excludes: Front fascia and any decorative/joinery works.
1715 x 750 x 900</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</si>
  <si>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</si>
  <si>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Special Discount</t>
  </si>
  <si>
    <t>Variation Order No.1 dated 17/May/2022</t>
  </si>
  <si>
    <t xml:space="preserve">RS.00 </t>
  </si>
  <si>
    <t>ADK.00</t>
  </si>
  <si>
    <t>CB.00</t>
  </si>
  <si>
    <t>TB.00</t>
  </si>
  <si>
    <t>SBP.00</t>
  </si>
  <si>
    <t>LL.00</t>
  </si>
  <si>
    <t>FL.00</t>
  </si>
  <si>
    <t>LD.00</t>
  </si>
  <si>
    <t>RD.00</t>
  </si>
  <si>
    <t>RW.00</t>
  </si>
  <si>
    <t>CS.00</t>
  </si>
  <si>
    <t>P.00</t>
  </si>
  <si>
    <t>BP.00</t>
  </si>
  <si>
    <t>GM.00</t>
  </si>
  <si>
    <t>HK.00</t>
  </si>
  <si>
    <t>SDP.00</t>
  </si>
  <si>
    <t>WW.00</t>
  </si>
  <si>
    <t>BQ.00</t>
  </si>
  <si>
    <t>Main Contract</t>
  </si>
  <si>
    <t xml:space="preserve">Hoods, Fire Suppression, Coldrooms, and Floor Grating </t>
  </si>
  <si>
    <t>RCU-01</t>
  </si>
  <si>
    <t>Service</t>
  </si>
  <si>
    <t>TSSC Dubai</t>
  </si>
  <si>
    <t>DC-01</t>
  </si>
  <si>
    <t>Design Charges - Engineering Work, Quotation Ref: VQTE-0002-HP-DCD-EW/KL/P1-27D21-JA-02</t>
  </si>
  <si>
    <t>(Three Million, Five Hundred and Fifty Two Thousand, Eight Hundred and Sixty Six UAE Dirhams)</t>
  </si>
  <si>
    <r>
      <t>Sub Contractor :</t>
    </r>
    <r>
      <rPr>
        <sz val="12"/>
        <rFont val="Times New Roman"/>
        <family val="1"/>
      </rPr>
      <t xml:space="preserve"> TSSC Kitchen &amp; Laundry Equipment Trading LLC</t>
    </r>
  </si>
  <si>
    <r>
      <t xml:space="preserve">Client : </t>
    </r>
    <r>
      <rPr>
        <sz val="12"/>
        <rFont val="Times New Roman"/>
        <family val="1"/>
      </rPr>
      <t>Sky Palaces Real Estate Development LLC</t>
    </r>
  </si>
  <si>
    <r>
      <t xml:space="preserve">Package : </t>
    </r>
    <r>
      <rPr>
        <sz val="12"/>
        <rFont val="Times New Roman"/>
        <family val="1"/>
      </rPr>
      <t>Supply &amp; Installation of Kitchen Equipment</t>
    </r>
  </si>
  <si>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</si>
  <si>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</si>
  <si>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</si>
  <si>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Remote Condensing Unit of Display Refrigeration as per the quotation ref: Ref: DCD/KLE/13A20/HP/MTS/BOQ013Pkg.1 a</t>
  </si>
  <si>
    <t xml:space="preserve">Scope of Engineering Work:
(As per work completed under RPJV before change in scope)
1. Material Submittal for Approval
2. Shop Drawings including Equipment Layout &amp; MEP Requirements in 2D
3. Coordination of drawings with Main Contractor
</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</si>
  <si>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</si>
  <si>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 xml:space="preserve">Remote Condensing Unit </t>
  </si>
  <si>
    <t>TSSC..</t>
  </si>
  <si>
    <t>GINOX Refri..</t>
  </si>
  <si>
    <t>VO # 01</t>
  </si>
  <si>
    <t>Sub-Total for Basement 1 :</t>
  </si>
  <si>
    <t>Sub-Total for Laundry Room :</t>
  </si>
  <si>
    <t>Laundry Room</t>
  </si>
  <si>
    <t>Sub-Total for Ground Floor :</t>
  </si>
  <si>
    <t>Sub-Total for Level 4 :</t>
  </si>
  <si>
    <t>Total Amount After Discount</t>
  </si>
  <si>
    <t>Custom - SDU</t>
  </si>
  <si>
    <t>Title Row</t>
  </si>
  <si>
    <t>Description Change</t>
  </si>
  <si>
    <t>OK</t>
  </si>
  <si>
    <t>Item No. Change</t>
  </si>
  <si>
    <t>Grand Total For Kitchen Equipment In All Areas As Listed (Installed &amp; Commissioned) :</t>
  </si>
  <si>
    <t>MIR # Ref</t>
  </si>
  <si>
    <t>MIR # 002</t>
  </si>
  <si>
    <t>MIR # 001</t>
  </si>
  <si>
    <t>Qty</t>
  </si>
  <si>
    <t>Date:</t>
  </si>
  <si>
    <t>Bill To:</t>
  </si>
  <si>
    <t xml:space="preserve">Customer ID : </t>
  </si>
  <si>
    <t>Customer Name : Sky Palaces Real Estate Development LLC</t>
  </si>
  <si>
    <t>P.O. Box 12501</t>
  </si>
  <si>
    <t>PROJECT</t>
  </si>
  <si>
    <t>Sub Contract / LOI REF. No:</t>
  </si>
  <si>
    <t>The Residences Dorchester Collection by Omniyat, Business Bay, Dubai</t>
  </si>
  <si>
    <t>DESCRIPTION</t>
  </si>
  <si>
    <t>UNIT</t>
  </si>
  <si>
    <t>AMOUNT</t>
  </si>
  <si>
    <t>Supply, Installation, Testing and Commissioning of Hoods, Fire Suppression, Coldrooms, and Floor Grating at The Residences Dorchester Collection by Omniyat, Business Bay, Dubai</t>
  </si>
  <si>
    <t>A</t>
  </si>
  <si>
    <t>C</t>
  </si>
  <si>
    <r>
      <rPr>
        <b/>
        <sz val="10"/>
        <color indexed="10"/>
        <rFont val="Arial"/>
        <family val="2"/>
      </rPr>
      <t xml:space="preserve">Less: </t>
    </r>
    <r>
      <rPr>
        <sz val="10"/>
        <rFont val="Arial"/>
        <family val="2"/>
      </rPr>
      <t>Retention (5% of A)</t>
    </r>
  </si>
  <si>
    <t>Total Billed (AED):</t>
  </si>
  <si>
    <t>Total Invoice Amount (AED):</t>
  </si>
  <si>
    <t>Grand Total (AED):</t>
  </si>
  <si>
    <t>Total Amount Invoiced In Words:</t>
  </si>
  <si>
    <t>Authorised Signatory :</t>
  </si>
  <si>
    <r>
      <t xml:space="preserve">Make all checks payable to </t>
    </r>
    <r>
      <rPr>
        <b/>
        <sz val="10"/>
        <rFont val="Arial"/>
        <family val="2"/>
      </rPr>
      <t>TSSC Kitchen &amp; Laundry Equipment Trading LLC.</t>
    </r>
  </si>
  <si>
    <t>Our Bank Account : 0510036675784260016, Banque Banorient France Bank, PO Box 4370</t>
  </si>
  <si>
    <t>IBAN: AE150140036675784260016 / Swift : BLOMAEAD</t>
  </si>
  <si>
    <t>THANK YOU</t>
  </si>
  <si>
    <t>Invoice Qty</t>
  </si>
  <si>
    <t>% of Work Completed</t>
  </si>
  <si>
    <t>Value of Work Completed</t>
  </si>
  <si>
    <t>Prev. Claimed Amount For Work Complete</t>
  </si>
  <si>
    <t>Net Current Claim (AED)</t>
  </si>
  <si>
    <t>Claim for Materials Delivered &amp; Work Done</t>
  </si>
  <si>
    <t>Less: Recovery of advance payment</t>
  </si>
  <si>
    <t>Less: Retention</t>
  </si>
  <si>
    <t>Item deleted</t>
  </si>
  <si>
    <t>Total Amount Without VAT</t>
  </si>
  <si>
    <t>Total Amount</t>
  </si>
  <si>
    <t>F015/15.1.13/31649/PMTDG/0321
Variation Order No.1 dated 17/May/2022</t>
  </si>
  <si>
    <t>B</t>
  </si>
  <si>
    <t>A+B+C</t>
  </si>
  <si>
    <t>MIR # 003</t>
  </si>
  <si>
    <t>MIR # 004</t>
  </si>
  <si>
    <t>MIR # 005</t>
  </si>
  <si>
    <t>MIR # 006</t>
  </si>
  <si>
    <t>‡ - Basis of Cumulative Rate: Advance Payment - 30%, Material On Site - 90 % Installed - 95% &amp; Commissioned Equipment - 100%.</t>
  </si>
  <si>
    <t>Tax Registration No: 100304154600003</t>
  </si>
  <si>
    <t>MIR # 007</t>
  </si>
  <si>
    <t>MIR # 008</t>
  </si>
  <si>
    <t>IPA No.</t>
  </si>
  <si>
    <t>Refer Comments column (AQ-10) for the % calculation</t>
  </si>
  <si>
    <t>MIR # 009</t>
  </si>
  <si>
    <t>MIR # 010</t>
  </si>
  <si>
    <t>MIR # 011</t>
  </si>
  <si>
    <t>Bill Of Quantities for Kitchen Equipment with claim for work done until 24/March/2023</t>
  </si>
  <si>
    <r>
      <t xml:space="preserve">Document Ref. : </t>
    </r>
    <r>
      <rPr>
        <sz val="12"/>
        <rFont val="Times New Roman"/>
        <family val="1"/>
      </rPr>
      <t>DCD/KE/24C23/IC03/INV005</t>
    </r>
  </si>
  <si>
    <r>
      <t>Date</t>
    </r>
    <r>
      <rPr>
        <sz val="12"/>
        <rFont val="Times New Roman"/>
        <family val="1"/>
      </rPr>
      <t xml:space="preserve"> : 24</t>
    </r>
    <r>
      <rPr>
        <vertAlign val="superscript"/>
        <sz val="12"/>
        <rFont val="Times New Roman"/>
        <family val="1"/>
      </rPr>
      <t>th</t>
    </r>
    <r>
      <rPr>
        <sz val="12"/>
        <rFont val="Times New Roman"/>
        <family val="1"/>
      </rPr>
      <t xml:space="preserve"> March 2023</t>
    </r>
  </si>
  <si>
    <t>MIR # 012</t>
  </si>
  <si>
    <t>Interim Payment Application # 03</t>
  </si>
  <si>
    <t>TSSC/IPA003</t>
  </si>
  <si>
    <t>Less: Previously Claimed Amount</t>
  </si>
  <si>
    <t>Claim for work done until 24/March/2023 as per the attached Document Ref. : DCD/KE/24C23/IC03/INV005</t>
  </si>
  <si>
    <t>MIR # 013</t>
  </si>
  <si>
    <t>MIR # 006/MIR # 013</t>
  </si>
  <si>
    <t>Panel Sytem with 2 Single Door (2 Rooms)</t>
  </si>
  <si>
    <r>
      <t xml:space="preserve">Since the price is the total for 22 Nos of cold rooms, Claimed amount is for the 6 Cold rooms panels delivered. 
AED 967,364 X 60% for Panels = 580,418.40
•	90% Upon delivery of above amount = 522,376.56
•	For 13 cold rooms out of 22 = (522,376.56/22)*13 = </t>
    </r>
    <r>
      <rPr>
        <b/>
        <sz val="10"/>
        <color rgb="FFFF0000"/>
        <rFont val="Arial"/>
        <family val="2"/>
      </rPr>
      <t>308,677.06</t>
    </r>
    <r>
      <rPr>
        <sz val="10"/>
        <rFont val="Arial"/>
        <family val="2"/>
      </rPr>
      <t xml:space="preserve">
</t>
    </r>
    <r>
      <rPr>
        <b/>
        <u/>
        <sz val="10"/>
        <color rgb="FFFF0000"/>
        <rFont val="Arial"/>
        <family val="2"/>
      </rPr>
      <t>Refrigeration</t>
    </r>
    <r>
      <rPr>
        <sz val="10"/>
        <rFont val="Arial"/>
        <family val="2"/>
      </rPr>
      <t xml:space="preserve">
AED 967,364 X 40% for Panels = 386,945.60
•	90% Upon delivery of above amount = 348,251.04
•	For 3 cold rooms out of 22 = (348,251.04/22)*3 = </t>
    </r>
    <r>
      <rPr>
        <b/>
        <sz val="10"/>
        <color rgb="FFFF0000"/>
        <rFont val="Arial"/>
        <family val="2"/>
      </rPr>
      <t>47,488.77</t>
    </r>
  </si>
  <si>
    <t>Five Hundred Seventy One Thousand and Ninety Nine UAE Dirhams &amp; Sixty Five Fils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</si>
</sst>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
    <numFmt numFmtId="168" formatCode="_(\ #,##0_);_(\ \(#,##0\);_(\ &quot;-&quot;_);_(@_)"/>
    <numFmt numFmtId="169" formatCode="[$-409]dd/mmm/yy;@"/>
    <numFmt numFmtId="170" formatCode="0.0000%"/>
    <numFmt numFmtId="171" formatCode="@\ \ "/>
  </numFmts>
  <fonts count="54">
    <font>
      <sz val="10"/>
      <color indexed="8"/>
      <name val="Arial"/>
    </font>
    <font>
      <sz val="9"/>
      <color indexed="8"/>
      <name val="Times New Roman"/>
      <family val="1"/>
    </font>
    <font>
      <sz val="10"/>
      <color indexed="8"/>
      <name val="Arial"/>
      <family val="2"/>
    </font>
    <font>
      <b/>
      <sz val="12"/>
      <name val="Times New Roman"/>
      <family val="1"/>
    </font>
    <font>
      <sz val="10"/>
      <name val="Times New Roman"/>
      <family val="1"/>
    </font>
    <font>
      <sz val="10"/>
      <name val="Arial"/>
      <family val="2"/>
    </font>
    <font>
      <b/>
      <sz val="10"/>
      <name val="Arial"/>
      <family val="2"/>
    </font>
    <font>
      <b/>
      <sz val="10"/>
      <name val="Times New Roman"/>
      <family val="1"/>
    </font>
    <font>
      <b/>
      <sz val="16"/>
      <name val="Times New Roman"/>
      <family val="1"/>
    </font>
    <font>
      <b/>
      <sz val="11"/>
      <name val="Times New Roman"/>
      <family val="1"/>
    </font>
    <font>
      <b/>
      <sz val="11"/>
      <name val="Arial"/>
      <family val="2"/>
    </font>
    <font>
      <b/>
      <i/>
      <sz val="11"/>
      <name val="Times New Roman"/>
      <family val="1"/>
    </font>
    <font>
      <sz val="12"/>
      <name val="Times New Roman"/>
      <family val="1"/>
    </font>
    <font>
      <vertAlign val="superscript"/>
      <sz val="12"/>
      <name val="Times New Roman"/>
      <family val="1"/>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2"/>
      <name val="Times New Roman"/>
      <family val="1"/>
    </font>
    <font>
      <b/>
      <sz val="12"/>
      <name val="Arial"/>
      <family val="2"/>
    </font>
    <font>
      <sz val="11"/>
      <color theme="1"/>
      <name val="Calibri"/>
      <family val="2"/>
      <scheme val="minor"/>
    </font>
    <font>
      <sz val="10"/>
      <color rgb="FFFF0000"/>
      <name val="Arial"/>
      <family val="2"/>
    </font>
    <font>
      <sz val="10"/>
      <color theme="0" tint="-0.499984740745262"/>
      <name val="Arial"/>
      <family val="2"/>
    </font>
    <font>
      <sz val="10"/>
      <color theme="0" tint="-0.499984740745262"/>
      <name val="Times New Roman"/>
      <family val="1"/>
    </font>
    <font>
      <b/>
      <sz val="12"/>
      <color rgb="FFFF0000"/>
      <name val="Times New Roman"/>
      <family val="1"/>
    </font>
    <font>
      <sz val="10"/>
      <color indexed="8"/>
      <name val="Arial"/>
      <family val="2"/>
    </font>
    <font>
      <sz val="28"/>
      <color indexed="23"/>
      <name val="Arial Black"/>
      <family val="2"/>
    </font>
    <font>
      <b/>
      <i/>
      <sz val="10"/>
      <name val="Arial"/>
      <family val="2"/>
    </font>
    <font>
      <sz val="9"/>
      <color indexed="8"/>
      <name val="Arial"/>
      <family val="2"/>
    </font>
    <font>
      <b/>
      <sz val="11"/>
      <color indexed="8"/>
      <name val="Arial"/>
      <family val="2"/>
    </font>
    <font>
      <sz val="11"/>
      <color indexed="8"/>
      <name val="BankGothic Lt BT"/>
      <family val="2"/>
    </font>
    <font>
      <b/>
      <sz val="11"/>
      <color indexed="8"/>
      <name val="BankGothic Lt BT"/>
      <family val="2"/>
    </font>
    <font>
      <sz val="9"/>
      <color indexed="8"/>
      <name val="BankGothic Lt BT"/>
      <family val="2"/>
    </font>
    <font>
      <b/>
      <sz val="10"/>
      <color indexed="10"/>
      <name val="Arial"/>
      <family val="2"/>
    </font>
    <font>
      <b/>
      <sz val="10"/>
      <color indexed="8"/>
      <name val="Arial"/>
      <family val="2"/>
    </font>
    <font>
      <b/>
      <i/>
      <sz val="8"/>
      <color theme="8" tint="-0.499984740745262"/>
      <name val="Arial"/>
      <family val="2"/>
    </font>
    <font>
      <b/>
      <sz val="10.5"/>
      <name val="Arial"/>
      <family val="2"/>
    </font>
    <font>
      <b/>
      <sz val="10"/>
      <color rgb="FFFF0000"/>
      <name val="Arial"/>
      <family val="2"/>
    </font>
    <font>
      <sz val="16"/>
      <name val="Arial Black"/>
      <family val="2"/>
    </font>
    <font>
      <b/>
      <u/>
      <sz val="10"/>
      <color rgb="FFFF000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24"/>
        <bgColor indexed="64"/>
      </patternFill>
    </fill>
    <fill>
      <patternFill patternType="solid">
        <fgColor indexed="27"/>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hair">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top/>
      <bottom style="hair">
        <color indexed="64"/>
      </bottom>
      <diagonal/>
    </border>
    <border>
      <left style="medium">
        <color indexed="54"/>
      </left>
      <right/>
      <top style="medium">
        <color indexed="54"/>
      </top>
      <bottom style="thin">
        <color indexed="54"/>
      </bottom>
      <diagonal/>
    </border>
    <border>
      <left style="medium">
        <color indexed="54"/>
      </left>
      <right/>
      <top style="thin">
        <color indexed="54"/>
      </top>
      <bottom style="medium">
        <color indexed="64"/>
      </bottom>
      <diagonal/>
    </border>
    <border>
      <left/>
      <right/>
      <top/>
      <bottom style="medium">
        <color indexed="16"/>
      </bottom>
      <diagonal/>
    </border>
    <border>
      <left/>
      <right/>
      <top style="medium">
        <color indexed="16"/>
      </top>
      <bottom/>
      <diagonal/>
    </border>
    <border>
      <left/>
      <right style="thin">
        <color indexed="23"/>
      </right>
      <top/>
      <bottom style="hair">
        <color indexed="23"/>
      </bottom>
      <diagonal/>
    </border>
    <border>
      <left style="thin">
        <color indexed="23"/>
      </left>
      <right style="thin">
        <color indexed="23"/>
      </right>
      <top/>
      <bottom style="hair">
        <color indexed="23"/>
      </bottom>
      <diagonal/>
    </border>
    <border>
      <left style="thin">
        <color indexed="23"/>
      </left>
      <right/>
      <top/>
      <bottom style="hair">
        <color indexed="23"/>
      </bottom>
      <diagonal/>
    </border>
    <border>
      <left/>
      <right/>
      <top/>
      <bottom style="hair">
        <color indexed="23"/>
      </bottom>
      <diagonal/>
    </border>
    <border>
      <left/>
      <right style="thin">
        <color indexed="23"/>
      </right>
      <top style="hair">
        <color indexed="23"/>
      </top>
      <bottom/>
      <diagonal/>
    </border>
    <border>
      <left style="thin">
        <color indexed="23"/>
      </left>
      <right style="thin">
        <color indexed="23"/>
      </right>
      <top style="hair">
        <color indexed="23"/>
      </top>
      <bottom/>
      <diagonal/>
    </border>
    <border>
      <left style="thin">
        <color indexed="23"/>
      </left>
      <right/>
      <top style="hair">
        <color indexed="23"/>
      </top>
      <bottom/>
      <diagonal/>
    </border>
    <border>
      <left/>
      <right/>
      <top style="hair">
        <color indexed="23"/>
      </top>
      <bottom/>
      <diagonal/>
    </border>
    <border>
      <left style="medium">
        <color indexed="54"/>
      </left>
      <right/>
      <top/>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right/>
      <top style="hair">
        <color indexed="64"/>
      </top>
      <bottom/>
      <diagonal/>
    </border>
    <border>
      <left/>
      <right style="thin">
        <color indexed="64"/>
      </right>
      <top style="hair">
        <color indexed="64"/>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165" fontId="1" fillId="0" borderId="0" applyFont="0" applyFill="0" applyBorder="0" applyAlignment="0" applyProtection="0"/>
    <xf numFmtId="165"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2" fillId="0" borderId="0"/>
    <xf numFmtId="0" fontId="34" fillId="0" borderId="0"/>
    <xf numFmtId="0" fontId="5" fillId="0" borderId="0"/>
    <xf numFmtId="0" fontId="5" fillId="0" borderId="0"/>
    <xf numFmtId="0" fontId="5" fillId="0" borderId="0"/>
    <xf numFmtId="0" fontId="5" fillId="0" borderId="0"/>
    <xf numFmtId="0" fontId="1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9" fontId="39"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cellStyleXfs>
  <cellXfs count="434">
    <xf numFmtId="0" fontId="0" fillId="0" borderId="0" xfId="0"/>
    <xf numFmtId="0" fontId="4" fillId="0" borderId="0" xfId="43" applyFont="1" applyAlignment="1">
      <alignment horizontal="left" vertical="top" wrapText="1"/>
    </xf>
    <xf numFmtId="0" fontId="4" fillId="0" borderId="0" xfId="43" applyFont="1" applyAlignment="1">
      <alignment horizontal="center" vertical="top" wrapText="1"/>
    </xf>
    <xf numFmtId="0" fontId="4" fillId="0" borderId="0" xfId="43" applyFont="1" applyAlignment="1">
      <alignment vertical="top"/>
    </xf>
    <xf numFmtId="0" fontId="7" fillId="0" borderId="0" xfId="43" applyFont="1" applyAlignment="1">
      <alignment vertical="top" wrapText="1"/>
    </xf>
    <xf numFmtId="0" fontId="5" fillId="0" borderId="0" xfId="43"/>
    <xf numFmtId="164" fontId="11" fillId="0" borderId="31" xfId="44" applyNumberFormat="1" applyFont="1" applyBorder="1" applyAlignment="1">
      <alignment horizontal="left" vertical="center" wrapText="1"/>
    </xf>
    <xf numFmtId="164" fontId="3" fillId="0" borderId="32" xfId="28" applyNumberFormat="1" applyFont="1" applyFill="1" applyBorder="1" applyAlignment="1" applyProtection="1">
      <alignment horizontal="right" vertical="center"/>
    </xf>
    <xf numFmtId="0" fontId="6" fillId="0" borderId="32" xfId="28" applyNumberFormat="1" applyFont="1" applyFill="1" applyBorder="1" applyAlignment="1" applyProtection="1">
      <alignment horizontal="right" vertical="center"/>
    </xf>
    <xf numFmtId="0" fontId="6" fillId="0" borderId="33" xfId="28" applyNumberFormat="1" applyFont="1" applyFill="1" applyBorder="1" applyAlignment="1" applyProtection="1">
      <alignment horizontal="right" vertical="center"/>
    </xf>
    <xf numFmtId="0" fontId="5" fillId="0" borderId="10" xfId="43" applyBorder="1" applyAlignment="1" applyProtection="1">
      <alignment horizontal="center" vertical="top" wrapText="1"/>
      <protection locked="0"/>
    </xf>
    <xf numFmtId="0" fontId="5" fillId="0" borderId="10" xfId="0" applyFont="1" applyBorder="1" applyAlignment="1" applyProtection="1">
      <alignment vertical="top" wrapText="1"/>
      <protection locked="0"/>
    </xf>
    <xf numFmtId="0" fontId="5" fillId="0" borderId="10" xfId="43" applyBorder="1" applyAlignment="1" applyProtection="1">
      <alignment horizontal="left" vertical="top" wrapText="1"/>
      <protection locked="0"/>
    </xf>
    <xf numFmtId="0" fontId="6" fillId="28" borderId="0" xfId="43" applyFont="1" applyFill="1" applyAlignment="1">
      <alignment horizontal="center" vertical="center"/>
    </xf>
    <xf numFmtId="0" fontId="7" fillId="0" borderId="53" xfId="43" applyFont="1" applyBorder="1" applyAlignment="1">
      <alignment horizontal="center" vertical="center" wrapText="1"/>
    </xf>
    <xf numFmtId="0" fontId="7" fillId="0" borderId="23" xfId="43" applyFont="1" applyBorder="1" applyAlignment="1">
      <alignment horizontal="center" vertical="center" wrapText="1"/>
    </xf>
    <xf numFmtId="0" fontId="7" fillId="24" borderId="23" xfId="43" applyFont="1" applyFill="1" applyBorder="1" applyAlignment="1">
      <alignment horizontal="center" vertical="center" wrapText="1"/>
    </xf>
    <xf numFmtId="0" fontId="4" fillId="0" borderId="33" xfId="43" applyFont="1" applyBorder="1" applyAlignment="1">
      <alignment horizontal="center" vertical="center" wrapText="1"/>
    </xf>
    <xf numFmtId="0" fontId="4" fillId="0" borderId="33" xfId="43" quotePrefix="1" applyFont="1" applyBorder="1" applyAlignment="1">
      <alignment horizontal="center" vertical="center" wrapText="1"/>
    </xf>
    <xf numFmtId="0" fontId="6" fillId="0" borderId="33" xfId="43" applyFont="1" applyBorder="1" applyAlignment="1">
      <alignment horizontal="center" vertical="center"/>
    </xf>
    <xf numFmtId="0" fontId="3" fillId="0" borderId="31" xfId="43" applyFont="1" applyBorder="1" applyAlignment="1">
      <alignment horizontal="left" vertical="center"/>
    </xf>
    <xf numFmtId="0" fontId="10" fillId="0" borderId="26" xfId="43" applyFont="1" applyBorder="1" applyAlignment="1" applyProtection="1">
      <alignment horizontal="left" vertical="center"/>
      <protection locked="0"/>
    </xf>
    <xf numFmtId="0" fontId="10" fillId="0" borderId="13" xfId="43" applyFont="1" applyBorder="1" applyAlignment="1" applyProtection="1">
      <alignment horizontal="left" vertical="center"/>
      <protection locked="0"/>
    </xf>
    <xf numFmtId="0" fontId="6" fillId="26" borderId="23" xfId="43" applyFont="1" applyFill="1" applyBorder="1" applyAlignment="1">
      <alignment vertical="center" wrapText="1"/>
    </xf>
    <xf numFmtId="0" fontId="6" fillId="26" borderId="23" xfId="43" applyFont="1" applyFill="1" applyBorder="1" applyAlignment="1">
      <alignment horizontal="center" vertical="center" wrapText="1"/>
    </xf>
    <xf numFmtId="0" fontId="6" fillId="0" borderId="23" xfId="43" applyFont="1" applyBorder="1" applyAlignment="1">
      <alignment horizontal="center" vertical="center" wrapText="1"/>
    </xf>
    <xf numFmtId="0" fontId="6" fillId="0" borderId="24" xfId="43" applyFont="1" applyBorder="1" applyAlignment="1">
      <alignment horizontal="center" vertical="center" wrapText="1"/>
    </xf>
    <xf numFmtId="0" fontId="7" fillId="0" borderId="24" xfId="43" applyFont="1" applyBorder="1" applyAlignment="1">
      <alignment horizontal="center" vertical="center" wrapText="1"/>
    </xf>
    <xf numFmtId="0" fontId="6" fillId="27" borderId="24" xfId="43" applyFont="1" applyFill="1" applyBorder="1" applyAlignment="1">
      <alignment horizontal="center" vertical="center" wrapText="1"/>
    </xf>
    <xf numFmtId="0" fontId="7" fillId="0" borderId="57" xfId="43" applyFont="1" applyBorder="1" applyAlignment="1">
      <alignment horizontal="center" vertical="center" wrapText="1"/>
    </xf>
    <xf numFmtId="0" fontId="7" fillId="0" borderId="58" xfId="43" applyFont="1" applyBorder="1" applyAlignment="1">
      <alignment horizontal="center" vertical="center" wrapText="1"/>
    </xf>
    <xf numFmtId="49" fontId="5" fillId="0" borderId="16" xfId="0" applyNumberFormat="1" applyFont="1" applyBorder="1" applyAlignment="1">
      <alignment horizontal="center" vertical="top" wrapText="1"/>
    </xf>
    <xf numFmtId="0" fontId="5" fillId="0" borderId="10" xfId="0" applyFont="1" applyBorder="1" applyAlignment="1" applyProtection="1">
      <alignment horizontal="left" vertical="top" wrapText="1"/>
      <protection locked="0"/>
    </xf>
    <xf numFmtId="0" fontId="4" fillId="0" borderId="0" xfId="43" applyFont="1" applyAlignment="1">
      <alignment horizontal="center" vertical="center" wrapText="1"/>
    </xf>
    <xf numFmtId="0" fontId="4" fillId="0" borderId="0" xfId="43" quotePrefix="1" applyFont="1" applyAlignment="1">
      <alignment horizontal="center" vertical="center" wrapText="1"/>
    </xf>
    <xf numFmtId="0" fontId="6" fillId="0" borderId="0" xfId="28" applyNumberFormat="1" applyFont="1" applyFill="1" applyBorder="1" applyAlignment="1" applyProtection="1">
      <alignment horizontal="right" vertical="center"/>
    </xf>
    <xf numFmtId="0" fontId="3" fillId="0" borderId="0" xfId="43" applyFont="1" applyAlignment="1">
      <alignment horizontal="left" vertical="center"/>
    </xf>
    <xf numFmtId="0" fontId="5" fillId="29" borderId="10" xfId="0" applyFont="1" applyFill="1" applyBorder="1" applyAlignment="1" applyProtection="1">
      <alignment vertical="top" wrapText="1"/>
      <protection locked="0"/>
    </xf>
    <xf numFmtId="49" fontId="5" fillId="0" borderId="10" xfId="0" applyNumberFormat="1" applyFont="1" applyBorder="1" applyAlignment="1" applyProtection="1">
      <alignment horizontal="left" vertical="top" wrapText="1"/>
      <protection locked="0"/>
    </xf>
    <xf numFmtId="168" fontId="5" fillId="0" borderId="10" xfId="0" applyNumberFormat="1" applyFont="1" applyBorder="1" applyAlignment="1" applyProtection="1">
      <alignment horizontal="center" vertical="top" wrapText="1"/>
      <protection locked="0"/>
    </xf>
    <xf numFmtId="164" fontId="5" fillId="0" borderId="10" xfId="44" applyNumberFormat="1" applyBorder="1" applyAlignment="1">
      <alignment horizontal="right" vertical="top" wrapText="1"/>
    </xf>
    <xf numFmtId="0" fontId="5" fillId="0" borderId="10" xfId="43" applyBorder="1" applyAlignment="1">
      <alignment horizontal="center" vertical="top" wrapText="1"/>
    </xf>
    <xf numFmtId="0" fontId="5" fillId="0" borderId="0" xfId="0" applyFont="1"/>
    <xf numFmtId="164" fontId="5" fillId="0" borderId="10" xfId="28" applyNumberFormat="1" applyFont="1" applyFill="1" applyBorder="1" applyAlignment="1" applyProtection="1">
      <alignment horizontal="right" vertical="top" wrapText="1"/>
    </xf>
    <xf numFmtId="0" fontId="5" fillId="0" borderId="25" xfId="28" applyNumberFormat="1" applyFont="1" applyFill="1" applyBorder="1" applyAlignment="1" applyProtection="1">
      <alignment horizontal="left" vertical="top" wrapText="1"/>
    </xf>
    <xf numFmtId="0" fontId="5" fillId="0" borderId="0" xfId="43" applyAlignment="1">
      <alignment horizontal="center" vertical="top" wrapText="1"/>
    </xf>
    <xf numFmtId="0" fontId="5" fillId="0" borderId="0" xfId="43" applyAlignment="1">
      <alignment horizontal="center"/>
    </xf>
    <xf numFmtId="0" fontId="5" fillId="0" borderId="0" xfId="43" applyAlignment="1">
      <alignment horizontal="left" vertical="top" wrapText="1"/>
    </xf>
    <xf numFmtId="49" fontId="5" fillId="0" borderId="16" xfId="0" applyNumberFormat="1" applyFont="1" applyBorder="1" applyAlignment="1" applyProtection="1">
      <alignment horizontal="center" vertical="top" wrapText="1"/>
      <protection locked="0"/>
    </xf>
    <xf numFmtId="0" fontId="5" fillId="0" borderId="35" xfId="0" applyFont="1" applyBorder="1" applyAlignment="1" applyProtection="1">
      <alignment vertical="top" wrapText="1"/>
      <protection locked="0"/>
    </xf>
    <xf numFmtId="0" fontId="5" fillId="0" borderId="44" xfId="0" applyFont="1" applyBorder="1" applyAlignment="1" applyProtection="1">
      <alignment vertical="top" wrapText="1"/>
      <protection locked="0"/>
    </xf>
    <xf numFmtId="0" fontId="5" fillId="0" borderId="60" xfId="0" applyFont="1" applyBorder="1" applyAlignment="1">
      <alignment vertical="top" wrapText="1"/>
    </xf>
    <xf numFmtId="0" fontId="5" fillId="0" borderId="60" xfId="43" applyBorder="1" applyAlignment="1">
      <alignment horizontal="center" vertical="top" wrapText="1"/>
    </xf>
    <xf numFmtId="0" fontId="5" fillId="0" borderId="46" xfId="0" applyFont="1" applyBorder="1"/>
    <xf numFmtId="0" fontId="5" fillId="0" borderId="47" xfId="0" applyFont="1" applyBorder="1"/>
    <xf numFmtId="0" fontId="5" fillId="0" borderId="44" xfId="43" applyBorder="1" applyAlignment="1">
      <alignment vertical="top" wrapText="1"/>
    </xf>
    <xf numFmtId="0" fontId="5" fillId="0" borderId="44" xfId="43" applyBorder="1" applyAlignment="1">
      <alignment horizontal="center" vertical="top" wrapText="1"/>
    </xf>
    <xf numFmtId="0" fontId="5" fillId="0" borderId="44" xfId="43" applyBorder="1" applyAlignment="1" applyProtection="1">
      <alignment horizontal="center" vertical="top" wrapText="1"/>
      <protection locked="0"/>
    </xf>
    <xf numFmtId="0" fontId="5" fillId="0" borderId="51" xfId="43" applyBorder="1" applyAlignment="1" applyProtection="1">
      <alignment horizontal="center" vertical="top" wrapText="1"/>
      <protection locked="0"/>
    </xf>
    <xf numFmtId="164" fontId="5" fillId="27" borderId="51" xfId="28" applyNumberFormat="1" applyFont="1" applyFill="1" applyBorder="1" applyAlignment="1" applyProtection="1">
      <alignment horizontal="left" vertical="center" wrapText="1"/>
    </xf>
    <xf numFmtId="0" fontId="5" fillId="0" borderId="54" xfId="43" applyBorder="1" applyAlignment="1">
      <alignment horizontal="center" vertical="top" wrapText="1"/>
    </xf>
    <xf numFmtId="0" fontId="5" fillId="0" borderId="54" xfId="0" applyFont="1" applyBorder="1"/>
    <xf numFmtId="0" fontId="5" fillId="0" borderId="38" xfId="0" applyFont="1" applyBorder="1"/>
    <xf numFmtId="0" fontId="5" fillId="0" borderId="28" xfId="0" applyFont="1" applyBorder="1"/>
    <xf numFmtId="0" fontId="5" fillId="27" borderId="54" xfId="43" applyFill="1" applyBorder="1" applyAlignment="1">
      <alignment horizontal="center" vertical="top" wrapText="1"/>
    </xf>
    <xf numFmtId="0" fontId="5" fillId="0" borderId="35" xfId="43" applyBorder="1" applyAlignment="1">
      <alignment vertical="top" wrapText="1"/>
    </xf>
    <xf numFmtId="0" fontId="5" fillId="0" borderId="35" xfId="43" applyBorder="1" applyAlignment="1">
      <alignment horizontal="center" vertical="top" wrapText="1"/>
    </xf>
    <xf numFmtId="0" fontId="5" fillId="0" borderId="35" xfId="43" applyBorder="1" applyAlignment="1" applyProtection="1">
      <alignment horizontal="center" vertical="top" wrapText="1"/>
      <protection locked="0"/>
    </xf>
    <xf numFmtId="0" fontId="5" fillId="0" borderId="35" xfId="43" applyBorder="1" applyAlignment="1" applyProtection="1">
      <alignment horizontal="left" vertical="top" wrapText="1"/>
      <protection locked="0"/>
    </xf>
    <xf numFmtId="0" fontId="5" fillId="0" borderId="43" xfId="43" applyBorder="1" applyAlignment="1" applyProtection="1">
      <alignment horizontal="center" vertical="top" wrapText="1"/>
      <protection locked="0"/>
    </xf>
    <xf numFmtId="164" fontId="5" fillId="27" borderId="43" xfId="28" applyNumberFormat="1" applyFont="1" applyFill="1" applyBorder="1" applyAlignment="1" applyProtection="1">
      <alignment horizontal="left" vertical="center" wrapText="1"/>
    </xf>
    <xf numFmtId="0" fontId="5" fillId="0" borderId="26" xfId="43" applyBorder="1" applyAlignment="1">
      <alignment horizontal="center" vertical="top" wrapText="1"/>
    </xf>
    <xf numFmtId="0" fontId="5" fillId="0" borderId="11" xfId="28" applyNumberFormat="1" applyFont="1" applyFill="1" applyBorder="1" applyAlignment="1" applyProtection="1">
      <alignment horizontal="left" vertical="top" wrapText="1"/>
    </xf>
    <xf numFmtId="0" fontId="5" fillId="0" borderId="26" xfId="0" applyFont="1" applyBorder="1"/>
    <xf numFmtId="0" fontId="5" fillId="0" borderId="11" xfId="0" applyFont="1" applyBorder="1"/>
    <xf numFmtId="0" fontId="5" fillId="0" borderId="13" xfId="0" applyFont="1" applyBorder="1"/>
    <xf numFmtId="168" fontId="5" fillId="0" borderId="13" xfId="0" applyNumberFormat="1" applyFont="1" applyBorder="1" applyAlignment="1" applyProtection="1">
      <alignment horizontal="center" vertical="top" wrapText="1"/>
      <protection locked="0"/>
    </xf>
    <xf numFmtId="0" fontId="5" fillId="0" borderId="13" xfId="43" applyBorder="1" applyAlignment="1" applyProtection="1">
      <alignment horizontal="center" vertical="top" wrapText="1"/>
      <protection locked="0"/>
    </xf>
    <xf numFmtId="0" fontId="5" fillId="0" borderId="13" xfId="43" applyBorder="1" applyAlignment="1" applyProtection="1">
      <alignment horizontal="left" vertical="top" wrapText="1"/>
      <protection locked="0"/>
    </xf>
    <xf numFmtId="0" fontId="5" fillId="0" borderId="10" xfId="43" applyBorder="1" applyAlignment="1">
      <alignment vertical="top" wrapText="1"/>
    </xf>
    <xf numFmtId="164" fontId="5" fillId="27" borderId="25" xfId="28" applyNumberFormat="1" applyFont="1" applyFill="1" applyBorder="1" applyAlignment="1" applyProtection="1">
      <alignment horizontal="left" vertical="center" wrapText="1"/>
    </xf>
    <xf numFmtId="0" fontId="5" fillId="0" borderId="16" xfId="0" applyFont="1" applyBorder="1"/>
    <xf numFmtId="0" fontId="5" fillId="0" borderId="20" xfId="0" applyFont="1" applyBorder="1"/>
    <xf numFmtId="0" fontId="5" fillId="0" borderId="60" xfId="43" applyBorder="1" applyAlignment="1">
      <alignment vertical="top" wrapText="1"/>
    </xf>
    <xf numFmtId="0" fontId="5" fillId="0" borderId="60" xfId="43" applyBorder="1" applyAlignment="1">
      <alignment horizontal="left" vertical="top" wrapText="1"/>
    </xf>
    <xf numFmtId="0" fontId="5" fillId="0" borderId="61" xfId="43" applyBorder="1" applyAlignment="1">
      <alignment horizontal="center" vertical="top" wrapText="1"/>
    </xf>
    <xf numFmtId="164" fontId="5" fillId="0" borderId="61" xfId="28" applyNumberFormat="1" applyFont="1" applyFill="1" applyBorder="1" applyAlignment="1" applyProtection="1">
      <alignment horizontal="left" vertical="center" wrapText="1"/>
    </xf>
    <xf numFmtId="0" fontId="33" fillId="32" borderId="56" xfId="43" applyFont="1" applyFill="1" applyBorder="1" applyAlignment="1" applyProtection="1">
      <alignment horizontal="left" vertical="center"/>
      <protection locked="0"/>
    </xf>
    <xf numFmtId="168" fontId="5" fillId="32" borderId="13" xfId="0" applyNumberFormat="1" applyFont="1" applyFill="1" applyBorder="1" applyAlignment="1" applyProtection="1">
      <alignment horizontal="center" vertical="top" wrapText="1"/>
      <protection locked="0"/>
    </xf>
    <xf numFmtId="0" fontId="5" fillId="32" borderId="13" xfId="43" applyFill="1" applyBorder="1" applyAlignment="1" applyProtection="1">
      <alignment horizontal="center" vertical="top" wrapText="1"/>
      <protection locked="0"/>
    </xf>
    <xf numFmtId="167" fontId="33" fillId="32" borderId="13" xfId="43" applyNumberFormat="1" applyFont="1" applyFill="1" applyBorder="1" applyAlignment="1" applyProtection="1">
      <alignment horizontal="left" vertical="center"/>
      <protection locked="0"/>
    </xf>
    <xf numFmtId="0" fontId="5" fillId="32" borderId="13" xfId="43" applyFill="1" applyBorder="1" applyAlignment="1" applyProtection="1">
      <alignment horizontal="left" vertical="top" wrapText="1"/>
      <protection locked="0"/>
    </xf>
    <xf numFmtId="164" fontId="4" fillId="32" borderId="13" xfId="44" applyNumberFormat="1" applyFont="1" applyFill="1" applyBorder="1" applyAlignment="1">
      <alignment horizontal="right" vertical="top" wrapText="1"/>
    </xf>
    <xf numFmtId="164" fontId="4" fillId="32" borderId="13" xfId="28" applyNumberFormat="1" applyFont="1" applyFill="1" applyBorder="1" applyAlignment="1" applyProtection="1">
      <alignment horizontal="right" vertical="top" wrapText="1"/>
    </xf>
    <xf numFmtId="0" fontId="5" fillId="32" borderId="11" xfId="28" applyNumberFormat="1" applyFont="1" applyFill="1" applyBorder="1" applyAlignment="1" applyProtection="1">
      <alignment horizontal="left" vertical="top" wrapText="1"/>
    </xf>
    <xf numFmtId="0" fontId="4" fillId="32" borderId="0" xfId="43" applyFont="1" applyFill="1" applyAlignment="1">
      <alignment vertical="top"/>
    </xf>
    <xf numFmtId="0" fontId="35" fillId="0" borderId="16" xfId="0" applyFont="1" applyBorder="1"/>
    <xf numFmtId="0" fontId="35" fillId="0" borderId="20" xfId="0" applyFont="1" applyBorder="1"/>
    <xf numFmtId="0" fontId="35" fillId="0" borderId="47" xfId="0" applyFont="1" applyBorder="1"/>
    <xf numFmtId="49" fontId="35" fillId="0" borderId="16" xfId="0" applyNumberFormat="1" applyFont="1" applyBorder="1" applyAlignment="1">
      <alignment horizontal="center" vertical="top" wrapText="1"/>
    </xf>
    <xf numFmtId="164" fontId="36" fillId="0" borderId="10" xfId="44" applyNumberFormat="1" applyFont="1" applyBorder="1" applyAlignment="1">
      <alignment horizontal="right" vertical="top" wrapText="1"/>
    </xf>
    <xf numFmtId="164" fontId="36" fillId="0" borderId="10" xfId="28" applyNumberFormat="1" applyFont="1" applyFill="1" applyBorder="1" applyAlignment="1" applyProtection="1">
      <alignment horizontal="right" vertical="top" wrapText="1"/>
    </xf>
    <xf numFmtId="0" fontId="37" fillId="0" borderId="0" xfId="43" applyFont="1" applyAlignment="1">
      <alignment vertical="top"/>
    </xf>
    <xf numFmtId="0" fontId="8" fillId="0" borderId="33" xfId="43" applyFont="1" applyBorder="1" applyAlignment="1">
      <alignment horizontal="left" vertical="center"/>
    </xf>
    <xf numFmtId="0" fontId="5" fillId="30" borderId="10" xfId="43" applyFill="1" applyBorder="1" applyAlignment="1" applyProtection="1">
      <alignment horizontal="center" vertical="top" wrapText="1"/>
      <protection locked="0"/>
    </xf>
    <xf numFmtId="0" fontId="5" fillId="30" borderId="10" xfId="43" applyFill="1" applyBorder="1" applyAlignment="1" applyProtection="1">
      <alignment horizontal="left" vertical="top" wrapText="1"/>
      <protection locked="0"/>
    </xf>
    <xf numFmtId="0" fontId="5" fillId="30" borderId="10" xfId="43" applyFill="1" applyBorder="1" applyAlignment="1">
      <alignment horizontal="center" vertical="top" wrapText="1"/>
    </xf>
    <xf numFmtId="0" fontId="5" fillId="30" borderId="10" xfId="0" applyFont="1" applyFill="1" applyBorder="1" applyAlignment="1" applyProtection="1">
      <alignment vertical="top" wrapText="1"/>
      <protection locked="0"/>
    </xf>
    <xf numFmtId="0" fontId="5" fillId="30" borderId="10" xfId="43" applyFill="1" applyBorder="1" applyAlignment="1">
      <alignment vertical="top" wrapText="1"/>
    </xf>
    <xf numFmtId="164" fontId="5" fillId="30" borderId="25" xfId="28" applyNumberFormat="1" applyFont="1" applyFill="1" applyBorder="1" applyAlignment="1" applyProtection="1">
      <alignment horizontal="left" vertical="center" wrapText="1"/>
    </xf>
    <xf numFmtId="0" fontId="5" fillId="30" borderId="16" xfId="0" applyFont="1" applyFill="1" applyBorder="1"/>
    <xf numFmtId="0" fontId="5" fillId="30" borderId="20" xfId="0" applyFont="1" applyFill="1" applyBorder="1"/>
    <xf numFmtId="0" fontId="5" fillId="30" borderId="47" xfId="0" applyFont="1" applyFill="1" applyBorder="1"/>
    <xf numFmtId="49" fontId="5" fillId="30" borderId="16" xfId="0" applyNumberFormat="1" applyFont="1" applyFill="1" applyBorder="1" applyAlignment="1">
      <alignment horizontal="center" vertical="top" wrapText="1"/>
    </xf>
    <xf numFmtId="0" fontId="14" fillId="0" borderId="47" xfId="0" applyFont="1" applyBorder="1" applyAlignment="1">
      <alignment horizontal="center" vertical="center" wrapText="1"/>
    </xf>
    <xf numFmtId="0" fontId="14" fillId="0" borderId="48" xfId="0" applyFont="1" applyBorder="1" applyAlignment="1">
      <alignment horizontal="center" vertical="center" wrapText="1"/>
    </xf>
    <xf numFmtId="0" fontId="3" fillId="0" borderId="40" xfId="0" applyFont="1" applyBorder="1" applyAlignment="1">
      <alignment horizontal="right" vertical="center"/>
    </xf>
    <xf numFmtId="0" fontId="7" fillId="0" borderId="23" xfId="44" applyFont="1" applyBorder="1" applyAlignment="1">
      <alignment horizontal="center" vertical="center" wrapText="1"/>
    </xf>
    <xf numFmtId="0" fontId="6" fillId="0" borderId="0" xfId="43" applyFont="1" applyAlignment="1">
      <alignment vertical="center"/>
    </xf>
    <xf numFmtId="0" fontId="32" fillId="0" borderId="0" xfId="0" applyFont="1" applyAlignment="1">
      <alignment horizontal="right" vertical="top"/>
    </xf>
    <xf numFmtId="0" fontId="5" fillId="33" borderId="10" xfId="0" applyFont="1" applyFill="1" applyBorder="1" applyAlignment="1" applyProtection="1">
      <alignment vertical="top" wrapText="1"/>
      <protection locked="0"/>
    </xf>
    <xf numFmtId="0" fontId="4" fillId="33" borderId="0" xfId="43" applyFont="1" applyFill="1" applyAlignment="1">
      <alignment vertical="top"/>
    </xf>
    <xf numFmtId="0" fontId="5" fillId="0" borderId="66" xfId="0" applyFont="1" applyBorder="1" applyAlignment="1" applyProtection="1">
      <alignment vertical="top" wrapText="1"/>
      <protection locked="0"/>
    </xf>
    <xf numFmtId="0" fontId="7" fillId="0" borderId="0" xfId="43" applyFont="1" applyAlignment="1">
      <alignment horizontal="center" vertical="center"/>
    </xf>
    <xf numFmtId="0" fontId="7" fillId="0" borderId="0" xfId="43" applyFont="1"/>
    <xf numFmtId="0" fontId="7" fillId="0" borderId="28" xfId="43" applyFont="1" applyBorder="1" applyAlignment="1">
      <alignment horizontal="center" vertical="center" wrapText="1"/>
    </xf>
    <xf numFmtId="0" fontId="7" fillId="0" borderId="0" xfId="43" applyFont="1" applyAlignment="1">
      <alignment horizontal="center" vertical="center" wrapText="1"/>
    </xf>
    <xf numFmtId="167" fontId="5" fillId="29" borderId="55" xfId="43" applyNumberFormat="1" applyFill="1" applyBorder="1" applyAlignment="1">
      <alignment horizontal="center" vertical="top" wrapText="1"/>
    </xf>
    <xf numFmtId="167" fontId="5" fillId="29" borderId="44" xfId="43" applyNumberFormat="1" applyFill="1" applyBorder="1" applyAlignment="1">
      <alignment horizontal="center" vertical="top" wrapText="1"/>
    </xf>
    <xf numFmtId="167" fontId="5" fillId="29" borderId="55" xfId="43" applyNumberFormat="1" applyFill="1" applyBorder="1" applyAlignment="1" applyProtection="1">
      <alignment horizontal="center" vertical="top" wrapText="1"/>
      <protection locked="0"/>
    </xf>
    <xf numFmtId="167" fontId="5" fillId="32" borderId="64" xfId="43" applyNumberFormat="1" applyFill="1" applyBorder="1" applyAlignment="1" applyProtection="1">
      <alignment horizontal="center" vertical="top" wrapText="1"/>
      <protection locked="0"/>
    </xf>
    <xf numFmtId="0" fontId="5" fillId="0" borderId="44" xfId="0" applyFont="1" applyBorder="1" applyAlignment="1" applyProtection="1">
      <alignment horizontal="center" vertical="top" wrapText="1"/>
      <protection locked="0"/>
    </xf>
    <xf numFmtId="0" fontId="5" fillId="32" borderId="44" xfId="0" applyFont="1" applyFill="1" applyBorder="1" applyAlignment="1" applyProtection="1">
      <alignment vertical="top" wrapText="1"/>
      <protection locked="0"/>
    </xf>
    <xf numFmtId="167" fontId="5" fillId="0" borderId="12" xfId="43" applyNumberFormat="1" applyBorder="1" applyAlignment="1">
      <alignment horizontal="center" vertical="top" wrapText="1"/>
    </xf>
    <xf numFmtId="167" fontId="5" fillId="0" borderId="35" xfId="43" applyNumberFormat="1" applyBorder="1" applyAlignment="1">
      <alignment horizontal="center" vertical="top" wrapText="1"/>
    </xf>
    <xf numFmtId="167" fontId="5" fillId="0" borderId="12" xfId="43" applyNumberFormat="1" applyBorder="1" applyAlignment="1" applyProtection="1">
      <alignment horizontal="center" vertical="top" wrapText="1"/>
      <protection locked="0"/>
    </xf>
    <xf numFmtId="167" fontId="5" fillId="0" borderId="65" xfId="43" applyNumberFormat="1" applyBorder="1" applyAlignment="1" applyProtection="1">
      <alignment horizontal="center" vertical="top" wrapText="1"/>
      <protection locked="0"/>
    </xf>
    <xf numFmtId="0" fontId="5" fillId="0" borderId="35" xfId="0" applyFont="1" applyBorder="1" applyAlignment="1" applyProtection="1">
      <alignment horizontal="center" vertical="top" wrapText="1"/>
      <protection locked="0"/>
    </xf>
    <xf numFmtId="167" fontId="5" fillId="0" borderId="16" xfId="43" applyNumberFormat="1" applyBorder="1" applyAlignment="1">
      <alignment horizontal="center" vertical="top" wrapText="1"/>
    </xf>
    <xf numFmtId="167" fontId="5" fillId="0" borderId="10" xfId="43" applyNumberFormat="1" applyBorder="1" applyAlignment="1">
      <alignment horizontal="center" vertical="top" wrapText="1"/>
    </xf>
    <xf numFmtId="167" fontId="5" fillId="0" borderId="16" xfId="43" applyNumberFormat="1" applyBorder="1" applyAlignment="1" applyProtection="1">
      <alignment horizontal="center" vertical="top" wrapText="1"/>
      <protection locked="0"/>
    </xf>
    <xf numFmtId="167" fontId="5" fillId="0" borderId="66" xfId="43" applyNumberFormat="1" applyBorder="1" applyAlignment="1" applyProtection="1">
      <alignment horizontal="center" vertical="top" wrapText="1"/>
      <protection locked="0"/>
    </xf>
    <xf numFmtId="0" fontId="5" fillId="0" borderId="10" xfId="0" applyFont="1" applyBorder="1" applyAlignment="1" applyProtection="1">
      <alignment horizontal="center" vertical="top" wrapText="1"/>
      <protection locked="0"/>
    </xf>
    <xf numFmtId="167" fontId="5" fillId="0" borderId="70" xfId="43" applyNumberFormat="1" applyBorder="1" applyAlignment="1">
      <alignment horizontal="center" vertical="top" wrapText="1"/>
    </xf>
    <xf numFmtId="167" fontId="5" fillId="0" borderId="71" xfId="43" applyNumberFormat="1" applyBorder="1" applyAlignment="1">
      <alignment horizontal="center" vertical="top" wrapText="1"/>
    </xf>
    <xf numFmtId="167" fontId="5" fillId="0" borderId="70" xfId="43" applyNumberFormat="1" applyBorder="1" applyAlignment="1" applyProtection="1">
      <alignment horizontal="center" vertical="top" wrapText="1"/>
      <protection locked="0"/>
    </xf>
    <xf numFmtId="167" fontId="5" fillId="0" borderId="72" xfId="43" applyNumberFormat="1" applyBorder="1" applyAlignment="1" applyProtection="1">
      <alignment horizontal="center" vertical="top" wrapText="1"/>
      <protection locked="0"/>
    </xf>
    <xf numFmtId="0" fontId="5" fillId="0" borderId="71" xfId="0" applyFont="1" applyBorder="1" applyAlignment="1" applyProtection="1">
      <alignment vertical="top" wrapText="1"/>
      <protection locked="0"/>
    </xf>
    <xf numFmtId="0" fontId="5" fillId="29" borderId="71" xfId="0" applyFont="1" applyFill="1" applyBorder="1" applyAlignment="1" applyProtection="1">
      <alignment vertical="top" wrapText="1"/>
      <protection locked="0"/>
    </xf>
    <xf numFmtId="0" fontId="5" fillId="0" borderId="71" xfId="0" applyFont="1" applyBorder="1" applyAlignment="1" applyProtection="1">
      <alignment horizontal="center" vertical="top" wrapText="1"/>
      <protection locked="0"/>
    </xf>
    <xf numFmtId="0" fontId="5" fillId="29" borderId="35" xfId="0" applyFont="1" applyFill="1" applyBorder="1" applyAlignment="1" applyProtection="1">
      <alignment vertical="top" wrapText="1"/>
      <protection locked="0"/>
    </xf>
    <xf numFmtId="0" fontId="5" fillId="0" borderId="68" xfId="0" applyFont="1" applyBorder="1" applyAlignment="1" applyProtection="1">
      <alignment vertical="top" wrapText="1"/>
      <protection locked="0"/>
    </xf>
    <xf numFmtId="0" fontId="5" fillId="0" borderId="13" xfId="0" applyFont="1" applyBorder="1" applyAlignment="1" applyProtection="1">
      <alignment horizontal="center" vertical="top" wrapText="1"/>
      <protection locked="0"/>
    </xf>
    <xf numFmtId="167" fontId="5" fillId="0" borderId="19" xfId="43" applyNumberFormat="1" applyBorder="1" applyAlignment="1">
      <alignment horizontal="center" vertical="top" wrapText="1"/>
    </xf>
    <xf numFmtId="167" fontId="5" fillId="0" borderId="50" xfId="43" applyNumberFormat="1" applyBorder="1" applyAlignment="1">
      <alignment horizontal="center" vertical="top" wrapText="1"/>
    </xf>
    <xf numFmtId="167" fontId="5" fillId="0" borderId="19" xfId="43" applyNumberFormat="1" applyBorder="1" applyAlignment="1" applyProtection="1">
      <alignment horizontal="center" vertical="top" wrapText="1"/>
      <protection locked="0"/>
    </xf>
    <xf numFmtId="167" fontId="5" fillId="0" borderId="73" xfId="43" applyNumberFormat="1" applyBorder="1" applyAlignment="1" applyProtection="1">
      <alignment horizontal="center" vertical="top" wrapText="1"/>
      <protection locked="0"/>
    </xf>
    <xf numFmtId="0" fontId="5" fillId="0" borderId="50" xfId="0" applyFont="1" applyBorder="1" applyAlignment="1" applyProtection="1">
      <alignment vertical="top" wrapText="1"/>
      <protection locked="0"/>
    </xf>
    <xf numFmtId="0" fontId="5" fillId="0" borderId="50" xfId="0" applyFont="1" applyBorder="1" applyAlignment="1" applyProtection="1">
      <alignment horizontal="center" vertical="top" wrapText="1"/>
      <protection locked="0"/>
    </xf>
    <xf numFmtId="167" fontId="5" fillId="0" borderId="11" xfId="43" applyNumberFormat="1" applyBorder="1" applyAlignment="1" applyProtection="1">
      <alignment horizontal="center" vertical="top" wrapText="1"/>
      <protection locked="0"/>
    </xf>
    <xf numFmtId="0" fontId="5" fillId="0" borderId="17" xfId="0" applyFont="1" applyBorder="1" applyAlignment="1" applyProtection="1">
      <alignment vertical="top" wrapText="1"/>
      <protection locked="0"/>
    </xf>
    <xf numFmtId="0" fontId="5" fillId="29" borderId="17" xfId="0" applyFont="1" applyFill="1" applyBorder="1" applyAlignment="1" applyProtection="1">
      <alignment vertical="top" wrapText="1"/>
      <protection locked="0"/>
    </xf>
    <xf numFmtId="0" fontId="5" fillId="0" borderId="26" xfId="0" applyFont="1" applyBorder="1" applyAlignment="1" applyProtection="1">
      <alignment vertical="top" wrapText="1"/>
      <protection locked="0"/>
    </xf>
    <xf numFmtId="167" fontId="35" fillId="0" borderId="16" xfId="43" applyNumberFormat="1" applyFont="1" applyBorder="1" applyAlignment="1">
      <alignment horizontal="center" vertical="top" wrapText="1"/>
    </xf>
    <xf numFmtId="166" fontId="6" fillId="0" borderId="24" xfId="0" applyNumberFormat="1" applyFont="1" applyBorder="1" applyAlignment="1">
      <alignment horizontal="left" vertical="center"/>
    </xf>
    <xf numFmtId="0" fontId="5" fillId="29" borderId="50" xfId="0" applyFont="1" applyFill="1" applyBorder="1" applyAlignment="1" applyProtection="1">
      <alignment vertical="top" wrapText="1"/>
      <protection locked="0"/>
    </xf>
    <xf numFmtId="0" fontId="5" fillId="0" borderId="11" xfId="0" applyFont="1" applyBorder="1" applyAlignment="1" applyProtection="1">
      <alignment vertical="top" wrapText="1"/>
      <protection locked="0"/>
    </xf>
    <xf numFmtId="167" fontId="5" fillId="0" borderId="55" xfId="43" applyNumberFormat="1" applyBorder="1" applyAlignment="1">
      <alignment horizontal="center" vertical="top" wrapText="1"/>
    </xf>
    <xf numFmtId="167" fontId="5" fillId="0" borderId="44" xfId="43" applyNumberFormat="1" applyBorder="1" applyAlignment="1">
      <alignment horizontal="center" vertical="top" wrapText="1"/>
    </xf>
    <xf numFmtId="167" fontId="5" fillId="0" borderId="55" xfId="43" applyNumberFormat="1" applyBorder="1" applyAlignment="1" applyProtection="1">
      <alignment horizontal="center" vertical="top" wrapText="1"/>
      <protection locked="0"/>
    </xf>
    <xf numFmtId="167" fontId="5" fillId="0" borderId="64" xfId="43" applyNumberFormat="1" applyBorder="1" applyAlignment="1" applyProtection="1">
      <alignment horizontal="center" vertical="top" wrapText="1"/>
      <protection locked="0"/>
    </xf>
    <xf numFmtId="0" fontId="5" fillId="29" borderId="20" xfId="0" applyFont="1" applyFill="1" applyBorder="1" applyAlignment="1" applyProtection="1">
      <alignment vertical="top" wrapText="1"/>
      <protection locked="0"/>
    </xf>
    <xf numFmtId="0" fontId="5" fillId="0" borderId="16" xfId="0" applyFont="1" applyBorder="1" applyAlignment="1" applyProtection="1">
      <alignment vertical="top" wrapText="1"/>
      <protection locked="0"/>
    </xf>
    <xf numFmtId="167" fontId="5" fillId="0" borderId="59" xfId="43" applyNumberFormat="1" applyBorder="1" applyAlignment="1">
      <alignment horizontal="center" vertical="top" wrapText="1"/>
    </xf>
    <xf numFmtId="167" fontId="5" fillId="0" borderId="60" xfId="43" applyNumberFormat="1" applyBorder="1" applyAlignment="1">
      <alignment horizontal="center" vertical="top" wrapText="1"/>
    </xf>
    <xf numFmtId="167" fontId="5" fillId="0" borderId="67" xfId="43" applyNumberFormat="1" applyBorder="1" applyAlignment="1">
      <alignment horizontal="center" vertical="top" wrapText="1"/>
    </xf>
    <xf numFmtId="0" fontId="5" fillId="0" borderId="60" xfId="0" applyFont="1" applyBorder="1" applyAlignment="1">
      <alignment horizontal="center" vertical="top" wrapText="1"/>
    </xf>
    <xf numFmtId="167" fontId="5" fillId="31" borderId="16" xfId="43" applyNumberFormat="1" applyFill="1" applyBorder="1" applyAlignment="1">
      <alignment horizontal="center" vertical="top" wrapText="1"/>
    </xf>
    <xf numFmtId="167" fontId="5" fillId="31" borderId="10" xfId="43" applyNumberFormat="1" applyFill="1" applyBorder="1" applyAlignment="1">
      <alignment horizontal="center" vertical="top" wrapText="1"/>
    </xf>
    <xf numFmtId="167" fontId="5" fillId="31" borderId="16" xfId="43" applyNumberFormat="1" applyFill="1" applyBorder="1" applyAlignment="1" applyProtection="1">
      <alignment horizontal="center" vertical="top" wrapText="1"/>
      <protection locked="0"/>
    </xf>
    <xf numFmtId="167" fontId="5" fillId="31" borderId="66" xfId="43" applyNumberFormat="1" applyFill="1" applyBorder="1" applyAlignment="1" applyProtection="1">
      <alignment horizontal="center" vertical="top" wrapText="1"/>
      <protection locked="0"/>
    </xf>
    <xf numFmtId="167" fontId="5" fillId="30" borderId="16" xfId="43" applyNumberFormat="1" applyFill="1" applyBorder="1" applyAlignment="1">
      <alignment horizontal="center" vertical="top" wrapText="1"/>
    </xf>
    <xf numFmtId="167" fontId="5" fillId="30" borderId="10" xfId="43" applyNumberFormat="1" applyFill="1" applyBorder="1" applyAlignment="1">
      <alignment horizontal="center" vertical="top" wrapText="1"/>
    </xf>
    <xf numFmtId="167" fontId="5" fillId="30" borderId="16" xfId="43" applyNumberFormat="1" applyFill="1" applyBorder="1" applyAlignment="1" applyProtection="1">
      <alignment horizontal="center" vertical="top" wrapText="1"/>
      <protection locked="0"/>
    </xf>
    <xf numFmtId="167" fontId="5" fillId="30" borderId="66" xfId="43" applyNumberFormat="1" applyFill="1" applyBorder="1" applyAlignment="1" applyProtection="1">
      <alignment horizontal="center" vertical="top" wrapText="1"/>
      <protection locked="0"/>
    </xf>
    <xf numFmtId="0" fontId="5" fillId="30" borderId="10" xfId="0" applyFont="1" applyFill="1" applyBorder="1" applyAlignment="1" applyProtection="1">
      <alignment horizontal="center" vertical="top" wrapText="1"/>
      <protection locked="0"/>
    </xf>
    <xf numFmtId="0" fontId="7" fillId="0" borderId="45" xfId="43" applyFont="1" applyBorder="1" applyAlignment="1">
      <alignment horizontal="left" vertical="center"/>
    </xf>
    <xf numFmtId="0" fontId="7" fillId="0" borderId="33" xfId="43" applyFont="1" applyBorder="1" applyAlignment="1">
      <alignment horizontal="left" vertical="center"/>
    </xf>
    <xf numFmtId="0" fontId="7" fillId="0" borderId="0" xfId="43" applyFont="1" applyAlignment="1">
      <alignment horizontal="left" vertical="center"/>
    </xf>
    <xf numFmtId="49" fontId="5" fillId="0" borderId="19" xfId="0" applyNumberFormat="1" applyFont="1" applyBorder="1" applyAlignment="1" applyProtection="1">
      <alignment horizontal="center" vertical="top" wrapText="1"/>
      <protection locked="0"/>
    </xf>
    <xf numFmtId="168" fontId="5" fillId="0" borderId="50" xfId="0" applyNumberFormat="1" applyFont="1" applyBorder="1" applyAlignment="1" applyProtection="1">
      <alignment horizontal="center" vertical="top" wrapText="1"/>
      <protection locked="0"/>
    </xf>
    <xf numFmtId="0" fontId="5" fillId="0" borderId="50" xfId="43" applyBorder="1" applyAlignment="1" applyProtection="1">
      <alignment horizontal="center" vertical="top" wrapText="1"/>
      <protection locked="0"/>
    </xf>
    <xf numFmtId="0" fontId="5" fillId="0" borderId="50" xfId="0" applyFont="1" applyBorder="1" applyAlignment="1" applyProtection="1">
      <alignment horizontal="left" vertical="top" wrapText="1"/>
      <protection locked="0"/>
    </xf>
    <xf numFmtId="0" fontId="5" fillId="0" borderId="50" xfId="43" applyBorder="1" applyAlignment="1" applyProtection="1">
      <alignment horizontal="left" vertical="top" wrapText="1"/>
      <protection locked="0"/>
    </xf>
    <xf numFmtId="49" fontId="5" fillId="0" borderId="50" xfId="0" applyNumberFormat="1" applyFont="1" applyBorder="1" applyAlignment="1" applyProtection="1">
      <alignment horizontal="left" vertical="top" wrapText="1"/>
      <protection locked="0"/>
    </xf>
    <xf numFmtId="164" fontId="5" fillId="0" borderId="50" xfId="44" applyNumberFormat="1" applyBorder="1" applyAlignment="1">
      <alignment horizontal="right" vertical="top" wrapText="1"/>
    </xf>
    <xf numFmtId="164" fontId="5" fillId="0" borderId="50" xfId="28" applyNumberFormat="1" applyFont="1" applyFill="1" applyBorder="1" applyAlignment="1" applyProtection="1">
      <alignment horizontal="right" vertical="top" wrapText="1"/>
    </xf>
    <xf numFmtId="0" fontId="5" fillId="0" borderId="74" xfId="28" applyNumberFormat="1" applyFont="1" applyFill="1" applyBorder="1" applyAlignment="1" applyProtection="1">
      <alignment horizontal="left" vertical="top" wrapText="1"/>
    </xf>
    <xf numFmtId="0" fontId="5" fillId="0" borderId="19" xfId="0" applyFont="1" applyBorder="1"/>
    <xf numFmtId="0" fontId="5" fillId="0" borderId="22" xfId="0" applyFont="1" applyBorder="1"/>
    <xf numFmtId="0" fontId="5" fillId="0" borderId="75" xfId="0" applyFont="1" applyBorder="1"/>
    <xf numFmtId="49" fontId="5" fillId="0" borderId="19" xfId="0" applyNumberFormat="1" applyFont="1" applyBorder="1" applyAlignment="1">
      <alignment horizontal="center" vertical="top" wrapText="1"/>
    </xf>
    <xf numFmtId="168" fontId="5" fillId="0" borderId="0" xfId="0" applyNumberFormat="1" applyFont="1" applyAlignment="1" applyProtection="1">
      <alignment horizontal="center" vertical="top" wrapText="1"/>
      <protection locked="0"/>
    </xf>
    <xf numFmtId="0" fontId="5" fillId="0" borderId="0" xfId="43" applyAlignment="1" applyProtection="1">
      <alignment horizontal="center" vertical="top" wrapText="1"/>
      <protection locked="0"/>
    </xf>
    <xf numFmtId="0" fontId="5" fillId="0" borderId="0" xfId="43" applyAlignment="1" applyProtection="1">
      <alignment horizontal="left" vertical="top" wrapText="1"/>
      <protection locked="0"/>
    </xf>
    <xf numFmtId="167" fontId="5" fillId="0" borderId="14" xfId="43" applyNumberFormat="1" applyBorder="1" applyAlignment="1">
      <alignment horizontal="center" vertical="top" wrapText="1"/>
    </xf>
    <xf numFmtId="167" fontId="5" fillId="0" borderId="41" xfId="43" applyNumberFormat="1" applyBorder="1" applyAlignment="1">
      <alignment horizontal="center" vertical="top" wrapText="1"/>
    </xf>
    <xf numFmtId="167" fontId="5" fillId="0" borderId="41" xfId="43" applyNumberFormat="1" applyBorder="1" applyAlignment="1" applyProtection="1">
      <alignment horizontal="center" vertical="top" wrapText="1"/>
      <protection locked="0"/>
    </xf>
    <xf numFmtId="0" fontId="5" fillId="0" borderId="41" xfId="0" applyFont="1" applyBorder="1" applyAlignment="1" applyProtection="1">
      <alignment vertical="top" wrapText="1"/>
      <protection locked="0"/>
    </xf>
    <xf numFmtId="0" fontId="5" fillId="0" borderId="41" xfId="0" applyFont="1" applyBorder="1" applyAlignment="1" applyProtection="1">
      <alignment horizontal="center" vertical="top" wrapText="1"/>
      <protection locked="0"/>
    </xf>
    <xf numFmtId="0" fontId="5" fillId="0" borderId="41" xfId="43" applyBorder="1" applyAlignment="1">
      <alignment vertical="top" wrapText="1"/>
    </xf>
    <xf numFmtId="0" fontId="5" fillId="0" borderId="41" xfId="43" applyBorder="1" applyAlignment="1">
      <alignment horizontal="center" vertical="top" wrapText="1"/>
    </xf>
    <xf numFmtId="0" fontId="5" fillId="0" borderId="41" xfId="43" applyBorder="1" applyAlignment="1" applyProtection="1">
      <alignment horizontal="center" vertical="top" wrapText="1"/>
      <protection locked="0"/>
    </xf>
    <xf numFmtId="0" fontId="5" fillId="0" borderId="41" xfId="43" applyBorder="1" applyAlignment="1" applyProtection="1">
      <alignment horizontal="left" vertical="top" wrapText="1"/>
      <protection locked="0"/>
    </xf>
    <xf numFmtId="164" fontId="5" fillId="27" borderId="41" xfId="28" applyNumberFormat="1" applyFont="1" applyFill="1" applyBorder="1" applyAlignment="1" applyProtection="1">
      <alignment horizontal="left" vertical="center" wrapText="1"/>
    </xf>
    <xf numFmtId="167" fontId="5" fillId="0" borderId="10" xfId="43" applyNumberFormat="1" applyBorder="1" applyAlignment="1" applyProtection="1">
      <alignment horizontal="center" vertical="top" wrapText="1"/>
      <protection locked="0"/>
    </xf>
    <xf numFmtId="164" fontId="5" fillId="27" borderId="10" xfId="28" applyNumberFormat="1" applyFont="1" applyFill="1" applyBorder="1" applyAlignment="1" applyProtection="1">
      <alignment horizontal="left" vertical="center" wrapText="1"/>
    </xf>
    <xf numFmtId="167" fontId="5" fillId="0" borderId="15" xfId="43" applyNumberFormat="1" applyBorder="1" applyAlignment="1">
      <alignment horizontal="center" vertical="top" wrapText="1"/>
    </xf>
    <xf numFmtId="167" fontId="5" fillId="0" borderId="42" xfId="43" applyNumberFormat="1" applyBorder="1" applyAlignment="1">
      <alignment horizontal="center" vertical="top" wrapText="1"/>
    </xf>
    <xf numFmtId="167" fontId="5" fillId="0" borderId="42" xfId="43" applyNumberFormat="1" applyBorder="1" applyAlignment="1" applyProtection="1">
      <alignment horizontal="center" vertical="top" wrapText="1"/>
      <protection locked="0"/>
    </xf>
    <xf numFmtId="0" fontId="5" fillId="0" borderId="42" xfId="0" applyFont="1" applyBorder="1" applyAlignment="1" applyProtection="1">
      <alignment vertical="top" wrapText="1"/>
      <protection locked="0"/>
    </xf>
    <xf numFmtId="0" fontId="5" fillId="0" borderId="42" xfId="0" applyFont="1" applyBorder="1" applyAlignment="1" applyProtection="1">
      <alignment horizontal="center" vertical="top" wrapText="1"/>
      <protection locked="0"/>
    </xf>
    <xf numFmtId="0" fontId="5" fillId="0" borderId="42" xfId="43" applyBorder="1" applyAlignment="1">
      <alignment vertical="top" wrapText="1"/>
    </xf>
    <xf numFmtId="0" fontId="5" fillId="0" borderId="42" xfId="43" applyBorder="1" applyAlignment="1">
      <alignment horizontal="center" vertical="top" wrapText="1"/>
    </xf>
    <xf numFmtId="0" fontId="5" fillId="0" borderId="42" xfId="43" applyBorder="1" applyAlignment="1" applyProtection="1">
      <alignment horizontal="center" vertical="top" wrapText="1"/>
      <protection locked="0"/>
    </xf>
    <xf numFmtId="0" fontId="5" fillId="0" borderId="42" xfId="43" applyBorder="1" applyAlignment="1" applyProtection="1">
      <alignment horizontal="left" vertical="top" wrapText="1"/>
      <protection locked="0"/>
    </xf>
    <xf numFmtId="164" fontId="5" fillId="27" borderId="42" xfId="28" applyNumberFormat="1" applyFont="1" applyFill="1" applyBorder="1" applyAlignment="1" applyProtection="1">
      <alignment horizontal="left" vertical="center" wrapText="1"/>
    </xf>
    <xf numFmtId="0" fontId="5" fillId="0" borderId="44" xfId="43" applyBorder="1" applyAlignment="1" applyProtection="1">
      <alignment horizontal="left" vertical="top" wrapText="1"/>
      <protection locked="0"/>
    </xf>
    <xf numFmtId="0" fontId="5" fillId="29" borderId="41" xfId="0" applyFont="1" applyFill="1" applyBorder="1" applyAlignment="1" applyProtection="1">
      <alignment vertical="top" wrapText="1"/>
      <protection locked="0"/>
    </xf>
    <xf numFmtId="164" fontId="5" fillId="27" borderId="37" xfId="28" applyNumberFormat="1" applyFont="1" applyFill="1" applyBorder="1" applyAlignment="1" applyProtection="1">
      <alignment horizontal="left" vertical="center" wrapText="1"/>
    </xf>
    <xf numFmtId="0" fontId="5" fillId="29" borderId="42" xfId="0" applyFont="1" applyFill="1" applyBorder="1" applyAlignment="1" applyProtection="1">
      <alignment vertical="top" wrapText="1"/>
      <protection locked="0"/>
    </xf>
    <xf numFmtId="164" fontId="5" fillId="27" borderId="36" xfId="28" applyNumberFormat="1" applyFont="1" applyFill="1" applyBorder="1" applyAlignment="1" applyProtection="1">
      <alignment horizontal="left" vertical="center" wrapText="1"/>
    </xf>
    <xf numFmtId="49" fontId="5" fillId="0" borderId="27" xfId="0" applyNumberFormat="1" applyFont="1" applyBorder="1" applyAlignment="1" applyProtection="1">
      <alignment horizontal="center" vertical="top" wrapText="1"/>
      <protection locked="0"/>
    </xf>
    <xf numFmtId="0" fontId="5" fillId="0" borderId="0" xfId="0" applyFont="1" applyAlignment="1" applyProtection="1">
      <alignment vertical="top" wrapText="1"/>
      <protection locked="0"/>
    </xf>
    <xf numFmtId="49" fontId="5" fillId="0" borderId="0" xfId="0" applyNumberFormat="1" applyFont="1" applyAlignment="1" applyProtection="1">
      <alignment horizontal="left" vertical="top" wrapText="1"/>
      <protection locked="0"/>
    </xf>
    <xf numFmtId="164" fontId="5" fillId="0" borderId="0" xfId="44" applyNumberFormat="1" applyAlignment="1">
      <alignment horizontal="right" vertical="top" wrapText="1"/>
    </xf>
    <xf numFmtId="164" fontId="5" fillId="0" borderId="0" xfId="28" applyNumberFormat="1" applyFont="1" applyFill="1" applyBorder="1" applyAlignment="1" applyProtection="1">
      <alignment horizontal="right" vertical="top" wrapText="1"/>
    </xf>
    <xf numFmtId="166" fontId="10" fillId="31" borderId="24" xfId="0" applyNumberFormat="1" applyFont="1" applyFill="1" applyBorder="1" applyAlignment="1">
      <alignment horizontal="left" vertical="center"/>
    </xf>
    <xf numFmtId="168" fontId="5" fillId="31" borderId="62" xfId="0" applyNumberFormat="1" applyFont="1" applyFill="1" applyBorder="1" applyAlignment="1">
      <alignment horizontal="center" vertical="top" wrapText="1"/>
    </xf>
    <xf numFmtId="0" fontId="5" fillId="31" borderId="62" xfId="43" applyFill="1" applyBorder="1" applyAlignment="1">
      <alignment horizontal="center" vertical="top" wrapText="1"/>
    </xf>
    <xf numFmtId="0" fontId="5" fillId="31" borderId="62" xfId="0" applyFont="1" applyFill="1" applyBorder="1" applyAlignment="1">
      <alignment vertical="top" wrapText="1"/>
    </xf>
    <xf numFmtId="0" fontId="5" fillId="31" borderId="62" xfId="43" applyFill="1" applyBorder="1" applyAlignment="1">
      <alignment vertical="top" wrapText="1"/>
    </xf>
    <xf numFmtId="0" fontId="5" fillId="31" borderId="62" xfId="43" applyFill="1" applyBorder="1" applyAlignment="1">
      <alignment horizontal="left" vertical="top" wrapText="1"/>
    </xf>
    <xf numFmtId="164" fontId="11" fillId="31" borderId="24" xfId="44" applyNumberFormat="1" applyFont="1" applyFill="1" applyBorder="1" applyAlignment="1">
      <alignment horizontal="left" vertical="center" wrapText="1"/>
    </xf>
    <xf numFmtId="164" fontId="9" fillId="31" borderId="63" xfId="28" applyNumberFormat="1" applyFont="1" applyFill="1" applyBorder="1" applyAlignment="1" applyProtection="1">
      <alignment horizontal="right" vertical="center" wrapText="1"/>
    </xf>
    <xf numFmtId="0" fontId="5" fillId="31" borderId="24" xfId="0" applyFont="1" applyFill="1" applyBorder="1"/>
    <xf numFmtId="0" fontId="5" fillId="31" borderId="63" xfId="0" applyFont="1" applyFill="1" applyBorder="1"/>
    <xf numFmtId="0" fontId="5" fillId="31" borderId="62" xfId="0" applyFont="1" applyFill="1" applyBorder="1"/>
    <xf numFmtId="0" fontId="3" fillId="0" borderId="39" xfId="0" applyFont="1" applyBorder="1" applyAlignment="1">
      <alignment vertical="center"/>
    </xf>
    <xf numFmtId="0" fontId="3" fillId="0" borderId="18" xfId="0" applyFont="1" applyBorder="1" applyAlignment="1">
      <alignment vertical="center"/>
    </xf>
    <xf numFmtId="0" fontId="32" fillId="25" borderId="76" xfId="43" applyFont="1" applyFill="1" applyBorder="1" applyAlignment="1">
      <alignment vertical="center"/>
    </xf>
    <xf numFmtId="0" fontId="7" fillId="24" borderId="77" xfId="43" applyFont="1" applyFill="1" applyBorder="1" applyAlignment="1">
      <alignment horizontal="center" vertical="center" wrapText="1"/>
    </xf>
    <xf numFmtId="0" fontId="5" fillId="0" borderId="18" xfId="43" applyBorder="1" applyAlignment="1">
      <alignment horizontal="center" vertical="top" wrapText="1"/>
    </xf>
    <xf numFmtId="0" fontId="5" fillId="0" borderId="49" xfId="43" applyBorder="1" applyAlignment="1">
      <alignment horizontal="center" vertical="top" wrapText="1"/>
    </xf>
    <xf numFmtId="0" fontId="5" fillId="0" borderId="20" xfId="43" applyBorder="1" applyAlignment="1">
      <alignment horizontal="center" vertical="top" wrapText="1"/>
    </xf>
    <xf numFmtId="0" fontId="5" fillId="0" borderId="21" xfId="43" applyBorder="1" applyAlignment="1">
      <alignment horizontal="center" vertical="top" wrapText="1"/>
    </xf>
    <xf numFmtId="0" fontId="5" fillId="30" borderId="18" xfId="43" applyFill="1" applyBorder="1" applyAlignment="1">
      <alignment horizontal="center" vertical="top" wrapText="1"/>
    </xf>
    <xf numFmtId="167" fontId="5" fillId="0" borderId="0" xfId="43" applyNumberFormat="1" applyAlignment="1">
      <alignment horizontal="center" vertical="top" wrapText="1"/>
    </xf>
    <xf numFmtId="167" fontId="5" fillId="0" borderId="0" xfId="43" applyNumberFormat="1" applyAlignment="1" applyProtection="1">
      <alignment horizontal="center" vertical="top" wrapText="1"/>
      <protection locked="0"/>
    </xf>
    <xf numFmtId="0" fontId="5" fillId="0" borderId="0" xfId="0" applyFont="1" applyAlignment="1" applyProtection="1">
      <alignment horizontal="center" vertical="top" wrapText="1"/>
      <protection locked="0"/>
    </xf>
    <xf numFmtId="0" fontId="5" fillId="0" borderId="0" xfId="43" applyAlignment="1">
      <alignment vertical="top" wrapText="1"/>
    </xf>
    <xf numFmtId="164" fontId="5" fillId="27" borderId="0" xfId="28" applyNumberFormat="1" applyFont="1" applyFill="1" applyBorder="1" applyAlignment="1" applyProtection="1">
      <alignment horizontal="left" vertical="center" wrapText="1"/>
    </xf>
    <xf numFmtId="49" fontId="5" fillId="0" borderId="0" xfId="0" applyNumberFormat="1" applyFont="1" applyAlignment="1">
      <alignment horizontal="center" vertical="top" wrapText="1"/>
    </xf>
    <xf numFmtId="0" fontId="5" fillId="0" borderId="0" xfId="0" applyFont="1" applyAlignment="1">
      <alignment horizontal="left" vertical="top" wrapText="1"/>
    </xf>
    <xf numFmtId="0" fontId="5" fillId="0" borderId="33" xfId="0" applyFont="1" applyBorder="1" applyAlignment="1">
      <alignment vertical="top" wrapText="1"/>
    </xf>
    <xf numFmtId="0" fontId="5" fillId="0" borderId="69" xfId="0" applyFont="1" applyBorder="1" applyAlignment="1">
      <alignment vertical="top" wrapText="1"/>
    </xf>
    <xf numFmtId="0" fontId="5" fillId="0" borderId="0" xfId="0" applyFont="1" applyAlignment="1">
      <alignment vertical="top" wrapText="1"/>
    </xf>
    <xf numFmtId="164" fontId="38" fillId="0" borderId="32" xfId="28" applyNumberFormat="1" applyFont="1" applyFill="1" applyBorder="1" applyAlignment="1" applyProtection="1">
      <alignment horizontal="right" vertical="center"/>
    </xf>
    <xf numFmtId="49" fontId="5" fillId="0" borderId="12" xfId="0" applyNumberFormat="1" applyFont="1" applyBorder="1" applyAlignment="1" applyProtection="1">
      <alignment horizontal="center" vertical="top" wrapText="1"/>
      <protection locked="0"/>
    </xf>
    <xf numFmtId="168" fontId="5" fillId="0" borderId="35" xfId="0" applyNumberFormat="1" applyFont="1" applyBorder="1" applyAlignment="1" applyProtection="1">
      <alignment horizontal="center" vertical="top" wrapText="1"/>
      <protection locked="0"/>
    </xf>
    <xf numFmtId="49" fontId="5" fillId="0" borderId="35" xfId="0" applyNumberFormat="1" applyFont="1" applyBorder="1" applyAlignment="1" applyProtection="1">
      <alignment horizontal="left" vertical="top" wrapText="1"/>
      <protection locked="0"/>
    </xf>
    <xf numFmtId="164" fontId="5" fillId="0" borderId="35" xfId="44" applyNumberFormat="1" applyBorder="1" applyAlignment="1">
      <alignment horizontal="right" vertical="top" wrapText="1"/>
    </xf>
    <xf numFmtId="164" fontId="5" fillId="0" borderId="35" xfId="28" applyNumberFormat="1" applyFont="1" applyFill="1" applyBorder="1" applyAlignment="1" applyProtection="1">
      <alignment horizontal="right" vertical="top" wrapText="1"/>
    </xf>
    <xf numFmtId="0" fontId="5" fillId="0" borderId="43" xfId="28" applyNumberFormat="1" applyFont="1" applyFill="1" applyBorder="1" applyAlignment="1" applyProtection="1">
      <alignment horizontal="left" vertical="top" wrapText="1"/>
    </xf>
    <xf numFmtId="0" fontId="5" fillId="0" borderId="12" xfId="0" applyFont="1" applyBorder="1"/>
    <xf numFmtId="0" fontId="5" fillId="0" borderId="68" xfId="0" applyFont="1" applyBorder="1"/>
    <xf numFmtId="49" fontId="5" fillId="0" borderId="12" xfId="0" applyNumberFormat="1" applyFont="1" applyBorder="1" applyAlignment="1">
      <alignment horizontal="center" vertical="top" wrapText="1"/>
    </xf>
    <xf numFmtId="164" fontId="5" fillId="0" borderId="20" xfId="28" applyNumberFormat="1" applyFont="1" applyFill="1" applyBorder="1" applyAlignment="1" applyProtection="1">
      <alignment horizontal="right" vertical="top" wrapText="1"/>
    </xf>
    <xf numFmtId="164" fontId="5" fillId="0" borderId="20" xfId="28" applyNumberFormat="1" applyFont="1" applyFill="1" applyBorder="1" applyAlignment="1" applyProtection="1">
      <alignment horizontal="center" vertical="top" wrapText="1"/>
    </xf>
    <xf numFmtId="0" fontId="2" fillId="0" borderId="0" xfId="52"/>
    <xf numFmtId="0" fontId="2" fillId="0" borderId="0" xfId="39"/>
    <xf numFmtId="0" fontId="2" fillId="34" borderId="79" xfId="52" applyFill="1" applyBorder="1"/>
    <xf numFmtId="0" fontId="40" fillId="34" borderId="79" xfId="52" applyFont="1" applyFill="1" applyBorder="1" applyAlignment="1">
      <alignment vertical="center"/>
    </xf>
    <xf numFmtId="0" fontId="6" fillId="34" borderId="0" xfId="39" applyFont="1" applyFill="1" applyAlignment="1">
      <alignment horizontal="left"/>
    </xf>
    <xf numFmtId="0" fontId="2" fillId="34" borderId="0" xfId="39" applyFill="1"/>
    <xf numFmtId="0" fontId="5" fillId="34" borderId="0" xfId="39" applyFont="1" applyFill="1" applyAlignment="1">
      <alignment horizontal="left"/>
    </xf>
    <xf numFmtId="0" fontId="2" fillId="34" borderId="0" xfId="39" applyFill="1" applyAlignment="1">
      <alignment horizontal="left"/>
    </xf>
    <xf numFmtId="0" fontId="41" fillId="34" borderId="0" xfId="39" applyFont="1" applyFill="1"/>
    <xf numFmtId="0" fontId="42" fillId="0" borderId="0" xfId="39" applyFont="1"/>
    <xf numFmtId="0" fontId="43" fillId="34" borderId="0" xfId="39" applyFont="1" applyFill="1"/>
    <xf numFmtId="0" fontId="44" fillId="34" borderId="0" xfId="39" applyFont="1" applyFill="1" applyAlignment="1">
      <alignment horizontal="left"/>
    </xf>
    <xf numFmtId="0" fontId="45" fillId="34" borderId="0" xfId="39" applyFont="1" applyFill="1" applyAlignment="1">
      <alignment horizontal="left"/>
    </xf>
    <xf numFmtId="0" fontId="15" fillId="34" borderId="0" xfId="39" applyFont="1" applyFill="1" applyAlignment="1">
      <alignment vertical="center"/>
    </xf>
    <xf numFmtId="0" fontId="2" fillId="34" borderId="0" xfId="52" applyFill="1"/>
    <xf numFmtId="0" fontId="46" fillId="34" borderId="0" xfId="52" applyFont="1" applyFill="1"/>
    <xf numFmtId="0" fontId="5" fillId="34" borderId="0" xfId="39" applyFont="1" applyFill="1"/>
    <xf numFmtId="0" fontId="6" fillId="36" borderId="26" xfId="39" applyFont="1" applyFill="1" applyBorder="1" applyAlignment="1">
      <alignment horizontal="center" vertical="center"/>
    </xf>
    <xf numFmtId="0" fontId="6" fillId="36" borderId="13" xfId="39" applyFont="1" applyFill="1" applyBorder="1" applyAlignment="1">
      <alignment horizontal="center" vertical="center"/>
    </xf>
    <xf numFmtId="0" fontId="6" fillId="36" borderId="11" xfId="39" applyFont="1" applyFill="1" applyBorder="1" applyAlignment="1">
      <alignment horizontal="center" vertical="center"/>
    </xf>
    <xf numFmtId="165" fontId="6" fillId="34" borderId="29" xfId="29" applyFont="1" applyFill="1" applyBorder="1" applyAlignment="1">
      <alignment horizontal="center" vertical="center" wrapText="1"/>
    </xf>
    <xf numFmtId="165" fontId="6" fillId="34" borderId="34" xfId="29" applyFont="1" applyFill="1" applyBorder="1" applyAlignment="1">
      <alignment horizontal="center" vertical="center" wrapText="1"/>
    </xf>
    <xf numFmtId="165" fontId="2" fillId="0" borderId="0" xfId="28" applyFont="1"/>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9" fontId="6" fillId="34" borderId="0" xfId="29" applyNumberFormat="1" applyFont="1" applyFill="1" applyBorder="1" applyAlignment="1">
      <alignment horizontal="center" vertical="center"/>
    </xf>
    <xf numFmtId="40" fontId="6" fillId="34" borderId="29" xfId="29" applyNumberFormat="1" applyFont="1" applyFill="1" applyBorder="1" applyAlignment="1">
      <alignment horizontal="right" vertical="center"/>
    </xf>
    <xf numFmtId="170" fontId="2" fillId="0" borderId="0" xfId="53" applyNumberFormat="1"/>
    <xf numFmtId="9" fontId="6" fillId="34" borderId="0" xfId="54" applyFont="1" applyFill="1" applyBorder="1" applyAlignment="1">
      <alignment horizontal="center" vertical="center"/>
    </xf>
    <xf numFmtId="0" fontId="5" fillId="34" borderId="27" xfId="39" applyFont="1" applyFill="1" applyBorder="1" applyAlignment="1">
      <alignment vertical="top"/>
    </xf>
    <xf numFmtId="0" fontId="6" fillId="34" borderId="0" xfId="39" applyFont="1" applyFill="1" applyAlignment="1">
      <alignment vertical="top"/>
    </xf>
    <xf numFmtId="0" fontId="6" fillId="34" borderId="34" xfId="39" applyFont="1" applyFill="1" applyBorder="1" applyAlignment="1">
      <alignment vertical="top"/>
    </xf>
    <xf numFmtId="9" fontId="6" fillId="34" borderId="29" xfId="29" applyNumberFormat="1" applyFont="1" applyFill="1" applyBorder="1" applyAlignment="1">
      <alignment horizontal="center" vertical="center"/>
    </xf>
    <xf numFmtId="165" fontId="6" fillId="34" borderId="29" xfId="29" applyFont="1" applyFill="1" applyBorder="1" applyAlignment="1">
      <alignment horizontal="right" vertical="center"/>
    </xf>
    <xf numFmtId="0" fontId="5" fillId="34" borderId="54" xfId="39" applyFont="1" applyFill="1" applyBorder="1" applyAlignment="1">
      <alignment vertical="top"/>
    </xf>
    <xf numFmtId="0" fontId="6" fillId="34" borderId="28" xfId="39" applyFont="1" applyFill="1" applyBorder="1" applyAlignment="1">
      <alignment vertical="top"/>
    </xf>
    <xf numFmtId="0" fontId="6" fillId="34" borderId="38" xfId="39" applyFont="1" applyFill="1" applyBorder="1" applyAlignment="1">
      <alignment vertical="top"/>
    </xf>
    <xf numFmtId="165" fontId="2" fillId="34" borderId="38" xfId="29" applyFont="1" applyFill="1" applyBorder="1" applyAlignment="1">
      <alignment vertical="center"/>
    </xf>
    <xf numFmtId="165" fontId="6" fillId="34" borderId="30" xfId="29" applyFont="1" applyFill="1" applyBorder="1" applyAlignment="1">
      <alignment horizontal="right" vertical="center"/>
    </xf>
    <xf numFmtId="0" fontId="2" fillId="34" borderId="0" xfId="39" applyFill="1" applyAlignment="1">
      <alignment horizontal="left" vertical="center"/>
    </xf>
    <xf numFmtId="0" fontId="2" fillId="34" borderId="0" xfId="39" applyFill="1" applyAlignment="1">
      <alignment vertical="center"/>
    </xf>
    <xf numFmtId="171" fontId="48" fillId="34" borderId="0" xfId="39" applyNumberFormat="1" applyFont="1" applyFill="1" applyAlignment="1">
      <alignment horizontal="right" vertical="center"/>
    </xf>
    <xf numFmtId="40" fontId="6" fillId="34" borderId="30" xfId="29" applyNumberFormat="1" applyFont="1" applyFill="1" applyBorder="1" applyAlignment="1">
      <alignment horizontal="right" vertical="center"/>
    </xf>
    <xf numFmtId="0" fontId="2" fillId="34" borderId="28" xfId="39" applyFill="1" applyBorder="1" applyAlignment="1">
      <alignment vertical="center"/>
    </xf>
    <xf numFmtId="40" fontId="6" fillId="34" borderId="17" xfId="28" applyNumberFormat="1" applyFont="1" applyFill="1" applyBorder="1" applyAlignment="1">
      <alignment horizontal="right" vertical="center"/>
    </xf>
    <xf numFmtId="0" fontId="2" fillId="36" borderId="26" xfId="39" applyFill="1" applyBorder="1"/>
    <xf numFmtId="0" fontId="2" fillId="36" borderId="13" xfId="39" applyFill="1" applyBorder="1"/>
    <xf numFmtId="0" fontId="2" fillId="36" borderId="13" xfId="39" applyFill="1" applyBorder="1" applyAlignment="1">
      <alignment vertical="center"/>
    </xf>
    <xf numFmtId="165" fontId="6" fillId="36" borderId="17" xfId="28" applyFont="1" applyFill="1" applyBorder="1" applyAlignment="1">
      <alignment horizontal="right" vertical="center"/>
    </xf>
    <xf numFmtId="165" fontId="6" fillId="34" borderId="30" xfId="28" applyFont="1" applyFill="1" applyBorder="1" applyAlignment="1">
      <alignment horizontal="right" vertical="center"/>
    </xf>
    <xf numFmtId="171" fontId="6" fillId="34" borderId="0" xfId="39" applyNumberFormat="1" applyFont="1" applyFill="1" applyAlignment="1">
      <alignment horizontal="right" vertical="center"/>
    </xf>
    <xf numFmtId="0" fontId="2" fillId="34" borderId="0" xfId="39" applyFill="1" applyAlignment="1">
      <alignment horizontal="right" vertical="center"/>
    </xf>
    <xf numFmtId="37" fontId="6" fillId="34" borderId="0" xfId="29" applyNumberFormat="1" applyFont="1" applyFill="1" applyAlignment="1">
      <alignment horizontal="right" vertical="center"/>
    </xf>
    <xf numFmtId="0" fontId="49" fillId="34" borderId="0" xfId="39" applyFont="1" applyFill="1" applyAlignment="1">
      <alignment horizontal="left" vertical="top" indent="1"/>
    </xf>
    <xf numFmtId="165" fontId="6" fillId="34" borderId="0" xfId="29" applyFont="1" applyFill="1" applyAlignment="1">
      <alignment horizontal="right" vertical="center"/>
    </xf>
    <xf numFmtId="0" fontId="48" fillId="34" borderId="0" xfId="39" applyFont="1" applyFill="1" applyAlignment="1">
      <alignment horizontal="right"/>
    </xf>
    <xf numFmtId="168" fontId="5" fillId="0" borderId="10" xfId="28" applyNumberFormat="1" applyFont="1" applyFill="1" applyBorder="1" applyAlignment="1">
      <alignment horizontal="center" vertical="top" wrapText="1"/>
    </xf>
    <xf numFmtId="9" fontId="5" fillId="0" borderId="20" xfId="28" applyNumberFormat="1" applyFont="1" applyFill="1" applyBorder="1" applyAlignment="1">
      <alignment horizontal="center" vertical="top" wrapText="1"/>
    </xf>
    <xf numFmtId="164" fontId="5" fillId="0" borderId="20" xfId="28" applyNumberFormat="1" applyFont="1" applyFill="1" applyBorder="1" applyAlignment="1">
      <alignment horizontal="right" vertical="top" wrapText="1"/>
    </xf>
    <xf numFmtId="164" fontId="5" fillId="0" borderId="10" xfId="28" applyNumberFormat="1" applyFont="1" applyFill="1" applyBorder="1" applyAlignment="1">
      <alignment horizontal="right" vertical="top" wrapText="1"/>
    </xf>
    <xf numFmtId="0" fontId="32" fillId="0" borderId="88" xfId="43" applyFont="1" applyBorder="1" applyAlignment="1">
      <alignment vertical="center"/>
    </xf>
    <xf numFmtId="0" fontId="32" fillId="0" borderId="0" xfId="43" applyFont="1" applyAlignment="1">
      <alignment horizontal="center" vertical="center"/>
    </xf>
    <xf numFmtId="0" fontId="14" fillId="0" borderId="92" xfId="0" applyFont="1" applyBorder="1" applyAlignment="1">
      <alignment horizontal="center" vertical="center" wrapText="1"/>
    </xf>
    <xf numFmtId="0" fontId="3" fillId="0" borderId="93" xfId="0" applyFont="1" applyBorder="1" applyAlignment="1">
      <alignment horizontal="right" vertical="center"/>
    </xf>
    <xf numFmtId="0" fontId="5" fillId="34" borderId="27" xfId="39" applyFont="1" applyFill="1" applyBorder="1" applyAlignment="1">
      <alignment horizontal="left" vertical="center"/>
    </xf>
    <xf numFmtId="0" fontId="5" fillId="0" borderId="97" xfId="43" applyBorder="1" applyAlignment="1">
      <alignment horizontal="center" vertical="top" wrapText="1"/>
    </xf>
    <xf numFmtId="0" fontId="5" fillId="0" borderId="18" xfId="0" applyFont="1" applyBorder="1" applyAlignment="1">
      <alignment horizontal="left" vertical="top" wrapText="1"/>
    </xf>
    <xf numFmtId="0" fontId="5" fillId="30" borderId="18" xfId="0" applyFont="1" applyFill="1" applyBorder="1" applyAlignment="1">
      <alignment horizontal="left" vertical="top" wrapText="1"/>
    </xf>
    <xf numFmtId="0" fontId="5" fillId="0" borderId="100" xfId="0" applyFont="1" applyBorder="1" applyAlignment="1">
      <alignment horizontal="left" vertical="top" wrapText="1"/>
    </xf>
    <xf numFmtId="0" fontId="35" fillId="0" borderId="18" xfId="0" applyFont="1" applyBorder="1" applyAlignment="1">
      <alignment horizontal="left" vertical="top" wrapText="1"/>
    </xf>
    <xf numFmtId="0" fontId="5" fillId="0" borderId="97" xfId="0" applyFont="1" applyBorder="1" applyAlignment="1">
      <alignment horizontal="left" vertical="top" wrapText="1"/>
    </xf>
    <xf numFmtId="0" fontId="3" fillId="0" borderId="101" xfId="0" applyFont="1" applyBorder="1" applyAlignment="1">
      <alignment vertical="center"/>
    </xf>
    <xf numFmtId="0" fontId="32" fillId="0" borderId="27" xfId="43" applyFont="1" applyBorder="1" applyAlignment="1">
      <alignment horizontal="center" vertical="center"/>
    </xf>
    <xf numFmtId="0" fontId="5" fillId="0" borderId="34" xfId="28" applyNumberFormat="1" applyFont="1" applyFill="1" applyBorder="1" applyAlignment="1" applyProtection="1">
      <alignment horizontal="left" vertical="top" wrapText="1"/>
    </xf>
    <xf numFmtId="0" fontId="35" fillId="34" borderId="27" xfId="39" applyFont="1" applyFill="1" applyBorder="1" applyAlignment="1">
      <alignment horizontal="left" vertical="center"/>
    </xf>
    <xf numFmtId="9" fontId="51" fillId="34" borderId="0" xfId="29" applyNumberFormat="1" applyFont="1" applyFill="1" applyBorder="1" applyAlignment="1">
      <alignment horizontal="center" vertical="center"/>
    </xf>
    <xf numFmtId="0" fontId="5" fillId="34" borderId="0" xfId="39" applyFont="1" applyFill="1" applyAlignment="1">
      <alignment horizontal="left" vertical="center" wrapText="1"/>
    </xf>
    <xf numFmtId="0" fontId="5" fillId="34" borderId="34" xfId="39" applyFont="1" applyFill="1" applyBorder="1" applyAlignment="1">
      <alignment horizontal="left" vertical="center" wrapText="1"/>
    </xf>
    <xf numFmtId="165" fontId="5" fillId="34" borderId="29" xfId="29" applyFont="1" applyFill="1" applyBorder="1" applyAlignment="1">
      <alignment horizontal="center" vertical="center" wrapText="1"/>
    </xf>
    <xf numFmtId="165" fontId="5" fillId="34" borderId="34" xfId="29" applyFont="1" applyFill="1" applyBorder="1" applyAlignment="1">
      <alignment horizontal="center" vertical="center" wrapText="1"/>
    </xf>
    <xf numFmtId="0" fontId="6" fillId="34" borderId="103" xfId="39" applyFont="1" applyFill="1" applyBorder="1" applyAlignment="1">
      <alignment horizontal="left" vertical="center"/>
    </xf>
    <xf numFmtId="0" fontId="6" fillId="34" borderId="104" xfId="39" applyFont="1" applyFill="1" applyBorder="1" applyAlignment="1">
      <alignment horizontal="left" vertical="center" wrapText="1"/>
    </xf>
    <xf numFmtId="0" fontId="6" fillId="34" borderId="105" xfId="39" applyFont="1" applyFill="1" applyBorder="1" applyAlignment="1">
      <alignment horizontal="left" vertical="center" wrapText="1"/>
    </xf>
    <xf numFmtId="165" fontId="6" fillId="34" borderId="102" xfId="29" applyFont="1" applyFill="1" applyBorder="1" applyAlignment="1">
      <alignment vertical="center"/>
    </xf>
    <xf numFmtId="165" fontId="6" fillId="34" borderId="105" xfId="29" applyFont="1" applyFill="1" applyBorder="1" applyAlignment="1">
      <alignment horizontal="center" vertical="center"/>
    </xf>
    <xf numFmtId="0" fontId="38" fillId="0" borderId="31" xfId="43" applyFont="1" applyBorder="1" applyAlignment="1">
      <alignment horizontal="left" vertical="center"/>
    </xf>
    <xf numFmtId="164" fontId="36" fillId="0" borderId="20" xfId="28" applyNumberFormat="1" applyFont="1" applyFill="1" applyBorder="1" applyAlignment="1" applyProtection="1">
      <alignment horizontal="center" vertical="top" wrapText="1"/>
    </xf>
    <xf numFmtId="0" fontId="5" fillId="0" borderId="46" xfId="0" applyFont="1" applyBorder="1" applyAlignment="1">
      <alignment horizontal="center"/>
    </xf>
    <xf numFmtId="164" fontId="9" fillId="31" borderId="63" xfId="28" applyNumberFormat="1" applyFont="1" applyFill="1" applyBorder="1" applyAlignment="1" applyProtection="1">
      <alignment horizontal="center" vertical="center" wrapText="1"/>
    </xf>
    <xf numFmtId="164" fontId="4" fillId="32" borderId="13" xfId="28" applyNumberFormat="1" applyFont="1" applyFill="1" applyBorder="1" applyAlignment="1" applyProtection="1">
      <alignment horizontal="center" vertical="top" wrapText="1"/>
    </xf>
    <xf numFmtId="164" fontId="5" fillId="0" borderId="22" xfId="28" applyNumberFormat="1" applyFont="1" applyFill="1" applyBorder="1" applyAlignment="1" applyProtection="1">
      <alignment horizontal="center" vertical="top" wrapText="1"/>
    </xf>
    <xf numFmtId="164" fontId="5" fillId="0" borderId="68" xfId="28" applyNumberFormat="1" applyFont="1" applyFill="1" applyBorder="1" applyAlignment="1" applyProtection="1">
      <alignment horizontal="center" vertical="top" wrapText="1"/>
    </xf>
    <xf numFmtId="164" fontId="5" fillId="0" borderId="0" xfId="28" applyNumberFormat="1" applyFont="1" applyFill="1" applyBorder="1" applyAlignment="1" applyProtection="1">
      <alignment horizontal="center" vertical="top" wrapText="1"/>
    </xf>
    <xf numFmtId="164" fontId="3" fillId="0" borderId="32" xfId="28" applyNumberFormat="1" applyFont="1" applyFill="1" applyBorder="1" applyAlignment="1" applyProtection="1">
      <alignment horizontal="center" vertical="center"/>
    </xf>
    <xf numFmtId="164" fontId="38" fillId="0" borderId="32" xfId="28" applyNumberFormat="1" applyFont="1" applyFill="1" applyBorder="1" applyAlignment="1" applyProtection="1">
      <alignment horizontal="center" vertical="center"/>
    </xf>
    <xf numFmtId="0" fontId="32" fillId="0" borderId="0" xfId="0" applyFont="1" applyAlignment="1">
      <alignment horizontal="center" vertical="top"/>
    </xf>
    <xf numFmtId="0" fontId="3" fillId="0" borderId="52" xfId="0" applyFont="1" applyBorder="1" applyAlignment="1">
      <alignment horizontal="right" vertical="center"/>
    </xf>
    <xf numFmtId="0" fontId="7" fillId="32" borderId="23" xfId="44" applyFont="1" applyFill="1" applyBorder="1" applyAlignment="1">
      <alignment horizontal="center" vertical="center" wrapText="1"/>
    </xf>
    <xf numFmtId="168" fontId="5" fillId="0" borderId="35" xfId="28" applyNumberFormat="1" applyFont="1" applyFill="1" applyBorder="1" applyAlignment="1">
      <alignment horizontal="center" vertical="top" wrapText="1"/>
    </xf>
    <xf numFmtId="9" fontId="5" fillId="0" borderId="68" xfId="28" applyNumberFormat="1" applyFont="1" applyFill="1" applyBorder="1" applyAlignment="1">
      <alignment horizontal="center" vertical="top" wrapText="1"/>
    </xf>
    <xf numFmtId="164" fontId="5" fillId="0" borderId="68" xfId="28" applyNumberFormat="1" applyFont="1" applyFill="1" applyBorder="1" applyAlignment="1">
      <alignment horizontal="right" vertical="top" wrapText="1"/>
    </xf>
    <xf numFmtId="164" fontId="5" fillId="0" borderId="35" xfId="28" applyNumberFormat="1" applyFont="1" applyFill="1" applyBorder="1" applyAlignment="1">
      <alignment horizontal="right" vertical="top" wrapText="1"/>
    </xf>
    <xf numFmtId="10" fontId="38" fillId="0" borderId="32" xfId="51" applyNumberFormat="1" applyFont="1" applyFill="1" applyBorder="1" applyAlignment="1" applyProtection="1">
      <alignment horizontal="right" vertical="center"/>
    </xf>
    <xf numFmtId="0" fontId="6" fillId="34" borderId="0" xfId="41" applyFont="1" applyFill="1" applyAlignment="1">
      <alignment horizontal="center" vertical="center"/>
    </xf>
    <xf numFmtId="0" fontId="50" fillId="34" borderId="0" xfId="41" applyFont="1" applyFill="1" applyAlignment="1">
      <alignment horizontal="center" vertical="center"/>
    </xf>
    <xf numFmtId="0" fontId="10" fillId="34" borderId="0" xfId="41" applyFont="1" applyFill="1" applyAlignment="1">
      <alignment horizontal="center" vertical="center"/>
    </xf>
    <xf numFmtId="0" fontId="6" fillId="0" borderId="0" xfId="39" applyFont="1" applyAlignment="1">
      <alignment horizontal="center" vertical="center" wrapText="1"/>
    </xf>
    <xf numFmtId="1" fontId="6" fillId="34" borderId="27" xfId="39" applyNumberFormat="1" applyFont="1" applyFill="1" applyBorder="1" applyAlignment="1">
      <alignment horizontal="center" vertical="center" wrapText="1"/>
    </xf>
    <xf numFmtId="1" fontId="6" fillId="34" borderId="34" xfId="39" applyNumberFormat="1" applyFont="1" applyFill="1" applyBorder="1" applyAlignment="1">
      <alignment horizontal="center" vertical="center" wrapText="1"/>
    </xf>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1" fontId="6" fillId="34" borderId="54" xfId="39" applyNumberFormat="1" applyFont="1" applyFill="1" applyBorder="1" applyAlignment="1">
      <alignment horizontal="center" vertical="center"/>
    </xf>
    <xf numFmtId="1" fontId="6" fillId="34" borderId="38" xfId="39" applyNumberFormat="1" applyFont="1" applyFill="1" applyBorder="1" applyAlignment="1">
      <alignment horizontal="center" vertical="center"/>
    </xf>
    <xf numFmtId="171" fontId="6" fillId="34" borderId="28" xfId="39" applyNumberFormat="1" applyFont="1" applyFill="1" applyBorder="1" applyAlignment="1">
      <alignment horizontal="right" vertical="center"/>
    </xf>
    <xf numFmtId="171" fontId="6" fillId="34" borderId="38" xfId="39" applyNumberFormat="1" applyFont="1" applyFill="1" applyBorder="1" applyAlignment="1">
      <alignment horizontal="right" vertical="center"/>
    </xf>
    <xf numFmtId="171" fontId="6" fillId="36" borderId="13" xfId="39" applyNumberFormat="1" applyFont="1" applyFill="1" applyBorder="1" applyAlignment="1">
      <alignment horizontal="right" vertical="center"/>
    </xf>
    <xf numFmtId="171" fontId="6" fillId="36" borderId="11" xfId="39" applyNumberFormat="1" applyFont="1" applyFill="1" applyBorder="1" applyAlignment="1">
      <alignment horizontal="right" vertical="center"/>
    </xf>
    <xf numFmtId="171" fontId="6" fillId="34" borderId="0" xfId="39" applyNumberFormat="1" applyFont="1" applyFill="1" applyAlignment="1">
      <alignment horizontal="right" vertical="center"/>
    </xf>
    <xf numFmtId="171" fontId="6" fillId="34" borderId="34" xfId="39" applyNumberFormat="1" applyFont="1" applyFill="1" applyBorder="1" applyAlignment="1">
      <alignment horizontal="right" vertical="center"/>
    </xf>
    <xf numFmtId="0" fontId="48" fillId="34" borderId="0" xfId="39" applyFont="1" applyFill="1" applyAlignment="1">
      <alignment horizontal="center"/>
    </xf>
    <xf numFmtId="0" fontId="2" fillId="34" borderId="0" xfId="39" applyFill="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1" fontId="2" fillId="34" borderId="54" xfId="39" applyNumberFormat="1" applyFill="1" applyBorder="1" applyAlignment="1">
      <alignment horizontal="center" vertical="center"/>
    </xf>
    <xf numFmtId="1" fontId="2" fillId="34" borderId="38" xfId="39" applyNumberFormat="1" applyFill="1" applyBorder="1" applyAlignment="1">
      <alignment horizontal="center" vertical="center"/>
    </xf>
    <xf numFmtId="0" fontId="35" fillId="34" borderId="0" xfId="39" applyFont="1" applyFill="1" applyAlignment="1">
      <alignment horizontal="right" vertical="center"/>
    </xf>
    <xf numFmtId="0" fontId="35" fillId="34" borderId="34" xfId="39" applyFont="1" applyFill="1" applyBorder="1" applyAlignment="1">
      <alignment horizontal="right" vertical="center"/>
    </xf>
    <xf numFmtId="0" fontId="6" fillId="36" borderId="26" xfId="39" applyFont="1" applyFill="1" applyBorder="1" applyAlignment="1">
      <alignment horizontal="center" vertical="center"/>
    </xf>
    <xf numFmtId="0" fontId="6" fillId="36" borderId="11" xfId="39" applyFont="1" applyFill="1" applyBorder="1" applyAlignment="1">
      <alignment horizontal="center" vertical="center"/>
    </xf>
    <xf numFmtId="0" fontId="6" fillId="35" borderId="84" xfId="52" applyFont="1" applyFill="1" applyBorder="1" applyAlignment="1">
      <alignment horizontal="center" vertical="center" wrapText="1"/>
    </xf>
    <xf numFmtId="0" fontId="6" fillId="35" borderId="85" xfId="52" applyFont="1" applyFill="1" applyBorder="1" applyAlignment="1">
      <alignment horizontal="center" vertical="center" wrapText="1"/>
    </xf>
    <xf numFmtId="0" fontId="6" fillId="35" borderId="86" xfId="52" applyFont="1" applyFill="1" applyBorder="1" applyAlignment="1">
      <alignment horizontal="center" vertical="center" wrapText="1"/>
    </xf>
    <xf numFmtId="0" fontId="6" fillId="35" borderId="87" xfId="52" applyFont="1" applyFill="1" applyBorder="1" applyAlignment="1">
      <alignment horizontal="center" vertical="center"/>
    </xf>
    <xf numFmtId="0" fontId="52" fillId="0" borderId="78" xfId="52" applyFont="1" applyBorder="1" applyAlignment="1">
      <alignment horizontal="center" vertical="center" wrapText="1"/>
    </xf>
    <xf numFmtId="0" fontId="52" fillId="0" borderId="78" xfId="52" applyFont="1" applyBorder="1" applyAlignment="1">
      <alignment horizontal="center" vertical="center"/>
    </xf>
    <xf numFmtId="0" fontId="5" fillId="34" borderId="0" xfId="39" applyFont="1" applyFill="1" applyAlignment="1">
      <alignment horizontal="left"/>
    </xf>
    <xf numFmtId="0" fontId="2" fillId="34" borderId="0" xfId="39" applyFill="1" applyAlignment="1">
      <alignment horizontal="left"/>
    </xf>
    <xf numFmtId="169" fontId="5" fillId="34" borderId="0" xfId="39" applyNumberFormat="1" applyFont="1" applyFill="1" applyAlignment="1">
      <alignment horizontal="left"/>
    </xf>
    <xf numFmtId="0" fontId="6" fillId="35" borderId="80" xfId="52" applyFont="1" applyFill="1" applyBorder="1" applyAlignment="1">
      <alignment horizontal="center" vertical="center"/>
    </xf>
    <xf numFmtId="0" fontId="6" fillId="35" borderId="81" xfId="52" applyFont="1" applyFill="1" applyBorder="1" applyAlignment="1">
      <alignment horizontal="center" vertical="center"/>
    </xf>
    <xf numFmtId="0" fontId="6" fillId="35" borderId="82" xfId="52" applyFont="1" applyFill="1" applyBorder="1" applyAlignment="1">
      <alignment horizontal="center" vertical="center" wrapText="1"/>
    </xf>
    <xf numFmtId="0" fontId="6" fillId="35" borderId="83" xfId="52" applyFont="1" applyFill="1" applyBorder="1" applyAlignment="1">
      <alignment horizontal="center" vertical="center" wrapText="1"/>
    </xf>
    <xf numFmtId="0" fontId="32" fillId="25" borderId="97" xfId="43" applyFont="1" applyFill="1" applyBorder="1" applyAlignment="1">
      <alignment horizontal="center" vertical="center"/>
    </xf>
    <xf numFmtId="0" fontId="32" fillId="25" borderId="98" xfId="43" applyFont="1" applyFill="1" applyBorder="1" applyAlignment="1">
      <alignment horizontal="center" vertical="center"/>
    </xf>
    <xf numFmtId="0" fontId="32" fillId="25" borderId="99" xfId="43" applyFont="1" applyFill="1" applyBorder="1" applyAlignment="1">
      <alignment horizontal="center" vertical="center"/>
    </xf>
    <xf numFmtId="0" fontId="7" fillId="0" borderId="94" xfId="43" applyFont="1" applyBorder="1" applyAlignment="1">
      <alignment horizontal="center" vertical="center"/>
    </xf>
    <xf numFmtId="0" fontId="7" fillId="0" borderId="95" xfId="43" applyFont="1" applyBorder="1" applyAlignment="1">
      <alignment horizontal="center" vertical="center"/>
    </xf>
    <xf numFmtId="0" fontId="7" fillId="0" borderId="96" xfId="43" applyFont="1" applyBorder="1" applyAlignment="1">
      <alignment horizontal="center" vertical="center"/>
    </xf>
    <xf numFmtId="0" fontId="7" fillId="0" borderId="89" xfId="43" applyFont="1" applyBorder="1" applyAlignment="1">
      <alignment horizontal="center" vertical="center" wrapText="1"/>
    </xf>
    <xf numFmtId="0" fontId="7" fillId="0" borderId="90" xfId="43" applyFont="1" applyBorder="1" applyAlignment="1">
      <alignment horizontal="center" vertical="center" wrapText="1"/>
    </xf>
    <xf numFmtId="0" fontId="7" fillId="0" borderId="91" xfId="43" applyFont="1" applyBorder="1" applyAlignment="1">
      <alignment horizontal="center" vertical="center" wrapText="1"/>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2" xfId="52" xr:uid="{66D75B7A-5A99-4D71-9B23-167CB49B8DCA}"/>
    <cellStyle name="Normal 3" xfId="40" xr:uid="{00000000-0005-0000-0000-000028000000}"/>
    <cellStyle name="Normal 3 2" xfId="41" xr:uid="{00000000-0005-0000-0000-000029000000}"/>
    <cellStyle name="Normal 4" xfId="42" xr:uid="{00000000-0005-0000-0000-00002A000000}"/>
    <cellStyle name="Normal_Capital Towers (Alternative Submission)-3 ElxMko" xfId="43" xr:uid="{00000000-0005-0000-0000-00002B000000}"/>
    <cellStyle name="Normal_DFC -  Alternative Submission 7 (RKE + Halton Disct+AD&amp;M)" xfId="44" xr:uid="{00000000-0005-0000-0000-00002D000000}"/>
    <cellStyle name="Note" xfId="45" builtinId="10" customBuiltin="1"/>
    <cellStyle name="Output" xfId="46" builtinId="21" customBuiltin="1"/>
    <cellStyle name="Percent" xfId="51" builtinId="5"/>
    <cellStyle name="Percent 2" xfId="47" xr:uid="{00000000-0005-0000-0000-000035000000}"/>
    <cellStyle name="Percent 3" xfId="53" xr:uid="{AEDF1796-375B-4E8D-9C2A-8CCDA58D99A0}"/>
    <cellStyle name="Percent 4" xfId="54" xr:uid="{22A3754B-136F-4E0E-BC1C-501CC412F90B}"/>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1FFE1"/>
      <rgbColor rgb="0000FFFF"/>
      <rgbColor rgb="00500000"/>
      <rgbColor rgb="00008000"/>
      <rgbColor rgb="00000080"/>
      <rgbColor rgb="00808000"/>
      <rgbColor rgb="00800080"/>
      <rgbColor rgb="00008080"/>
      <rgbColor rgb="00C0C0C0"/>
      <rgbColor rgb="00808080"/>
      <rgbColor rgb="00F1F1F1"/>
      <rgbColor rgb="00993366"/>
      <rgbColor rgb="00FFFFCC"/>
      <rgbColor rgb="00EAEAEA"/>
      <rgbColor rgb="00660066"/>
      <rgbColor rgb="00FF8080"/>
      <rgbColor rgb="000066CC"/>
      <rgbColor rgb="00CCCCFF"/>
      <rgbColor rgb="00FCFDD3"/>
      <rgbColor rgb="00FFF1B7"/>
      <rgbColor rgb="00D1FFD1"/>
      <rgbColor rgb="00F8DFFD"/>
      <rgbColor rgb="00EAEBD5"/>
      <rgbColor rgb="00800000"/>
      <rgbColor rgb="00008080"/>
      <rgbColor rgb="000000FF"/>
      <rgbColor rgb="0000CCFF"/>
      <rgbColor rgb="00EAEAEA"/>
      <rgbColor rgb="00CCFFCC"/>
      <rgbColor rgb="00FFFF99"/>
      <rgbColor rgb="00E2DAFE"/>
      <rgbColor rgb="00CCECFF"/>
      <rgbColor rgb="00CC99FF"/>
      <rgbColor rgb="00DDDDD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FFFF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onnections" Target="connections.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drawing1.xml><?xml version="1.0" encoding="utf-8"?>
<xdr:wsDr xmlns:xdr="http://schemas.openxmlformats.org/drawingml/2006/spreadsheetDrawing" xmlns:a="http://schemas.openxmlformats.org/drawingml/2006/main">
  <xdr:twoCellAnchor>
    <xdr:from>
      <xdr:col>0</xdr:col>
      <xdr:colOff>66674</xdr:colOff>
      <xdr:row>12</xdr:row>
      <xdr:rowOff>9525</xdr:rowOff>
    </xdr:from>
    <xdr:to>
      <xdr:col>8</xdr:col>
      <xdr:colOff>1000125</xdr:colOff>
      <xdr:row>14</xdr:row>
      <xdr:rowOff>9525</xdr:rowOff>
    </xdr:to>
    <xdr:sp macro="" textlink="">
      <xdr:nvSpPr>
        <xdr:cNvPr id="2" name="INVB1">
          <a:extLst>
            <a:ext uri="{FF2B5EF4-FFF2-40B4-BE49-F238E27FC236}">
              <a16:creationId xmlns:a16="http://schemas.microsoft.com/office/drawing/2014/main" id="{79D35A49-D320-4515-BE22-63A93B0B7D60}"/>
            </a:ext>
          </a:extLst>
        </xdr:cNvPr>
        <xdr:cNvSpPr>
          <a:spLocks noChangeArrowheads="1"/>
        </xdr:cNvSpPr>
      </xdr:nvSpPr>
      <xdr:spPr bwMode="auto">
        <a:xfrm>
          <a:off x="66674" y="2133600"/>
          <a:ext cx="6934201" cy="647700"/>
        </a:xfrm>
        <a:prstGeom prst="roundRect">
          <a:avLst>
            <a:gd name="adj" fmla="val 16667"/>
          </a:avLst>
        </a:prstGeom>
        <a:noFill/>
        <a:ln w="9525">
          <a:solidFill>
            <a:srgbClr val="595959"/>
          </a:solidFill>
          <a:round/>
          <a:headEnd/>
          <a:tailEnd/>
        </a:ln>
      </xdr:spPr>
      <xdr:txBody>
        <a:bodyPr/>
        <a:lstStyle/>
        <a:p>
          <a:endParaRPr lang="en-US"/>
        </a:p>
      </xdr:txBody>
    </xdr:sp>
    <xdr:clientData/>
  </xdr:twoCellAnchor>
  <xdr:twoCellAnchor>
    <xdr:from>
      <xdr:col>0</xdr:col>
      <xdr:colOff>19048</xdr:colOff>
      <xdr:row>32</xdr:row>
      <xdr:rowOff>0</xdr:rowOff>
    </xdr:from>
    <xdr:to>
      <xdr:col>8</xdr:col>
      <xdr:colOff>1123949</xdr:colOff>
      <xdr:row>35</xdr:row>
      <xdr:rowOff>0</xdr:rowOff>
    </xdr:to>
    <xdr:sp macro="" textlink="">
      <xdr:nvSpPr>
        <xdr:cNvPr id="3" name="INVB1">
          <a:extLst>
            <a:ext uri="{FF2B5EF4-FFF2-40B4-BE49-F238E27FC236}">
              <a16:creationId xmlns:a16="http://schemas.microsoft.com/office/drawing/2014/main" id="{3AD938F8-0901-4953-9C8D-61A9F32DF570}"/>
            </a:ext>
          </a:extLst>
        </xdr:cNvPr>
        <xdr:cNvSpPr>
          <a:spLocks noChangeArrowheads="1"/>
        </xdr:cNvSpPr>
      </xdr:nvSpPr>
      <xdr:spPr bwMode="auto">
        <a:xfrm>
          <a:off x="19048" y="6781800"/>
          <a:ext cx="7029451" cy="419100"/>
        </a:xfrm>
        <a:prstGeom prst="roundRect">
          <a:avLst>
            <a:gd name="adj" fmla="val 16667"/>
          </a:avLst>
        </a:prstGeom>
        <a:noFill/>
        <a:ln w="9525">
          <a:solidFill>
            <a:srgbClr val="595959"/>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il/Desktop/Projects/22.%20Hunter%20&amp;%20Barrel%20Expo/Invoice/INV%2303-14-10-2021/HB%20Expo%20-%20INV%23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Summary Sheet"/>
      <sheetName val="IPA-01"/>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B6F47-79EC-441D-8CB3-E2E9AECD1B30}">
  <sheetPr>
    <tabColor rgb="FF0070C0"/>
    <pageSetUpPr fitToPage="1"/>
  </sheetPr>
  <dimension ref="A1:IN45"/>
  <sheetViews>
    <sheetView tabSelected="1" view="pageBreakPreview" zoomScaleNormal="55" zoomScaleSheetLayoutView="100" workbookViewId="0">
      <selection activeCell="K31" sqref="K31"/>
    </sheetView>
  </sheetViews>
  <sheetFormatPr defaultRowHeight="12.75"/>
  <cols>
    <col min="1" max="1" width="12.7109375" style="280" customWidth="1"/>
    <col min="2" max="2" width="5" style="280" customWidth="1"/>
    <col min="3" max="3" width="9.140625" style="280"/>
    <col min="4" max="4" width="9.85546875" style="280" customWidth="1"/>
    <col min="5" max="5" width="10.85546875" style="280" customWidth="1"/>
    <col min="6" max="6" width="9.140625" style="280"/>
    <col min="7" max="7" width="12.140625" style="280" customWidth="1"/>
    <col min="8" max="9" width="16.5703125" style="280" customWidth="1"/>
    <col min="10" max="10" width="15" style="280" customWidth="1"/>
    <col min="11" max="11" width="14.28515625" style="280" customWidth="1"/>
    <col min="12" max="12" width="12.85546875" style="280" bestFit="1" customWidth="1"/>
    <col min="13" max="248" width="9.140625" style="280"/>
    <col min="249" max="249" width="11.5703125" style="280" customWidth="1"/>
    <col min="250" max="250" width="5" style="280" customWidth="1"/>
    <col min="251" max="251" width="9.140625" style="280"/>
    <col min="252" max="252" width="9" style="280" customWidth="1"/>
    <col min="253" max="253" width="10.7109375" style="280" customWidth="1"/>
    <col min="254" max="254" width="9.140625" style="280"/>
    <col min="255" max="255" width="18.85546875" style="280" customWidth="1"/>
    <col min="256" max="256" width="13.7109375" style="280" customWidth="1"/>
    <col min="257" max="257" width="15.140625" style="280" customWidth="1"/>
    <col min="258" max="258" width="7.28515625" style="280" customWidth="1"/>
    <col min="259" max="504" width="9.140625" style="280"/>
    <col min="505" max="505" width="11.5703125" style="280" customWidth="1"/>
    <col min="506" max="506" width="5" style="280" customWidth="1"/>
    <col min="507" max="507" width="9.140625" style="280"/>
    <col min="508" max="508" width="9" style="280" customWidth="1"/>
    <col min="509" max="509" width="10.7109375" style="280" customWidth="1"/>
    <col min="510" max="510" width="9.140625" style="280"/>
    <col min="511" max="511" width="18.85546875" style="280" customWidth="1"/>
    <col min="512" max="512" width="13.7109375" style="280" customWidth="1"/>
    <col min="513" max="513" width="15.140625" style="280" customWidth="1"/>
    <col min="514" max="514" width="7.28515625" style="280" customWidth="1"/>
    <col min="515" max="760" width="9.140625" style="280"/>
    <col min="761" max="761" width="11.5703125" style="280" customWidth="1"/>
    <col min="762" max="762" width="5" style="280" customWidth="1"/>
    <col min="763" max="763" width="9.140625" style="280"/>
    <col min="764" max="764" width="9" style="280" customWidth="1"/>
    <col min="765" max="765" width="10.7109375" style="280" customWidth="1"/>
    <col min="766" max="766" width="9.140625" style="280"/>
    <col min="767" max="767" width="18.85546875" style="280" customWidth="1"/>
    <col min="768" max="768" width="13.7109375" style="280" customWidth="1"/>
    <col min="769" max="769" width="15.140625" style="280" customWidth="1"/>
    <col min="770" max="770" width="7.28515625" style="280" customWidth="1"/>
    <col min="771" max="1016" width="9.140625" style="280"/>
    <col min="1017" max="1017" width="11.5703125" style="280" customWidth="1"/>
    <col min="1018" max="1018" width="5" style="280" customWidth="1"/>
    <col min="1019" max="1019" width="9.140625" style="280"/>
    <col min="1020" max="1020" width="9" style="280" customWidth="1"/>
    <col min="1021" max="1021" width="10.7109375" style="280" customWidth="1"/>
    <col min="1022" max="1022" width="9.140625" style="280"/>
    <col min="1023" max="1023" width="18.85546875" style="280" customWidth="1"/>
    <col min="1024" max="1024" width="13.7109375" style="280" customWidth="1"/>
    <col min="1025" max="1025" width="15.140625" style="280" customWidth="1"/>
    <col min="1026" max="1026" width="7.28515625" style="280" customWidth="1"/>
    <col min="1027" max="1272" width="9.140625" style="280"/>
    <col min="1273" max="1273" width="11.5703125" style="280" customWidth="1"/>
    <col min="1274" max="1274" width="5" style="280" customWidth="1"/>
    <col min="1275" max="1275" width="9.140625" style="280"/>
    <col min="1276" max="1276" width="9" style="280" customWidth="1"/>
    <col min="1277" max="1277" width="10.7109375" style="280" customWidth="1"/>
    <col min="1278" max="1278" width="9.140625" style="280"/>
    <col min="1279" max="1279" width="18.85546875" style="280" customWidth="1"/>
    <col min="1280" max="1280" width="13.7109375" style="280" customWidth="1"/>
    <col min="1281" max="1281" width="15.140625" style="280" customWidth="1"/>
    <col min="1282" max="1282" width="7.28515625" style="280" customWidth="1"/>
    <col min="1283" max="1528" width="9.140625" style="280"/>
    <col min="1529" max="1529" width="11.5703125" style="280" customWidth="1"/>
    <col min="1530" max="1530" width="5" style="280" customWidth="1"/>
    <col min="1531" max="1531" width="9.140625" style="280"/>
    <col min="1532" max="1532" width="9" style="280" customWidth="1"/>
    <col min="1533" max="1533" width="10.7109375" style="280" customWidth="1"/>
    <col min="1534" max="1534" width="9.140625" style="280"/>
    <col min="1535" max="1535" width="18.85546875" style="280" customWidth="1"/>
    <col min="1536" max="1536" width="13.7109375" style="280" customWidth="1"/>
    <col min="1537" max="1537" width="15.140625" style="280" customWidth="1"/>
    <col min="1538" max="1538" width="7.28515625" style="280" customWidth="1"/>
    <col min="1539" max="1784" width="9.140625" style="280"/>
    <col min="1785" max="1785" width="11.5703125" style="280" customWidth="1"/>
    <col min="1786" max="1786" width="5" style="280" customWidth="1"/>
    <col min="1787" max="1787" width="9.140625" style="280"/>
    <col min="1788" max="1788" width="9" style="280" customWidth="1"/>
    <col min="1789" max="1789" width="10.7109375" style="280" customWidth="1"/>
    <col min="1790" max="1790" width="9.140625" style="280"/>
    <col min="1791" max="1791" width="18.85546875" style="280" customWidth="1"/>
    <col min="1792" max="1792" width="13.7109375" style="280" customWidth="1"/>
    <col min="1793" max="1793" width="15.140625" style="280" customWidth="1"/>
    <col min="1794" max="1794" width="7.28515625" style="280" customWidth="1"/>
    <col min="1795" max="2040" width="9.140625" style="280"/>
    <col min="2041" max="2041" width="11.5703125" style="280" customWidth="1"/>
    <col min="2042" max="2042" width="5" style="280" customWidth="1"/>
    <col min="2043" max="2043" width="9.140625" style="280"/>
    <col min="2044" max="2044" width="9" style="280" customWidth="1"/>
    <col min="2045" max="2045" width="10.7109375" style="280" customWidth="1"/>
    <col min="2046" max="2046" width="9.140625" style="280"/>
    <col min="2047" max="2047" width="18.85546875" style="280" customWidth="1"/>
    <col min="2048" max="2048" width="13.7109375" style="280" customWidth="1"/>
    <col min="2049" max="2049" width="15.140625" style="280" customWidth="1"/>
    <col min="2050" max="2050" width="7.28515625" style="280" customWidth="1"/>
    <col min="2051" max="2296" width="9.140625" style="280"/>
    <col min="2297" max="2297" width="11.5703125" style="280" customWidth="1"/>
    <col min="2298" max="2298" width="5" style="280" customWidth="1"/>
    <col min="2299" max="2299" width="9.140625" style="280"/>
    <col min="2300" max="2300" width="9" style="280" customWidth="1"/>
    <col min="2301" max="2301" width="10.7109375" style="280" customWidth="1"/>
    <col min="2302" max="2302" width="9.140625" style="280"/>
    <col min="2303" max="2303" width="18.85546875" style="280" customWidth="1"/>
    <col min="2304" max="2304" width="13.7109375" style="280" customWidth="1"/>
    <col min="2305" max="2305" width="15.140625" style="280" customWidth="1"/>
    <col min="2306" max="2306" width="7.28515625" style="280" customWidth="1"/>
    <col min="2307" max="2552" width="9.140625" style="280"/>
    <col min="2553" max="2553" width="11.5703125" style="280" customWidth="1"/>
    <col min="2554" max="2554" width="5" style="280" customWidth="1"/>
    <col min="2555" max="2555" width="9.140625" style="280"/>
    <col min="2556" max="2556" width="9" style="280" customWidth="1"/>
    <col min="2557" max="2557" width="10.7109375" style="280" customWidth="1"/>
    <col min="2558" max="2558" width="9.140625" style="280"/>
    <col min="2559" max="2559" width="18.85546875" style="280" customWidth="1"/>
    <col min="2560" max="2560" width="13.7109375" style="280" customWidth="1"/>
    <col min="2561" max="2561" width="15.140625" style="280" customWidth="1"/>
    <col min="2562" max="2562" width="7.28515625" style="280" customWidth="1"/>
    <col min="2563" max="2808" width="9.140625" style="280"/>
    <col min="2809" max="2809" width="11.5703125" style="280" customWidth="1"/>
    <col min="2810" max="2810" width="5" style="280" customWidth="1"/>
    <col min="2811" max="2811" width="9.140625" style="280"/>
    <col min="2812" max="2812" width="9" style="280" customWidth="1"/>
    <col min="2813" max="2813" width="10.7109375" style="280" customWidth="1"/>
    <col min="2814" max="2814" width="9.140625" style="280"/>
    <col min="2815" max="2815" width="18.85546875" style="280" customWidth="1"/>
    <col min="2816" max="2816" width="13.7109375" style="280" customWidth="1"/>
    <col min="2817" max="2817" width="15.140625" style="280" customWidth="1"/>
    <col min="2818" max="2818" width="7.28515625" style="280" customWidth="1"/>
    <col min="2819" max="3064" width="9.140625" style="280"/>
    <col min="3065" max="3065" width="11.5703125" style="280" customWidth="1"/>
    <col min="3066" max="3066" width="5" style="280" customWidth="1"/>
    <col min="3067" max="3067" width="9.140625" style="280"/>
    <col min="3068" max="3068" width="9" style="280" customWidth="1"/>
    <col min="3069" max="3069" width="10.7109375" style="280" customWidth="1"/>
    <col min="3070" max="3070" width="9.140625" style="280"/>
    <col min="3071" max="3071" width="18.85546875" style="280" customWidth="1"/>
    <col min="3072" max="3072" width="13.7109375" style="280" customWidth="1"/>
    <col min="3073" max="3073" width="15.140625" style="280" customWidth="1"/>
    <col min="3074" max="3074" width="7.28515625" style="280" customWidth="1"/>
    <col min="3075" max="3320" width="9.140625" style="280"/>
    <col min="3321" max="3321" width="11.5703125" style="280" customWidth="1"/>
    <col min="3322" max="3322" width="5" style="280" customWidth="1"/>
    <col min="3323" max="3323" width="9.140625" style="280"/>
    <col min="3324" max="3324" width="9" style="280" customWidth="1"/>
    <col min="3325" max="3325" width="10.7109375" style="280" customWidth="1"/>
    <col min="3326" max="3326" width="9.140625" style="280"/>
    <col min="3327" max="3327" width="18.85546875" style="280" customWidth="1"/>
    <col min="3328" max="3328" width="13.7109375" style="280" customWidth="1"/>
    <col min="3329" max="3329" width="15.140625" style="280" customWidth="1"/>
    <col min="3330" max="3330" width="7.28515625" style="280" customWidth="1"/>
    <col min="3331" max="3576" width="9.140625" style="280"/>
    <col min="3577" max="3577" width="11.5703125" style="280" customWidth="1"/>
    <col min="3578" max="3578" width="5" style="280" customWidth="1"/>
    <col min="3579" max="3579" width="9.140625" style="280"/>
    <col min="3580" max="3580" width="9" style="280" customWidth="1"/>
    <col min="3581" max="3581" width="10.7109375" style="280" customWidth="1"/>
    <col min="3582" max="3582" width="9.140625" style="280"/>
    <col min="3583" max="3583" width="18.85546875" style="280" customWidth="1"/>
    <col min="3584" max="3584" width="13.7109375" style="280" customWidth="1"/>
    <col min="3585" max="3585" width="15.140625" style="280" customWidth="1"/>
    <col min="3586" max="3586" width="7.28515625" style="280" customWidth="1"/>
    <col min="3587" max="3832" width="9.140625" style="280"/>
    <col min="3833" max="3833" width="11.5703125" style="280" customWidth="1"/>
    <col min="3834" max="3834" width="5" style="280" customWidth="1"/>
    <col min="3835" max="3835" width="9.140625" style="280"/>
    <col min="3836" max="3836" width="9" style="280" customWidth="1"/>
    <col min="3837" max="3837" width="10.7109375" style="280" customWidth="1"/>
    <col min="3838" max="3838" width="9.140625" style="280"/>
    <col min="3839" max="3839" width="18.85546875" style="280" customWidth="1"/>
    <col min="3840" max="3840" width="13.7109375" style="280" customWidth="1"/>
    <col min="3841" max="3841" width="15.140625" style="280" customWidth="1"/>
    <col min="3842" max="3842" width="7.28515625" style="280" customWidth="1"/>
    <col min="3843" max="4088" width="9.140625" style="280"/>
    <col min="4089" max="4089" width="11.5703125" style="280" customWidth="1"/>
    <col min="4090" max="4090" width="5" style="280" customWidth="1"/>
    <col min="4091" max="4091" width="9.140625" style="280"/>
    <col min="4092" max="4092" width="9" style="280" customWidth="1"/>
    <col min="4093" max="4093" width="10.7109375" style="280" customWidth="1"/>
    <col min="4094" max="4094" width="9.140625" style="280"/>
    <col min="4095" max="4095" width="18.85546875" style="280" customWidth="1"/>
    <col min="4096" max="4096" width="13.7109375" style="280" customWidth="1"/>
    <col min="4097" max="4097" width="15.140625" style="280" customWidth="1"/>
    <col min="4098" max="4098" width="7.28515625" style="280" customWidth="1"/>
    <col min="4099" max="4344" width="9.140625" style="280"/>
    <col min="4345" max="4345" width="11.5703125" style="280" customWidth="1"/>
    <col min="4346" max="4346" width="5" style="280" customWidth="1"/>
    <col min="4347" max="4347" width="9.140625" style="280"/>
    <col min="4348" max="4348" width="9" style="280" customWidth="1"/>
    <col min="4349" max="4349" width="10.7109375" style="280" customWidth="1"/>
    <col min="4350" max="4350" width="9.140625" style="280"/>
    <col min="4351" max="4351" width="18.85546875" style="280" customWidth="1"/>
    <col min="4352" max="4352" width="13.7109375" style="280" customWidth="1"/>
    <col min="4353" max="4353" width="15.140625" style="280" customWidth="1"/>
    <col min="4354" max="4354" width="7.28515625" style="280" customWidth="1"/>
    <col min="4355" max="4600" width="9.140625" style="280"/>
    <col min="4601" max="4601" width="11.5703125" style="280" customWidth="1"/>
    <col min="4602" max="4602" width="5" style="280" customWidth="1"/>
    <col min="4603" max="4603" width="9.140625" style="280"/>
    <col min="4604" max="4604" width="9" style="280" customWidth="1"/>
    <col min="4605" max="4605" width="10.7109375" style="280" customWidth="1"/>
    <col min="4606" max="4606" width="9.140625" style="280"/>
    <col min="4607" max="4607" width="18.85546875" style="280" customWidth="1"/>
    <col min="4608" max="4608" width="13.7109375" style="280" customWidth="1"/>
    <col min="4609" max="4609" width="15.140625" style="280" customWidth="1"/>
    <col min="4610" max="4610" width="7.28515625" style="280" customWidth="1"/>
    <col min="4611" max="4856" width="9.140625" style="280"/>
    <col min="4857" max="4857" width="11.5703125" style="280" customWidth="1"/>
    <col min="4858" max="4858" width="5" style="280" customWidth="1"/>
    <col min="4859" max="4859" width="9.140625" style="280"/>
    <col min="4860" max="4860" width="9" style="280" customWidth="1"/>
    <col min="4861" max="4861" width="10.7109375" style="280" customWidth="1"/>
    <col min="4862" max="4862" width="9.140625" style="280"/>
    <col min="4863" max="4863" width="18.85546875" style="280" customWidth="1"/>
    <col min="4864" max="4864" width="13.7109375" style="280" customWidth="1"/>
    <col min="4865" max="4865" width="15.140625" style="280" customWidth="1"/>
    <col min="4866" max="4866" width="7.28515625" style="280" customWidth="1"/>
    <col min="4867" max="5112" width="9.140625" style="280"/>
    <col min="5113" max="5113" width="11.5703125" style="280" customWidth="1"/>
    <col min="5114" max="5114" width="5" style="280" customWidth="1"/>
    <col min="5115" max="5115" width="9.140625" style="280"/>
    <col min="5116" max="5116" width="9" style="280" customWidth="1"/>
    <col min="5117" max="5117" width="10.7109375" style="280" customWidth="1"/>
    <col min="5118" max="5118" width="9.140625" style="280"/>
    <col min="5119" max="5119" width="18.85546875" style="280" customWidth="1"/>
    <col min="5120" max="5120" width="13.7109375" style="280" customWidth="1"/>
    <col min="5121" max="5121" width="15.140625" style="280" customWidth="1"/>
    <col min="5122" max="5122" width="7.28515625" style="280" customWidth="1"/>
    <col min="5123" max="5368" width="9.140625" style="280"/>
    <col min="5369" max="5369" width="11.5703125" style="280" customWidth="1"/>
    <col min="5370" max="5370" width="5" style="280" customWidth="1"/>
    <col min="5371" max="5371" width="9.140625" style="280"/>
    <col min="5372" max="5372" width="9" style="280" customWidth="1"/>
    <col min="5373" max="5373" width="10.7109375" style="280" customWidth="1"/>
    <col min="5374" max="5374" width="9.140625" style="280"/>
    <col min="5375" max="5375" width="18.85546875" style="280" customWidth="1"/>
    <col min="5376" max="5376" width="13.7109375" style="280" customWidth="1"/>
    <col min="5377" max="5377" width="15.140625" style="280" customWidth="1"/>
    <col min="5378" max="5378" width="7.28515625" style="280" customWidth="1"/>
    <col min="5379" max="5624" width="9.140625" style="280"/>
    <col min="5625" max="5625" width="11.5703125" style="280" customWidth="1"/>
    <col min="5626" max="5626" width="5" style="280" customWidth="1"/>
    <col min="5627" max="5627" width="9.140625" style="280"/>
    <col min="5628" max="5628" width="9" style="280" customWidth="1"/>
    <col min="5629" max="5629" width="10.7109375" style="280" customWidth="1"/>
    <col min="5630" max="5630" width="9.140625" style="280"/>
    <col min="5631" max="5631" width="18.85546875" style="280" customWidth="1"/>
    <col min="5632" max="5632" width="13.7109375" style="280" customWidth="1"/>
    <col min="5633" max="5633" width="15.140625" style="280" customWidth="1"/>
    <col min="5634" max="5634" width="7.28515625" style="280" customWidth="1"/>
    <col min="5635" max="5880" width="9.140625" style="280"/>
    <col min="5881" max="5881" width="11.5703125" style="280" customWidth="1"/>
    <col min="5882" max="5882" width="5" style="280" customWidth="1"/>
    <col min="5883" max="5883" width="9.140625" style="280"/>
    <col min="5884" max="5884" width="9" style="280" customWidth="1"/>
    <col min="5885" max="5885" width="10.7109375" style="280" customWidth="1"/>
    <col min="5886" max="5886" width="9.140625" style="280"/>
    <col min="5887" max="5887" width="18.85546875" style="280" customWidth="1"/>
    <col min="5888" max="5888" width="13.7109375" style="280" customWidth="1"/>
    <col min="5889" max="5889" width="15.140625" style="280" customWidth="1"/>
    <col min="5890" max="5890" width="7.28515625" style="280" customWidth="1"/>
    <col min="5891" max="6136" width="9.140625" style="280"/>
    <col min="6137" max="6137" width="11.5703125" style="280" customWidth="1"/>
    <col min="6138" max="6138" width="5" style="280" customWidth="1"/>
    <col min="6139" max="6139" width="9.140625" style="280"/>
    <col min="6140" max="6140" width="9" style="280" customWidth="1"/>
    <col min="6141" max="6141" width="10.7109375" style="280" customWidth="1"/>
    <col min="6142" max="6142" width="9.140625" style="280"/>
    <col min="6143" max="6143" width="18.85546875" style="280" customWidth="1"/>
    <col min="6144" max="6144" width="13.7109375" style="280" customWidth="1"/>
    <col min="6145" max="6145" width="15.140625" style="280" customWidth="1"/>
    <col min="6146" max="6146" width="7.28515625" style="280" customWidth="1"/>
    <col min="6147" max="6392" width="9.140625" style="280"/>
    <col min="6393" max="6393" width="11.5703125" style="280" customWidth="1"/>
    <col min="6394" max="6394" width="5" style="280" customWidth="1"/>
    <col min="6395" max="6395" width="9.140625" style="280"/>
    <col min="6396" max="6396" width="9" style="280" customWidth="1"/>
    <col min="6397" max="6397" width="10.7109375" style="280" customWidth="1"/>
    <col min="6398" max="6398" width="9.140625" style="280"/>
    <col min="6399" max="6399" width="18.85546875" style="280" customWidth="1"/>
    <col min="6400" max="6400" width="13.7109375" style="280" customWidth="1"/>
    <col min="6401" max="6401" width="15.140625" style="280" customWidth="1"/>
    <col min="6402" max="6402" width="7.28515625" style="280" customWidth="1"/>
    <col min="6403" max="6648" width="9.140625" style="280"/>
    <col min="6649" max="6649" width="11.5703125" style="280" customWidth="1"/>
    <col min="6650" max="6650" width="5" style="280" customWidth="1"/>
    <col min="6651" max="6651" width="9.140625" style="280"/>
    <col min="6652" max="6652" width="9" style="280" customWidth="1"/>
    <col min="6653" max="6653" width="10.7109375" style="280" customWidth="1"/>
    <col min="6654" max="6654" width="9.140625" style="280"/>
    <col min="6655" max="6655" width="18.85546875" style="280" customWidth="1"/>
    <col min="6656" max="6656" width="13.7109375" style="280" customWidth="1"/>
    <col min="6657" max="6657" width="15.140625" style="280" customWidth="1"/>
    <col min="6658" max="6658" width="7.28515625" style="280" customWidth="1"/>
    <col min="6659" max="6904" width="9.140625" style="280"/>
    <col min="6905" max="6905" width="11.5703125" style="280" customWidth="1"/>
    <col min="6906" max="6906" width="5" style="280" customWidth="1"/>
    <col min="6907" max="6907" width="9.140625" style="280"/>
    <col min="6908" max="6908" width="9" style="280" customWidth="1"/>
    <col min="6909" max="6909" width="10.7109375" style="280" customWidth="1"/>
    <col min="6910" max="6910" width="9.140625" style="280"/>
    <col min="6911" max="6911" width="18.85546875" style="280" customWidth="1"/>
    <col min="6912" max="6912" width="13.7109375" style="280" customWidth="1"/>
    <col min="6913" max="6913" width="15.140625" style="280" customWidth="1"/>
    <col min="6914" max="6914" width="7.28515625" style="280" customWidth="1"/>
    <col min="6915" max="7160" width="9.140625" style="280"/>
    <col min="7161" max="7161" width="11.5703125" style="280" customWidth="1"/>
    <col min="7162" max="7162" width="5" style="280" customWidth="1"/>
    <col min="7163" max="7163" width="9.140625" style="280"/>
    <col min="7164" max="7164" width="9" style="280" customWidth="1"/>
    <col min="7165" max="7165" width="10.7109375" style="280" customWidth="1"/>
    <col min="7166" max="7166" width="9.140625" style="280"/>
    <col min="7167" max="7167" width="18.85546875" style="280" customWidth="1"/>
    <col min="7168" max="7168" width="13.7109375" style="280" customWidth="1"/>
    <col min="7169" max="7169" width="15.140625" style="280" customWidth="1"/>
    <col min="7170" max="7170" width="7.28515625" style="280" customWidth="1"/>
    <col min="7171" max="7416" width="9.140625" style="280"/>
    <col min="7417" max="7417" width="11.5703125" style="280" customWidth="1"/>
    <col min="7418" max="7418" width="5" style="280" customWidth="1"/>
    <col min="7419" max="7419" width="9.140625" style="280"/>
    <col min="7420" max="7420" width="9" style="280" customWidth="1"/>
    <col min="7421" max="7421" width="10.7109375" style="280" customWidth="1"/>
    <col min="7422" max="7422" width="9.140625" style="280"/>
    <col min="7423" max="7423" width="18.85546875" style="280" customWidth="1"/>
    <col min="7424" max="7424" width="13.7109375" style="280" customWidth="1"/>
    <col min="7425" max="7425" width="15.140625" style="280" customWidth="1"/>
    <col min="7426" max="7426" width="7.28515625" style="280" customWidth="1"/>
    <col min="7427" max="7672" width="9.140625" style="280"/>
    <col min="7673" max="7673" width="11.5703125" style="280" customWidth="1"/>
    <col min="7674" max="7674" width="5" style="280" customWidth="1"/>
    <col min="7675" max="7675" width="9.140625" style="280"/>
    <col min="7676" max="7676" width="9" style="280" customWidth="1"/>
    <col min="7677" max="7677" width="10.7109375" style="280" customWidth="1"/>
    <col min="7678" max="7678" width="9.140625" style="280"/>
    <col min="7679" max="7679" width="18.85546875" style="280" customWidth="1"/>
    <col min="7680" max="7680" width="13.7109375" style="280" customWidth="1"/>
    <col min="7681" max="7681" width="15.140625" style="280" customWidth="1"/>
    <col min="7682" max="7682" width="7.28515625" style="280" customWidth="1"/>
    <col min="7683" max="7928" width="9.140625" style="280"/>
    <col min="7929" max="7929" width="11.5703125" style="280" customWidth="1"/>
    <col min="7930" max="7930" width="5" style="280" customWidth="1"/>
    <col min="7931" max="7931" width="9.140625" style="280"/>
    <col min="7932" max="7932" width="9" style="280" customWidth="1"/>
    <col min="7933" max="7933" width="10.7109375" style="280" customWidth="1"/>
    <col min="7934" max="7934" width="9.140625" style="280"/>
    <col min="7935" max="7935" width="18.85546875" style="280" customWidth="1"/>
    <col min="7936" max="7936" width="13.7109375" style="280" customWidth="1"/>
    <col min="7937" max="7937" width="15.140625" style="280" customWidth="1"/>
    <col min="7938" max="7938" width="7.28515625" style="280" customWidth="1"/>
    <col min="7939" max="8184" width="9.140625" style="280"/>
    <col min="8185" max="8185" width="11.5703125" style="280" customWidth="1"/>
    <col min="8186" max="8186" width="5" style="280" customWidth="1"/>
    <col min="8187" max="8187" width="9.140625" style="280"/>
    <col min="8188" max="8188" width="9" style="280" customWidth="1"/>
    <col min="8189" max="8189" width="10.7109375" style="280" customWidth="1"/>
    <col min="8190" max="8190" width="9.140625" style="280"/>
    <col min="8191" max="8191" width="18.85546875" style="280" customWidth="1"/>
    <col min="8192" max="8192" width="13.7109375" style="280" customWidth="1"/>
    <col min="8193" max="8193" width="15.140625" style="280" customWidth="1"/>
    <col min="8194" max="8194" width="7.28515625" style="280" customWidth="1"/>
    <col min="8195" max="8440" width="9.140625" style="280"/>
    <col min="8441" max="8441" width="11.5703125" style="280" customWidth="1"/>
    <col min="8442" max="8442" width="5" style="280" customWidth="1"/>
    <col min="8443" max="8443" width="9.140625" style="280"/>
    <col min="8444" max="8444" width="9" style="280" customWidth="1"/>
    <col min="8445" max="8445" width="10.7109375" style="280" customWidth="1"/>
    <col min="8446" max="8446" width="9.140625" style="280"/>
    <col min="8447" max="8447" width="18.85546875" style="280" customWidth="1"/>
    <col min="8448" max="8448" width="13.7109375" style="280" customWidth="1"/>
    <col min="8449" max="8449" width="15.140625" style="280" customWidth="1"/>
    <col min="8450" max="8450" width="7.28515625" style="280" customWidth="1"/>
    <col min="8451" max="8696" width="9.140625" style="280"/>
    <col min="8697" max="8697" width="11.5703125" style="280" customWidth="1"/>
    <col min="8698" max="8698" width="5" style="280" customWidth="1"/>
    <col min="8699" max="8699" width="9.140625" style="280"/>
    <col min="8700" max="8700" width="9" style="280" customWidth="1"/>
    <col min="8701" max="8701" width="10.7109375" style="280" customWidth="1"/>
    <col min="8702" max="8702" width="9.140625" style="280"/>
    <col min="8703" max="8703" width="18.85546875" style="280" customWidth="1"/>
    <col min="8704" max="8704" width="13.7109375" style="280" customWidth="1"/>
    <col min="8705" max="8705" width="15.140625" style="280" customWidth="1"/>
    <col min="8706" max="8706" width="7.28515625" style="280" customWidth="1"/>
    <col min="8707" max="8952" width="9.140625" style="280"/>
    <col min="8953" max="8953" width="11.5703125" style="280" customWidth="1"/>
    <col min="8954" max="8954" width="5" style="280" customWidth="1"/>
    <col min="8955" max="8955" width="9.140625" style="280"/>
    <col min="8956" max="8956" width="9" style="280" customWidth="1"/>
    <col min="8957" max="8957" width="10.7109375" style="280" customWidth="1"/>
    <col min="8958" max="8958" width="9.140625" style="280"/>
    <col min="8959" max="8959" width="18.85546875" style="280" customWidth="1"/>
    <col min="8960" max="8960" width="13.7109375" style="280" customWidth="1"/>
    <col min="8961" max="8961" width="15.140625" style="280" customWidth="1"/>
    <col min="8962" max="8962" width="7.28515625" style="280" customWidth="1"/>
    <col min="8963" max="9208" width="9.140625" style="280"/>
    <col min="9209" max="9209" width="11.5703125" style="280" customWidth="1"/>
    <col min="9210" max="9210" width="5" style="280" customWidth="1"/>
    <col min="9211" max="9211" width="9.140625" style="280"/>
    <col min="9212" max="9212" width="9" style="280" customWidth="1"/>
    <col min="9213" max="9213" width="10.7109375" style="280" customWidth="1"/>
    <col min="9214" max="9214" width="9.140625" style="280"/>
    <col min="9215" max="9215" width="18.85546875" style="280" customWidth="1"/>
    <col min="9216" max="9216" width="13.7109375" style="280" customWidth="1"/>
    <col min="9217" max="9217" width="15.140625" style="280" customWidth="1"/>
    <col min="9218" max="9218" width="7.28515625" style="280" customWidth="1"/>
    <col min="9219" max="9464" width="9.140625" style="280"/>
    <col min="9465" max="9465" width="11.5703125" style="280" customWidth="1"/>
    <col min="9466" max="9466" width="5" style="280" customWidth="1"/>
    <col min="9467" max="9467" width="9.140625" style="280"/>
    <col min="9468" max="9468" width="9" style="280" customWidth="1"/>
    <col min="9469" max="9469" width="10.7109375" style="280" customWidth="1"/>
    <col min="9470" max="9470" width="9.140625" style="280"/>
    <col min="9471" max="9471" width="18.85546875" style="280" customWidth="1"/>
    <col min="9472" max="9472" width="13.7109375" style="280" customWidth="1"/>
    <col min="9473" max="9473" width="15.140625" style="280" customWidth="1"/>
    <col min="9474" max="9474" width="7.28515625" style="280" customWidth="1"/>
    <col min="9475" max="9720" width="9.140625" style="280"/>
    <col min="9721" max="9721" width="11.5703125" style="280" customWidth="1"/>
    <col min="9722" max="9722" width="5" style="280" customWidth="1"/>
    <col min="9723" max="9723" width="9.140625" style="280"/>
    <col min="9724" max="9724" width="9" style="280" customWidth="1"/>
    <col min="9725" max="9725" width="10.7109375" style="280" customWidth="1"/>
    <col min="9726" max="9726" width="9.140625" style="280"/>
    <col min="9727" max="9727" width="18.85546875" style="280" customWidth="1"/>
    <col min="9728" max="9728" width="13.7109375" style="280" customWidth="1"/>
    <col min="9729" max="9729" width="15.140625" style="280" customWidth="1"/>
    <col min="9730" max="9730" width="7.28515625" style="280" customWidth="1"/>
    <col min="9731" max="9976" width="9.140625" style="280"/>
    <col min="9977" max="9977" width="11.5703125" style="280" customWidth="1"/>
    <col min="9978" max="9978" width="5" style="280" customWidth="1"/>
    <col min="9979" max="9979" width="9.140625" style="280"/>
    <col min="9980" max="9980" width="9" style="280" customWidth="1"/>
    <col min="9981" max="9981" width="10.7109375" style="280" customWidth="1"/>
    <col min="9982" max="9982" width="9.140625" style="280"/>
    <col min="9983" max="9983" width="18.85546875" style="280" customWidth="1"/>
    <col min="9984" max="9984" width="13.7109375" style="280" customWidth="1"/>
    <col min="9985" max="9985" width="15.140625" style="280" customWidth="1"/>
    <col min="9986" max="9986" width="7.28515625" style="280" customWidth="1"/>
    <col min="9987" max="10232" width="9.140625" style="280"/>
    <col min="10233" max="10233" width="11.5703125" style="280" customWidth="1"/>
    <col min="10234" max="10234" width="5" style="280" customWidth="1"/>
    <col min="10235" max="10235" width="9.140625" style="280"/>
    <col min="10236" max="10236" width="9" style="280" customWidth="1"/>
    <col min="10237" max="10237" width="10.7109375" style="280" customWidth="1"/>
    <col min="10238" max="10238" width="9.140625" style="280"/>
    <col min="10239" max="10239" width="18.85546875" style="280" customWidth="1"/>
    <col min="10240" max="10240" width="13.7109375" style="280" customWidth="1"/>
    <col min="10241" max="10241" width="15.140625" style="280" customWidth="1"/>
    <col min="10242" max="10242" width="7.28515625" style="280" customWidth="1"/>
    <col min="10243" max="10488" width="9.140625" style="280"/>
    <col min="10489" max="10489" width="11.5703125" style="280" customWidth="1"/>
    <col min="10490" max="10490" width="5" style="280" customWidth="1"/>
    <col min="10491" max="10491" width="9.140625" style="280"/>
    <col min="10492" max="10492" width="9" style="280" customWidth="1"/>
    <col min="10493" max="10493" width="10.7109375" style="280" customWidth="1"/>
    <col min="10494" max="10494" width="9.140625" style="280"/>
    <col min="10495" max="10495" width="18.85546875" style="280" customWidth="1"/>
    <col min="10496" max="10496" width="13.7109375" style="280" customWidth="1"/>
    <col min="10497" max="10497" width="15.140625" style="280" customWidth="1"/>
    <col min="10498" max="10498" width="7.28515625" style="280" customWidth="1"/>
    <col min="10499" max="10744" width="9.140625" style="280"/>
    <col min="10745" max="10745" width="11.5703125" style="280" customWidth="1"/>
    <col min="10746" max="10746" width="5" style="280" customWidth="1"/>
    <col min="10747" max="10747" width="9.140625" style="280"/>
    <col min="10748" max="10748" width="9" style="280" customWidth="1"/>
    <col min="10749" max="10749" width="10.7109375" style="280" customWidth="1"/>
    <col min="10750" max="10750" width="9.140625" style="280"/>
    <col min="10751" max="10751" width="18.85546875" style="280" customWidth="1"/>
    <col min="10752" max="10752" width="13.7109375" style="280" customWidth="1"/>
    <col min="10753" max="10753" width="15.140625" style="280" customWidth="1"/>
    <col min="10754" max="10754" width="7.28515625" style="280" customWidth="1"/>
    <col min="10755" max="11000" width="9.140625" style="280"/>
    <col min="11001" max="11001" width="11.5703125" style="280" customWidth="1"/>
    <col min="11002" max="11002" width="5" style="280" customWidth="1"/>
    <col min="11003" max="11003" width="9.140625" style="280"/>
    <col min="11004" max="11004" width="9" style="280" customWidth="1"/>
    <col min="11005" max="11005" width="10.7109375" style="280" customWidth="1"/>
    <col min="11006" max="11006" width="9.140625" style="280"/>
    <col min="11007" max="11007" width="18.85546875" style="280" customWidth="1"/>
    <col min="11008" max="11008" width="13.7109375" style="280" customWidth="1"/>
    <col min="11009" max="11009" width="15.140625" style="280" customWidth="1"/>
    <col min="11010" max="11010" width="7.28515625" style="280" customWidth="1"/>
    <col min="11011" max="11256" width="9.140625" style="280"/>
    <col min="11257" max="11257" width="11.5703125" style="280" customWidth="1"/>
    <col min="11258" max="11258" width="5" style="280" customWidth="1"/>
    <col min="11259" max="11259" width="9.140625" style="280"/>
    <col min="11260" max="11260" width="9" style="280" customWidth="1"/>
    <col min="11261" max="11261" width="10.7109375" style="280" customWidth="1"/>
    <col min="11262" max="11262" width="9.140625" style="280"/>
    <col min="11263" max="11263" width="18.85546875" style="280" customWidth="1"/>
    <col min="11264" max="11264" width="13.7109375" style="280" customWidth="1"/>
    <col min="11265" max="11265" width="15.140625" style="280" customWidth="1"/>
    <col min="11266" max="11266" width="7.28515625" style="280" customWidth="1"/>
    <col min="11267" max="11512" width="9.140625" style="280"/>
    <col min="11513" max="11513" width="11.5703125" style="280" customWidth="1"/>
    <col min="11514" max="11514" width="5" style="280" customWidth="1"/>
    <col min="11515" max="11515" width="9.140625" style="280"/>
    <col min="11516" max="11516" width="9" style="280" customWidth="1"/>
    <col min="11517" max="11517" width="10.7109375" style="280" customWidth="1"/>
    <col min="11518" max="11518" width="9.140625" style="280"/>
    <col min="11519" max="11519" width="18.85546875" style="280" customWidth="1"/>
    <col min="11520" max="11520" width="13.7109375" style="280" customWidth="1"/>
    <col min="11521" max="11521" width="15.140625" style="280" customWidth="1"/>
    <col min="11522" max="11522" width="7.28515625" style="280" customWidth="1"/>
    <col min="11523" max="11768" width="9.140625" style="280"/>
    <col min="11769" max="11769" width="11.5703125" style="280" customWidth="1"/>
    <col min="11770" max="11770" width="5" style="280" customWidth="1"/>
    <col min="11771" max="11771" width="9.140625" style="280"/>
    <col min="11772" max="11772" width="9" style="280" customWidth="1"/>
    <col min="11773" max="11773" width="10.7109375" style="280" customWidth="1"/>
    <col min="11774" max="11774" width="9.140625" style="280"/>
    <col min="11775" max="11775" width="18.85546875" style="280" customWidth="1"/>
    <col min="11776" max="11776" width="13.7109375" style="280" customWidth="1"/>
    <col min="11777" max="11777" width="15.140625" style="280" customWidth="1"/>
    <col min="11778" max="11778" width="7.28515625" style="280" customWidth="1"/>
    <col min="11779" max="12024" width="9.140625" style="280"/>
    <col min="12025" max="12025" width="11.5703125" style="280" customWidth="1"/>
    <col min="12026" max="12026" width="5" style="280" customWidth="1"/>
    <col min="12027" max="12027" width="9.140625" style="280"/>
    <col min="12028" max="12028" width="9" style="280" customWidth="1"/>
    <col min="12029" max="12029" width="10.7109375" style="280" customWidth="1"/>
    <col min="12030" max="12030" width="9.140625" style="280"/>
    <col min="12031" max="12031" width="18.85546875" style="280" customWidth="1"/>
    <col min="12032" max="12032" width="13.7109375" style="280" customWidth="1"/>
    <col min="12033" max="12033" width="15.140625" style="280" customWidth="1"/>
    <col min="12034" max="12034" width="7.28515625" style="280" customWidth="1"/>
    <col min="12035" max="12280" width="9.140625" style="280"/>
    <col min="12281" max="12281" width="11.5703125" style="280" customWidth="1"/>
    <col min="12282" max="12282" width="5" style="280" customWidth="1"/>
    <col min="12283" max="12283" width="9.140625" style="280"/>
    <col min="12284" max="12284" width="9" style="280" customWidth="1"/>
    <col min="12285" max="12285" width="10.7109375" style="280" customWidth="1"/>
    <col min="12286" max="12286" width="9.140625" style="280"/>
    <col min="12287" max="12287" width="18.85546875" style="280" customWidth="1"/>
    <col min="12288" max="12288" width="13.7109375" style="280" customWidth="1"/>
    <col min="12289" max="12289" width="15.140625" style="280" customWidth="1"/>
    <col min="12290" max="12290" width="7.28515625" style="280" customWidth="1"/>
    <col min="12291" max="12536" width="9.140625" style="280"/>
    <col min="12537" max="12537" width="11.5703125" style="280" customWidth="1"/>
    <col min="12538" max="12538" width="5" style="280" customWidth="1"/>
    <col min="12539" max="12539" width="9.140625" style="280"/>
    <col min="12540" max="12540" width="9" style="280" customWidth="1"/>
    <col min="12541" max="12541" width="10.7109375" style="280" customWidth="1"/>
    <col min="12542" max="12542" width="9.140625" style="280"/>
    <col min="12543" max="12543" width="18.85546875" style="280" customWidth="1"/>
    <col min="12544" max="12544" width="13.7109375" style="280" customWidth="1"/>
    <col min="12545" max="12545" width="15.140625" style="280" customWidth="1"/>
    <col min="12546" max="12546" width="7.28515625" style="280" customWidth="1"/>
    <col min="12547" max="12792" width="9.140625" style="280"/>
    <col min="12793" max="12793" width="11.5703125" style="280" customWidth="1"/>
    <col min="12794" max="12794" width="5" style="280" customWidth="1"/>
    <col min="12795" max="12795" width="9.140625" style="280"/>
    <col min="12796" max="12796" width="9" style="280" customWidth="1"/>
    <col min="12797" max="12797" width="10.7109375" style="280" customWidth="1"/>
    <col min="12798" max="12798" width="9.140625" style="280"/>
    <col min="12799" max="12799" width="18.85546875" style="280" customWidth="1"/>
    <col min="12800" max="12800" width="13.7109375" style="280" customWidth="1"/>
    <col min="12801" max="12801" width="15.140625" style="280" customWidth="1"/>
    <col min="12802" max="12802" width="7.28515625" style="280" customWidth="1"/>
    <col min="12803" max="13048" width="9.140625" style="280"/>
    <col min="13049" max="13049" width="11.5703125" style="280" customWidth="1"/>
    <col min="13050" max="13050" width="5" style="280" customWidth="1"/>
    <col min="13051" max="13051" width="9.140625" style="280"/>
    <col min="13052" max="13052" width="9" style="280" customWidth="1"/>
    <col min="13053" max="13053" width="10.7109375" style="280" customWidth="1"/>
    <col min="13054" max="13054" width="9.140625" style="280"/>
    <col min="13055" max="13055" width="18.85546875" style="280" customWidth="1"/>
    <col min="13056" max="13056" width="13.7109375" style="280" customWidth="1"/>
    <col min="13057" max="13057" width="15.140625" style="280" customWidth="1"/>
    <col min="13058" max="13058" width="7.28515625" style="280" customWidth="1"/>
    <col min="13059" max="13304" width="9.140625" style="280"/>
    <col min="13305" max="13305" width="11.5703125" style="280" customWidth="1"/>
    <col min="13306" max="13306" width="5" style="280" customWidth="1"/>
    <col min="13307" max="13307" width="9.140625" style="280"/>
    <col min="13308" max="13308" width="9" style="280" customWidth="1"/>
    <col min="13309" max="13309" width="10.7109375" style="280" customWidth="1"/>
    <col min="13310" max="13310" width="9.140625" style="280"/>
    <col min="13311" max="13311" width="18.85546875" style="280" customWidth="1"/>
    <col min="13312" max="13312" width="13.7109375" style="280" customWidth="1"/>
    <col min="13313" max="13313" width="15.140625" style="280" customWidth="1"/>
    <col min="13314" max="13314" width="7.28515625" style="280" customWidth="1"/>
    <col min="13315" max="13560" width="9.140625" style="280"/>
    <col min="13561" max="13561" width="11.5703125" style="280" customWidth="1"/>
    <col min="13562" max="13562" width="5" style="280" customWidth="1"/>
    <col min="13563" max="13563" width="9.140625" style="280"/>
    <col min="13564" max="13564" width="9" style="280" customWidth="1"/>
    <col min="13565" max="13565" width="10.7109375" style="280" customWidth="1"/>
    <col min="13566" max="13566" width="9.140625" style="280"/>
    <col min="13567" max="13567" width="18.85546875" style="280" customWidth="1"/>
    <col min="13568" max="13568" width="13.7109375" style="280" customWidth="1"/>
    <col min="13569" max="13569" width="15.140625" style="280" customWidth="1"/>
    <col min="13570" max="13570" width="7.28515625" style="280" customWidth="1"/>
    <col min="13571" max="13816" width="9.140625" style="280"/>
    <col min="13817" max="13817" width="11.5703125" style="280" customWidth="1"/>
    <col min="13818" max="13818" width="5" style="280" customWidth="1"/>
    <col min="13819" max="13819" width="9.140625" style="280"/>
    <col min="13820" max="13820" width="9" style="280" customWidth="1"/>
    <col min="13821" max="13821" width="10.7109375" style="280" customWidth="1"/>
    <col min="13822" max="13822" width="9.140625" style="280"/>
    <col min="13823" max="13823" width="18.85546875" style="280" customWidth="1"/>
    <col min="13824" max="13824" width="13.7109375" style="280" customWidth="1"/>
    <col min="13825" max="13825" width="15.140625" style="280" customWidth="1"/>
    <col min="13826" max="13826" width="7.28515625" style="280" customWidth="1"/>
    <col min="13827" max="14072" width="9.140625" style="280"/>
    <col min="14073" max="14073" width="11.5703125" style="280" customWidth="1"/>
    <col min="14074" max="14074" width="5" style="280" customWidth="1"/>
    <col min="14075" max="14075" width="9.140625" style="280"/>
    <col min="14076" max="14076" width="9" style="280" customWidth="1"/>
    <col min="14077" max="14077" width="10.7109375" style="280" customWidth="1"/>
    <col min="14078" max="14078" width="9.140625" style="280"/>
    <col min="14079" max="14079" width="18.85546875" style="280" customWidth="1"/>
    <col min="14080" max="14080" width="13.7109375" style="280" customWidth="1"/>
    <col min="14081" max="14081" width="15.140625" style="280" customWidth="1"/>
    <col min="14082" max="14082" width="7.28515625" style="280" customWidth="1"/>
    <col min="14083" max="14328" width="9.140625" style="280"/>
    <col min="14329" max="14329" width="11.5703125" style="280" customWidth="1"/>
    <col min="14330" max="14330" width="5" style="280" customWidth="1"/>
    <col min="14331" max="14331" width="9.140625" style="280"/>
    <col min="14332" max="14332" width="9" style="280" customWidth="1"/>
    <col min="14333" max="14333" width="10.7109375" style="280" customWidth="1"/>
    <col min="14334" max="14334" width="9.140625" style="280"/>
    <col min="14335" max="14335" width="18.85546875" style="280" customWidth="1"/>
    <col min="14336" max="14336" width="13.7109375" style="280" customWidth="1"/>
    <col min="14337" max="14337" width="15.140625" style="280" customWidth="1"/>
    <col min="14338" max="14338" width="7.28515625" style="280" customWidth="1"/>
    <col min="14339" max="14584" width="9.140625" style="280"/>
    <col min="14585" max="14585" width="11.5703125" style="280" customWidth="1"/>
    <col min="14586" max="14586" width="5" style="280" customWidth="1"/>
    <col min="14587" max="14587" width="9.140625" style="280"/>
    <col min="14588" max="14588" width="9" style="280" customWidth="1"/>
    <col min="14589" max="14589" width="10.7109375" style="280" customWidth="1"/>
    <col min="14590" max="14590" width="9.140625" style="280"/>
    <col min="14591" max="14591" width="18.85546875" style="280" customWidth="1"/>
    <col min="14592" max="14592" width="13.7109375" style="280" customWidth="1"/>
    <col min="14593" max="14593" width="15.140625" style="280" customWidth="1"/>
    <col min="14594" max="14594" width="7.28515625" style="280" customWidth="1"/>
    <col min="14595" max="14840" width="9.140625" style="280"/>
    <col min="14841" max="14841" width="11.5703125" style="280" customWidth="1"/>
    <col min="14842" max="14842" width="5" style="280" customWidth="1"/>
    <col min="14843" max="14843" width="9.140625" style="280"/>
    <col min="14844" max="14844" width="9" style="280" customWidth="1"/>
    <col min="14845" max="14845" width="10.7109375" style="280" customWidth="1"/>
    <col min="14846" max="14846" width="9.140625" style="280"/>
    <col min="14847" max="14847" width="18.85546875" style="280" customWidth="1"/>
    <col min="14848" max="14848" width="13.7109375" style="280" customWidth="1"/>
    <col min="14849" max="14849" width="15.140625" style="280" customWidth="1"/>
    <col min="14850" max="14850" width="7.28515625" style="280" customWidth="1"/>
    <col min="14851" max="15096" width="9.140625" style="280"/>
    <col min="15097" max="15097" width="11.5703125" style="280" customWidth="1"/>
    <col min="15098" max="15098" width="5" style="280" customWidth="1"/>
    <col min="15099" max="15099" width="9.140625" style="280"/>
    <col min="15100" max="15100" width="9" style="280" customWidth="1"/>
    <col min="15101" max="15101" width="10.7109375" style="280" customWidth="1"/>
    <col min="15102" max="15102" width="9.140625" style="280"/>
    <col min="15103" max="15103" width="18.85546875" style="280" customWidth="1"/>
    <col min="15104" max="15104" width="13.7109375" style="280" customWidth="1"/>
    <col min="15105" max="15105" width="15.140625" style="280" customWidth="1"/>
    <col min="15106" max="15106" width="7.28515625" style="280" customWidth="1"/>
    <col min="15107" max="15352" width="9.140625" style="280"/>
    <col min="15353" max="15353" width="11.5703125" style="280" customWidth="1"/>
    <col min="15354" max="15354" width="5" style="280" customWidth="1"/>
    <col min="15355" max="15355" width="9.140625" style="280"/>
    <col min="15356" max="15356" width="9" style="280" customWidth="1"/>
    <col min="15357" max="15357" width="10.7109375" style="280" customWidth="1"/>
    <col min="15358" max="15358" width="9.140625" style="280"/>
    <col min="15359" max="15359" width="18.85546875" style="280" customWidth="1"/>
    <col min="15360" max="15360" width="13.7109375" style="280" customWidth="1"/>
    <col min="15361" max="15361" width="15.140625" style="280" customWidth="1"/>
    <col min="15362" max="15362" width="7.28515625" style="280" customWidth="1"/>
    <col min="15363" max="15608" width="9.140625" style="280"/>
    <col min="15609" max="15609" width="11.5703125" style="280" customWidth="1"/>
    <col min="15610" max="15610" width="5" style="280" customWidth="1"/>
    <col min="15611" max="15611" width="9.140625" style="280"/>
    <col min="15612" max="15612" width="9" style="280" customWidth="1"/>
    <col min="15613" max="15613" width="10.7109375" style="280" customWidth="1"/>
    <col min="15614" max="15614" width="9.140625" style="280"/>
    <col min="15615" max="15615" width="18.85546875" style="280" customWidth="1"/>
    <col min="15616" max="15616" width="13.7109375" style="280" customWidth="1"/>
    <col min="15617" max="15617" width="15.140625" style="280" customWidth="1"/>
    <col min="15618" max="15618" width="7.28515625" style="280" customWidth="1"/>
    <col min="15619" max="15864" width="9.140625" style="280"/>
    <col min="15865" max="15865" width="11.5703125" style="280" customWidth="1"/>
    <col min="15866" max="15866" width="5" style="280" customWidth="1"/>
    <col min="15867" max="15867" width="9.140625" style="280"/>
    <col min="15868" max="15868" width="9" style="280" customWidth="1"/>
    <col min="15869" max="15869" width="10.7109375" style="280" customWidth="1"/>
    <col min="15870" max="15870" width="9.140625" style="280"/>
    <col min="15871" max="15871" width="18.85546875" style="280" customWidth="1"/>
    <col min="15872" max="15872" width="13.7109375" style="280" customWidth="1"/>
    <col min="15873" max="15873" width="15.140625" style="280" customWidth="1"/>
    <col min="15874" max="15874" width="7.28515625" style="280" customWidth="1"/>
    <col min="15875" max="16120" width="9.140625" style="280"/>
    <col min="16121" max="16121" width="11.5703125" style="280" customWidth="1"/>
    <col min="16122" max="16122" width="5" style="280" customWidth="1"/>
    <col min="16123" max="16123" width="9.140625" style="280"/>
    <col min="16124" max="16124" width="9" style="280" customWidth="1"/>
    <col min="16125" max="16125" width="10.7109375" style="280" customWidth="1"/>
    <col min="16126" max="16126" width="9.140625" style="280"/>
    <col min="16127" max="16127" width="18.85546875" style="280" customWidth="1"/>
    <col min="16128" max="16128" width="13.7109375" style="280" customWidth="1"/>
    <col min="16129" max="16129" width="15.140625" style="280" customWidth="1"/>
    <col min="16130" max="16130" width="7.28515625" style="280" customWidth="1"/>
    <col min="16131" max="16384" width="9.140625" style="280"/>
  </cols>
  <sheetData>
    <row r="1" spans="1:248" ht="40.5" customHeight="1" thickBot="1">
      <c r="A1" s="416" t="s">
        <v>554</v>
      </c>
      <c r="B1" s="417"/>
      <c r="C1" s="417"/>
      <c r="D1" s="417"/>
      <c r="E1" s="417"/>
      <c r="F1" s="417"/>
      <c r="G1" s="417"/>
      <c r="H1" s="417"/>
      <c r="I1" s="417"/>
      <c r="J1" s="279"/>
      <c r="K1" s="279"/>
      <c r="L1" s="279"/>
      <c r="M1" s="279"/>
      <c r="N1" s="279"/>
      <c r="O1" s="279"/>
      <c r="P1" s="279"/>
      <c r="Q1" s="279"/>
      <c r="R1" s="279"/>
      <c r="S1" s="279"/>
      <c r="T1" s="279"/>
      <c r="U1" s="279"/>
      <c r="V1" s="279"/>
      <c r="W1" s="279"/>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c r="BY1" s="279"/>
      <c r="BZ1" s="279"/>
      <c r="CA1" s="279"/>
      <c r="CB1" s="279"/>
      <c r="CC1" s="279"/>
      <c r="CD1" s="279"/>
      <c r="CE1" s="279"/>
      <c r="CF1" s="279"/>
      <c r="CG1" s="279"/>
      <c r="CH1" s="279"/>
      <c r="CI1" s="279"/>
      <c r="CJ1" s="279"/>
      <c r="CK1" s="279"/>
      <c r="CL1" s="279"/>
      <c r="CM1" s="279"/>
      <c r="CN1" s="279"/>
      <c r="CO1" s="279"/>
      <c r="CP1" s="279"/>
      <c r="CQ1" s="279"/>
      <c r="CR1" s="279"/>
      <c r="CS1" s="279"/>
      <c r="CT1" s="279"/>
      <c r="CU1" s="279"/>
      <c r="CV1" s="279"/>
      <c r="CW1" s="279"/>
      <c r="CX1" s="279"/>
      <c r="CY1" s="279"/>
      <c r="CZ1" s="279"/>
      <c r="DA1" s="279"/>
      <c r="DB1" s="279"/>
      <c r="DC1" s="279"/>
      <c r="DD1" s="279"/>
      <c r="DE1" s="279"/>
      <c r="DF1" s="279"/>
      <c r="DG1" s="279"/>
      <c r="DH1" s="279"/>
      <c r="DI1" s="279"/>
      <c r="DJ1" s="279"/>
      <c r="DK1" s="279"/>
      <c r="DL1" s="279"/>
      <c r="DM1" s="279"/>
      <c r="DN1" s="279"/>
      <c r="DO1" s="279"/>
      <c r="DP1" s="279"/>
      <c r="DQ1" s="279"/>
      <c r="DR1" s="279"/>
      <c r="DS1" s="279"/>
      <c r="DT1" s="279"/>
      <c r="DU1" s="279"/>
      <c r="DV1" s="279"/>
      <c r="DW1" s="279"/>
      <c r="DX1" s="279"/>
      <c r="DY1" s="279"/>
      <c r="DZ1" s="279"/>
      <c r="EA1" s="279"/>
      <c r="EB1" s="279"/>
      <c r="EC1" s="279"/>
      <c r="ED1" s="279"/>
      <c r="EE1" s="279"/>
      <c r="EF1" s="279"/>
      <c r="EG1" s="279"/>
      <c r="EH1" s="279"/>
      <c r="EI1" s="279"/>
      <c r="EJ1" s="279"/>
      <c r="EK1" s="279"/>
      <c r="EL1" s="279"/>
      <c r="EM1" s="279"/>
      <c r="EN1" s="279"/>
      <c r="EO1" s="279"/>
      <c r="EP1" s="279"/>
      <c r="EQ1" s="279"/>
      <c r="ER1" s="279"/>
      <c r="ES1" s="279"/>
      <c r="ET1" s="279"/>
      <c r="EU1" s="279"/>
      <c r="EV1" s="279"/>
      <c r="EW1" s="279"/>
      <c r="EX1" s="279"/>
      <c r="EY1" s="279"/>
      <c r="EZ1" s="279"/>
      <c r="FA1" s="279"/>
      <c r="FB1" s="279"/>
      <c r="FC1" s="279"/>
      <c r="FD1" s="279"/>
      <c r="FE1" s="279"/>
      <c r="FF1" s="279"/>
      <c r="FG1" s="279"/>
      <c r="FH1" s="279"/>
      <c r="FI1" s="279"/>
      <c r="FJ1" s="279"/>
      <c r="FK1" s="279"/>
      <c r="FL1" s="279"/>
      <c r="FM1" s="279"/>
      <c r="FN1" s="279"/>
      <c r="FO1" s="279"/>
      <c r="FP1" s="279"/>
      <c r="FQ1" s="279"/>
      <c r="FR1" s="279"/>
      <c r="FS1" s="279"/>
      <c r="FT1" s="279"/>
      <c r="FU1" s="279"/>
      <c r="FV1" s="279"/>
      <c r="FW1" s="279"/>
      <c r="FX1" s="279"/>
      <c r="FY1" s="279"/>
      <c r="FZ1" s="279"/>
      <c r="GA1" s="279"/>
      <c r="GB1" s="279"/>
      <c r="GC1" s="279"/>
      <c r="GD1" s="279"/>
      <c r="GE1" s="279"/>
      <c r="GF1" s="279"/>
      <c r="GG1" s="279"/>
      <c r="GH1" s="279"/>
      <c r="GI1" s="279"/>
      <c r="GJ1" s="279"/>
      <c r="GK1" s="279"/>
      <c r="GL1" s="279"/>
      <c r="GM1" s="279"/>
      <c r="GN1" s="279"/>
      <c r="GO1" s="279"/>
      <c r="GP1" s="279"/>
      <c r="GQ1" s="279"/>
      <c r="GR1" s="279"/>
      <c r="GS1" s="279"/>
      <c r="GT1" s="279"/>
      <c r="GU1" s="279"/>
      <c r="GV1" s="279"/>
      <c r="GW1" s="279"/>
      <c r="GX1" s="279"/>
      <c r="GY1" s="279"/>
      <c r="GZ1" s="279"/>
      <c r="HA1" s="279"/>
      <c r="HB1" s="279"/>
      <c r="HC1" s="279"/>
      <c r="HD1" s="279"/>
      <c r="HE1" s="279"/>
      <c r="HF1" s="279"/>
      <c r="HG1" s="279"/>
      <c r="HH1" s="279"/>
      <c r="HI1" s="279"/>
      <c r="HJ1" s="279"/>
      <c r="HK1" s="279"/>
      <c r="HL1" s="279"/>
      <c r="HM1" s="279"/>
      <c r="HN1" s="279"/>
      <c r="HO1" s="279"/>
      <c r="HP1" s="279"/>
      <c r="HQ1" s="279"/>
      <c r="HR1" s="279"/>
      <c r="HS1" s="279"/>
      <c r="HT1" s="279"/>
      <c r="HU1" s="279"/>
      <c r="HV1" s="279"/>
      <c r="HW1" s="279"/>
      <c r="HX1" s="279"/>
      <c r="HY1" s="279"/>
      <c r="HZ1" s="279"/>
      <c r="IA1" s="279"/>
      <c r="IB1" s="279"/>
      <c r="IC1" s="279"/>
      <c r="ID1" s="279"/>
      <c r="IE1" s="279"/>
      <c r="IF1" s="279"/>
      <c r="IG1" s="279"/>
      <c r="IH1" s="279"/>
      <c r="II1" s="279"/>
      <c r="IJ1" s="279"/>
      <c r="IK1" s="279"/>
      <c r="IL1" s="279"/>
      <c r="IM1" s="279"/>
      <c r="IN1" s="279"/>
    </row>
    <row r="2" spans="1:248" ht="5.25" customHeight="1">
      <c r="A2" s="281"/>
      <c r="B2" s="281"/>
      <c r="C2" s="281"/>
      <c r="D2" s="281"/>
      <c r="E2" s="281"/>
      <c r="F2" s="281"/>
      <c r="G2" s="281"/>
      <c r="H2" s="282"/>
      <c r="I2" s="282"/>
      <c r="J2" s="279"/>
      <c r="K2" s="279"/>
      <c r="L2" s="279"/>
      <c r="M2" s="279"/>
      <c r="N2" s="279"/>
      <c r="O2" s="279"/>
      <c r="P2" s="279"/>
      <c r="Q2" s="279"/>
      <c r="R2" s="279"/>
      <c r="S2" s="279"/>
      <c r="T2" s="279"/>
      <c r="U2" s="279"/>
      <c r="V2" s="279"/>
      <c r="W2" s="279"/>
      <c r="X2" s="279"/>
      <c r="Y2" s="279"/>
      <c r="Z2" s="279"/>
      <c r="AA2" s="279"/>
      <c r="AB2" s="279"/>
      <c r="AC2" s="279"/>
      <c r="AD2" s="279"/>
      <c r="AE2" s="279"/>
      <c r="AF2" s="279"/>
      <c r="AG2" s="279"/>
      <c r="AH2" s="279"/>
      <c r="AI2" s="279"/>
      <c r="AJ2" s="279"/>
      <c r="AK2" s="279"/>
      <c r="AL2" s="279"/>
      <c r="AM2" s="279"/>
      <c r="AN2" s="279"/>
      <c r="AO2" s="279"/>
      <c r="AP2" s="279"/>
      <c r="AQ2" s="279"/>
      <c r="AR2" s="279"/>
      <c r="AS2" s="279"/>
      <c r="AT2" s="279"/>
      <c r="AU2" s="279"/>
      <c r="AV2" s="279"/>
      <c r="AW2" s="279"/>
      <c r="AX2" s="279"/>
      <c r="AY2" s="279"/>
      <c r="AZ2" s="279"/>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9"/>
      <c r="CL2" s="279"/>
      <c r="CM2" s="279"/>
      <c r="CN2" s="279"/>
      <c r="CO2" s="279"/>
      <c r="CP2" s="279"/>
      <c r="CQ2" s="279"/>
      <c r="CR2" s="279"/>
      <c r="CS2" s="279"/>
      <c r="CT2" s="279"/>
      <c r="CU2" s="279"/>
      <c r="CV2" s="279"/>
      <c r="CW2" s="279"/>
      <c r="CX2" s="279"/>
      <c r="CY2" s="279"/>
      <c r="CZ2" s="279"/>
      <c r="DA2" s="279"/>
      <c r="DB2" s="279"/>
      <c r="DC2" s="279"/>
      <c r="DD2" s="279"/>
      <c r="DE2" s="279"/>
      <c r="DF2" s="279"/>
      <c r="DG2" s="279"/>
      <c r="DH2" s="279"/>
      <c r="DI2" s="279"/>
      <c r="DJ2" s="279"/>
      <c r="DK2" s="279"/>
      <c r="DL2" s="279"/>
      <c r="DM2" s="279"/>
      <c r="DN2" s="279"/>
      <c r="DO2" s="279"/>
      <c r="DP2" s="279"/>
      <c r="DQ2" s="279"/>
      <c r="DR2" s="279"/>
      <c r="DS2" s="279"/>
      <c r="DT2" s="279"/>
      <c r="DU2" s="279"/>
      <c r="DV2" s="279"/>
      <c r="DW2" s="279"/>
      <c r="DX2" s="279"/>
      <c r="DY2" s="279"/>
      <c r="DZ2" s="279"/>
      <c r="EA2" s="279"/>
      <c r="EB2" s="279"/>
      <c r="EC2" s="279"/>
      <c r="ED2" s="279"/>
      <c r="EE2" s="279"/>
      <c r="EF2" s="279"/>
      <c r="EG2" s="279"/>
      <c r="EH2" s="279"/>
      <c r="EI2" s="279"/>
      <c r="EJ2" s="279"/>
      <c r="EK2" s="279"/>
      <c r="EL2" s="279"/>
      <c r="EM2" s="279"/>
      <c r="EN2" s="279"/>
      <c r="EO2" s="279"/>
      <c r="EP2" s="279"/>
      <c r="EQ2" s="279"/>
      <c r="ER2" s="279"/>
      <c r="ES2" s="279"/>
      <c r="ET2" s="279"/>
      <c r="EU2" s="279"/>
      <c r="EV2" s="279"/>
      <c r="EW2" s="279"/>
      <c r="EX2" s="279"/>
      <c r="EY2" s="279"/>
      <c r="EZ2" s="279"/>
      <c r="FA2" s="279"/>
      <c r="FB2" s="279"/>
      <c r="FC2" s="279"/>
      <c r="FD2" s="279"/>
      <c r="FE2" s="279"/>
      <c r="FF2" s="279"/>
      <c r="FG2" s="279"/>
      <c r="FH2" s="279"/>
      <c r="FI2" s="279"/>
      <c r="FJ2" s="279"/>
      <c r="FK2" s="279"/>
      <c r="FL2" s="279"/>
      <c r="FM2" s="279"/>
      <c r="FN2" s="279"/>
      <c r="FO2" s="279"/>
      <c r="FP2" s="279"/>
      <c r="FQ2" s="279"/>
      <c r="FR2" s="279"/>
      <c r="FS2" s="279"/>
      <c r="FT2" s="279"/>
      <c r="FU2" s="279"/>
      <c r="FV2" s="279"/>
      <c r="FW2" s="279"/>
      <c r="FX2" s="279"/>
      <c r="FY2" s="279"/>
      <c r="FZ2" s="279"/>
      <c r="GA2" s="279"/>
      <c r="GB2" s="279"/>
      <c r="GC2" s="279"/>
      <c r="GD2" s="279"/>
      <c r="GE2" s="279"/>
      <c r="GF2" s="279"/>
      <c r="GG2" s="279"/>
      <c r="GH2" s="279"/>
      <c r="GI2" s="279"/>
      <c r="GJ2" s="279"/>
      <c r="GK2" s="279"/>
      <c r="GL2" s="279"/>
      <c r="GM2" s="279"/>
      <c r="GN2" s="279"/>
      <c r="GO2" s="279"/>
      <c r="GP2" s="279"/>
      <c r="GQ2" s="279"/>
      <c r="GR2" s="279"/>
      <c r="GS2" s="279"/>
      <c r="GT2" s="279"/>
      <c r="GU2" s="279"/>
      <c r="GV2" s="279"/>
      <c r="GW2" s="279"/>
      <c r="GX2" s="279"/>
      <c r="GY2" s="279"/>
      <c r="GZ2" s="279"/>
      <c r="HA2" s="279"/>
      <c r="HB2" s="279"/>
      <c r="HC2" s="279"/>
      <c r="HD2" s="279"/>
      <c r="HE2" s="279"/>
      <c r="HF2" s="279"/>
      <c r="HG2" s="279"/>
      <c r="HH2" s="279"/>
      <c r="HI2" s="279"/>
      <c r="HJ2" s="279"/>
      <c r="HK2" s="279"/>
      <c r="HL2" s="279"/>
      <c r="HM2" s="279"/>
      <c r="HN2" s="279"/>
      <c r="HO2" s="279"/>
      <c r="HP2" s="279"/>
      <c r="HQ2" s="279"/>
      <c r="HR2" s="279"/>
      <c r="HS2" s="279"/>
      <c r="HT2" s="279"/>
      <c r="HU2" s="279"/>
      <c r="HV2" s="279"/>
      <c r="HW2" s="279"/>
      <c r="HX2" s="279"/>
      <c r="HY2" s="279"/>
      <c r="HZ2" s="279"/>
      <c r="IA2" s="279"/>
      <c r="IB2" s="279"/>
      <c r="IC2" s="279"/>
      <c r="ID2" s="279"/>
      <c r="IE2" s="279"/>
      <c r="IF2" s="279"/>
      <c r="IG2" s="279"/>
      <c r="IH2" s="279"/>
      <c r="II2" s="279"/>
      <c r="IJ2" s="279"/>
      <c r="IK2" s="279"/>
      <c r="IL2" s="279"/>
      <c r="IM2" s="279"/>
      <c r="IN2" s="279"/>
    </row>
    <row r="3" spans="1:248">
      <c r="A3" s="283" t="s">
        <v>545</v>
      </c>
      <c r="B3" s="418" t="s">
        <v>555</v>
      </c>
      <c r="C3" s="419"/>
      <c r="D3" s="284"/>
      <c r="E3" s="284"/>
      <c r="F3" s="284"/>
      <c r="G3" s="284"/>
      <c r="H3" s="284"/>
      <c r="I3" s="284"/>
    </row>
    <row r="4" spans="1:248">
      <c r="A4" s="283" t="s">
        <v>499</v>
      </c>
      <c r="B4" s="420">
        <v>45012</v>
      </c>
      <c r="C4" s="420"/>
      <c r="D4" s="284"/>
      <c r="E4" s="284"/>
      <c r="F4" s="284"/>
      <c r="G4" s="284"/>
      <c r="H4" s="284"/>
      <c r="I4" s="284"/>
    </row>
    <row r="5" spans="1:248" ht="5.25" customHeight="1">
      <c r="A5" s="283"/>
      <c r="B5" s="285"/>
      <c r="C5" s="286"/>
      <c r="D5" s="284"/>
      <c r="E5" s="284"/>
      <c r="F5" s="284"/>
      <c r="G5" s="284"/>
      <c r="H5" s="284"/>
      <c r="I5" s="284"/>
    </row>
    <row r="6" spans="1:248">
      <c r="A6" s="287" t="s">
        <v>500</v>
      </c>
      <c r="B6" s="284"/>
      <c r="C6" s="284"/>
      <c r="D6" s="284"/>
      <c r="E6" s="287"/>
      <c r="F6" s="288"/>
      <c r="G6" s="284"/>
      <c r="H6" s="284"/>
      <c r="I6" s="284"/>
    </row>
    <row r="7" spans="1:248" ht="8.1" customHeight="1">
      <c r="A7" s="287"/>
      <c r="B7" s="284"/>
      <c r="C7" s="284"/>
      <c r="D7" s="284"/>
      <c r="E7" s="287"/>
      <c r="F7" s="284"/>
      <c r="G7" s="284"/>
      <c r="H7" s="284"/>
      <c r="I7" s="284"/>
    </row>
    <row r="8" spans="1:248" ht="15">
      <c r="A8" s="289" t="s">
        <v>501</v>
      </c>
      <c r="B8" s="284"/>
      <c r="C8" s="290"/>
      <c r="D8" s="284"/>
      <c r="E8" s="291"/>
      <c r="F8" s="284"/>
      <c r="G8" s="284"/>
      <c r="H8" s="284"/>
      <c r="I8" s="284"/>
    </row>
    <row r="9" spans="1:248" ht="15">
      <c r="A9" s="289" t="s">
        <v>502</v>
      </c>
      <c r="B9" s="284"/>
      <c r="C9" s="290"/>
      <c r="D9" s="284"/>
      <c r="E9" s="291"/>
      <c r="F9" s="284"/>
      <c r="G9" s="284"/>
      <c r="H9" s="284"/>
      <c r="I9" s="284"/>
    </row>
    <row r="10" spans="1:248" ht="15">
      <c r="A10" s="292" t="s">
        <v>503</v>
      </c>
      <c r="B10" s="284"/>
      <c r="C10" s="284"/>
      <c r="D10" s="284"/>
      <c r="E10" s="284"/>
      <c r="F10" s="284"/>
      <c r="G10" s="284"/>
      <c r="H10" s="284"/>
      <c r="I10" s="284"/>
    </row>
    <row r="11" spans="1:248">
      <c r="A11" s="284" t="s">
        <v>542</v>
      </c>
      <c r="B11" s="284"/>
      <c r="C11" s="284"/>
      <c r="D11" s="284"/>
      <c r="E11" s="284"/>
      <c r="F11" s="284"/>
      <c r="G11" s="284"/>
      <c r="H11" s="284"/>
      <c r="I11" s="284"/>
    </row>
    <row r="12" spans="1:248">
      <c r="A12" s="293"/>
      <c r="B12" s="293"/>
      <c r="C12" s="294"/>
      <c r="D12" s="293"/>
      <c r="E12" s="293"/>
      <c r="F12" s="293"/>
      <c r="G12" s="293"/>
      <c r="H12" s="293"/>
      <c r="I12" s="293"/>
    </row>
    <row r="13" spans="1:248" ht="21.75" customHeight="1">
      <c r="A13" s="421" t="s">
        <v>504</v>
      </c>
      <c r="B13" s="422"/>
      <c r="C13" s="422"/>
      <c r="D13" s="422"/>
      <c r="E13" s="422"/>
      <c r="F13" s="423" t="s">
        <v>505</v>
      </c>
      <c r="G13" s="424"/>
      <c r="H13" s="424"/>
      <c r="I13" s="424"/>
    </row>
    <row r="14" spans="1:248" ht="29.25" customHeight="1">
      <c r="A14" s="412" t="s">
        <v>506</v>
      </c>
      <c r="B14" s="413"/>
      <c r="C14" s="413"/>
      <c r="D14" s="413"/>
      <c r="E14" s="413"/>
      <c r="F14" s="414" t="s">
        <v>534</v>
      </c>
      <c r="G14" s="415"/>
      <c r="H14" s="415"/>
      <c r="I14" s="415"/>
    </row>
    <row r="15" spans="1:248">
      <c r="A15" s="284"/>
      <c r="B15" s="284"/>
      <c r="C15" s="284"/>
      <c r="D15" s="284"/>
      <c r="E15" s="295"/>
      <c r="F15" s="284"/>
      <c r="G15" s="284"/>
      <c r="H15" s="284"/>
      <c r="I15" s="284"/>
    </row>
    <row r="16" spans="1:248" ht="16.5" customHeight="1">
      <c r="A16" s="410" t="s">
        <v>3</v>
      </c>
      <c r="B16" s="411"/>
      <c r="C16" s="296"/>
      <c r="D16" s="297" t="s">
        <v>507</v>
      </c>
      <c r="E16" s="297"/>
      <c r="F16" s="297"/>
      <c r="G16" s="298"/>
      <c r="H16" s="298" t="s">
        <v>508</v>
      </c>
      <c r="I16" s="298" t="s">
        <v>509</v>
      </c>
    </row>
    <row r="17" spans="1:11" ht="63" customHeight="1">
      <c r="A17" s="391"/>
      <c r="B17" s="392"/>
      <c r="C17" s="403" t="s">
        <v>510</v>
      </c>
      <c r="D17" s="404"/>
      <c r="E17" s="404"/>
      <c r="F17" s="404"/>
      <c r="G17" s="405"/>
      <c r="H17" s="299" t="s">
        <v>532</v>
      </c>
      <c r="I17" s="300">
        <v>1023695</v>
      </c>
      <c r="J17" s="301"/>
    </row>
    <row r="18" spans="1:11" ht="23.25" customHeight="1">
      <c r="A18" s="302"/>
      <c r="B18" s="303"/>
      <c r="C18" s="346" t="s">
        <v>443</v>
      </c>
      <c r="D18" s="358"/>
      <c r="E18" s="358"/>
      <c r="F18" s="358"/>
      <c r="G18" s="359"/>
      <c r="H18" s="360"/>
      <c r="I18" s="361">
        <v>2359987</v>
      </c>
      <c r="J18" s="301"/>
    </row>
    <row r="19" spans="1:11" ht="27.75" customHeight="1" thickBot="1">
      <c r="A19" s="302"/>
      <c r="B19" s="303"/>
      <c r="C19" s="362" t="s">
        <v>533</v>
      </c>
      <c r="D19" s="363"/>
      <c r="E19" s="363"/>
      <c r="F19" s="363"/>
      <c r="G19" s="364"/>
      <c r="H19" s="365"/>
      <c r="I19" s="366">
        <f>SUBTOTAL(9,I17:I18)</f>
        <v>3383682</v>
      </c>
      <c r="J19" s="301"/>
    </row>
    <row r="20" spans="1:11" ht="45" customHeight="1" thickTop="1">
      <c r="A20" s="391" t="s">
        <v>511</v>
      </c>
      <c r="B20" s="392"/>
      <c r="C20" s="403" t="s">
        <v>557</v>
      </c>
      <c r="D20" s="404"/>
      <c r="E20" s="404"/>
      <c r="F20" s="404"/>
      <c r="G20" s="405"/>
      <c r="H20" s="307"/>
      <c r="I20" s="308">
        <f>'INV-005 - BOQ'!AN235</f>
        <v>1743530.6176704795</v>
      </c>
      <c r="K20" s="309"/>
    </row>
    <row r="21" spans="1:11" ht="21.75" customHeight="1">
      <c r="A21" s="389" t="s">
        <v>535</v>
      </c>
      <c r="B21" s="390"/>
      <c r="C21" s="356" t="s">
        <v>529</v>
      </c>
      <c r="D21" s="305"/>
      <c r="E21" s="305"/>
      <c r="F21" s="305"/>
      <c r="G21" s="306"/>
      <c r="H21" s="357">
        <v>0.3</v>
      </c>
      <c r="I21" s="308">
        <f>I20*-H21</f>
        <v>-523059.18530114379</v>
      </c>
      <c r="K21" s="309"/>
    </row>
    <row r="22" spans="1:11" ht="21.75" customHeight="1">
      <c r="A22" s="391" t="s">
        <v>512</v>
      </c>
      <c r="B22" s="392"/>
      <c r="C22" s="356" t="s">
        <v>530</v>
      </c>
      <c r="D22" s="305"/>
      <c r="E22" s="305"/>
      <c r="F22" s="305"/>
      <c r="G22" s="306"/>
      <c r="H22" s="357">
        <v>0.1</v>
      </c>
      <c r="I22" s="308">
        <f>I20*-H22</f>
        <v>-174353.06176704797</v>
      </c>
      <c r="K22" s="309"/>
    </row>
    <row r="23" spans="1:11" ht="23.25" hidden="1" customHeight="1">
      <c r="A23" s="391" t="s">
        <v>512</v>
      </c>
      <c r="B23" s="392"/>
      <c r="C23" s="403" t="s">
        <v>513</v>
      </c>
      <c r="D23" s="404"/>
      <c r="E23" s="404"/>
      <c r="F23" s="404"/>
      <c r="G23" s="405"/>
      <c r="H23" s="310"/>
      <c r="I23" s="308">
        <f>-I20*H23</f>
        <v>0</v>
      </c>
      <c r="K23" s="301"/>
    </row>
    <row r="24" spans="1:11" ht="23.25" hidden="1" customHeight="1">
      <c r="A24" s="302"/>
      <c r="B24" s="303"/>
      <c r="C24" s="304"/>
      <c r="D24" s="305"/>
      <c r="E24" s="305"/>
      <c r="F24" s="305"/>
      <c r="G24" s="306"/>
      <c r="H24" s="310"/>
      <c r="I24" s="308"/>
      <c r="K24" s="301"/>
    </row>
    <row r="25" spans="1:11" ht="12" customHeight="1">
      <c r="A25" s="391"/>
      <c r="B25" s="392"/>
      <c r="C25" s="311"/>
      <c r="D25" s="312"/>
      <c r="E25" s="312"/>
      <c r="F25" s="312"/>
      <c r="G25" s="313"/>
      <c r="H25" s="314"/>
      <c r="I25" s="315"/>
    </row>
    <row r="26" spans="1:11">
      <c r="A26" s="406"/>
      <c r="B26" s="407"/>
      <c r="C26" s="316"/>
      <c r="D26" s="317"/>
      <c r="E26" s="317"/>
      <c r="F26" s="317"/>
      <c r="G26" s="318"/>
      <c r="H26" s="319"/>
      <c r="I26" s="320"/>
    </row>
    <row r="27" spans="1:11" ht="20.100000000000001" customHeight="1">
      <c r="A27" s="391" t="s">
        <v>536</v>
      </c>
      <c r="B27" s="392"/>
      <c r="C27" s="321"/>
      <c r="D27" s="321"/>
      <c r="E27" s="321"/>
      <c r="F27" s="321"/>
      <c r="G27" s="322"/>
      <c r="H27" s="323" t="s">
        <v>514</v>
      </c>
      <c r="I27" s="324">
        <f>SUBTOTAL(9,I20:I26)</f>
        <v>1046118.3706022876</v>
      </c>
    </row>
    <row r="28" spans="1:11" ht="20.100000000000001" customHeight="1">
      <c r="A28" s="391"/>
      <c r="B28" s="392"/>
      <c r="C28" s="321"/>
      <c r="D28" s="321"/>
      <c r="E28" s="321"/>
      <c r="F28" s="408" t="s">
        <v>556</v>
      </c>
      <c r="G28" s="408"/>
      <c r="H28" s="409"/>
      <c r="I28" s="324">
        <v>-502213.94942161464</v>
      </c>
    </row>
    <row r="29" spans="1:11" ht="20.100000000000001" customHeight="1">
      <c r="A29" s="393"/>
      <c r="B29" s="394"/>
      <c r="C29" s="325"/>
      <c r="D29" s="325"/>
      <c r="E29" s="325"/>
      <c r="F29" s="325"/>
      <c r="G29" s="395" t="s">
        <v>515</v>
      </c>
      <c r="H29" s="396"/>
      <c r="I29" s="326">
        <f>TRUNC(ROUNDUP(SUM(I27:I28),2),2)</f>
        <v>543904.43000000005</v>
      </c>
    </row>
    <row r="30" spans="1:11" ht="20.100000000000001" customHeight="1">
      <c r="A30" s="327"/>
      <c r="B30" s="328"/>
      <c r="C30" s="329"/>
      <c r="D30" s="329"/>
      <c r="E30" s="329"/>
      <c r="F30" s="329"/>
      <c r="G30" s="397" t="s">
        <v>50</v>
      </c>
      <c r="H30" s="398"/>
      <c r="I30" s="330">
        <f>I29*5%</f>
        <v>27195.221500000003</v>
      </c>
    </row>
    <row r="31" spans="1:11" ht="20.100000000000001" customHeight="1">
      <c r="A31" s="284"/>
      <c r="B31" s="284"/>
      <c r="C31" s="322"/>
      <c r="D31" s="322"/>
      <c r="E31" s="322"/>
      <c r="F31" s="322"/>
      <c r="G31" s="399" t="s">
        <v>516</v>
      </c>
      <c r="H31" s="400"/>
      <c r="I31" s="331">
        <f>SUBTOTAL(9,I29:I30)</f>
        <v>571099.65150000004</v>
      </c>
    </row>
    <row r="32" spans="1:11" ht="12.75" customHeight="1">
      <c r="A32" s="284"/>
      <c r="B32" s="284"/>
      <c r="C32" s="322"/>
      <c r="D32" s="322"/>
      <c r="E32" s="322"/>
      <c r="F32" s="322"/>
      <c r="G32" s="332"/>
      <c r="H32" s="333"/>
      <c r="I32" s="334"/>
    </row>
    <row r="33" spans="1:9">
      <c r="A33" s="335" t="s">
        <v>517</v>
      </c>
      <c r="B33" s="284"/>
      <c r="C33" s="322"/>
      <c r="D33" s="322"/>
      <c r="E33" s="322"/>
      <c r="F33" s="332"/>
      <c r="G33" s="332"/>
      <c r="H33" s="332"/>
      <c r="I33" s="336"/>
    </row>
    <row r="34" spans="1:9">
      <c r="A34" s="401" t="s">
        <v>562</v>
      </c>
      <c r="B34" s="401"/>
      <c r="C34" s="401"/>
      <c r="D34" s="401"/>
      <c r="E34" s="401"/>
      <c r="F34" s="401"/>
      <c r="G34" s="401"/>
      <c r="H34" s="401"/>
      <c r="I34" s="401"/>
    </row>
    <row r="35" spans="1:9" ht="8.1" customHeight="1">
      <c r="A35" s="284"/>
      <c r="B35" s="284"/>
      <c r="C35" s="322"/>
      <c r="D35" s="322"/>
      <c r="E35" s="322"/>
      <c r="F35" s="322"/>
      <c r="G35" s="332"/>
      <c r="H35" s="333"/>
      <c r="I35" s="336"/>
    </row>
    <row r="36" spans="1:9">
      <c r="A36" s="284"/>
      <c r="B36" s="284"/>
      <c r="C36" s="322"/>
      <c r="D36" s="322"/>
      <c r="E36" s="322"/>
      <c r="F36" s="322"/>
      <c r="G36" s="332"/>
      <c r="H36" s="333"/>
      <c r="I36" s="336"/>
    </row>
    <row r="37" spans="1:9">
      <c r="A37" s="284"/>
      <c r="B37" s="284"/>
      <c r="C37" s="322"/>
      <c r="D37" s="322"/>
      <c r="E37" s="322"/>
      <c r="F37" s="322"/>
      <c r="G37" s="332"/>
      <c r="H37" s="333"/>
      <c r="I37" s="336"/>
    </row>
    <row r="38" spans="1:9">
      <c r="A38" s="284"/>
      <c r="B38" s="284"/>
      <c r="C38" s="284"/>
      <c r="D38" s="284"/>
      <c r="E38" s="284"/>
      <c r="F38" s="284"/>
      <c r="G38" s="337" t="s">
        <v>518</v>
      </c>
      <c r="H38" s="325"/>
      <c r="I38" s="325"/>
    </row>
    <row r="39" spans="1:9">
      <c r="A39" s="284"/>
      <c r="B39" s="284"/>
      <c r="C39" s="284"/>
      <c r="D39" s="284"/>
      <c r="E39" s="284"/>
      <c r="F39" s="284"/>
      <c r="G39" s="284"/>
      <c r="H39" s="284"/>
      <c r="I39" s="284"/>
    </row>
    <row r="40" spans="1:9">
      <c r="A40" s="402" t="s">
        <v>519</v>
      </c>
      <c r="B40" s="402"/>
      <c r="C40" s="402"/>
      <c r="D40" s="402"/>
      <c r="E40" s="402"/>
      <c r="F40" s="402"/>
      <c r="G40" s="402"/>
      <c r="H40" s="402"/>
      <c r="I40" s="402"/>
    </row>
    <row r="41" spans="1:9">
      <c r="A41" s="385" t="s">
        <v>520</v>
      </c>
      <c r="B41" s="385"/>
      <c r="C41" s="385"/>
      <c r="D41" s="385"/>
      <c r="E41" s="385"/>
      <c r="F41" s="385"/>
      <c r="G41" s="385"/>
      <c r="H41" s="385"/>
      <c r="I41" s="385"/>
    </row>
    <row r="42" spans="1:9" ht="15">
      <c r="A42" s="386" t="s">
        <v>521</v>
      </c>
      <c r="B42" s="387"/>
      <c r="C42" s="387"/>
      <c r="D42" s="387"/>
      <c r="E42" s="387"/>
      <c r="F42" s="387"/>
      <c r="G42" s="387"/>
      <c r="H42" s="387"/>
      <c r="I42" s="387"/>
    </row>
    <row r="43" spans="1:9">
      <c r="A43" s="388" t="s">
        <v>522</v>
      </c>
      <c r="B43" s="388"/>
      <c r="C43" s="388"/>
      <c r="D43" s="388"/>
      <c r="E43" s="388"/>
      <c r="F43" s="388"/>
      <c r="G43" s="388"/>
      <c r="H43" s="388"/>
      <c r="I43" s="388"/>
    </row>
    <row r="44" spans="1:9">
      <c r="A44" s="284"/>
      <c r="B44" s="284"/>
      <c r="C44" s="284"/>
      <c r="D44" s="284"/>
      <c r="E44" s="284"/>
      <c r="F44" s="284"/>
      <c r="G44" s="284"/>
      <c r="H44" s="284"/>
      <c r="I44" s="284"/>
    </row>
    <row r="45" spans="1:9">
      <c r="A45" s="284"/>
      <c r="B45" s="284"/>
      <c r="C45" s="284"/>
      <c r="D45" s="284"/>
      <c r="E45" s="284"/>
      <c r="F45" s="284"/>
      <c r="G45" s="284"/>
      <c r="H45" s="284"/>
      <c r="I45" s="284"/>
    </row>
  </sheetData>
  <mergeCells count="30">
    <mergeCell ref="A14:E14"/>
    <mergeCell ref="F14:I14"/>
    <mergeCell ref="A1:I1"/>
    <mergeCell ref="B3:C3"/>
    <mergeCell ref="B4:C4"/>
    <mergeCell ref="A13:E13"/>
    <mergeCell ref="F13:I13"/>
    <mergeCell ref="A28:B28"/>
    <mergeCell ref="F28:H28"/>
    <mergeCell ref="A16:B16"/>
    <mergeCell ref="A17:B17"/>
    <mergeCell ref="C17:G17"/>
    <mergeCell ref="A20:B20"/>
    <mergeCell ref="C20:G20"/>
    <mergeCell ref="A41:I41"/>
    <mergeCell ref="A42:I42"/>
    <mergeCell ref="A43:I43"/>
    <mergeCell ref="A21:B21"/>
    <mergeCell ref="A22:B22"/>
    <mergeCell ref="A29:B29"/>
    <mergeCell ref="G29:H29"/>
    <mergeCell ref="G30:H30"/>
    <mergeCell ref="G31:H31"/>
    <mergeCell ref="A34:I34"/>
    <mergeCell ref="A40:I40"/>
    <mergeCell ref="A23:B23"/>
    <mergeCell ref="C23:G23"/>
    <mergeCell ref="A25:B25"/>
    <mergeCell ref="A26:B26"/>
    <mergeCell ref="A27:B27"/>
  </mergeCells>
  <printOptions horizontalCentered="1"/>
  <pageMargins left="0.70866141732283472" right="0.70866141732283472" top="1.3385826771653544" bottom="0.74803149606299213" header="0.31496062992125984" footer="0.31496062992125984"/>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DDC4-0ED5-405E-A46A-5134AD73C825}">
  <sheetPr>
    <tabColor rgb="FFFF0000"/>
    <pageSetUpPr autoPageBreaks="0" fitToPage="1"/>
  </sheetPr>
  <dimension ref="A1:AQ239"/>
  <sheetViews>
    <sheetView showRuler="0" view="pageBreakPreview" topLeftCell="R1" zoomScale="80" zoomScaleNormal="80" zoomScaleSheetLayoutView="80" workbookViewId="0">
      <pane ySplit="7" topLeftCell="A8" activePane="bottomLeft" state="frozen"/>
      <selection activeCell="C35" sqref="C35"/>
      <selection pane="bottomLeft" activeCell="AN10" sqref="AN10"/>
    </sheetView>
  </sheetViews>
  <sheetFormatPr defaultColWidth="9.140625" defaultRowHeight="12.75"/>
  <cols>
    <col min="1" max="2" width="6.85546875" style="5" customWidth="1"/>
    <col min="3" max="3" width="22.28515625" style="5" customWidth="1"/>
    <col min="4" max="4" width="30.140625" style="5" customWidth="1"/>
    <col min="5" max="5" width="17.28515625" style="5" customWidth="1"/>
    <col min="6" max="6" width="21.5703125" style="5" hidden="1" customWidth="1"/>
    <col min="7" max="7" width="28.140625" style="5" hidden="1" customWidth="1"/>
    <col min="8" max="8" width="14.42578125" style="5" customWidth="1"/>
    <col min="9" max="9" width="28" style="5" customWidth="1"/>
    <col min="10" max="10" width="11.42578125" style="5" hidden="1" customWidth="1"/>
    <col min="11" max="11" width="12.5703125" style="5" hidden="1" customWidth="1"/>
    <col min="12" max="12" width="12.28515625" style="46" hidden="1" customWidth="1"/>
    <col min="13" max="13" width="7.85546875" style="46" hidden="1" customWidth="1"/>
    <col min="14" max="14" width="23.5703125" style="46" hidden="1" customWidth="1"/>
    <col min="15" max="15" width="8.5703125" style="46" hidden="1" customWidth="1"/>
    <col min="16" max="16" width="7.85546875" style="46" hidden="1" customWidth="1"/>
    <col min="17" max="17" width="8.85546875" style="46" hidden="1" customWidth="1"/>
    <col min="18" max="18" width="15.5703125" style="46" customWidth="1"/>
    <col min="19" max="19" width="12" style="46" hidden="1" customWidth="1"/>
    <col min="20" max="20" width="10.85546875" style="46" customWidth="1"/>
    <col min="21" max="21" width="20.28515625" style="46" hidden="1" customWidth="1"/>
    <col min="22" max="22" width="10.5703125" style="46" hidden="1" customWidth="1"/>
    <col min="23" max="24" width="8.7109375" style="42" hidden="1" customWidth="1"/>
    <col min="25" max="25" width="13.7109375" style="42" hidden="1" customWidth="1"/>
    <col min="26" max="26" width="10.5703125" style="46" hidden="1" customWidth="1"/>
    <col min="27" max="27" width="26.42578125" style="46" hidden="1" customWidth="1"/>
    <col min="28" max="28" width="10.140625" style="5" customWidth="1"/>
    <col min="29" max="29" width="7.7109375" style="46" customWidth="1"/>
    <col min="30" max="30" width="6.7109375" style="5" customWidth="1"/>
    <col min="31" max="31" width="53.28515625" style="42" customWidth="1"/>
    <col min="32" max="33" width="18.28515625" style="1" customWidth="1"/>
    <col min="34" max="34" width="18.28515625" style="2" customWidth="1"/>
    <col min="35" max="36" width="18.28515625" style="1" customWidth="1"/>
    <col min="37" max="37" width="18.28515625" style="2" customWidth="1"/>
    <col min="38" max="38" width="10.7109375" style="1" customWidth="1"/>
    <col min="39" max="42" width="18.28515625" style="1" customWidth="1"/>
    <col min="43" max="43" width="48.28515625" style="1" customWidth="1"/>
    <col min="44" max="16384" width="9.140625" style="3"/>
  </cols>
  <sheetData>
    <row r="1" spans="1:43" ht="26.25" customHeight="1">
      <c r="A1" s="42"/>
      <c r="B1" s="42"/>
      <c r="C1" s="42"/>
      <c r="D1" s="42"/>
      <c r="E1" s="42"/>
      <c r="F1" s="42"/>
      <c r="G1" s="42"/>
      <c r="H1" s="42"/>
      <c r="I1" s="42"/>
      <c r="J1" s="42"/>
      <c r="K1" s="42"/>
      <c r="L1" s="42"/>
      <c r="M1" s="42"/>
      <c r="N1" s="42"/>
      <c r="O1" s="42"/>
      <c r="P1" s="42"/>
      <c r="Q1" s="42"/>
      <c r="R1" s="42"/>
      <c r="S1" s="42"/>
      <c r="T1" s="42"/>
      <c r="U1" s="42"/>
      <c r="V1" s="42"/>
      <c r="W1" s="53"/>
      <c r="X1" s="53"/>
      <c r="Y1" s="53"/>
      <c r="Z1" s="53"/>
      <c r="AA1" s="53"/>
      <c r="AB1" s="248" t="s">
        <v>289</v>
      </c>
      <c r="AC1" s="53"/>
      <c r="AD1" s="53"/>
      <c r="AE1" s="53"/>
      <c r="AF1" s="53"/>
      <c r="AG1" s="53"/>
      <c r="AH1" s="53"/>
      <c r="AI1" s="53"/>
      <c r="AJ1" s="53"/>
      <c r="AK1" s="369"/>
      <c r="AL1" s="53"/>
      <c r="AM1" s="53"/>
      <c r="AN1" s="53"/>
      <c r="AO1" s="53"/>
      <c r="AP1" s="53"/>
      <c r="AQ1" s="116" t="s">
        <v>470</v>
      </c>
    </row>
    <row r="2" spans="1:43" ht="26.25" customHeight="1">
      <c r="A2" s="42"/>
      <c r="B2" s="42"/>
      <c r="C2" s="42"/>
      <c r="D2" s="42"/>
      <c r="E2" s="42"/>
      <c r="F2" s="42"/>
      <c r="G2" s="42"/>
      <c r="H2" s="42"/>
      <c r="I2" s="123"/>
      <c r="J2" s="13"/>
      <c r="K2" s="42"/>
      <c r="L2" s="42"/>
      <c r="M2" s="42"/>
      <c r="N2" s="42"/>
      <c r="O2" s="42"/>
      <c r="P2" s="42"/>
      <c r="Q2" s="42"/>
      <c r="R2" s="42"/>
      <c r="S2" s="42"/>
      <c r="T2" s="42"/>
      <c r="U2" s="42"/>
      <c r="V2" s="42"/>
      <c r="W2" s="114"/>
      <c r="X2" s="114"/>
      <c r="Y2" s="114"/>
      <c r="Z2" s="114"/>
      <c r="AA2" s="114"/>
      <c r="AB2" s="249" t="s">
        <v>472</v>
      </c>
      <c r="AC2" s="114"/>
      <c r="AD2" s="114"/>
      <c r="AE2" s="114"/>
      <c r="AF2" s="114"/>
      <c r="AG2" s="114"/>
      <c r="AH2" s="114"/>
      <c r="AI2" s="114"/>
      <c r="AJ2" s="114"/>
      <c r="AK2" s="114"/>
      <c r="AL2" s="114"/>
      <c r="AM2" s="114"/>
      <c r="AN2" s="114"/>
      <c r="AO2" s="114"/>
      <c r="AP2" s="114"/>
      <c r="AQ2" s="378" t="s">
        <v>551</v>
      </c>
    </row>
    <row r="3" spans="1:43" ht="26.25" customHeight="1" thickBot="1">
      <c r="A3" s="42"/>
      <c r="B3" s="42"/>
      <c r="C3" s="42"/>
      <c r="D3" s="42"/>
      <c r="E3" s="42"/>
      <c r="F3" s="42"/>
      <c r="G3" s="42"/>
      <c r="H3" s="42"/>
      <c r="I3" s="124"/>
      <c r="K3" s="42"/>
      <c r="L3" s="42"/>
      <c r="M3" s="42"/>
      <c r="N3" s="42"/>
      <c r="O3" s="42"/>
      <c r="P3" s="42"/>
      <c r="Q3" s="42"/>
      <c r="R3" s="42"/>
      <c r="S3" s="42"/>
      <c r="T3" s="42"/>
      <c r="U3" s="42"/>
      <c r="V3" s="42"/>
      <c r="W3" s="115"/>
      <c r="X3" s="115"/>
      <c r="Y3" s="115"/>
      <c r="Z3" s="115"/>
      <c r="AA3" s="115"/>
      <c r="AB3" s="353" t="s">
        <v>471</v>
      </c>
      <c r="AC3" s="344"/>
      <c r="AD3" s="344"/>
      <c r="AE3" s="344"/>
      <c r="AF3" s="344"/>
      <c r="AG3" s="344"/>
      <c r="AH3" s="344"/>
      <c r="AI3" s="344"/>
      <c r="AJ3" s="344"/>
      <c r="AK3" s="344"/>
      <c r="AL3" s="344"/>
      <c r="AM3" s="344"/>
      <c r="AN3" s="344"/>
      <c r="AO3" s="344"/>
      <c r="AP3" s="344"/>
      <c r="AQ3" s="345" t="s">
        <v>552</v>
      </c>
    </row>
    <row r="4" spans="1:43" ht="28.5" customHeight="1">
      <c r="Q4" s="125"/>
      <c r="R4" s="126"/>
      <c r="S4" s="126"/>
      <c r="V4" s="250"/>
      <c r="Z4" s="42"/>
      <c r="AA4" s="42"/>
      <c r="AB4" s="425" t="s">
        <v>550</v>
      </c>
      <c r="AC4" s="426"/>
      <c r="AD4" s="426"/>
      <c r="AE4" s="426"/>
      <c r="AF4" s="426"/>
      <c r="AG4" s="426"/>
      <c r="AH4" s="426"/>
      <c r="AI4" s="426"/>
      <c r="AJ4" s="426"/>
      <c r="AK4" s="426"/>
      <c r="AL4" s="426"/>
      <c r="AM4" s="426"/>
      <c r="AN4" s="426"/>
      <c r="AO4" s="426"/>
      <c r="AP4" s="426"/>
      <c r="AQ4" s="427"/>
    </row>
    <row r="5" spans="1:43" ht="25.5" customHeight="1">
      <c r="Q5" s="126"/>
      <c r="R5" s="126"/>
      <c r="S5" s="126"/>
      <c r="V5" s="342"/>
      <c r="Z5" s="42"/>
      <c r="AA5" s="42"/>
      <c r="AB5" s="354"/>
      <c r="AC5" s="343"/>
      <c r="AD5" s="343"/>
      <c r="AE5" s="343"/>
      <c r="AF5" s="343"/>
      <c r="AG5" s="343"/>
      <c r="AH5" s="343"/>
      <c r="AI5" s="343"/>
      <c r="AJ5" s="343"/>
      <c r="AK5" s="343"/>
      <c r="AL5" s="428" t="s">
        <v>528</v>
      </c>
      <c r="AM5" s="429"/>
      <c r="AN5" s="429"/>
      <c r="AO5" s="429"/>
      <c r="AP5" s="429"/>
      <c r="AQ5" s="430"/>
    </row>
    <row r="6" spans="1:43" ht="25.5" customHeight="1">
      <c r="Q6" s="126"/>
      <c r="R6" s="126"/>
      <c r="S6" s="126"/>
      <c r="V6" s="342"/>
      <c r="Z6" s="42"/>
      <c r="AA6" s="42"/>
      <c r="AB6" s="354"/>
      <c r="AC6" s="343"/>
      <c r="AD6" s="343"/>
      <c r="AE6" s="343"/>
      <c r="AF6" s="343"/>
      <c r="AG6" s="343"/>
      <c r="AH6" s="343"/>
      <c r="AI6" s="343"/>
      <c r="AJ6" s="343"/>
      <c r="AK6" s="343"/>
      <c r="AL6" s="431" t="s">
        <v>541</v>
      </c>
      <c r="AM6" s="432"/>
      <c r="AN6" s="432"/>
      <c r="AO6" s="432"/>
      <c r="AP6" s="432"/>
      <c r="AQ6" s="433"/>
    </row>
    <row r="7" spans="1:43" s="4" customFormat="1" ht="36.75" customHeight="1" thickBot="1">
      <c r="A7" s="23" t="s">
        <v>8</v>
      </c>
      <c r="B7" s="23" t="s">
        <v>28</v>
      </c>
      <c r="C7" s="15" t="s">
        <v>21</v>
      </c>
      <c r="D7" s="15" t="s">
        <v>48</v>
      </c>
      <c r="E7" s="15" t="s">
        <v>17</v>
      </c>
      <c r="F7" s="16" t="s">
        <v>18</v>
      </c>
      <c r="G7" s="16" t="s">
        <v>46</v>
      </c>
      <c r="H7" s="16" t="s">
        <v>36</v>
      </c>
      <c r="I7" s="15" t="s">
        <v>19</v>
      </c>
      <c r="J7" s="15" t="s">
        <v>47</v>
      </c>
      <c r="K7" s="23" t="s">
        <v>15</v>
      </c>
      <c r="L7" s="24" t="s">
        <v>14</v>
      </c>
      <c r="M7" s="25" t="s">
        <v>25</v>
      </c>
      <c r="N7" s="26" t="s">
        <v>26</v>
      </c>
      <c r="O7" s="26" t="s">
        <v>27</v>
      </c>
      <c r="P7" s="26" t="s">
        <v>24</v>
      </c>
      <c r="Q7" s="14" t="s">
        <v>34</v>
      </c>
      <c r="R7" s="15" t="s">
        <v>30</v>
      </c>
      <c r="S7" s="27" t="s">
        <v>41</v>
      </c>
      <c r="T7" s="26" t="s">
        <v>37</v>
      </c>
      <c r="U7" s="28" t="s">
        <v>38</v>
      </c>
      <c r="V7" s="251" t="s">
        <v>23</v>
      </c>
      <c r="W7" s="29" t="s">
        <v>39</v>
      </c>
      <c r="X7" s="29" t="s">
        <v>40</v>
      </c>
      <c r="Y7" s="25" t="s">
        <v>44</v>
      </c>
      <c r="Z7" s="30" t="s">
        <v>23</v>
      </c>
      <c r="AA7" s="29" t="s">
        <v>49</v>
      </c>
      <c r="AB7" s="15" t="s">
        <v>9</v>
      </c>
      <c r="AC7" s="15" t="s">
        <v>498</v>
      </c>
      <c r="AD7" s="15" t="s">
        <v>10</v>
      </c>
      <c r="AE7" s="15" t="s">
        <v>33</v>
      </c>
      <c r="AF7" s="15" t="s">
        <v>4</v>
      </c>
      <c r="AG7" s="15" t="s">
        <v>11</v>
      </c>
      <c r="AH7" s="15" t="s">
        <v>12</v>
      </c>
      <c r="AI7" s="117" t="s">
        <v>32</v>
      </c>
      <c r="AJ7" s="117" t="s">
        <v>2</v>
      </c>
      <c r="AK7" s="379" t="s">
        <v>495</v>
      </c>
      <c r="AL7" s="117" t="s">
        <v>523</v>
      </c>
      <c r="AM7" s="117" t="s">
        <v>524</v>
      </c>
      <c r="AN7" s="117" t="s">
        <v>525</v>
      </c>
      <c r="AO7" s="117" t="s">
        <v>526</v>
      </c>
      <c r="AP7" s="117" t="s">
        <v>527</v>
      </c>
      <c r="AQ7" s="117" t="s">
        <v>22</v>
      </c>
    </row>
    <row r="8" spans="1:43" ht="24.95" customHeight="1">
      <c r="A8" s="133">
        <v>1</v>
      </c>
      <c r="B8" s="134" t="s">
        <v>29</v>
      </c>
      <c r="C8" s="135" t="s">
        <v>443</v>
      </c>
      <c r="D8" s="136" t="s">
        <v>463</v>
      </c>
      <c r="E8" s="49" t="s">
        <v>76</v>
      </c>
      <c r="F8" s="49"/>
      <c r="G8" s="49" t="s">
        <v>77</v>
      </c>
      <c r="H8" s="137" t="s">
        <v>450</v>
      </c>
      <c r="I8" s="49" t="s">
        <v>78</v>
      </c>
      <c r="J8" s="49"/>
      <c r="K8" s="65" t="s">
        <v>490</v>
      </c>
      <c r="L8" s="66" t="s">
        <v>1</v>
      </c>
      <c r="M8" s="67"/>
      <c r="N8" s="68"/>
      <c r="O8" s="67"/>
      <c r="P8" s="67"/>
      <c r="Q8" s="67"/>
      <c r="R8" s="58" t="s">
        <v>35</v>
      </c>
      <c r="S8" s="67"/>
      <c r="T8" s="66" t="s">
        <v>482</v>
      </c>
      <c r="U8" s="70" t="s">
        <v>491</v>
      </c>
      <c r="V8" s="71"/>
      <c r="W8" s="73"/>
      <c r="X8" s="74"/>
      <c r="Y8" s="75"/>
      <c r="Z8" s="71"/>
      <c r="AA8" s="347"/>
      <c r="AB8" s="21"/>
      <c r="AC8" s="76"/>
      <c r="AD8" s="77"/>
      <c r="AE8" s="22" t="s">
        <v>76</v>
      </c>
      <c r="AF8" s="78"/>
      <c r="AG8" s="78"/>
      <c r="AH8" s="77"/>
      <c r="AI8" s="78"/>
      <c r="AJ8" s="77"/>
      <c r="AK8" s="77"/>
      <c r="AL8" s="77"/>
      <c r="AM8" s="77"/>
      <c r="AN8" s="77"/>
      <c r="AO8" s="77"/>
      <c r="AP8" s="77"/>
      <c r="AQ8" s="72" t="s">
        <v>391</v>
      </c>
    </row>
    <row r="9" spans="1:43" ht="32.25" customHeight="1">
      <c r="A9" s="133">
        <v>2</v>
      </c>
      <c r="B9" s="134" t="s">
        <v>29</v>
      </c>
      <c r="C9" s="135" t="s">
        <v>443</v>
      </c>
      <c r="D9" s="136" t="s">
        <v>463</v>
      </c>
      <c r="E9" s="49" t="s">
        <v>76</v>
      </c>
      <c r="F9" s="49"/>
      <c r="G9" s="49" t="s">
        <v>77</v>
      </c>
      <c r="H9" s="137" t="s">
        <v>450</v>
      </c>
      <c r="I9" s="49" t="s">
        <v>78</v>
      </c>
      <c r="J9" s="49"/>
      <c r="K9" s="65"/>
      <c r="L9" s="66" t="s">
        <v>1</v>
      </c>
      <c r="M9" s="67"/>
      <c r="N9" s="68"/>
      <c r="O9" s="67"/>
      <c r="P9" s="67"/>
      <c r="Q9" s="67"/>
      <c r="R9" s="69" t="s">
        <v>0</v>
      </c>
      <c r="S9" s="67"/>
      <c r="T9" s="66" t="s">
        <v>482</v>
      </c>
      <c r="U9" s="70" t="s">
        <v>491</v>
      </c>
      <c r="V9" s="71"/>
      <c r="W9" s="73"/>
      <c r="X9" s="74"/>
      <c r="Y9" s="75"/>
      <c r="Z9" s="71"/>
      <c r="AA9" s="347"/>
      <c r="AB9" s="21"/>
      <c r="AC9" s="76"/>
      <c r="AD9" s="77"/>
      <c r="AE9" s="22" t="s">
        <v>78</v>
      </c>
      <c r="AF9" s="78"/>
      <c r="AG9" s="78"/>
      <c r="AH9" s="77"/>
      <c r="AI9" s="78"/>
      <c r="AJ9" s="77"/>
      <c r="AK9" s="77"/>
      <c r="AL9" s="77"/>
      <c r="AM9" s="77"/>
      <c r="AN9" s="77"/>
      <c r="AO9" s="77"/>
      <c r="AP9" s="77"/>
      <c r="AQ9" s="72" t="s">
        <v>391</v>
      </c>
    </row>
    <row r="10" spans="1:43" ht="165.75" customHeight="1">
      <c r="A10" s="138">
        <v>3</v>
      </c>
      <c r="B10" s="139" t="s">
        <v>29</v>
      </c>
      <c r="C10" s="140" t="s">
        <v>443</v>
      </c>
      <c r="D10" s="141" t="s">
        <v>463</v>
      </c>
      <c r="E10" s="11" t="s">
        <v>76</v>
      </c>
      <c r="F10" s="37"/>
      <c r="G10" s="11" t="s">
        <v>77</v>
      </c>
      <c r="H10" s="142" t="s">
        <v>450</v>
      </c>
      <c r="I10" s="11" t="s">
        <v>78</v>
      </c>
      <c r="J10" s="11"/>
      <c r="K10" s="79" t="s">
        <v>492</v>
      </c>
      <c r="L10" s="41" t="s">
        <v>1</v>
      </c>
      <c r="M10" s="10"/>
      <c r="N10" s="12"/>
      <c r="O10" s="10"/>
      <c r="P10" s="10"/>
      <c r="Q10" s="10"/>
      <c r="R10" s="10"/>
      <c r="S10" s="10"/>
      <c r="T10" s="41" t="s">
        <v>482</v>
      </c>
      <c r="U10" s="80" t="s">
        <v>493</v>
      </c>
      <c r="V10" s="252"/>
      <c r="W10" s="81"/>
      <c r="X10" s="82"/>
      <c r="Y10" s="54"/>
      <c r="Z10" s="31"/>
      <c r="AA10" s="348"/>
      <c r="AB10" s="48" t="s">
        <v>79</v>
      </c>
      <c r="AC10" s="39">
        <v>1</v>
      </c>
      <c r="AD10" s="10" t="s">
        <v>156</v>
      </c>
      <c r="AE10" s="32" t="s">
        <v>80</v>
      </c>
      <c r="AF10" s="12" t="s">
        <v>42</v>
      </c>
      <c r="AG10" s="38" t="s">
        <v>53</v>
      </c>
      <c r="AH10" s="10" t="s">
        <v>7</v>
      </c>
      <c r="AI10" s="40">
        <v>967364</v>
      </c>
      <c r="AJ10" s="43">
        <v>967364</v>
      </c>
      <c r="AK10" s="278" t="s">
        <v>544</v>
      </c>
      <c r="AL10" s="338">
        <f t="shared" ref="AL10" si="0">AC10</f>
        <v>1</v>
      </c>
      <c r="AM10" s="339" t="s">
        <v>546</v>
      </c>
      <c r="AN10" s="340">
        <f>308677.06+47488.77</f>
        <v>356165.83</v>
      </c>
      <c r="AO10" s="341">
        <v>-142466.31</v>
      </c>
      <c r="AP10" s="341">
        <f>AN10+AO10</f>
        <v>213699.52000000002</v>
      </c>
      <c r="AQ10" s="44" t="s">
        <v>561</v>
      </c>
    </row>
    <row r="11" spans="1:43" ht="27" customHeight="1">
      <c r="A11" s="138">
        <v>4</v>
      </c>
      <c r="B11" s="139" t="s">
        <v>29</v>
      </c>
      <c r="C11" s="140" t="s">
        <v>443</v>
      </c>
      <c r="D11" s="141" t="s">
        <v>463</v>
      </c>
      <c r="E11" s="11" t="s">
        <v>76</v>
      </c>
      <c r="F11" s="37"/>
      <c r="G11" s="11" t="s">
        <v>77</v>
      </c>
      <c r="H11" s="142" t="s">
        <v>450</v>
      </c>
      <c r="I11" s="11" t="s">
        <v>78</v>
      </c>
      <c r="J11" s="11"/>
      <c r="K11" s="79" t="s">
        <v>288</v>
      </c>
      <c r="L11" s="41" t="s">
        <v>1</v>
      </c>
      <c r="M11" s="10"/>
      <c r="N11" s="12"/>
      <c r="O11" s="10"/>
      <c r="P11" s="10"/>
      <c r="Q11" s="10"/>
      <c r="R11" s="10"/>
      <c r="S11" s="10"/>
      <c r="T11" s="41" t="s">
        <v>482</v>
      </c>
      <c r="U11" s="80" t="s">
        <v>493</v>
      </c>
      <c r="V11" s="252"/>
      <c r="W11" s="81"/>
      <c r="X11" s="82"/>
      <c r="Y11" s="54"/>
      <c r="Z11" s="31"/>
      <c r="AA11" s="348"/>
      <c r="AB11" s="48" t="s">
        <v>106</v>
      </c>
      <c r="AC11" s="39">
        <v>1</v>
      </c>
      <c r="AD11" s="10" t="s">
        <v>156</v>
      </c>
      <c r="AE11" s="32" t="s">
        <v>81</v>
      </c>
      <c r="AF11" s="12" t="s">
        <v>42</v>
      </c>
      <c r="AG11" s="38" t="s">
        <v>53</v>
      </c>
      <c r="AH11" s="10" t="s">
        <v>7</v>
      </c>
      <c r="AI11" s="40">
        <v>0</v>
      </c>
      <c r="AJ11" s="43">
        <v>0</v>
      </c>
      <c r="AK11" s="278"/>
      <c r="AL11" s="338">
        <f t="shared" ref="AL11" si="1">AC11</f>
        <v>1</v>
      </c>
      <c r="AM11" s="339">
        <v>0</v>
      </c>
      <c r="AN11" s="340">
        <f>((AI11*AL11)*AM11)</f>
        <v>0</v>
      </c>
      <c r="AO11" s="341">
        <v>0</v>
      </c>
      <c r="AP11" s="341">
        <f>AN11+AO11</f>
        <v>0</v>
      </c>
      <c r="AQ11" s="44" t="s">
        <v>392</v>
      </c>
    </row>
    <row r="12" spans="1:43" ht="27" customHeight="1">
      <c r="A12" s="138">
        <v>5</v>
      </c>
      <c r="B12" s="139" t="s">
        <v>29</v>
      </c>
      <c r="C12" s="140" t="s">
        <v>443</v>
      </c>
      <c r="D12" s="141" t="s">
        <v>463</v>
      </c>
      <c r="E12" s="11" t="s">
        <v>76</v>
      </c>
      <c r="F12" s="37"/>
      <c r="G12" s="11" t="s">
        <v>77</v>
      </c>
      <c r="H12" s="142" t="s">
        <v>450</v>
      </c>
      <c r="I12" s="11" t="s">
        <v>78</v>
      </c>
      <c r="J12" s="11"/>
      <c r="K12" s="79" t="s">
        <v>288</v>
      </c>
      <c r="L12" s="41" t="s">
        <v>1</v>
      </c>
      <c r="M12" s="10"/>
      <c r="N12" s="12"/>
      <c r="O12" s="10"/>
      <c r="P12" s="10"/>
      <c r="Q12" s="10"/>
      <c r="R12" s="10"/>
      <c r="S12" s="10"/>
      <c r="T12" s="41" t="s">
        <v>482</v>
      </c>
      <c r="U12" s="80" t="s">
        <v>493</v>
      </c>
      <c r="V12" s="252"/>
      <c r="W12" s="81"/>
      <c r="X12" s="82"/>
      <c r="Y12" s="54"/>
      <c r="Z12" s="31"/>
      <c r="AA12" s="348"/>
      <c r="AB12" s="48" t="s">
        <v>107</v>
      </c>
      <c r="AC12" s="39">
        <v>1</v>
      </c>
      <c r="AD12" s="10" t="s">
        <v>156</v>
      </c>
      <c r="AE12" s="32" t="s">
        <v>82</v>
      </c>
      <c r="AF12" s="12" t="s">
        <v>398</v>
      </c>
      <c r="AG12" s="38" t="s">
        <v>394</v>
      </c>
      <c r="AH12" s="10" t="s">
        <v>163</v>
      </c>
      <c r="AI12" s="40">
        <v>0</v>
      </c>
      <c r="AJ12" s="43">
        <v>0</v>
      </c>
      <c r="AK12" s="278"/>
      <c r="AL12" s="338">
        <f t="shared" ref="AL12:AL13" si="2">AC12</f>
        <v>1</v>
      </c>
      <c r="AM12" s="339">
        <v>0</v>
      </c>
      <c r="AN12" s="340">
        <f t="shared" ref="AN12:AN13" si="3">((AI12*AL12)*AM12)</f>
        <v>0</v>
      </c>
      <c r="AO12" s="341">
        <v>0</v>
      </c>
      <c r="AP12" s="341">
        <f t="shared" ref="AP12:AP13" si="4">AN12+AO12</f>
        <v>0</v>
      </c>
      <c r="AQ12" s="44" t="s">
        <v>392</v>
      </c>
    </row>
    <row r="13" spans="1:43" s="102" customFormat="1" ht="51">
      <c r="A13" s="138">
        <v>6</v>
      </c>
      <c r="B13" s="139" t="s">
        <v>29</v>
      </c>
      <c r="C13" s="140" t="s">
        <v>443</v>
      </c>
      <c r="D13" s="141" t="s">
        <v>463</v>
      </c>
      <c r="E13" s="11" t="s">
        <v>76</v>
      </c>
      <c r="F13" s="37"/>
      <c r="G13" s="11" t="s">
        <v>77</v>
      </c>
      <c r="H13" s="142" t="s">
        <v>450</v>
      </c>
      <c r="I13" s="11" t="s">
        <v>78</v>
      </c>
      <c r="J13" s="11"/>
      <c r="K13" s="79" t="s">
        <v>288</v>
      </c>
      <c r="L13" s="41" t="s">
        <v>1</v>
      </c>
      <c r="M13" s="10"/>
      <c r="N13" s="12"/>
      <c r="O13" s="10"/>
      <c r="P13" s="10"/>
      <c r="Q13" s="10"/>
      <c r="R13" s="10"/>
      <c r="S13" s="10"/>
      <c r="T13" s="41" t="s">
        <v>482</v>
      </c>
      <c r="U13" s="80" t="s">
        <v>493</v>
      </c>
      <c r="V13" s="252"/>
      <c r="W13" s="81"/>
      <c r="X13" s="82"/>
      <c r="Y13" s="54"/>
      <c r="Z13" s="31"/>
      <c r="AA13" s="348"/>
      <c r="AB13" s="48" t="s">
        <v>108</v>
      </c>
      <c r="AC13" s="39">
        <v>1</v>
      </c>
      <c r="AD13" s="10" t="s">
        <v>156</v>
      </c>
      <c r="AE13" s="32" t="s">
        <v>83</v>
      </c>
      <c r="AF13" s="12" t="s">
        <v>399</v>
      </c>
      <c r="AG13" s="38" t="s">
        <v>20</v>
      </c>
      <c r="AH13" s="10" t="s">
        <v>163</v>
      </c>
      <c r="AI13" s="100">
        <v>0</v>
      </c>
      <c r="AJ13" s="101">
        <v>0</v>
      </c>
      <c r="AK13" s="368"/>
      <c r="AL13" s="338">
        <f t="shared" si="2"/>
        <v>1</v>
      </c>
      <c r="AM13" s="339">
        <v>0</v>
      </c>
      <c r="AN13" s="340">
        <f t="shared" si="3"/>
        <v>0</v>
      </c>
      <c r="AO13" s="341">
        <v>0</v>
      </c>
      <c r="AP13" s="341">
        <f t="shared" si="4"/>
        <v>0</v>
      </c>
      <c r="AQ13" s="44" t="s">
        <v>392</v>
      </c>
    </row>
    <row r="14" spans="1:43" ht="24" customHeight="1">
      <c r="A14" s="133">
        <v>7</v>
      </c>
      <c r="B14" s="134" t="s">
        <v>29</v>
      </c>
      <c r="C14" s="135" t="s">
        <v>443</v>
      </c>
      <c r="D14" s="136" t="s">
        <v>463</v>
      </c>
      <c r="E14" s="49" t="s">
        <v>76</v>
      </c>
      <c r="F14" s="49"/>
      <c r="G14" s="49" t="s">
        <v>77</v>
      </c>
      <c r="H14" s="137" t="s">
        <v>451</v>
      </c>
      <c r="I14" s="49" t="s">
        <v>84</v>
      </c>
      <c r="J14" s="49"/>
      <c r="K14" s="65"/>
      <c r="L14" s="66" t="s">
        <v>1</v>
      </c>
      <c r="M14" s="67"/>
      <c r="N14" s="68"/>
      <c r="O14" s="67"/>
      <c r="P14" s="67"/>
      <c r="Q14" s="67"/>
      <c r="R14" s="69" t="s">
        <v>0</v>
      </c>
      <c r="S14" s="67"/>
      <c r="T14" s="66" t="s">
        <v>482</v>
      </c>
      <c r="U14" s="70" t="s">
        <v>491</v>
      </c>
      <c r="V14" s="71"/>
      <c r="W14" s="73"/>
      <c r="X14" s="74"/>
      <c r="Y14" s="75"/>
      <c r="Z14" s="71"/>
      <c r="AA14" s="347"/>
      <c r="AB14" s="21"/>
      <c r="AC14" s="76"/>
      <c r="AD14" s="77"/>
      <c r="AE14" s="22" t="s">
        <v>84</v>
      </c>
      <c r="AF14" s="78"/>
      <c r="AG14" s="78"/>
      <c r="AH14" s="77"/>
      <c r="AI14" s="78"/>
      <c r="AJ14" s="77"/>
      <c r="AK14" s="77"/>
      <c r="AL14" s="77"/>
      <c r="AM14" s="77"/>
      <c r="AN14" s="77"/>
      <c r="AO14" s="77"/>
      <c r="AP14" s="77"/>
      <c r="AQ14" s="72" t="s">
        <v>391</v>
      </c>
    </row>
    <row r="15" spans="1:43" ht="27" customHeight="1">
      <c r="A15" s="138">
        <v>8</v>
      </c>
      <c r="B15" s="139" t="s">
        <v>29</v>
      </c>
      <c r="C15" s="140" t="s">
        <v>443</v>
      </c>
      <c r="D15" s="141" t="s">
        <v>463</v>
      </c>
      <c r="E15" s="11" t="s">
        <v>76</v>
      </c>
      <c r="F15" s="11"/>
      <c r="G15" s="11" t="s">
        <v>77</v>
      </c>
      <c r="H15" s="142" t="s">
        <v>451</v>
      </c>
      <c r="I15" s="11" t="s">
        <v>84</v>
      </c>
      <c r="J15" s="11"/>
      <c r="K15" s="79" t="s">
        <v>492</v>
      </c>
      <c r="L15" s="41" t="s">
        <v>1</v>
      </c>
      <c r="M15" s="10"/>
      <c r="N15" s="12"/>
      <c r="O15" s="10"/>
      <c r="P15" s="10"/>
      <c r="Q15" s="10"/>
      <c r="R15" s="10"/>
      <c r="S15" s="10"/>
      <c r="T15" s="41" t="s">
        <v>482</v>
      </c>
      <c r="U15" s="80" t="s">
        <v>493</v>
      </c>
      <c r="V15" s="252"/>
      <c r="W15" s="81"/>
      <c r="X15" s="82"/>
      <c r="Y15" s="54"/>
      <c r="Z15" s="31"/>
      <c r="AA15" s="348"/>
      <c r="AB15" s="48" t="s">
        <v>85</v>
      </c>
      <c r="AC15" s="39">
        <v>3</v>
      </c>
      <c r="AD15" s="10" t="s">
        <v>156</v>
      </c>
      <c r="AE15" s="11" t="s">
        <v>267</v>
      </c>
      <c r="AF15" s="12" t="s">
        <v>397</v>
      </c>
      <c r="AG15" s="38" t="s">
        <v>53</v>
      </c>
      <c r="AH15" s="10" t="s">
        <v>7</v>
      </c>
      <c r="AI15" s="40">
        <v>487</v>
      </c>
      <c r="AJ15" s="43">
        <v>1461</v>
      </c>
      <c r="AK15" s="278" t="s">
        <v>497</v>
      </c>
      <c r="AL15" s="338">
        <f t="shared" ref="AL15:AL16" si="5">AC15</f>
        <v>3</v>
      </c>
      <c r="AM15" s="339">
        <v>0.9</v>
      </c>
      <c r="AN15" s="340">
        <f t="shared" ref="AN15:AN16" si="6">((AI15*AL15)*AM15)</f>
        <v>1314.9</v>
      </c>
      <c r="AO15" s="341">
        <v>-1314.9</v>
      </c>
      <c r="AP15" s="341">
        <f t="shared" ref="AP15:AP16" si="7">AN15+AO15</f>
        <v>0</v>
      </c>
      <c r="AQ15" s="44" t="s">
        <v>391</v>
      </c>
    </row>
    <row r="16" spans="1:43" ht="27" customHeight="1">
      <c r="A16" s="138">
        <v>9</v>
      </c>
      <c r="B16" s="139" t="s">
        <v>29</v>
      </c>
      <c r="C16" s="140" t="s">
        <v>443</v>
      </c>
      <c r="D16" s="141" t="s">
        <v>463</v>
      </c>
      <c r="E16" s="11" t="s">
        <v>76</v>
      </c>
      <c r="F16" s="11"/>
      <c r="G16" s="11" t="s">
        <v>77</v>
      </c>
      <c r="H16" s="142" t="s">
        <v>451</v>
      </c>
      <c r="I16" s="11" t="s">
        <v>84</v>
      </c>
      <c r="J16" s="11"/>
      <c r="K16" s="79" t="s">
        <v>492</v>
      </c>
      <c r="L16" s="41" t="s">
        <v>1</v>
      </c>
      <c r="M16" s="10"/>
      <c r="N16" s="12"/>
      <c r="O16" s="10"/>
      <c r="P16" s="10"/>
      <c r="Q16" s="10"/>
      <c r="R16" s="10"/>
      <c r="S16" s="10"/>
      <c r="T16" s="41" t="s">
        <v>482</v>
      </c>
      <c r="U16" s="80" t="s">
        <v>493</v>
      </c>
      <c r="V16" s="252"/>
      <c r="W16" s="81"/>
      <c r="X16" s="82"/>
      <c r="Y16" s="54"/>
      <c r="Z16" s="31"/>
      <c r="AA16" s="348"/>
      <c r="AB16" s="48" t="s">
        <v>86</v>
      </c>
      <c r="AC16" s="39">
        <v>1</v>
      </c>
      <c r="AD16" s="10" t="s">
        <v>156</v>
      </c>
      <c r="AE16" s="32" t="s">
        <v>271</v>
      </c>
      <c r="AF16" s="12" t="s">
        <v>397</v>
      </c>
      <c r="AG16" s="38" t="s">
        <v>53</v>
      </c>
      <c r="AH16" s="10" t="s">
        <v>7</v>
      </c>
      <c r="AI16" s="40">
        <v>7123</v>
      </c>
      <c r="AJ16" s="43">
        <v>7123</v>
      </c>
      <c r="AK16" s="278" t="s">
        <v>497</v>
      </c>
      <c r="AL16" s="338">
        <f t="shared" si="5"/>
        <v>1</v>
      </c>
      <c r="AM16" s="339">
        <v>0.9</v>
      </c>
      <c r="AN16" s="340">
        <f t="shared" si="6"/>
        <v>6410.7</v>
      </c>
      <c r="AO16" s="341">
        <v>-6410.7</v>
      </c>
      <c r="AP16" s="341">
        <f t="shared" si="7"/>
        <v>0</v>
      </c>
      <c r="AQ16" s="44"/>
    </row>
    <row r="17" spans="1:43" ht="24" customHeight="1">
      <c r="A17" s="133">
        <v>10</v>
      </c>
      <c r="B17" s="134" t="s">
        <v>29</v>
      </c>
      <c r="C17" s="135" t="s">
        <v>443</v>
      </c>
      <c r="D17" s="136" t="s">
        <v>463</v>
      </c>
      <c r="E17" s="49" t="s">
        <v>76</v>
      </c>
      <c r="F17" s="49"/>
      <c r="G17" s="49" t="s">
        <v>77</v>
      </c>
      <c r="H17" s="137" t="s">
        <v>452</v>
      </c>
      <c r="I17" s="49" t="s">
        <v>87</v>
      </c>
      <c r="J17" s="49"/>
      <c r="K17" s="65"/>
      <c r="L17" s="66" t="s">
        <v>1</v>
      </c>
      <c r="M17" s="67"/>
      <c r="N17" s="68"/>
      <c r="O17" s="67"/>
      <c r="P17" s="67"/>
      <c r="Q17" s="67"/>
      <c r="R17" s="69" t="s">
        <v>0</v>
      </c>
      <c r="S17" s="67"/>
      <c r="T17" s="66" t="s">
        <v>482</v>
      </c>
      <c r="U17" s="70" t="s">
        <v>491</v>
      </c>
      <c r="V17" s="71"/>
      <c r="W17" s="73"/>
      <c r="X17" s="74"/>
      <c r="Y17" s="75"/>
      <c r="Z17" s="71"/>
      <c r="AA17" s="347"/>
      <c r="AB17" s="21"/>
      <c r="AC17" s="76"/>
      <c r="AD17" s="77"/>
      <c r="AE17" s="22" t="s">
        <v>87</v>
      </c>
      <c r="AF17" s="78"/>
      <c r="AG17" s="78"/>
      <c r="AH17" s="77"/>
      <c r="AI17" s="78"/>
      <c r="AJ17" s="77"/>
      <c r="AK17" s="77"/>
      <c r="AL17" s="77"/>
      <c r="AM17" s="77"/>
      <c r="AN17" s="77"/>
      <c r="AO17" s="77"/>
      <c r="AP17" s="77"/>
      <c r="AQ17" s="72" t="s">
        <v>391</v>
      </c>
    </row>
    <row r="18" spans="1:43" ht="27" customHeight="1">
      <c r="A18" s="138">
        <v>11</v>
      </c>
      <c r="B18" s="139" t="s">
        <v>29</v>
      </c>
      <c r="C18" s="140" t="s">
        <v>443</v>
      </c>
      <c r="D18" s="141" t="s">
        <v>463</v>
      </c>
      <c r="E18" s="11" t="s">
        <v>76</v>
      </c>
      <c r="F18" s="11"/>
      <c r="G18" s="11" t="s">
        <v>77</v>
      </c>
      <c r="H18" s="142" t="s">
        <v>452</v>
      </c>
      <c r="I18" s="11" t="s">
        <v>87</v>
      </c>
      <c r="J18" s="11"/>
      <c r="K18" s="79" t="s">
        <v>492</v>
      </c>
      <c r="L18" s="41" t="s">
        <v>1</v>
      </c>
      <c r="M18" s="10"/>
      <c r="N18" s="12"/>
      <c r="O18" s="10"/>
      <c r="P18" s="10"/>
      <c r="Q18" s="10"/>
      <c r="R18" s="10"/>
      <c r="S18" s="10"/>
      <c r="T18" s="41" t="s">
        <v>482</v>
      </c>
      <c r="U18" s="80" t="s">
        <v>493</v>
      </c>
      <c r="V18" s="252"/>
      <c r="W18" s="81"/>
      <c r="X18" s="82"/>
      <c r="Y18" s="54"/>
      <c r="Z18" s="31"/>
      <c r="AA18" s="348"/>
      <c r="AB18" s="48" t="s">
        <v>88</v>
      </c>
      <c r="AC18" s="39">
        <v>1</v>
      </c>
      <c r="AD18" s="10" t="s">
        <v>156</v>
      </c>
      <c r="AE18" s="32" t="s">
        <v>267</v>
      </c>
      <c r="AF18" s="12" t="s">
        <v>397</v>
      </c>
      <c r="AG18" s="38" t="s">
        <v>53</v>
      </c>
      <c r="AH18" s="10" t="s">
        <v>7</v>
      </c>
      <c r="AI18" s="40">
        <v>488</v>
      </c>
      <c r="AJ18" s="43">
        <v>488</v>
      </c>
      <c r="AK18" s="278" t="s">
        <v>497</v>
      </c>
      <c r="AL18" s="338">
        <f t="shared" ref="AL18" si="8">AC18</f>
        <v>1</v>
      </c>
      <c r="AM18" s="339">
        <v>0.9</v>
      </c>
      <c r="AN18" s="340">
        <f>((AI18*AL18)*AM18)</f>
        <v>439.2</v>
      </c>
      <c r="AO18" s="341">
        <v>-439.2</v>
      </c>
      <c r="AP18" s="341">
        <f>AN18+AO18</f>
        <v>0</v>
      </c>
      <c r="AQ18" s="44" t="s">
        <v>391</v>
      </c>
    </row>
    <row r="19" spans="1:43" ht="24" customHeight="1">
      <c r="A19" s="133">
        <v>12</v>
      </c>
      <c r="B19" s="134" t="s">
        <v>29</v>
      </c>
      <c r="C19" s="135" t="s">
        <v>443</v>
      </c>
      <c r="D19" s="136" t="s">
        <v>463</v>
      </c>
      <c r="E19" s="49" t="s">
        <v>76</v>
      </c>
      <c r="F19" s="49"/>
      <c r="G19" s="49" t="s">
        <v>77</v>
      </c>
      <c r="H19" s="137" t="s">
        <v>453</v>
      </c>
      <c r="I19" s="49" t="s">
        <v>89</v>
      </c>
      <c r="J19" s="49"/>
      <c r="K19" s="65"/>
      <c r="L19" s="66" t="s">
        <v>1</v>
      </c>
      <c r="M19" s="67"/>
      <c r="N19" s="68"/>
      <c r="O19" s="67"/>
      <c r="P19" s="67"/>
      <c r="Q19" s="67"/>
      <c r="R19" s="69" t="s">
        <v>0</v>
      </c>
      <c r="S19" s="67"/>
      <c r="T19" s="66" t="s">
        <v>482</v>
      </c>
      <c r="U19" s="70" t="s">
        <v>491</v>
      </c>
      <c r="V19" s="71"/>
      <c r="W19" s="73"/>
      <c r="X19" s="74"/>
      <c r="Y19" s="75"/>
      <c r="Z19" s="71"/>
      <c r="AA19" s="347"/>
      <c r="AB19" s="21"/>
      <c r="AC19" s="76"/>
      <c r="AD19" s="77"/>
      <c r="AE19" s="22" t="s">
        <v>89</v>
      </c>
      <c r="AF19" s="78"/>
      <c r="AG19" s="78"/>
      <c r="AH19" s="77"/>
      <c r="AI19" s="78"/>
      <c r="AJ19" s="77"/>
      <c r="AK19" s="77"/>
      <c r="AL19" s="77"/>
      <c r="AM19" s="77"/>
      <c r="AN19" s="77"/>
      <c r="AO19" s="77"/>
      <c r="AP19" s="77"/>
      <c r="AQ19" s="72" t="s">
        <v>391</v>
      </c>
    </row>
    <row r="20" spans="1:43" ht="27" customHeight="1">
      <c r="A20" s="138">
        <v>13</v>
      </c>
      <c r="B20" s="139" t="s">
        <v>29</v>
      </c>
      <c r="C20" s="140" t="s">
        <v>443</v>
      </c>
      <c r="D20" s="141" t="s">
        <v>463</v>
      </c>
      <c r="E20" s="11" t="s">
        <v>76</v>
      </c>
      <c r="F20" s="11"/>
      <c r="G20" s="11" t="s">
        <v>77</v>
      </c>
      <c r="H20" s="142" t="s">
        <v>453</v>
      </c>
      <c r="I20" s="11" t="s">
        <v>89</v>
      </c>
      <c r="J20" s="11"/>
      <c r="K20" s="79" t="s">
        <v>492</v>
      </c>
      <c r="L20" s="41" t="s">
        <v>1</v>
      </c>
      <c r="M20" s="10"/>
      <c r="N20" s="12"/>
      <c r="O20" s="10"/>
      <c r="P20" s="10"/>
      <c r="Q20" s="10"/>
      <c r="R20" s="10"/>
      <c r="S20" s="10"/>
      <c r="T20" s="41" t="s">
        <v>482</v>
      </c>
      <c r="U20" s="80" t="s">
        <v>493</v>
      </c>
      <c r="V20" s="252"/>
      <c r="W20" s="81"/>
      <c r="X20" s="82"/>
      <c r="Y20" s="54"/>
      <c r="Z20" s="31"/>
      <c r="AA20" s="348"/>
      <c r="AB20" s="48" t="s">
        <v>90</v>
      </c>
      <c r="AC20" s="39">
        <v>1</v>
      </c>
      <c r="AD20" s="10" t="s">
        <v>156</v>
      </c>
      <c r="AE20" s="32" t="s">
        <v>272</v>
      </c>
      <c r="AF20" s="12" t="s">
        <v>397</v>
      </c>
      <c r="AG20" s="38" t="s">
        <v>53</v>
      </c>
      <c r="AH20" s="10" t="s">
        <v>7</v>
      </c>
      <c r="AI20" s="40">
        <v>861</v>
      </c>
      <c r="AJ20" s="43">
        <v>861</v>
      </c>
      <c r="AK20" s="278" t="s">
        <v>497</v>
      </c>
      <c r="AL20" s="338">
        <f t="shared" ref="AL20" si="9">AC20</f>
        <v>1</v>
      </c>
      <c r="AM20" s="339">
        <v>0.9</v>
      </c>
      <c r="AN20" s="340">
        <f>((AI20*AL20)*AM20)</f>
        <v>774.9</v>
      </c>
      <c r="AO20" s="341">
        <v>-774.9</v>
      </c>
      <c r="AP20" s="341">
        <f>AN20+AO20</f>
        <v>0</v>
      </c>
      <c r="AQ20" s="44" t="s">
        <v>391</v>
      </c>
    </row>
    <row r="21" spans="1:43" ht="24" customHeight="1">
      <c r="A21" s="133">
        <v>14</v>
      </c>
      <c r="B21" s="134" t="s">
        <v>29</v>
      </c>
      <c r="C21" s="135" t="s">
        <v>443</v>
      </c>
      <c r="D21" s="136" t="s">
        <v>463</v>
      </c>
      <c r="E21" s="49" t="s">
        <v>76</v>
      </c>
      <c r="F21" s="49"/>
      <c r="G21" s="49" t="s">
        <v>77</v>
      </c>
      <c r="H21" s="137" t="s">
        <v>454</v>
      </c>
      <c r="I21" s="49" t="s">
        <v>91</v>
      </c>
      <c r="J21" s="49"/>
      <c r="K21" s="65"/>
      <c r="L21" s="66" t="s">
        <v>1</v>
      </c>
      <c r="M21" s="67"/>
      <c r="N21" s="68"/>
      <c r="O21" s="67"/>
      <c r="P21" s="67"/>
      <c r="Q21" s="67"/>
      <c r="R21" s="69" t="s">
        <v>0</v>
      </c>
      <c r="S21" s="67"/>
      <c r="T21" s="66" t="s">
        <v>482</v>
      </c>
      <c r="U21" s="70" t="s">
        <v>491</v>
      </c>
      <c r="V21" s="71"/>
      <c r="W21" s="73"/>
      <c r="X21" s="74"/>
      <c r="Y21" s="75"/>
      <c r="Z21" s="71"/>
      <c r="AA21" s="347"/>
      <c r="AB21" s="21"/>
      <c r="AC21" s="76"/>
      <c r="AD21" s="77"/>
      <c r="AE21" s="22" t="s">
        <v>91</v>
      </c>
      <c r="AF21" s="78"/>
      <c r="AG21" s="78"/>
      <c r="AH21" s="77"/>
      <c r="AI21" s="78"/>
      <c r="AJ21" s="77"/>
      <c r="AK21" s="77"/>
      <c r="AL21" s="77"/>
      <c r="AM21" s="77"/>
      <c r="AN21" s="77"/>
      <c r="AO21" s="77"/>
      <c r="AP21" s="77"/>
      <c r="AQ21" s="72" t="s">
        <v>391</v>
      </c>
    </row>
    <row r="22" spans="1:43" ht="27" customHeight="1">
      <c r="A22" s="138">
        <v>15</v>
      </c>
      <c r="B22" s="139" t="s">
        <v>29</v>
      </c>
      <c r="C22" s="140" t="s">
        <v>443</v>
      </c>
      <c r="D22" s="141" t="s">
        <v>463</v>
      </c>
      <c r="E22" s="11" t="s">
        <v>76</v>
      </c>
      <c r="F22" s="37"/>
      <c r="G22" s="11" t="s">
        <v>77</v>
      </c>
      <c r="H22" s="142" t="s">
        <v>454</v>
      </c>
      <c r="I22" s="11" t="s">
        <v>91</v>
      </c>
      <c r="J22" s="11"/>
      <c r="K22" s="79" t="s">
        <v>288</v>
      </c>
      <c r="L22" s="41" t="s">
        <v>1</v>
      </c>
      <c r="M22" s="10"/>
      <c r="N22" s="12"/>
      <c r="O22" s="10"/>
      <c r="P22" s="10"/>
      <c r="Q22" s="10"/>
      <c r="R22" s="10"/>
      <c r="S22" s="10"/>
      <c r="T22" s="41" t="s">
        <v>482</v>
      </c>
      <c r="U22" s="80" t="s">
        <v>493</v>
      </c>
      <c r="V22" s="252"/>
      <c r="W22" s="81"/>
      <c r="X22" s="82"/>
      <c r="Y22" s="54"/>
      <c r="Z22" s="31"/>
      <c r="AA22" s="348"/>
      <c r="AB22" s="48" t="s">
        <v>92</v>
      </c>
      <c r="AC22" s="39">
        <v>1</v>
      </c>
      <c r="AD22" s="10" t="s">
        <v>156</v>
      </c>
      <c r="AE22" s="32" t="s">
        <v>93</v>
      </c>
      <c r="AF22" s="12" t="s">
        <v>42</v>
      </c>
      <c r="AG22" s="38" t="s">
        <v>53</v>
      </c>
      <c r="AH22" s="10" t="s">
        <v>7</v>
      </c>
      <c r="AI22" s="40">
        <v>0</v>
      </c>
      <c r="AJ22" s="101">
        <v>0</v>
      </c>
      <c r="AK22" s="368" t="s">
        <v>547</v>
      </c>
      <c r="AL22" s="338">
        <f t="shared" ref="AL22:AL33" si="10">AC22</f>
        <v>1</v>
      </c>
      <c r="AM22" s="339">
        <v>0</v>
      </c>
      <c r="AN22" s="340">
        <f t="shared" ref="AN22:AN33" si="11">((AI22*AL22)*AM22)</f>
        <v>0</v>
      </c>
      <c r="AO22" s="341">
        <v>0</v>
      </c>
      <c r="AP22" s="341">
        <f t="shared" ref="AP22:AP33" si="12">AN22+AO22</f>
        <v>0</v>
      </c>
      <c r="AQ22" s="44" t="s">
        <v>392</v>
      </c>
    </row>
    <row r="23" spans="1:43" ht="27" customHeight="1">
      <c r="A23" s="138">
        <v>16</v>
      </c>
      <c r="B23" s="139" t="s">
        <v>29</v>
      </c>
      <c r="C23" s="140" t="s">
        <v>443</v>
      </c>
      <c r="D23" s="141" t="s">
        <v>463</v>
      </c>
      <c r="E23" s="11" t="s">
        <v>76</v>
      </c>
      <c r="F23" s="37"/>
      <c r="G23" s="11" t="s">
        <v>77</v>
      </c>
      <c r="H23" s="142" t="s">
        <v>454</v>
      </c>
      <c r="I23" s="11" t="s">
        <v>91</v>
      </c>
      <c r="J23" s="11"/>
      <c r="K23" s="79" t="s">
        <v>288</v>
      </c>
      <c r="L23" s="41" t="s">
        <v>1</v>
      </c>
      <c r="M23" s="10"/>
      <c r="N23" s="12"/>
      <c r="O23" s="10"/>
      <c r="P23" s="10"/>
      <c r="Q23" s="10"/>
      <c r="R23" s="10"/>
      <c r="S23" s="10"/>
      <c r="T23" s="41" t="s">
        <v>482</v>
      </c>
      <c r="U23" s="80" t="s">
        <v>493</v>
      </c>
      <c r="V23" s="252"/>
      <c r="W23" s="81"/>
      <c r="X23" s="82"/>
      <c r="Y23" s="54"/>
      <c r="Z23" s="31"/>
      <c r="AA23" s="348"/>
      <c r="AB23" s="48" t="s">
        <v>109</v>
      </c>
      <c r="AC23" s="39">
        <v>5</v>
      </c>
      <c r="AD23" s="10" t="s">
        <v>156</v>
      </c>
      <c r="AE23" s="11" t="s">
        <v>94</v>
      </c>
      <c r="AF23" s="12" t="s">
        <v>42</v>
      </c>
      <c r="AG23" s="38" t="s">
        <v>53</v>
      </c>
      <c r="AH23" s="10" t="s">
        <v>7</v>
      </c>
      <c r="AI23" s="40">
        <v>0</v>
      </c>
      <c r="AJ23" s="101">
        <v>0</v>
      </c>
      <c r="AK23" s="368"/>
      <c r="AL23" s="338">
        <f t="shared" si="10"/>
        <v>5</v>
      </c>
      <c r="AM23" s="339">
        <v>0</v>
      </c>
      <c r="AN23" s="340">
        <f t="shared" si="11"/>
        <v>0</v>
      </c>
      <c r="AO23" s="341">
        <v>0</v>
      </c>
      <c r="AP23" s="341">
        <f t="shared" si="12"/>
        <v>0</v>
      </c>
      <c r="AQ23" s="44" t="s">
        <v>392</v>
      </c>
    </row>
    <row r="24" spans="1:43" ht="27" customHeight="1">
      <c r="A24" s="138">
        <v>17</v>
      </c>
      <c r="B24" s="139" t="s">
        <v>29</v>
      </c>
      <c r="C24" s="140" t="s">
        <v>443</v>
      </c>
      <c r="D24" s="141" t="s">
        <v>463</v>
      </c>
      <c r="E24" s="11" t="s">
        <v>76</v>
      </c>
      <c r="F24" s="37"/>
      <c r="G24" s="11" t="s">
        <v>77</v>
      </c>
      <c r="H24" s="142" t="s">
        <v>454</v>
      </c>
      <c r="I24" s="11" t="s">
        <v>91</v>
      </c>
      <c r="J24" s="11"/>
      <c r="K24" s="79" t="s">
        <v>288</v>
      </c>
      <c r="L24" s="41" t="s">
        <v>1</v>
      </c>
      <c r="M24" s="10"/>
      <c r="N24" s="12"/>
      <c r="O24" s="10"/>
      <c r="P24" s="10"/>
      <c r="Q24" s="10"/>
      <c r="R24" s="10"/>
      <c r="S24" s="10"/>
      <c r="T24" s="41" t="s">
        <v>482</v>
      </c>
      <c r="U24" s="80" t="s">
        <v>493</v>
      </c>
      <c r="V24" s="252"/>
      <c r="W24" s="81"/>
      <c r="X24" s="82"/>
      <c r="Y24" s="54"/>
      <c r="Z24" s="31"/>
      <c r="AA24" s="348"/>
      <c r="AB24" s="48" t="s">
        <v>110</v>
      </c>
      <c r="AC24" s="39">
        <v>1</v>
      </c>
      <c r="AD24" s="10" t="s">
        <v>156</v>
      </c>
      <c r="AE24" s="32" t="s">
        <v>95</v>
      </c>
      <c r="AF24" s="12" t="s">
        <v>398</v>
      </c>
      <c r="AG24" s="38" t="s">
        <v>394</v>
      </c>
      <c r="AH24" s="10" t="s">
        <v>163</v>
      </c>
      <c r="AI24" s="40">
        <v>0</v>
      </c>
      <c r="AJ24" s="101">
        <v>0</v>
      </c>
      <c r="AK24" s="368"/>
      <c r="AL24" s="338">
        <f t="shared" si="10"/>
        <v>1</v>
      </c>
      <c r="AM24" s="339">
        <v>0</v>
      </c>
      <c r="AN24" s="340">
        <f t="shared" si="11"/>
        <v>0</v>
      </c>
      <c r="AO24" s="341">
        <v>0</v>
      </c>
      <c r="AP24" s="341">
        <f t="shared" si="12"/>
        <v>0</v>
      </c>
      <c r="AQ24" s="44" t="s">
        <v>392</v>
      </c>
    </row>
    <row r="25" spans="1:43" s="102" customFormat="1" ht="27" customHeight="1">
      <c r="A25" s="138">
        <v>18</v>
      </c>
      <c r="B25" s="139" t="s">
        <v>29</v>
      </c>
      <c r="C25" s="140" t="s">
        <v>443</v>
      </c>
      <c r="D25" s="141" t="s">
        <v>463</v>
      </c>
      <c r="E25" s="11" t="s">
        <v>76</v>
      </c>
      <c r="F25" s="37"/>
      <c r="G25" s="11" t="s">
        <v>77</v>
      </c>
      <c r="H25" s="142" t="s">
        <v>454</v>
      </c>
      <c r="I25" s="11" t="s">
        <v>91</v>
      </c>
      <c r="J25" s="11"/>
      <c r="K25" s="79" t="s">
        <v>288</v>
      </c>
      <c r="L25" s="41" t="s">
        <v>1</v>
      </c>
      <c r="M25" s="10"/>
      <c r="N25" s="12"/>
      <c r="O25" s="10"/>
      <c r="P25" s="10"/>
      <c r="Q25" s="10"/>
      <c r="R25" s="10"/>
      <c r="S25" s="10"/>
      <c r="T25" s="41" t="s">
        <v>482</v>
      </c>
      <c r="U25" s="80" t="s">
        <v>493</v>
      </c>
      <c r="V25" s="252"/>
      <c r="W25" s="81"/>
      <c r="X25" s="82"/>
      <c r="Y25" s="54"/>
      <c r="Z25" s="31"/>
      <c r="AA25" s="348"/>
      <c r="AB25" s="48" t="s">
        <v>111</v>
      </c>
      <c r="AC25" s="39">
        <v>1</v>
      </c>
      <c r="AD25" s="10" t="s">
        <v>156</v>
      </c>
      <c r="AE25" s="32" t="s">
        <v>96</v>
      </c>
      <c r="AF25" s="12" t="s">
        <v>399</v>
      </c>
      <c r="AG25" s="38" t="s">
        <v>20</v>
      </c>
      <c r="AH25" s="10" t="s">
        <v>163</v>
      </c>
      <c r="AI25" s="100">
        <v>0</v>
      </c>
      <c r="AJ25" s="101">
        <v>0</v>
      </c>
      <c r="AK25" s="368"/>
      <c r="AL25" s="338">
        <f t="shared" si="10"/>
        <v>1</v>
      </c>
      <c r="AM25" s="339">
        <v>0</v>
      </c>
      <c r="AN25" s="340">
        <f t="shared" si="11"/>
        <v>0</v>
      </c>
      <c r="AO25" s="341">
        <v>0</v>
      </c>
      <c r="AP25" s="341">
        <f t="shared" si="12"/>
        <v>0</v>
      </c>
      <c r="AQ25" s="44" t="s">
        <v>392</v>
      </c>
    </row>
    <row r="26" spans="1:43" ht="27" customHeight="1">
      <c r="A26" s="138">
        <v>19</v>
      </c>
      <c r="B26" s="139" t="s">
        <v>29</v>
      </c>
      <c r="C26" s="140" t="s">
        <v>443</v>
      </c>
      <c r="D26" s="141" t="s">
        <v>463</v>
      </c>
      <c r="E26" s="11" t="s">
        <v>76</v>
      </c>
      <c r="F26" s="37"/>
      <c r="G26" s="11" t="s">
        <v>77</v>
      </c>
      <c r="H26" s="142" t="s">
        <v>454</v>
      </c>
      <c r="I26" s="11" t="s">
        <v>91</v>
      </c>
      <c r="J26" s="11"/>
      <c r="K26" s="79" t="s">
        <v>288</v>
      </c>
      <c r="L26" s="41" t="s">
        <v>1</v>
      </c>
      <c r="M26" s="10"/>
      <c r="N26" s="12"/>
      <c r="O26" s="10"/>
      <c r="P26" s="10"/>
      <c r="Q26" s="10"/>
      <c r="R26" s="10"/>
      <c r="S26" s="10"/>
      <c r="T26" s="41" t="s">
        <v>482</v>
      </c>
      <c r="U26" s="80" t="s">
        <v>493</v>
      </c>
      <c r="V26" s="252"/>
      <c r="W26" s="81"/>
      <c r="X26" s="82"/>
      <c r="Y26" s="54"/>
      <c r="Z26" s="31"/>
      <c r="AA26" s="348"/>
      <c r="AB26" s="48" t="s">
        <v>112</v>
      </c>
      <c r="AC26" s="39">
        <v>1</v>
      </c>
      <c r="AD26" s="10" t="s">
        <v>156</v>
      </c>
      <c r="AE26" s="32" t="s">
        <v>97</v>
      </c>
      <c r="AF26" s="12" t="s">
        <v>398</v>
      </c>
      <c r="AG26" s="38" t="s">
        <v>394</v>
      </c>
      <c r="AH26" s="10" t="s">
        <v>163</v>
      </c>
      <c r="AI26" s="40">
        <v>0</v>
      </c>
      <c r="AJ26" s="101">
        <v>0</v>
      </c>
      <c r="AK26" s="368"/>
      <c r="AL26" s="338">
        <f t="shared" si="10"/>
        <v>1</v>
      </c>
      <c r="AM26" s="339">
        <v>0</v>
      </c>
      <c r="AN26" s="340">
        <f t="shared" si="11"/>
        <v>0</v>
      </c>
      <c r="AO26" s="341">
        <v>0</v>
      </c>
      <c r="AP26" s="341">
        <f t="shared" si="12"/>
        <v>0</v>
      </c>
      <c r="AQ26" s="44" t="s">
        <v>392</v>
      </c>
    </row>
    <row r="27" spans="1:43" s="102" customFormat="1" ht="27" customHeight="1">
      <c r="A27" s="138">
        <v>20</v>
      </c>
      <c r="B27" s="139" t="s">
        <v>29</v>
      </c>
      <c r="C27" s="140" t="s">
        <v>443</v>
      </c>
      <c r="D27" s="141" t="s">
        <v>463</v>
      </c>
      <c r="E27" s="11" t="s">
        <v>76</v>
      </c>
      <c r="F27" s="37"/>
      <c r="G27" s="11" t="s">
        <v>77</v>
      </c>
      <c r="H27" s="142" t="s">
        <v>454</v>
      </c>
      <c r="I27" s="11" t="s">
        <v>91</v>
      </c>
      <c r="J27" s="11"/>
      <c r="K27" s="79" t="s">
        <v>288</v>
      </c>
      <c r="L27" s="41" t="s">
        <v>1</v>
      </c>
      <c r="M27" s="10"/>
      <c r="N27" s="12"/>
      <c r="O27" s="10"/>
      <c r="P27" s="10"/>
      <c r="Q27" s="10"/>
      <c r="R27" s="10"/>
      <c r="S27" s="10"/>
      <c r="T27" s="41" t="s">
        <v>482</v>
      </c>
      <c r="U27" s="80" t="s">
        <v>493</v>
      </c>
      <c r="V27" s="252"/>
      <c r="W27" s="81"/>
      <c r="X27" s="82"/>
      <c r="Y27" s="54"/>
      <c r="Z27" s="31"/>
      <c r="AA27" s="348"/>
      <c r="AB27" s="48" t="s">
        <v>113</v>
      </c>
      <c r="AC27" s="39">
        <v>1</v>
      </c>
      <c r="AD27" s="10" t="s">
        <v>156</v>
      </c>
      <c r="AE27" s="32" t="s">
        <v>98</v>
      </c>
      <c r="AF27" s="12" t="s">
        <v>399</v>
      </c>
      <c r="AG27" s="38" t="s">
        <v>20</v>
      </c>
      <c r="AH27" s="10" t="s">
        <v>163</v>
      </c>
      <c r="AI27" s="100">
        <v>0</v>
      </c>
      <c r="AJ27" s="101">
        <v>0</v>
      </c>
      <c r="AK27" s="368"/>
      <c r="AL27" s="338">
        <f t="shared" si="10"/>
        <v>1</v>
      </c>
      <c r="AM27" s="339">
        <v>0</v>
      </c>
      <c r="AN27" s="340">
        <f t="shared" si="11"/>
        <v>0</v>
      </c>
      <c r="AO27" s="341">
        <v>0</v>
      </c>
      <c r="AP27" s="341">
        <f t="shared" si="12"/>
        <v>0</v>
      </c>
      <c r="AQ27" s="44" t="s">
        <v>392</v>
      </c>
    </row>
    <row r="28" spans="1:43" ht="27" customHeight="1">
      <c r="A28" s="138">
        <v>21</v>
      </c>
      <c r="B28" s="139" t="s">
        <v>29</v>
      </c>
      <c r="C28" s="140" t="s">
        <v>443</v>
      </c>
      <c r="D28" s="141" t="s">
        <v>463</v>
      </c>
      <c r="E28" s="11" t="s">
        <v>76</v>
      </c>
      <c r="F28" s="37"/>
      <c r="G28" s="11" t="s">
        <v>77</v>
      </c>
      <c r="H28" s="142" t="s">
        <v>454</v>
      </c>
      <c r="I28" s="11" t="s">
        <v>91</v>
      </c>
      <c r="J28" s="11"/>
      <c r="K28" s="79" t="s">
        <v>288</v>
      </c>
      <c r="L28" s="41" t="s">
        <v>1</v>
      </c>
      <c r="M28" s="10"/>
      <c r="N28" s="12"/>
      <c r="O28" s="10"/>
      <c r="P28" s="10"/>
      <c r="Q28" s="10"/>
      <c r="R28" s="10"/>
      <c r="S28" s="10"/>
      <c r="T28" s="41" t="s">
        <v>482</v>
      </c>
      <c r="U28" s="80" t="s">
        <v>493</v>
      </c>
      <c r="V28" s="252"/>
      <c r="W28" s="81"/>
      <c r="X28" s="82"/>
      <c r="Y28" s="54"/>
      <c r="Z28" s="31"/>
      <c r="AA28" s="348"/>
      <c r="AB28" s="48" t="s">
        <v>114</v>
      </c>
      <c r="AC28" s="39">
        <v>1</v>
      </c>
      <c r="AD28" s="10" t="s">
        <v>156</v>
      </c>
      <c r="AE28" s="32" t="s">
        <v>99</v>
      </c>
      <c r="AF28" s="12" t="s">
        <v>398</v>
      </c>
      <c r="AG28" s="38" t="s">
        <v>394</v>
      </c>
      <c r="AH28" s="10" t="s">
        <v>163</v>
      </c>
      <c r="AI28" s="40">
        <v>0</v>
      </c>
      <c r="AJ28" s="101">
        <v>0</v>
      </c>
      <c r="AK28" s="368"/>
      <c r="AL28" s="338">
        <f t="shared" si="10"/>
        <v>1</v>
      </c>
      <c r="AM28" s="339">
        <v>0</v>
      </c>
      <c r="AN28" s="340">
        <f t="shared" si="11"/>
        <v>0</v>
      </c>
      <c r="AO28" s="341">
        <v>0</v>
      </c>
      <c r="AP28" s="341">
        <f t="shared" si="12"/>
        <v>0</v>
      </c>
      <c r="AQ28" s="44" t="s">
        <v>392</v>
      </c>
    </row>
    <row r="29" spans="1:43" s="102" customFormat="1" ht="27" customHeight="1">
      <c r="A29" s="138">
        <v>22</v>
      </c>
      <c r="B29" s="139" t="s">
        <v>29</v>
      </c>
      <c r="C29" s="140" t="s">
        <v>443</v>
      </c>
      <c r="D29" s="141" t="s">
        <v>463</v>
      </c>
      <c r="E29" s="11" t="s">
        <v>76</v>
      </c>
      <c r="F29" s="37"/>
      <c r="G29" s="11" t="s">
        <v>77</v>
      </c>
      <c r="H29" s="142" t="s">
        <v>454</v>
      </c>
      <c r="I29" s="11" t="s">
        <v>91</v>
      </c>
      <c r="J29" s="11"/>
      <c r="K29" s="79" t="s">
        <v>288</v>
      </c>
      <c r="L29" s="41" t="s">
        <v>1</v>
      </c>
      <c r="M29" s="10"/>
      <c r="N29" s="12"/>
      <c r="O29" s="10"/>
      <c r="P29" s="10"/>
      <c r="Q29" s="10"/>
      <c r="R29" s="10"/>
      <c r="S29" s="10"/>
      <c r="T29" s="41" t="s">
        <v>482</v>
      </c>
      <c r="U29" s="80" t="s">
        <v>493</v>
      </c>
      <c r="V29" s="252"/>
      <c r="W29" s="81"/>
      <c r="X29" s="82"/>
      <c r="Y29" s="54"/>
      <c r="Z29" s="31"/>
      <c r="AA29" s="348"/>
      <c r="AB29" s="48" t="s">
        <v>115</v>
      </c>
      <c r="AC29" s="39">
        <v>1</v>
      </c>
      <c r="AD29" s="10" t="s">
        <v>156</v>
      </c>
      <c r="AE29" s="32" t="s">
        <v>100</v>
      </c>
      <c r="AF29" s="12" t="s">
        <v>399</v>
      </c>
      <c r="AG29" s="38" t="s">
        <v>20</v>
      </c>
      <c r="AH29" s="10" t="s">
        <v>163</v>
      </c>
      <c r="AI29" s="100">
        <v>0</v>
      </c>
      <c r="AJ29" s="101">
        <v>0</v>
      </c>
      <c r="AK29" s="368"/>
      <c r="AL29" s="338">
        <f t="shared" si="10"/>
        <v>1</v>
      </c>
      <c r="AM29" s="339">
        <v>0</v>
      </c>
      <c r="AN29" s="340">
        <f t="shared" si="11"/>
        <v>0</v>
      </c>
      <c r="AO29" s="341">
        <v>0</v>
      </c>
      <c r="AP29" s="341">
        <f t="shared" si="12"/>
        <v>0</v>
      </c>
      <c r="AQ29" s="44" t="s">
        <v>392</v>
      </c>
    </row>
    <row r="30" spans="1:43" ht="27" customHeight="1">
      <c r="A30" s="138">
        <v>23</v>
      </c>
      <c r="B30" s="139" t="s">
        <v>29</v>
      </c>
      <c r="C30" s="140" t="s">
        <v>443</v>
      </c>
      <c r="D30" s="141" t="s">
        <v>463</v>
      </c>
      <c r="E30" s="11" t="s">
        <v>76</v>
      </c>
      <c r="F30" s="37"/>
      <c r="G30" s="11" t="s">
        <v>77</v>
      </c>
      <c r="H30" s="142" t="s">
        <v>454</v>
      </c>
      <c r="I30" s="11" t="s">
        <v>91</v>
      </c>
      <c r="J30" s="11"/>
      <c r="K30" s="79" t="s">
        <v>288</v>
      </c>
      <c r="L30" s="41" t="s">
        <v>1</v>
      </c>
      <c r="M30" s="10"/>
      <c r="N30" s="12"/>
      <c r="O30" s="10"/>
      <c r="P30" s="10"/>
      <c r="Q30" s="10"/>
      <c r="R30" s="10"/>
      <c r="S30" s="10"/>
      <c r="T30" s="41" t="s">
        <v>482</v>
      </c>
      <c r="U30" s="80" t="s">
        <v>493</v>
      </c>
      <c r="V30" s="252"/>
      <c r="W30" s="81"/>
      <c r="X30" s="82"/>
      <c r="Y30" s="54"/>
      <c r="Z30" s="31"/>
      <c r="AA30" s="348"/>
      <c r="AB30" s="48" t="s">
        <v>116</v>
      </c>
      <c r="AC30" s="39">
        <v>1</v>
      </c>
      <c r="AD30" s="10" t="s">
        <v>156</v>
      </c>
      <c r="AE30" s="32" t="s">
        <v>101</v>
      </c>
      <c r="AF30" s="12" t="s">
        <v>398</v>
      </c>
      <c r="AG30" s="38" t="s">
        <v>394</v>
      </c>
      <c r="AH30" s="10" t="s">
        <v>163</v>
      </c>
      <c r="AI30" s="40">
        <v>0</v>
      </c>
      <c r="AJ30" s="101">
        <v>0</v>
      </c>
      <c r="AK30" s="368"/>
      <c r="AL30" s="338">
        <f t="shared" si="10"/>
        <v>1</v>
      </c>
      <c r="AM30" s="339">
        <v>0</v>
      </c>
      <c r="AN30" s="340">
        <f t="shared" si="11"/>
        <v>0</v>
      </c>
      <c r="AO30" s="341">
        <v>0</v>
      </c>
      <c r="AP30" s="341">
        <f t="shared" si="12"/>
        <v>0</v>
      </c>
      <c r="AQ30" s="44" t="s">
        <v>392</v>
      </c>
    </row>
    <row r="31" spans="1:43" s="102" customFormat="1" ht="27" customHeight="1">
      <c r="A31" s="138">
        <v>24</v>
      </c>
      <c r="B31" s="139" t="s">
        <v>29</v>
      </c>
      <c r="C31" s="140" t="s">
        <v>443</v>
      </c>
      <c r="D31" s="141" t="s">
        <v>463</v>
      </c>
      <c r="E31" s="11" t="s">
        <v>76</v>
      </c>
      <c r="F31" s="37"/>
      <c r="G31" s="11" t="s">
        <v>77</v>
      </c>
      <c r="H31" s="142" t="s">
        <v>454</v>
      </c>
      <c r="I31" s="11" t="s">
        <v>91</v>
      </c>
      <c r="J31" s="11"/>
      <c r="K31" s="79" t="s">
        <v>288</v>
      </c>
      <c r="L31" s="41" t="s">
        <v>1</v>
      </c>
      <c r="M31" s="10"/>
      <c r="N31" s="12"/>
      <c r="O31" s="10"/>
      <c r="P31" s="10"/>
      <c r="Q31" s="10"/>
      <c r="R31" s="10"/>
      <c r="S31" s="10"/>
      <c r="T31" s="41" t="s">
        <v>482</v>
      </c>
      <c r="U31" s="80" t="s">
        <v>493</v>
      </c>
      <c r="V31" s="252"/>
      <c r="W31" s="81"/>
      <c r="X31" s="82"/>
      <c r="Y31" s="54"/>
      <c r="Z31" s="31"/>
      <c r="AA31" s="348"/>
      <c r="AB31" s="48" t="s">
        <v>117</v>
      </c>
      <c r="AC31" s="39">
        <v>1</v>
      </c>
      <c r="AD31" s="10" t="s">
        <v>156</v>
      </c>
      <c r="AE31" s="32" t="s">
        <v>102</v>
      </c>
      <c r="AF31" s="12" t="s">
        <v>399</v>
      </c>
      <c r="AG31" s="38" t="s">
        <v>20</v>
      </c>
      <c r="AH31" s="10" t="s">
        <v>163</v>
      </c>
      <c r="AI31" s="100">
        <v>0</v>
      </c>
      <c r="AJ31" s="101">
        <v>0</v>
      </c>
      <c r="AK31" s="368"/>
      <c r="AL31" s="338">
        <f t="shared" si="10"/>
        <v>1</v>
      </c>
      <c r="AM31" s="339">
        <v>0</v>
      </c>
      <c r="AN31" s="340">
        <f t="shared" si="11"/>
        <v>0</v>
      </c>
      <c r="AO31" s="341">
        <v>0</v>
      </c>
      <c r="AP31" s="341">
        <f t="shared" si="12"/>
        <v>0</v>
      </c>
      <c r="AQ31" s="44" t="s">
        <v>392</v>
      </c>
    </row>
    <row r="32" spans="1:43" ht="27" customHeight="1">
      <c r="A32" s="138">
        <v>25</v>
      </c>
      <c r="B32" s="139" t="s">
        <v>29</v>
      </c>
      <c r="C32" s="140" t="s">
        <v>443</v>
      </c>
      <c r="D32" s="141" t="s">
        <v>463</v>
      </c>
      <c r="E32" s="11" t="s">
        <v>76</v>
      </c>
      <c r="F32" s="37"/>
      <c r="G32" s="11" t="s">
        <v>77</v>
      </c>
      <c r="H32" s="142" t="s">
        <v>454</v>
      </c>
      <c r="I32" s="11" t="s">
        <v>91</v>
      </c>
      <c r="J32" s="11"/>
      <c r="K32" s="79" t="s">
        <v>288</v>
      </c>
      <c r="L32" s="41" t="s">
        <v>1</v>
      </c>
      <c r="M32" s="10"/>
      <c r="N32" s="12"/>
      <c r="O32" s="10"/>
      <c r="P32" s="10"/>
      <c r="Q32" s="10"/>
      <c r="R32" s="10"/>
      <c r="S32" s="10"/>
      <c r="T32" s="41" t="s">
        <v>482</v>
      </c>
      <c r="U32" s="80" t="s">
        <v>493</v>
      </c>
      <c r="V32" s="252"/>
      <c r="W32" s="81"/>
      <c r="X32" s="82"/>
      <c r="Y32" s="54"/>
      <c r="Z32" s="31"/>
      <c r="AA32" s="348"/>
      <c r="AB32" s="48" t="s">
        <v>118</v>
      </c>
      <c r="AC32" s="39">
        <v>1</v>
      </c>
      <c r="AD32" s="10" t="s">
        <v>156</v>
      </c>
      <c r="AE32" s="32" t="s">
        <v>103</v>
      </c>
      <c r="AF32" s="12" t="s">
        <v>398</v>
      </c>
      <c r="AG32" s="38" t="s">
        <v>394</v>
      </c>
      <c r="AH32" s="10" t="s">
        <v>163</v>
      </c>
      <c r="AI32" s="40">
        <v>0</v>
      </c>
      <c r="AJ32" s="101">
        <v>0</v>
      </c>
      <c r="AK32" s="368"/>
      <c r="AL32" s="338">
        <f t="shared" si="10"/>
        <v>1</v>
      </c>
      <c r="AM32" s="339">
        <v>0</v>
      </c>
      <c r="AN32" s="340">
        <f t="shared" si="11"/>
        <v>0</v>
      </c>
      <c r="AO32" s="341">
        <v>0</v>
      </c>
      <c r="AP32" s="341">
        <f t="shared" si="12"/>
        <v>0</v>
      </c>
      <c r="AQ32" s="44" t="s">
        <v>392</v>
      </c>
    </row>
    <row r="33" spans="1:43" s="102" customFormat="1" ht="27" customHeight="1">
      <c r="A33" s="138">
        <v>26</v>
      </c>
      <c r="B33" s="139" t="s">
        <v>29</v>
      </c>
      <c r="C33" s="140" t="s">
        <v>443</v>
      </c>
      <c r="D33" s="141" t="s">
        <v>463</v>
      </c>
      <c r="E33" s="11" t="s">
        <v>76</v>
      </c>
      <c r="F33" s="37"/>
      <c r="G33" s="11" t="s">
        <v>77</v>
      </c>
      <c r="H33" s="142" t="s">
        <v>454</v>
      </c>
      <c r="I33" s="11" t="s">
        <v>91</v>
      </c>
      <c r="J33" s="11"/>
      <c r="K33" s="79" t="s">
        <v>288</v>
      </c>
      <c r="L33" s="41" t="s">
        <v>1</v>
      </c>
      <c r="M33" s="10"/>
      <c r="N33" s="12"/>
      <c r="O33" s="10"/>
      <c r="P33" s="10"/>
      <c r="Q33" s="10"/>
      <c r="R33" s="10"/>
      <c r="S33" s="10"/>
      <c r="T33" s="41" t="s">
        <v>482</v>
      </c>
      <c r="U33" s="80" t="s">
        <v>493</v>
      </c>
      <c r="V33" s="252"/>
      <c r="W33" s="81"/>
      <c r="X33" s="82"/>
      <c r="Y33" s="54"/>
      <c r="Z33" s="31"/>
      <c r="AA33" s="348"/>
      <c r="AB33" s="48" t="s">
        <v>119</v>
      </c>
      <c r="AC33" s="39">
        <v>1</v>
      </c>
      <c r="AD33" s="10" t="s">
        <v>156</v>
      </c>
      <c r="AE33" s="32" t="s">
        <v>104</v>
      </c>
      <c r="AF33" s="12" t="s">
        <v>399</v>
      </c>
      <c r="AG33" s="38" t="s">
        <v>20</v>
      </c>
      <c r="AH33" s="10" t="s">
        <v>163</v>
      </c>
      <c r="AI33" s="100">
        <v>0</v>
      </c>
      <c r="AJ33" s="101">
        <v>0</v>
      </c>
      <c r="AK33" s="368"/>
      <c r="AL33" s="338">
        <f t="shared" si="10"/>
        <v>1</v>
      </c>
      <c r="AM33" s="339">
        <v>0</v>
      </c>
      <c r="AN33" s="340">
        <f t="shared" si="11"/>
        <v>0</v>
      </c>
      <c r="AO33" s="341">
        <v>0</v>
      </c>
      <c r="AP33" s="341">
        <f t="shared" si="12"/>
        <v>0</v>
      </c>
      <c r="AQ33" s="44" t="s">
        <v>392</v>
      </c>
    </row>
    <row r="34" spans="1:43" ht="27" customHeight="1">
      <c r="A34" s="138">
        <v>27</v>
      </c>
      <c r="B34" s="139" t="s">
        <v>29</v>
      </c>
      <c r="C34" s="140" t="s">
        <v>443</v>
      </c>
      <c r="D34" s="141" t="s">
        <v>463</v>
      </c>
      <c r="E34" s="11" t="s">
        <v>76</v>
      </c>
      <c r="F34" s="11"/>
      <c r="G34" s="11" t="s">
        <v>77</v>
      </c>
      <c r="H34" s="142" t="s">
        <v>454</v>
      </c>
      <c r="I34" s="11" t="s">
        <v>91</v>
      </c>
      <c r="J34" s="11"/>
      <c r="K34" s="79" t="s">
        <v>492</v>
      </c>
      <c r="L34" s="41" t="s">
        <v>1</v>
      </c>
      <c r="M34" s="10"/>
      <c r="N34" s="12"/>
      <c r="O34" s="10"/>
      <c r="P34" s="10"/>
      <c r="Q34" s="10"/>
      <c r="R34" s="10"/>
      <c r="S34" s="10"/>
      <c r="T34" s="41" t="s">
        <v>482</v>
      </c>
      <c r="U34" s="80" t="s">
        <v>493</v>
      </c>
      <c r="V34" s="252"/>
      <c r="W34" s="81"/>
      <c r="X34" s="82"/>
      <c r="Y34" s="54"/>
      <c r="Z34" s="31"/>
      <c r="AA34" s="348"/>
      <c r="AB34" s="48" t="s">
        <v>105</v>
      </c>
      <c r="AC34" s="39">
        <v>8</v>
      </c>
      <c r="AD34" s="10" t="s">
        <v>156</v>
      </c>
      <c r="AE34" s="32" t="s">
        <v>267</v>
      </c>
      <c r="AF34" s="12" t="s">
        <v>397</v>
      </c>
      <c r="AG34" s="38" t="s">
        <v>53</v>
      </c>
      <c r="AH34" s="10" t="s">
        <v>7</v>
      </c>
      <c r="AI34" s="40">
        <v>487</v>
      </c>
      <c r="AJ34" s="43">
        <v>3896</v>
      </c>
      <c r="AK34" s="278" t="s">
        <v>496</v>
      </c>
      <c r="AL34" s="338">
        <f t="shared" ref="AL34:AL52" si="13">AC34</f>
        <v>8</v>
      </c>
      <c r="AM34" s="339">
        <v>0.9</v>
      </c>
      <c r="AN34" s="340">
        <f>((AI34*AL34)*AM34)</f>
        <v>3506.4</v>
      </c>
      <c r="AO34" s="341">
        <v>-3506.4</v>
      </c>
      <c r="AP34" s="341">
        <f>AN34+AO34</f>
        <v>0</v>
      </c>
      <c r="AQ34" s="44" t="s">
        <v>391</v>
      </c>
    </row>
    <row r="35" spans="1:43" ht="27" customHeight="1">
      <c r="A35" s="138">
        <v>28</v>
      </c>
      <c r="B35" s="139" t="s">
        <v>29</v>
      </c>
      <c r="C35" s="140" t="s">
        <v>443</v>
      </c>
      <c r="D35" s="141" t="s">
        <v>463</v>
      </c>
      <c r="E35" s="11" t="s">
        <v>76</v>
      </c>
      <c r="F35" s="37"/>
      <c r="G35" s="11" t="s">
        <v>77</v>
      </c>
      <c r="H35" s="142" t="s">
        <v>454</v>
      </c>
      <c r="I35" s="11" t="s">
        <v>167</v>
      </c>
      <c r="J35" s="11"/>
      <c r="K35" s="79" t="s">
        <v>288</v>
      </c>
      <c r="L35" s="41" t="s">
        <v>1</v>
      </c>
      <c r="M35" s="10"/>
      <c r="N35" s="12"/>
      <c r="O35" s="10"/>
      <c r="P35" s="10"/>
      <c r="Q35" s="10"/>
      <c r="R35" s="10"/>
      <c r="S35" s="10"/>
      <c r="T35" s="41" t="s">
        <v>482</v>
      </c>
      <c r="U35" s="80" t="s">
        <v>493</v>
      </c>
      <c r="V35" s="252"/>
      <c r="W35" s="81"/>
      <c r="X35" s="82"/>
      <c r="Y35" s="54"/>
      <c r="Z35" s="31"/>
      <c r="AA35" s="348"/>
      <c r="AB35" s="48" t="s">
        <v>168</v>
      </c>
      <c r="AC35" s="39">
        <v>1</v>
      </c>
      <c r="AD35" s="10" t="s">
        <v>156</v>
      </c>
      <c r="AE35" s="32" t="s">
        <v>169</v>
      </c>
      <c r="AF35" s="12" t="s">
        <v>42</v>
      </c>
      <c r="AG35" s="38" t="s">
        <v>53</v>
      </c>
      <c r="AH35" s="10" t="s">
        <v>7</v>
      </c>
      <c r="AI35" s="40">
        <v>0</v>
      </c>
      <c r="AJ35" s="101">
        <v>0</v>
      </c>
      <c r="AK35" s="278" t="s">
        <v>558</v>
      </c>
      <c r="AL35" s="338">
        <f t="shared" si="13"/>
        <v>1</v>
      </c>
      <c r="AM35" s="339">
        <v>0</v>
      </c>
      <c r="AN35" s="340">
        <f t="shared" ref="AN35:AN52" si="14">((AI35*AL35)*AM35)</f>
        <v>0</v>
      </c>
      <c r="AO35" s="341">
        <v>0</v>
      </c>
      <c r="AP35" s="341">
        <f t="shared" ref="AP35:AP52" si="15">AN35+AO35</f>
        <v>0</v>
      </c>
      <c r="AQ35" s="44" t="s">
        <v>392</v>
      </c>
    </row>
    <row r="36" spans="1:43" ht="27" customHeight="1">
      <c r="A36" s="138">
        <v>29</v>
      </c>
      <c r="B36" s="139" t="s">
        <v>29</v>
      </c>
      <c r="C36" s="140" t="s">
        <v>443</v>
      </c>
      <c r="D36" s="141" t="s">
        <v>463</v>
      </c>
      <c r="E36" s="11" t="s">
        <v>76</v>
      </c>
      <c r="F36" s="37"/>
      <c r="G36" s="11" t="s">
        <v>77</v>
      </c>
      <c r="H36" s="142" t="s">
        <v>454</v>
      </c>
      <c r="I36" s="11" t="s">
        <v>167</v>
      </c>
      <c r="J36" s="11"/>
      <c r="K36" s="79" t="s">
        <v>288</v>
      </c>
      <c r="L36" s="41" t="s">
        <v>1</v>
      </c>
      <c r="M36" s="10"/>
      <c r="N36" s="12"/>
      <c r="O36" s="10"/>
      <c r="P36" s="10"/>
      <c r="Q36" s="10"/>
      <c r="R36" s="10"/>
      <c r="S36" s="10"/>
      <c r="T36" s="41" t="s">
        <v>482</v>
      </c>
      <c r="U36" s="80" t="s">
        <v>493</v>
      </c>
      <c r="V36" s="252"/>
      <c r="W36" s="81"/>
      <c r="X36" s="82"/>
      <c r="Y36" s="54"/>
      <c r="Z36" s="31"/>
      <c r="AA36" s="348"/>
      <c r="AB36" s="48" t="s">
        <v>226</v>
      </c>
      <c r="AC36" s="39">
        <v>3</v>
      </c>
      <c r="AD36" s="10" t="s">
        <v>156</v>
      </c>
      <c r="AE36" s="32" t="s">
        <v>94</v>
      </c>
      <c r="AF36" s="12" t="s">
        <v>42</v>
      </c>
      <c r="AG36" s="38" t="s">
        <v>53</v>
      </c>
      <c r="AH36" s="10" t="s">
        <v>7</v>
      </c>
      <c r="AI36" s="40">
        <v>0</v>
      </c>
      <c r="AJ36" s="101">
        <v>0</v>
      </c>
      <c r="AK36" s="368"/>
      <c r="AL36" s="338">
        <f t="shared" si="13"/>
        <v>3</v>
      </c>
      <c r="AM36" s="339">
        <v>0</v>
      </c>
      <c r="AN36" s="340">
        <f t="shared" si="14"/>
        <v>0</v>
      </c>
      <c r="AO36" s="341">
        <v>0</v>
      </c>
      <c r="AP36" s="341">
        <f t="shared" si="15"/>
        <v>0</v>
      </c>
      <c r="AQ36" s="44" t="s">
        <v>392</v>
      </c>
    </row>
    <row r="37" spans="1:43" ht="27" customHeight="1">
      <c r="A37" s="138">
        <v>30</v>
      </c>
      <c r="B37" s="139" t="s">
        <v>29</v>
      </c>
      <c r="C37" s="140" t="s">
        <v>443</v>
      </c>
      <c r="D37" s="141" t="s">
        <v>463</v>
      </c>
      <c r="E37" s="11" t="s">
        <v>76</v>
      </c>
      <c r="F37" s="37"/>
      <c r="G37" s="11" t="s">
        <v>77</v>
      </c>
      <c r="H37" s="142" t="s">
        <v>454</v>
      </c>
      <c r="I37" s="11" t="s">
        <v>167</v>
      </c>
      <c r="J37" s="11"/>
      <c r="K37" s="79" t="s">
        <v>288</v>
      </c>
      <c r="L37" s="41" t="s">
        <v>1</v>
      </c>
      <c r="M37" s="10"/>
      <c r="N37" s="12"/>
      <c r="O37" s="10"/>
      <c r="P37" s="10"/>
      <c r="Q37" s="10"/>
      <c r="R37" s="10"/>
      <c r="S37" s="10"/>
      <c r="T37" s="41" t="s">
        <v>482</v>
      </c>
      <c r="U37" s="80" t="s">
        <v>493</v>
      </c>
      <c r="V37" s="252"/>
      <c r="W37" s="81"/>
      <c r="X37" s="82"/>
      <c r="Y37" s="54"/>
      <c r="Z37" s="31"/>
      <c r="AA37" s="348"/>
      <c r="AB37" s="48" t="s">
        <v>227</v>
      </c>
      <c r="AC37" s="39">
        <v>1</v>
      </c>
      <c r="AD37" s="10" t="s">
        <v>156</v>
      </c>
      <c r="AE37" s="32" t="s">
        <v>170</v>
      </c>
      <c r="AF37" s="12" t="s">
        <v>398</v>
      </c>
      <c r="AG37" s="38" t="s">
        <v>394</v>
      </c>
      <c r="AH37" s="10" t="s">
        <v>163</v>
      </c>
      <c r="AI37" s="40">
        <v>0</v>
      </c>
      <c r="AJ37" s="101">
        <v>0</v>
      </c>
      <c r="AK37" s="368"/>
      <c r="AL37" s="338">
        <f t="shared" si="13"/>
        <v>1</v>
      </c>
      <c r="AM37" s="339">
        <v>0</v>
      </c>
      <c r="AN37" s="340">
        <f t="shared" si="14"/>
        <v>0</v>
      </c>
      <c r="AO37" s="341">
        <v>0</v>
      </c>
      <c r="AP37" s="341">
        <f t="shared" si="15"/>
        <v>0</v>
      </c>
      <c r="AQ37" s="44" t="s">
        <v>392</v>
      </c>
    </row>
    <row r="38" spans="1:43" s="102" customFormat="1" ht="27" customHeight="1">
      <c r="A38" s="138">
        <v>31</v>
      </c>
      <c r="B38" s="139" t="s">
        <v>29</v>
      </c>
      <c r="C38" s="140" t="s">
        <v>443</v>
      </c>
      <c r="D38" s="141" t="s">
        <v>463</v>
      </c>
      <c r="E38" s="11" t="s">
        <v>76</v>
      </c>
      <c r="F38" s="37"/>
      <c r="G38" s="11" t="s">
        <v>77</v>
      </c>
      <c r="H38" s="142" t="s">
        <v>454</v>
      </c>
      <c r="I38" s="11" t="s">
        <v>167</v>
      </c>
      <c r="J38" s="11"/>
      <c r="K38" s="79" t="s">
        <v>288</v>
      </c>
      <c r="L38" s="41" t="s">
        <v>1</v>
      </c>
      <c r="M38" s="10"/>
      <c r="N38" s="12"/>
      <c r="O38" s="10"/>
      <c r="P38" s="10"/>
      <c r="Q38" s="10"/>
      <c r="R38" s="10"/>
      <c r="S38" s="10"/>
      <c r="T38" s="41" t="s">
        <v>482</v>
      </c>
      <c r="U38" s="80" t="s">
        <v>493</v>
      </c>
      <c r="V38" s="252"/>
      <c r="W38" s="81"/>
      <c r="X38" s="82"/>
      <c r="Y38" s="54"/>
      <c r="Z38" s="31"/>
      <c r="AA38" s="348"/>
      <c r="AB38" s="48" t="s">
        <v>228</v>
      </c>
      <c r="AC38" s="39">
        <v>1</v>
      </c>
      <c r="AD38" s="10" t="s">
        <v>156</v>
      </c>
      <c r="AE38" s="32" t="s">
        <v>171</v>
      </c>
      <c r="AF38" s="12" t="s">
        <v>399</v>
      </c>
      <c r="AG38" s="38" t="s">
        <v>20</v>
      </c>
      <c r="AH38" s="10" t="s">
        <v>163</v>
      </c>
      <c r="AI38" s="100">
        <v>0</v>
      </c>
      <c r="AJ38" s="101">
        <v>0</v>
      </c>
      <c r="AK38" s="368"/>
      <c r="AL38" s="338">
        <f t="shared" si="13"/>
        <v>1</v>
      </c>
      <c r="AM38" s="339">
        <v>0</v>
      </c>
      <c r="AN38" s="340">
        <f t="shared" si="14"/>
        <v>0</v>
      </c>
      <c r="AO38" s="341">
        <v>0</v>
      </c>
      <c r="AP38" s="341">
        <f t="shared" si="15"/>
        <v>0</v>
      </c>
      <c r="AQ38" s="44" t="s">
        <v>392</v>
      </c>
    </row>
    <row r="39" spans="1:43" ht="27" customHeight="1">
      <c r="A39" s="138">
        <v>32</v>
      </c>
      <c r="B39" s="139" t="s">
        <v>29</v>
      </c>
      <c r="C39" s="140" t="s">
        <v>443</v>
      </c>
      <c r="D39" s="141" t="s">
        <v>463</v>
      </c>
      <c r="E39" s="11" t="s">
        <v>76</v>
      </c>
      <c r="F39" s="37"/>
      <c r="G39" s="11" t="s">
        <v>77</v>
      </c>
      <c r="H39" s="142" t="s">
        <v>454</v>
      </c>
      <c r="I39" s="11" t="s">
        <v>167</v>
      </c>
      <c r="J39" s="11"/>
      <c r="K39" s="79" t="s">
        <v>288</v>
      </c>
      <c r="L39" s="41" t="s">
        <v>1</v>
      </c>
      <c r="M39" s="10"/>
      <c r="N39" s="12"/>
      <c r="O39" s="10"/>
      <c r="P39" s="10"/>
      <c r="Q39" s="10"/>
      <c r="R39" s="10"/>
      <c r="S39" s="10"/>
      <c r="T39" s="41" t="s">
        <v>482</v>
      </c>
      <c r="U39" s="80" t="s">
        <v>493</v>
      </c>
      <c r="V39" s="252"/>
      <c r="W39" s="81"/>
      <c r="X39" s="82"/>
      <c r="Y39" s="54"/>
      <c r="Z39" s="31"/>
      <c r="AA39" s="348"/>
      <c r="AB39" s="48" t="s">
        <v>229</v>
      </c>
      <c r="AC39" s="39">
        <v>1</v>
      </c>
      <c r="AD39" s="10" t="s">
        <v>156</v>
      </c>
      <c r="AE39" s="32" t="s">
        <v>172</v>
      </c>
      <c r="AF39" s="12" t="s">
        <v>398</v>
      </c>
      <c r="AG39" s="38" t="s">
        <v>394</v>
      </c>
      <c r="AH39" s="10" t="s">
        <v>163</v>
      </c>
      <c r="AI39" s="40">
        <v>0</v>
      </c>
      <c r="AJ39" s="101">
        <v>0</v>
      </c>
      <c r="AK39" s="368"/>
      <c r="AL39" s="338">
        <f t="shared" si="13"/>
        <v>1</v>
      </c>
      <c r="AM39" s="339">
        <v>0</v>
      </c>
      <c r="AN39" s="340">
        <f t="shared" si="14"/>
        <v>0</v>
      </c>
      <c r="AO39" s="341">
        <v>0</v>
      </c>
      <c r="AP39" s="341">
        <f t="shared" si="15"/>
        <v>0</v>
      </c>
      <c r="AQ39" s="44" t="s">
        <v>392</v>
      </c>
    </row>
    <row r="40" spans="1:43" s="102" customFormat="1" ht="27" customHeight="1">
      <c r="A40" s="138">
        <v>33</v>
      </c>
      <c r="B40" s="139" t="s">
        <v>29</v>
      </c>
      <c r="C40" s="140" t="s">
        <v>443</v>
      </c>
      <c r="D40" s="141" t="s">
        <v>463</v>
      </c>
      <c r="E40" s="11" t="s">
        <v>76</v>
      </c>
      <c r="F40" s="37"/>
      <c r="G40" s="11" t="s">
        <v>77</v>
      </c>
      <c r="H40" s="142" t="s">
        <v>454</v>
      </c>
      <c r="I40" s="11" t="s">
        <v>167</v>
      </c>
      <c r="J40" s="11"/>
      <c r="K40" s="79" t="s">
        <v>288</v>
      </c>
      <c r="L40" s="41" t="s">
        <v>1</v>
      </c>
      <c r="M40" s="10"/>
      <c r="N40" s="12"/>
      <c r="O40" s="10"/>
      <c r="P40" s="10"/>
      <c r="Q40" s="10"/>
      <c r="R40" s="10"/>
      <c r="S40" s="10"/>
      <c r="T40" s="41" t="s">
        <v>482</v>
      </c>
      <c r="U40" s="80" t="s">
        <v>493</v>
      </c>
      <c r="V40" s="252"/>
      <c r="W40" s="81"/>
      <c r="X40" s="82"/>
      <c r="Y40" s="54"/>
      <c r="Z40" s="31"/>
      <c r="AA40" s="348"/>
      <c r="AB40" s="48" t="s">
        <v>230</v>
      </c>
      <c r="AC40" s="39">
        <v>1</v>
      </c>
      <c r="AD40" s="10" t="s">
        <v>156</v>
      </c>
      <c r="AE40" s="32" t="s">
        <v>173</v>
      </c>
      <c r="AF40" s="12" t="s">
        <v>399</v>
      </c>
      <c r="AG40" s="38" t="s">
        <v>20</v>
      </c>
      <c r="AH40" s="10" t="s">
        <v>163</v>
      </c>
      <c r="AI40" s="100">
        <v>0</v>
      </c>
      <c r="AJ40" s="101">
        <v>0</v>
      </c>
      <c r="AK40" s="368"/>
      <c r="AL40" s="338">
        <f t="shared" si="13"/>
        <v>1</v>
      </c>
      <c r="AM40" s="339">
        <v>0</v>
      </c>
      <c r="AN40" s="340">
        <f t="shared" si="14"/>
        <v>0</v>
      </c>
      <c r="AO40" s="341">
        <v>0</v>
      </c>
      <c r="AP40" s="341">
        <f t="shared" si="15"/>
        <v>0</v>
      </c>
      <c r="AQ40" s="44" t="s">
        <v>392</v>
      </c>
    </row>
    <row r="41" spans="1:43" ht="27" customHeight="1">
      <c r="A41" s="138">
        <v>34</v>
      </c>
      <c r="B41" s="139" t="s">
        <v>29</v>
      </c>
      <c r="C41" s="140" t="s">
        <v>443</v>
      </c>
      <c r="D41" s="141" t="s">
        <v>463</v>
      </c>
      <c r="E41" s="11" t="s">
        <v>76</v>
      </c>
      <c r="F41" s="37"/>
      <c r="G41" s="11" t="s">
        <v>77</v>
      </c>
      <c r="H41" s="142" t="s">
        <v>454</v>
      </c>
      <c r="I41" s="11" t="s">
        <v>167</v>
      </c>
      <c r="J41" s="11"/>
      <c r="K41" s="79" t="s">
        <v>288</v>
      </c>
      <c r="L41" s="41" t="s">
        <v>1</v>
      </c>
      <c r="M41" s="10"/>
      <c r="N41" s="12"/>
      <c r="O41" s="10"/>
      <c r="P41" s="10"/>
      <c r="Q41" s="10"/>
      <c r="R41" s="10"/>
      <c r="S41" s="10"/>
      <c r="T41" s="41" t="s">
        <v>482</v>
      </c>
      <c r="U41" s="80" t="s">
        <v>493</v>
      </c>
      <c r="V41" s="252"/>
      <c r="W41" s="81"/>
      <c r="X41" s="82"/>
      <c r="Y41" s="54"/>
      <c r="Z41" s="31"/>
      <c r="AA41" s="348"/>
      <c r="AB41" s="48" t="s">
        <v>231</v>
      </c>
      <c r="AC41" s="39">
        <v>2</v>
      </c>
      <c r="AD41" s="10" t="s">
        <v>156</v>
      </c>
      <c r="AE41" s="32" t="s">
        <v>174</v>
      </c>
      <c r="AF41" s="12" t="s">
        <v>398</v>
      </c>
      <c r="AG41" s="38" t="s">
        <v>394</v>
      </c>
      <c r="AH41" s="10" t="s">
        <v>163</v>
      </c>
      <c r="AI41" s="40">
        <v>0</v>
      </c>
      <c r="AJ41" s="101">
        <v>0</v>
      </c>
      <c r="AK41" s="368"/>
      <c r="AL41" s="338">
        <f t="shared" si="13"/>
        <v>2</v>
      </c>
      <c r="AM41" s="339">
        <v>0</v>
      </c>
      <c r="AN41" s="340">
        <f t="shared" si="14"/>
        <v>0</v>
      </c>
      <c r="AO41" s="341">
        <v>0</v>
      </c>
      <c r="AP41" s="341">
        <f t="shared" si="15"/>
        <v>0</v>
      </c>
      <c r="AQ41" s="44" t="s">
        <v>392</v>
      </c>
    </row>
    <row r="42" spans="1:43" s="102" customFormat="1" ht="27" customHeight="1">
      <c r="A42" s="138">
        <v>35</v>
      </c>
      <c r="B42" s="139" t="s">
        <v>29</v>
      </c>
      <c r="C42" s="140" t="s">
        <v>443</v>
      </c>
      <c r="D42" s="141" t="s">
        <v>463</v>
      </c>
      <c r="E42" s="11" t="s">
        <v>76</v>
      </c>
      <c r="F42" s="37"/>
      <c r="G42" s="11" t="s">
        <v>77</v>
      </c>
      <c r="H42" s="142" t="s">
        <v>454</v>
      </c>
      <c r="I42" s="11" t="s">
        <v>167</v>
      </c>
      <c r="J42" s="11"/>
      <c r="K42" s="79" t="s">
        <v>288</v>
      </c>
      <c r="L42" s="41" t="s">
        <v>1</v>
      </c>
      <c r="M42" s="10"/>
      <c r="N42" s="12"/>
      <c r="O42" s="10"/>
      <c r="P42" s="10"/>
      <c r="Q42" s="10"/>
      <c r="R42" s="10"/>
      <c r="S42" s="10"/>
      <c r="T42" s="41" t="s">
        <v>482</v>
      </c>
      <c r="U42" s="80" t="s">
        <v>493</v>
      </c>
      <c r="V42" s="252"/>
      <c r="W42" s="81"/>
      <c r="X42" s="82"/>
      <c r="Y42" s="54"/>
      <c r="Z42" s="31"/>
      <c r="AA42" s="348"/>
      <c r="AB42" s="48" t="s">
        <v>232</v>
      </c>
      <c r="AC42" s="39">
        <v>2</v>
      </c>
      <c r="AD42" s="10" t="s">
        <v>156</v>
      </c>
      <c r="AE42" s="32" t="s">
        <v>175</v>
      </c>
      <c r="AF42" s="12" t="s">
        <v>399</v>
      </c>
      <c r="AG42" s="38" t="s">
        <v>20</v>
      </c>
      <c r="AH42" s="10" t="s">
        <v>163</v>
      </c>
      <c r="AI42" s="100">
        <v>0</v>
      </c>
      <c r="AJ42" s="101">
        <v>0</v>
      </c>
      <c r="AK42" s="368"/>
      <c r="AL42" s="338">
        <f t="shared" si="13"/>
        <v>2</v>
      </c>
      <c r="AM42" s="339">
        <v>0</v>
      </c>
      <c r="AN42" s="340">
        <f t="shared" si="14"/>
        <v>0</v>
      </c>
      <c r="AO42" s="341">
        <v>0</v>
      </c>
      <c r="AP42" s="341">
        <f t="shared" si="15"/>
        <v>0</v>
      </c>
      <c r="AQ42" s="44" t="s">
        <v>392</v>
      </c>
    </row>
    <row r="43" spans="1:43" ht="27" customHeight="1">
      <c r="A43" s="138">
        <v>36</v>
      </c>
      <c r="B43" s="139" t="s">
        <v>29</v>
      </c>
      <c r="C43" s="140" t="s">
        <v>443</v>
      </c>
      <c r="D43" s="141" t="s">
        <v>463</v>
      </c>
      <c r="E43" s="11" t="s">
        <v>76</v>
      </c>
      <c r="F43" s="37"/>
      <c r="G43" s="11" t="s">
        <v>77</v>
      </c>
      <c r="H43" s="142" t="s">
        <v>454</v>
      </c>
      <c r="I43" s="11" t="s">
        <v>167</v>
      </c>
      <c r="J43" s="11"/>
      <c r="K43" s="79" t="s">
        <v>288</v>
      </c>
      <c r="L43" s="41" t="s">
        <v>1</v>
      </c>
      <c r="M43" s="10"/>
      <c r="N43" s="12"/>
      <c r="O43" s="10"/>
      <c r="P43" s="10"/>
      <c r="Q43" s="10"/>
      <c r="R43" s="10"/>
      <c r="S43" s="10"/>
      <c r="T43" s="41" t="s">
        <v>482</v>
      </c>
      <c r="U43" s="80" t="s">
        <v>493</v>
      </c>
      <c r="V43" s="252"/>
      <c r="W43" s="81"/>
      <c r="X43" s="82"/>
      <c r="Y43" s="54"/>
      <c r="Z43" s="31"/>
      <c r="AA43" s="348"/>
      <c r="AB43" s="48" t="s">
        <v>176</v>
      </c>
      <c r="AC43" s="39">
        <v>1</v>
      </c>
      <c r="AD43" s="10" t="s">
        <v>156</v>
      </c>
      <c r="AE43" s="32" t="s">
        <v>177</v>
      </c>
      <c r="AF43" s="12" t="s">
        <v>42</v>
      </c>
      <c r="AG43" s="38" t="s">
        <v>53</v>
      </c>
      <c r="AH43" s="10" t="s">
        <v>7</v>
      </c>
      <c r="AI43" s="40">
        <v>0</v>
      </c>
      <c r="AJ43" s="101">
        <v>0</v>
      </c>
      <c r="AK43" s="368" t="s">
        <v>547</v>
      </c>
      <c r="AL43" s="338">
        <f t="shared" si="13"/>
        <v>1</v>
      </c>
      <c r="AM43" s="339">
        <v>0</v>
      </c>
      <c r="AN43" s="340">
        <f t="shared" si="14"/>
        <v>0</v>
      </c>
      <c r="AO43" s="341">
        <v>0</v>
      </c>
      <c r="AP43" s="341">
        <f t="shared" si="15"/>
        <v>0</v>
      </c>
      <c r="AQ43" s="44" t="s">
        <v>392</v>
      </c>
    </row>
    <row r="44" spans="1:43" ht="27" customHeight="1">
      <c r="A44" s="138">
        <v>37</v>
      </c>
      <c r="B44" s="139" t="s">
        <v>29</v>
      </c>
      <c r="C44" s="140" t="s">
        <v>443</v>
      </c>
      <c r="D44" s="141" t="s">
        <v>463</v>
      </c>
      <c r="E44" s="11" t="s">
        <v>76</v>
      </c>
      <c r="F44" s="37"/>
      <c r="G44" s="11" t="s">
        <v>77</v>
      </c>
      <c r="H44" s="142" t="s">
        <v>454</v>
      </c>
      <c r="I44" s="11" t="s">
        <v>167</v>
      </c>
      <c r="J44" s="11"/>
      <c r="K44" s="79" t="s">
        <v>288</v>
      </c>
      <c r="L44" s="41" t="s">
        <v>1</v>
      </c>
      <c r="M44" s="10"/>
      <c r="N44" s="12"/>
      <c r="O44" s="10"/>
      <c r="P44" s="10"/>
      <c r="Q44" s="10"/>
      <c r="R44" s="10"/>
      <c r="S44" s="10"/>
      <c r="T44" s="41" t="s">
        <v>482</v>
      </c>
      <c r="U44" s="80" t="s">
        <v>493</v>
      </c>
      <c r="V44" s="252"/>
      <c r="W44" s="81"/>
      <c r="X44" s="82"/>
      <c r="Y44" s="54"/>
      <c r="Z44" s="31"/>
      <c r="AA44" s="348"/>
      <c r="AB44" s="48" t="s">
        <v>233</v>
      </c>
      <c r="AC44" s="39">
        <v>2</v>
      </c>
      <c r="AD44" s="10" t="s">
        <v>156</v>
      </c>
      <c r="AE44" s="32" t="s">
        <v>94</v>
      </c>
      <c r="AF44" s="12" t="s">
        <v>42</v>
      </c>
      <c r="AG44" s="38" t="s">
        <v>53</v>
      </c>
      <c r="AH44" s="10" t="s">
        <v>7</v>
      </c>
      <c r="AI44" s="40">
        <v>0</v>
      </c>
      <c r="AJ44" s="101">
        <v>0</v>
      </c>
      <c r="AK44" s="368"/>
      <c r="AL44" s="338">
        <f t="shared" si="13"/>
        <v>2</v>
      </c>
      <c r="AM44" s="339">
        <v>0</v>
      </c>
      <c r="AN44" s="340">
        <f t="shared" si="14"/>
        <v>0</v>
      </c>
      <c r="AO44" s="341">
        <v>0</v>
      </c>
      <c r="AP44" s="341">
        <f t="shared" si="15"/>
        <v>0</v>
      </c>
      <c r="AQ44" s="44" t="s">
        <v>392</v>
      </c>
    </row>
    <row r="45" spans="1:43" ht="27" customHeight="1">
      <c r="A45" s="138">
        <v>38</v>
      </c>
      <c r="B45" s="139" t="s">
        <v>29</v>
      </c>
      <c r="C45" s="140" t="s">
        <v>443</v>
      </c>
      <c r="D45" s="141" t="s">
        <v>463</v>
      </c>
      <c r="E45" s="11" t="s">
        <v>76</v>
      </c>
      <c r="F45" s="37"/>
      <c r="G45" s="11" t="s">
        <v>77</v>
      </c>
      <c r="H45" s="142" t="s">
        <v>454</v>
      </c>
      <c r="I45" s="11" t="s">
        <v>167</v>
      </c>
      <c r="J45" s="11"/>
      <c r="K45" s="79" t="s">
        <v>288</v>
      </c>
      <c r="L45" s="41" t="s">
        <v>1</v>
      </c>
      <c r="M45" s="10"/>
      <c r="N45" s="12"/>
      <c r="O45" s="10"/>
      <c r="P45" s="10"/>
      <c r="Q45" s="10"/>
      <c r="R45" s="10"/>
      <c r="S45" s="10"/>
      <c r="T45" s="41" t="s">
        <v>482</v>
      </c>
      <c r="U45" s="80" t="s">
        <v>493</v>
      </c>
      <c r="V45" s="252"/>
      <c r="W45" s="81"/>
      <c r="X45" s="82"/>
      <c r="Y45" s="54"/>
      <c r="Z45" s="31"/>
      <c r="AA45" s="348"/>
      <c r="AB45" s="48" t="s">
        <v>234</v>
      </c>
      <c r="AC45" s="39">
        <v>1</v>
      </c>
      <c r="AD45" s="10" t="s">
        <v>156</v>
      </c>
      <c r="AE45" s="32" t="s">
        <v>178</v>
      </c>
      <c r="AF45" s="12" t="s">
        <v>398</v>
      </c>
      <c r="AG45" s="38" t="s">
        <v>394</v>
      </c>
      <c r="AH45" s="10" t="s">
        <v>163</v>
      </c>
      <c r="AI45" s="40">
        <v>0</v>
      </c>
      <c r="AJ45" s="101">
        <v>0</v>
      </c>
      <c r="AK45" s="368"/>
      <c r="AL45" s="338">
        <f t="shared" si="13"/>
        <v>1</v>
      </c>
      <c r="AM45" s="339">
        <v>0</v>
      </c>
      <c r="AN45" s="340">
        <f t="shared" si="14"/>
        <v>0</v>
      </c>
      <c r="AO45" s="341">
        <v>0</v>
      </c>
      <c r="AP45" s="341">
        <f t="shared" si="15"/>
        <v>0</v>
      </c>
      <c r="AQ45" s="44" t="s">
        <v>392</v>
      </c>
    </row>
    <row r="46" spans="1:43" s="102" customFormat="1" ht="27" customHeight="1">
      <c r="A46" s="138">
        <v>39</v>
      </c>
      <c r="B46" s="139" t="s">
        <v>29</v>
      </c>
      <c r="C46" s="140" t="s">
        <v>443</v>
      </c>
      <c r="D46" s="141" t="s">
        <v>463</v>
      </c>
      <c r="E46" s="11" t="s">
        <v>76</v>
      </c>
      <c r="F46" s="37"/>
      <c r="G46" s="11" t="s">
        <v>77</v>
      </c>
      <c r="H46" s="142" t="s">
        <v>454</v>
      </c>
      <c r="I46" s="11" t="s">
        <v>167</v>
      </c>
      <c r="J46" s="11"/>
      <c r="K46" s="79" t="s">
        <v>288</v>
      </c>
      <c r="L46" s="41" t="s">
        <v>1</v>
      </c>
      <c r="M46" s="10"/>
      <c r="N46" s="12"/>
      <c r="O46" s="10"/>
      <c r="P46" s="10"/>
      <c r="Q46" s="10"/>
      <c r="R46" s="10"/>
      <c r="S46" s="10"/>
      <c r="T46" s="41" t="s">
        <v>482</v>
      </c>
      <c r="U46" s="80" t="s">
        <v>493</v>
      </c>
      <c r="V46" s="252"/>
      <c r="W46" s="81"/>
      <c r="X46" s="82"/>
      <c r="Y46" s="54"/>
      <c r="Z46" s="31"/>
      <c r="AA46" s="348"/>
      <c r="AB46" s="48" t="s">
        <v>235</v>
      </c>
      <c r="AC46" s="39">
        <v>1</v>
      </c>
      <c r="AD46" s="10" t="s">
        <v>156</v>
      </c>
      <c r="AE46" s="32" t="s">
        <v>179</v>
      </c>
      <c r="AF46" s="12" t="s">
        <v>399</v>
      </c>
      <c r="AG46" s="38" t="s">
        <v>20</v>
      </c>
      <c r="AH46" s="10" t="s">
        <v>163</v>
      </c>
      <c r="AI46" s="100">
        <v>0</v>
      </c>
      <c r="AJ46" s="101">
        <v>0</v>
      </c>
      <c r="AK46" s="368"/>
      <c r="AL46" s="338">
        <f t="shared" si="13"/>
        <v>1</v>
      </c>
      <c r="AM46" s="339">
        <v>0</v>
      </c>
      <c r="AN46" s="340">
        <f t="shared" si="14"/>
        <v>0</v>
      </c>
      <c r="AO46" s="341">
        <v>0</v>
      </c>
      <c r="AP46" s="341">
        <f t="shared" si="15"/>
        <v>0</v>
      </c>
      <c r="AQ46" s="44" t="s">
        <v>392</v>
      </c>
    </row>
    <row r="47" spans="1:43" ht="27" customHeight="1">
      <c r="A47" s="138">
        <v>40</v>
      </c>
      <c r="B47" s="139" t="s">
        <v>29</v>
      </c>
      <c r="C47" s="140" t="s">
        <v>443</v>
      </c>
      <c r="D47" s="141" t="s">
        <v>463</v>
      </c>
      <c r="E47" s="11" t="s">
        <v>76</v>
      </c>
      <c r="F47" s="37"/>
      <c r="G47" s="11" t="s">
        <v>77</v>
      </c>
      <c r="H47" s="142" t="s">
        <v>454</v>
      </c>
      <c r="I47" s="11" t="s">
        <v>167</v>
      </c>
      <c r="J47" s="11"/>
      <c r="K47" s="79" t="s">
        <v>288</v>
      </c>
      <c r="L47" s="41" t="s">
        <v>1</v>
      </c>
      <c r="M47" s="10"/>
      <c r="N47" s="12"/>
      <c r="O47" s="10"/>
      <c r="P47" s="10"/>
      <c r="Q47" s="10"/>
      <c r="R47" s="10"/>
      <c r="S47" s="10"/>
      <c r="T47" s="41" t="s">
        <v>482</v>
      </c>
      <c r="U47" s="80" t="s">
        <v>493</v>
      </c>
      <c r="V47" s="252"/>
      <c r="W47" s="81"/>
      <c r="X47" s="82"/>
      <c r="Y47" s="54"/>
      <c r="Z47" s="31"/>
      <c r="AA47" s="348"/>
      <c r="AB47" s="48" t="s">
        <v>236</v>
      </c>
      <c r="AC47" s="39">
        <v>1</v>
      </c>
      <c r="AD47" s="10" t="s">
        <v>156</v>
      </c>
      <c r="AE47" s="32" t="s">
        <v>180</v>
      </c>
      <c r="AF47" s="12" t="s">
        <v>398</v>
      </c>
      <c r="AG47" s="38" t="s">
        <v>394</v>
      </c>
      <c r="AH47" s="10" t="s">
        <v>163</v>
      </c>
      <c r="AI47" s="40">
        <v>0</v>
      </c>
      <c r="AJ47" s="101">
        <v>0</v>
      </c>
      <c r="AK47" s="368"/>
      <c r="AL47" s="338">
        <f t="shared" si="13"/>
        <v>1</v>
      </c>
      <c r="AM47" s="339">
        <v>0</v>
      </c>
      <c r="AN47" s="340">
        <f t="shared" si="14"/>
        <v>0</v>
      </c>
      <c r="AO47" s="341">
        <v>0</v>
      </c>
      <c r="AP47" s="341">
        <f t="shared" si="15"/>
        <v>0</v>
      </c>
      <c r="AQ47" s="44" t="s">
        <v>392</v>
      </c>
    </row>
    <row r="48" spans="1:43" s="102" customFormat="1" ht="27" customHeight="1">
      <c r="A48" s="138">
        <v>41</v>
      </c>
      <c r="B48" s="139" t="s">
        <v>29</v>
      </c>
      <c r="C48" s="140" t="s">
        <v>443</v>
      </c>
      <c r="D48" s="141" t="s">
        <v>463</v>
      </c>
      <c r="E48" s="11" t="s">
        <v>76</v>
      </c>
      <c r="F48" s="37"/>
      <c r="G48" s="11" t="s">
        <v>77</v>
      </c>
      <c r="H48" s="142" t="s">
        <v>454</v>
      </c>
      <c r="I48" s="11" t="s">
        <v>167</v>
      </c>
      <c r="J48" s="11"/>
      <c r="K48" s="79" t="s">
        <v>288</v>
      </c>
      <c r="L48" s="41" t="s">
        <v>1</v>
      </c>
      <c r="M48" s="10"/>
      <c r="N48" s="12"/>
      <c r="O48" s="10"/>
      <c r="P48" s="10"/>
      <c r="Q48" s="10"/>
      <c r="R48" s="10"/>
      <c r="S48" s="10"/>
      <c r="T48" s="41" t="s">
        <v>482</v>
      </c>
      <c r="U48" s="80" t="s">
        <v>493</v>
      </c>
      <c r="V48" s="252"/>
      <c r="W48" s="81"/>
      <c r="X48" s="82"/>
      <c r="Y48" s="54"/>
      <c r="Z48" s="31"/>
      <c r="AA48" s="348"/>
      <c r="AB48" s="48" t="s">
        <v>237</v>
      </c>
      <c r="AC48" s="39">
        <v>1</v>
      </c>
      <c r="AD48" s="10" t="s">
        <v>156</v>
      </c>
      <c r="AE48" s="32" t="s">
        <v>181</v>
      </c>
      <c r="AF48" s="12" t="s">
        <v>399</v>
      </c>
      <c r="AG48" s="38" t="s">
        <v>20</v>
      </c>
      <c r="AH48" s="10" t="s">
        <v>163</v>
      </c>
      <c r="AI48" s="100">
        <v>0</v>
      </c>
      <c r="AJ48" s="101">
        <v>0</v>
      </c>
      <c r="AK48" s="368"/>
      <c r="AL48" s="338">
        <f t="shared" si="13"/>
        <v>1</v>
      </c>
      <c r="AM48" s="339">
        <v>0</v>
      </c>
      <c r="AN48" s="340">
        <f t="shared" si="14"/>
        <v>0</v>
      </c>
      <c r="AO48" s="341">
        <v>0</v>
      </c>
      <c r="AP48" s="341">
        <f t="shared" si="15"/>
        <v>0</v>
      </c>
      <c r="AQ48" s="44" t="s">
        <v>392</v>
      </c>
    </row>
    <row r="49" spans="1:43" ht="27" customHeight="1">
      <c r="A49" s="138">
        <v>42</v>
      </c>
      <c r="B49" s="139" t="s">
        <v>29</v>
      </c>
      <c r="C49" s="140" t="s">
        <v>443</v>
      </c>
      <c r="D49" s="141" t="s">
        <v>463</v>
      </c>
      <c r="E49" s="11" t="s">
        <v>76</v>
      </c>
      <c r="F49" s="37"/>
      <c r="G49" s="11" t="s">
        <v>77</v>
      </c>
      <c r="H49" s="142" t="s">
        <v>454</v>
      </c>
      <c r="I49" s="11" t="s">
        <v>167</v>
      </c>
      <c r="J49" s="11"/>
      <c r="K49" s="79" t="s">
        <v>288</v>
      </c>
      <c r="L49" s="41" t="s">
        <v>1</v>
      </c>
      <c r="M49" s="10"/>
      <c r="N49" s="12"/>
      <c r="O49" s="10"/>
      <c r="P49" s="10"/>
      <c r="Q49" s="10"/>
      <c r="R49" s="10"/>
      <c r="S49" s="10"/>
      <c r="T49" s="41" t="s">
        <v>482</v>
      </c>
      <c r="U49" s="80" t="s">
        <v>493</v>
      </c>
      <c r="V49" s="252"/>
      <c r="W49" s="81"/>
      <c r="X49" s="82"/>
      <c r="Y49" s="54"/>
      <c r="Z49" s="31"/>
      <c r="AA49" s="348"/>
      <c r="AB49" s="48" t="s">
        <v>182</v>
      </c>
      <c r="AC49" s="39">
        <v>1</v>
      </c>
      <c r="AD49" s="10" t="s">
        <v>156</v>
      </c>
      <c r="AE49" s="32" t="s">
        <v>127</v>
      </c>
      <c r="AF49" s="12" t="s">
        <v>42</v>
      </c>
      <c r="AG49" s="38" t="s">
        <v>53</v>
      </c>
      <c r="AH49" s="10" t="s">
        <v>7</v>
      </c>
      <c r="AI49" s="40">
        <v>0</v>
      </c>
      <c r="AJ49" s="101">
        <v>0</v>
      </c>
      <c r="AK49" s="278" t="s">
        <v>558</v>
      </c>
      <c r="AL49" s="338">
        <f t="shared" si="13"/>
        <v>1</v>
      </c>
      <c r="AM49" s="339">
        <v>0</v>
      </c>
      <c r="AN49" s="340">
        <f t="shared" si="14"/>
        <v>0</v>
      </c>
      <c r="AO49" s="341">
        <v>0</v>
      </c>
      <c r="AP49" s="341">
        <f t="shared" si="15"/>
        <v>0</v>
      </c>
      <c r="AQ49" s="44" t="s">
        <v>392</v>
      </c>
    </row>
    <row r="50" spans="1:43" ht="27" customHeight="1">
      <c r="A50" s="138">
        <v>43</v>
      </c>
      <c r="B50" s="139" t="s">
        <v>29</v>
      </c>
      <c r="C50" s="140" t="s">
        <v>443</v>
      </c>
      <c r="D50" s="141" t="s">
        <v>463</v>
      </c>
      <c r="E50" s="11" t="s">
        <v>76</v>
      </c>
      <c r="F50" s="37"/>
      <c r="G50" s="11" t="s">
        <v>77</v>
      </c>
      <c r="H50" s="142" t="s">
        <v>454</v>
      </c>
      <c r="I50" s="11" t="s">
        <v>167</v>
      </c>
      <c r="J50" s="11"/>
      <c r="K50" s="79" t="s">
        <v>288</v>
      </c>
      <c r="L50" s="41" t="s">
        <v>1</v>
      </c>
      <c r="M50" s="10"/>
      <c r="N50" s="12"/>
      <c r="O50" s="10"/>
      <c r="P50" s="10"/>
      <c r="Q50" s="10"/>
      <c r="R50" s="10"/>
      <c r="S50" s="10"/>
      <c r="T50" s="41" t="s">
        <v>482</v>
      </c>
      <c r="U50" s="80" t="s">
        <v>493</v>
      </c>
      <c r="V50" s="252"/>
      <c r="W50" s="81"/>
      <c r="X50" s="82"/>
      <c r="Y50" s="54"/>
      <c r="Z50" s="31"/>
      <c r="AA50" s="348"/>
      <c r="AB50" s="48" t="s">
        <v>238</v>
      </c>
      <c r="AC50" s="39">
        <v>1</v>
      </c>
      <c r="AD50" s="10" t="s">
        <v>156</v>
      </c>
      <c r="AE50" s="32" t="s">
        <v>81</v>
      </c>
      <c r="AF50" s="12" t="s">
        <v>42</v>
      </c>
      <c r="AG50" s="38" t="s">
        <v>53</v>
      </c>
      <c r="AH50" s="10" t="s">
        <v>7</v>
      </c>
      <c r="AI50" s="40">
        <v>0</v>
      </c>
      <c r="AJ50" s="101">
        <v>0</v>
      </c>
      <c r="AK50" s="368"/>
      <c r="AL50" s="338">
        <f t="shared" si="13"/>
        <v>1</v>
      </c>
      <c r="AM50" s="339">
        <v>0</v>
      </c>
      <c r="AN50" s="340">
        <f t="shared" si="14"/>
        <v>0</v>
      </c>
      <c r="AO50" s="341">
        <v>0</v>
      </c>
      <c r="AP50" s="341">
        <f t="shared" si="15"/>
        <v>0</v>
      </c>
      <c r="AQ50" s="44" t="s">
        <v>392</v>
      </c>
    </row>
    <row r="51" spans="1:43" ht="27" customHeight="1">
      <c r="A51" s="138">
        <v>44</v>
      </c>
      <c r="B51" s="139" t="s">
        <v>29</v>
      </c>
      <c r="C51" s="140" t="s">
        <v>443</v>
      </c>
      <c r="D51" s="141" t="s">
        <v>463</v>
      </c>
      <c r="E51" s="11" t="s">
        <v>76</v>
      </c>
      <c r="F51" s="37"/>
      <c r="G51" s="11" t="s">
        <v>77</v>
      </c>
      <c r="H51" s="142" t="s">
        <v>454</v>
      </c>
      <c r="I51" s="11" t="s">
        <v>167</v>
      </c>
      <c r="J51" s="11"/>
      <c r="K51" s="79" t="s">
        <v>288</v>
      </c>
      <c r="L51" s="41" t="s">
        <v>1</v>
      </c>
      <c r="M51" s="10"/>
      <c r="N51" s="12"/>
      <c r="O51" s="10"/>
      <c r="P51" s="10"/>
      <c r="Q51" s="10"/>
      <c r="R51" s="10"/>
      <c r="S51" s="10"/>
      <c r="T51" s="41" t="s">
        <v>482</v>
      </c>
      <c r="U51" s="80" t="s">
        <v>493</v>
      </c>
      <c r="V51" s="252"/>
      <c r="W51" s="81"/>
      <c r="X51" s="82"/>
      <c r="Y51" s="54"/>
      <c r="Z51" s="31"/>
      <c r="AA51" s="348"/>
      <c r="AB51" s="48" t="s">
        <v>239</v>
      </c>
      <c r="AC51" s="39">
        <v>1</v>
      </c>
      <c r="AD51" s="10" t="s">
        <v>156</v>
      </c>
      <c r="AE51" s="32" t="s">
        <v>82</v>
      </c>
      <c r="AF51" s="12" t="s">
        <v>398</v>
      </c>
      <c r="AG51" s="38" t="s">
        <v>394</v>
      </c>
      <c r="AH51" s="10" t="s">
        <v>163</v>
      </c>
      <c r="AI51" s="40">
        <v>0</v>
      </c>
      <c r="AJ51" s="101">
        <v>0</v>
      </c>
      <c r="AK51" s="368"/>
      <c r="AL51" s="338">
        <f t="shared" si="13"/>
        <v>1</v>
      </c>
      <c r="AM51" s="339">
        <v>0</v>
      </c>
      <c r="AN51" s="340">
        <f t="shared" si="14"/>
        <v>0</v>
      </c>
      <c r="AO51" s="341">
        <v>0</v>
      </c>
      <c r="AP51" s="341">
        <f t="shared" si="15"/>
        <v>0</v>
      </c>
      <c r="AQ51" s="44" t="s">
        <v>392</v>
      </c>
    </row>
    <row r="52" spans="1:43" s="102" customFormat="1" ht="27" customHeight="1">
      <c r="A52" s="138">
        <v>45</v>
      </c>
      <c r="B52" s="139" t="s">
        <v>29</v>
      </c>
      <c r="C52" s="140" t="s">
        <v>443</v>
      </c>
      <c r="D52" s="141" t="s">
        <v>463</v>
      </c>
      <c r="E52" s="11" t="s">
        <v>76</v>
      </c>
      <c r="F52" s="37"/>
      <c r="G52" s="11" t="s">
        <v>77</v>
      </c>
      <c r="H52" s="142" t="s">
        <v>454</v>
      </c>
      <c r="I52" s="11" t="s">
        <v>167</v>
      </c>
      <c r="J52" s="11"/>
      <c r="K52" s="79" t="s">
        <v>288</v>
      </c>
      <c r="L52" s="41" t="s">
        <v>1</v>
      </c>
      <c r="M52" s="10"/>
      <c r="N52" s="12"/>
      <c r="O52" s="10"/>
      <c r="P52" s="10"/>
      <c r="Q52" s="10"/>
      <c r="R52" s="10"/>
      <c r="S52" s="10"/>
      <c r="T52" s="41" t="s">
        <v>482</v>
      </c>
      <c r="U52" s="80" t="s">
        <v>493</v>
      </c>
      <c r="V52" s="252"/>
      <c r="W52" s="81"/>
      <c r="X52" s="82"/>
      <c r="Y52" s="54"/>
      <c r="Z52" s="31"/>
      <c r="AA52" s="348"/>
      <c r="AB52" s="48" t="s">
        <v>240</v>
      </c>
      <c r="AC52" s="39">
        <v>1</v>
      </c>
      <c r="AD52" s="10" t="s">
        <v>156</v>
      </c>
      <c r="AE52" s="32" t="s">
        <v>149</v>
      </c>
      <c r="AF52" s="12" t="s">
        <v>399</v>
      </c>
      <c r="AG52" s="38" t="s">
        <v>20</v>
      </c>
      <c r="AH52" s="10" t="s">
        <v>163</v>
      </c>
      <c r="AI52" s="100">
        <v>0</v>
      </c>
      <c r="AJ52" s="101">
        <v>0</v>
      </c>
      <c r="AK52" s="368"/>
      <c r="AL52" s="338">
        <f t="shared" si="13"/>
        <v>1</v>
      </c>
      <c r="AM52" s="339">
        <v>0</v>
      </c>
      <c r="AN52" s="340">
        <f t="shared" si="14"/>
        <v>0</v>
      </c>
      <c r="AO52" s="341">
        <v>0</v>
      </c>
      <c r="AP52" s="341">
        <f t="shared" si="15"/>
        <v>0</v>
      </c>
      <c r="AQ52" s="44" t="s">
        <v>392</v>
      </c>
    </row>
    <row r="53" spans="1:43" ht="24" customHeight="1">
      <c r="A53" s="133">
        <v>46</v>
      </c>
      <c r="B53" s="134" t="s">
        <v>29</v>
      </c>
      <c r="C53" s="135" t="s">
        <v>443</v>
      </c>
      <c r="D53" s="136" t="s">
        <v>463</v>
      </c>
      <c r="E53" s="49" t="s">
        <v>76</v>
      </c>
      <c r="F53" s="49"/>
      <c r="G53" s="49" t="s">
        <v>77</v>
      </c>
      <c r="H53" s="137" t="s">
        <v>455</v>
      </c>
      <c r="I53" s="49" t="s">
        <v>241</v>
      </c>
      <c r="J53" s="49"/>
      <c r="K53" s="65"/>
      <c r="L53" s="66" t="s">
        <v>1</v>
      </c>
      <c r="M53" s="67"/>
      <c r="N53" s="68"/>
      <c r="O53" s="67"/>
      <c r="P53" s="67"/>
      <c r="Q53" s="67"/>
      <c r="R53" s="69" t="s">
        <v>0</v>
      </c>
      <c r="S53" s="67"/>
      <c r="T53" s="66" t="s">
        <v>482</v>
      </c>
      <c r="U53" s="70" t="s">
        <v>491</v>
      </c>
      <c r="V53" s="71"/>
      <c r="W53" s="73"/>
      <c r="X53" s="74"/>
      <c r="Y53" s="75"/>
      <c r="Z53" s="71"/>
      <c r="AA53" s="347"/>
      <c r="AB53" s="21"/>
      <c r="AC53" s="76"/>
      <c r="AD53" s="77"/>
      <c r="AE53" s="22" t="s">
        <v>241</v>
      </c>
      <c r="AF53" s="78"/>
      <c r="AG53" s="78"/>
      <c r="AH53" s="77"/>
      <c r="AI53" s="78"/>
      <c r="AJ53" s="77"/>
      <c r="AK53" s="77"/>
      <c r="AL53" s="77"/>
      <c r="AM53" s="77"/>
      <c r="AN53" s="77"/>
      <c r="AO53" s="77"/>
      <c r="AP53" s="77"/>
      <c r="AQ53" s="72" t="s">
        <v>391</v>
      </c>
    </row>
    <row r="54" spans="1:43" ht="27" customHeight="1">
      <c r="A54" s="138">
        <v>47</v>
      </c>
      <c r="B54" s="139" t="s">
        <v>29</v>
      </c>
      <c r="C54" s="140" t="s">
        <v>443</v>
      </c>
      <c r="D54" s="141" t="s">
        <v>463</v>
      </c>
      <c r="E54" s="11" t="s">
        <v>76</v>
      </c>
      <c r="F54" s="11"/>
      <c r="G54" s="11" t="s">
        <v>77</v>
      </c>
      <c r="H54" s="142" t="s">
        <v>455</v>
      </c>
      <c r="I54" s="11" t="s">
        <v>241</v>
      </c>
      <c r="J54" s="11"/>
      <c r="K54" s="79" t="s">
        <v>492</v>
      </c>
      <c r="L54" s="41" t="s">
        <v>1</v>
      </c>
      <c r="M54" s="10"/>
      <c r="N54" s="12"/>
      <c r="O54" s="10"/>
      <c r="P54" s="10"/>
      <c r="Q54" s="10"/>
      <c r="R54" s="10"/>
      <c r="S54" s="10"/>
      <c r="T54" s="41" t="s">
        <v>482</v>
      </c>
      <c r="U54" s="80" t="s">
        <v>493</v>
      </c>
      <c r="V54" s="252"/>
      <c r="W54" s="81"/>
      <c r="X54" s="82"/>
      <c r="Y54" s="54"/>
      <c r="Z54" s="31"/>
      <c r="AA54" s="348"/>
      <c r="AB54" s="48" t="s">
        <v>183</v>
      </c>
      <c r="AC54" s="39">
        <v>2</v>
      </c>
      <c r="AD54" s="10" t="s">
        <v>156</v>
      </c>
      <c r="AE54" s="32" t="s">
        <v>267</v>
      </c>
      <c r="AF54" s="12" t="s">
        <v>397</v>
      </c>
      <c r="AG54" s="38" t="s">
        <v>53</v>
      </c>
      <c r="AH54" s="10" t="s">
        <v>7</v>
      </c>
      <c r="AI54" s="40">
        <v>488</v>
      </c>
      <c r="AJ54" s="43">
        <v>976</v>
      </c>
      <c r="AK54" s="278" t="s">
        <v>496</v>
      </c>
      <c r="AL54" s="338">
        <f t="shared" ref="AL54" si="16">AC54</f>
        <v>2</v>
      </c>
      <c r="AM54" s="339">
        <v>0.9</v>
      </c>
      <c r="AN54" s="340">
        <f>((AI54*AL54)*AM54)</f>
        <v>878.4</v>
      </c>
      <c r="AO54" s="341">
        <v>-878.4</v>
      </c>
      <c r="AP54" s="341">
        <f>AN54+AO54</f>
        <v>0</v>
      </c>
      <c r="AQ54" s="44" t="s">
        <v>391</v>
      </c>
    </row>
    <row r="55" spans="1:43" ht="24" customHeight="1">
      <c r="A55" s="133">
        <v>48</v>
      </c>
      <c r="B55" s="134" t="s">
        <v>29</v>
      </c>
      <c r="C55" s="135" t="s">
        <v>443</v>
      </c>
      <c r="D55" s="136" t="s">
        <v>463</v>
      </c>
      <c r="E55" s="49" t="s">
        <v>76</v>
      </c>
      <c r="F55" s="49"/>
      <c r="G55" s="49" t="s">
        <v>77</v>
      </c>
      <c r="H55" s="137" t="s">
        <v>455</v>
      </c>
      <c r="I55" s="49" t="s">
        <v>242</v>
      </c>
      <c r="J55" s="49"/>
      <c r="K55" s="65"/>
      <c r="L55" s="66" t="s">
        <v>1</v>
      </c>
      <c r="M55" s="67"/>
      <c r="N55" s="68"/>
      <c r="O55" s="67"/>
      <c r="P55" s="67"/>
      <c r="Q55" s="67"/>
      <c r="R55" s="69" t="s">
        <v>0</v>
      </c>
      <c r="S55" s="67"/>
      <c r="T55" s="66" t="s">
        <v>482</v>
      </c>
      <c r="U55" s="70" t="s">
        <v>491</v>
      </c>
      <c r="V55" s="71"/>
      <c r="W55" s="73"/>
      <c r="X55" s="74"/>
      <c r="Y55" s="75"/>
      <c r="Z55" s="71"/>
      <c r="AA55" s="347"/>
      <c r="AB55" s="21"/>
      <c r="AC55" s="76"/>
      <c r="AD55" s="77"/>
      <c r="AE55" s="22" t="s">
        <v>242</v>
      </c>
      <c r="AF55" s="78"/>
      <c r="AG55" s="78"/>
      <c r="AH55" s="77"/>
      <c r="AI55" s="78"/>
      <c r="AJ55" s="77"/>
      <c r="AK55" s="77"/>
      <c r="AL55" s="77"/>
      <c r="AM55" s="77"/>
      <c r="AN55" s="77"/>
      <c r="AO55" s="77"/>
      <c r="AP55" s="77"/>
      <c r="AQ55" s="72" t="s">
        <v>391</v>
      </c>
    </row>
    <row r="56" spans="1:43" ht="27" customHeight="1">
      <c r="A56" s="138">
        <v>49</v>
      </c>
      <c r="B56" s="139" t="s">
        <v>29</v>
      </c>
      <c r="C56" s="140" t="s">
        <v>443</v>
      </c>
      <c r="D56" s="141" t="s">
        <v>463</v>
      </c>
      <c r="E56" s="11" t="s">
        <v>76</v>
      </c>
      <c r="F56" s="11"/>
      <c r="G56" s="11" t="s">
        <v>77</v>
      </c>
      <c r="H56" s="142" t="s">
        <v>455</v>
      </c>
      <c r="I56" s="11" t="s">
        <v>242</v>
      </c>
      <c r="J56" s="11"/>
      <c r="K56" s="79" t="s">
        <v>492</v>
      </c>
      <c r="L56" s="41" t="s">
        <v>1</v>
      </c>
      <c r="M56" s="10"/>
      <c r="N56" s="12"/>
      <c r="O56" s="10"/>
      <c r="P56" s="10"/>
      <c r="Q56" s="10"/>
      <c r="R56" s="10"/>
      <c r="S56" s="10"/>
      <c r="T56" s="41" t="s">
        <v>482</v>
      </c>
      <c r="U56" s="80" t="s">
        <v>493</v>
      </c>
      <c r="V56" s="252"/>
      <c r="W56" s="81"/>
      <c r="X56" s="82"/>
      <c r="Y56" s="54"/>
      <c r="Z56" s="31"/>
      <c r="AA56" s="348"/>
      <c r="AB56" s="48" t="s">
        <v>184</v>
      </c>
      <c r="AC56" s="39">
        <v>2</v>
      </c>
      <c r="AD56" s="10" t="s">
        <v>156</v>
      </c>
      <c r="AE56" s="32" t="s">
        <v>267</v>
      </c>
      <c r="AF56" s="12" t="s">
        <v>397</v>
      </c>
      <c r="AG56" s="38" t="s">
        <v>53</v>
      </c>
      <c r="AH56" s="10" t="s">
        <v>7</v>
      </c>
      <c r="AI56" s="40">
        <v>488</v>
      </c>
      <c r="AJ56" s="43">
        <v>976</v>
      </c>
      <c r="AK56" s="278" t="s">
        <v>496</v>
      </c>
      <c r="AL56" s="338">
        <f t="shared" ref="AL56" si="17">AC56</f>
        <v>2</v>
      </c>
      <c r="AM56" s="339">
        <v>0.9</v>
      </c>
      <c r="AN56" s="340">
        <f>((AI56*AL56)*AM56)</f>
        <v>878.4</v>
      </c>
      <c r="AO56" s="341">
        <v>-878.4</v>
      </c>
      <c r="AP56" s="341">
        <f>AN56+AO56</f>
        <v>0</v>
      </c>
      <c r="AQ56" s="44" t="s">
        <v>391</v>
      </c>
    </row>
    <row r="57" spans="1:43" ht="24" customHeight="1">
      <c r="A57" s="133">
        <v>50</v>
      </c>
      <c r="B57" s="134" t="s">
        <v>29</v>
      </c>
      <c r="C57" s="135" t="s">
        <v>443</v>
      </c>
      <c r="D57" s="136" t="s">
        <v>463</v>
      </c>
      <c r="E57" s="49" t="s">
        <v>76</v>
      </c>
      <c r="F57" s="49"/>
      <c r="G57" s="49" t="s">
        <v>77</v>
      </c>
      <c r="H57" s="137" t="s">
        <v>455</v>
      </c>
      <c r="I57" s="49" t="s">
        <v>243</v>
      </c>
      <c r="J57" s="49"/>
      <c r="K57" s="65"/>
      <c r="L57" s="66" t="s">
        <v>1</v>
      </c>
      <c r="M57" s="67"/>
      <c r="N57" s="68"/>
      <c r="O57" s="67"/>
      <c r="P57" s="67"/>
      <c r="Q57" s="67"/>
      <c r="R57" s="69" t="s">
        <v>0</v>
      </c>
      <c r="S57" s="67"/>
      <c r="T57" s="66" t="s">
        <v>482</v>
      </c>
      <c r="U57" s="70" t="s">
        <v>491</v>
      </c>
      <c r="V57" s="71"/>
      <c r="W57" s="73"/>
      <c r="X57" s="74"/>
      <c r="Y57" s="75"/>
      <c r="Z57" s="71"/>
      <c r="AA57" s="347"/>
      <c r="AB57" s="21"/>
      <c r="AC57" s="76"/>
      <c r="AD57" s="77"/>
      <c r="AE57" s="22" t="s">
        <v>243</v>
      </c>
      <c r="AF57" s="78"/>
      <c r="AG57" s="78"/>
      <c r="AH57" s="77"/>
      <c r="AI57" s="78"/>
      <c r="AJ57" s="77"/>
      <c r="AK57" s="77"/>
      <c r="AL57" s="77"/>
      <c r="AM57" s="77"/>
      <c r="AN57" s="77"/>
      <c r="AO57" s="77"/>
      <c r="AP57" s="77"/>
      <c r="AQ57" s="72" t="s">
        <v>391</v>
      </c>
    </row>
    <row r="58" spans="1:43" ht="27" customHeight="1">
      <c r="A58" s="138">
        <v>51</v>
      </c>
      <c r="B58" s="139" t="s">
        <v>29</v>
      </c>
      <c r="C58" s="140" t="s">
        <v>443</v>
      </c>
      <c r="D58" s="141" t="s">
        <v>463</v>
      </c>
      <c r="E58" s="11" t="s">
        <v>76</v>
      </c>
      <c r="F58" s="11"/>
      <c r="G58" s="11" t="s">
        <v>77</v>
      </c>
      <c r="H58" s="142" t="s">
        <v>455</v>
      </c>
      <c r="I58" s="11" t="s">
        <v>243</v>
      </c>
      <c r="J58" s="11"/>
      <c r="K58" s="79" t="s">
        <v>492</v>
      </c>
      <c r="L58" s="41" t="s">
        <v>1</v>
      </c>
      <c r="M58" s="10"/>
      <c r="N58" s="12"/>
      <c r="O58" s="10"/>
      <c r="P58" s="10"/>
      <c r="Q58" s="10"/>
      <c r="R58" s="10"/>
      <c r="S58" s="10"/>
      <c r="T58" s="41" t="s">
        <v>482</v>
      </c>
      <c r="U58" s="80" t="s">
        <v>493</v>
      </c>
      <c r="V58" s="252"/>
      <c r="W58" s="81"/>
      <c r="X58" s="82"/>
      <c r="Y58" s="54"/>
      <c r="Z58" s="31"/>
      <c r="AA58" s="348"/>
      <c r="AB58" s="48" t="s">
        <v>185</v>
      </c>
      <c r="AC58" s="39">
        <v>1</v>
      </c>
      <c r="AD58" s="10" t="s">
        <v>156</v>
      </c>
      <c r="AE58" s="32" t="s">
        <v>273</v>
      </c>
      <c r="AF58" s="12" t="s">
        <v>397</v>
      </c>
      <c r="AG58" s="38" t="s">
        <v>53</v>
      </c>
      <c r="AH58" s="10" t="s">
        <v>7</v>
      </c>
      <c r="AI58" s="40">
        <v>861</v>
      </c>
      <c r="AJ58" s="43">
        <v>861</v>
      </c>
      <c r="AK58" s="278" t="s">
        <v>496</v>
      </c>
      <c r="AL58" s="338">
        <f t="shared" ref="AL58:AL65" si="18">AC58</f>
        <v>1</v>
      </c>
      <c r="AM58" s="339">
        <v>0.9</v>
      </c>
      <c r="AN58" s="340">
        <f t="shared" ref="AN58:AN65" si="19">((AI58*AL58)*AM58)</f>
        <v>774.9</v>
      </c>
      <c r="AO58" s="341">
        <v>-774.9</v>
      </c>
      <c r="AP58" s="341">
        <f t="shared" ref="AP58:AP65" si="20">AN58+AO58</f>
        <v>0</v>
      </c>
      <c r="AQ58" s="44" t="s">
        <v>391</v>
      </c>
    </row>
    <row r="59" spans="1:43" ht="27" customHeight="1">
      <c r="A59" s="138">
        <v>52</v>
      </c>
      <c r="B59" s="139" t="s">
        <v>29</v>
      </c>
      <c r="C59" s="140" t="s">
        <v>443</v>
      </c>
      <c r="D59" s="141" t="s">
        <v>463</v>
      </c>
      <c r="E59" s="11" t="s">
        <v>76</v>
      </c>
      <c r="F59" s="11"/>
      <c r="G59" s="11" t="s">
        <v>77</v>
      </c>
      <c r="H59" s="142" t="s">
        <v>455</v>
      </c>
      <c r="I59" s="11" t="s">
        <v>243</v>
      </c>
      <c r="J59" s="11"/>
      <c r="K59" s="79" t="s">
        <v>492</v>
      </c>
      <c r="L59" s="41" t="s">
        <v>1</v>
      </c>
      <c r="M59" s="10"/>
      <c r="N59" s="12"/>
      <c r="O59" s="10"/>
      <c r="P59" s="10"/>
      <c r="Q59" s="10"/>
      <c r="R59" s="10"/>
      <c r="S59" s="10"/>
      <c r="T59" s="41" t="s">
        <v>482</v>
      </c>
      <c r="U59" s="80" t="s">
        <v>493</v>
      </c>
      <c r="V59" s="252"/>
      <c r="W59" s="81"/>
      <c r="X59" s="82"/>
      <c r="Y59" s="54"/>
      <c r="Z59" s="31"/>
      <c r="AA59" s="348"/>
      <c r="AB59" s="48" t="s">
        <v>186</v>
      </c>
      <c r="AC59" s="39">
        <v>1</v>
      </c>
      <c r="AD59" s="10" t="s">
        <v>156</v>
      </c>
      <c r="AE59" s="32" t="s">
        <v>274</v>
      </c>
      <c r="AF59" s="12" t="s">
        <v>397</v>
      </c>
      <c r="AG59" s="38" t="s">
        <v>53</v>
      </c>
      <c r="AH59" s="10" t="s">
        <v>7</v>
      </c>
      <c r="AI59" s="40">
        <v>1726</v>
      </c>
      <c r="AJ59" s="43">
        <v>1726</v>
      </c>
      <c r="AK59" s="278" t="s">
        <v>496</v>
      </c>
      <c r="AL59" s="338">
        <f t="shared" si="18"/>
        <v>1</v>
      </c>
      <c r="AM59" s="339">
        <v>0.9</v>
      </c>
      <c r="AN59" s="340">
        <f t="shared" si="19"/>
        <v>1553.4</v>
      </c>
      <c r="AO59" s="341">
        <v>-1553.4</v>
      </c>
      <c r="AP59" s="341">
        <f t="shared" si="20"/>
        <v>0</v>
      </c>
      <c r="AQ59" s="44" t="s">
        <v>391</v>
      </c>
    </row>
    <row r="60" spans="1:43" ht="27" customHeight="1">
      <c r="A60" s="138">
        <v>53</v>
      </c>
      <c r="B60" s="139" t="s">
        <v>29</v>
      </c>
      <c r="C60" s="140" t="s">
        <v>443</v>
      </c>
      <c r="D60" s="141" t="s">
        <v>463</v>
      </c>
      <c r="E60" s="11" t="s">
        <v>76</v>
      </c>
      <c r="F60" s="37"/>
      <c r="G60" s="11" t="s">
        <v>77</v>
      </c>
      <c r="H60" s="142" t="s">
        <v>455</v>
      </c>
      <c r="I60" s="11" t="s">
        <v>243</v>
      </c>
      <c r="J60" s="11"/>
      <c r="K60" s="79" t="s">
        <v>288</v>
      </c>
      <c r="L60" s="41" t="s">
        <v>1</v>
      </c>
      <c r="M60" s="10"/>
      <c r="N60" s="12"/>
      <c r="O60" s="10"/>
      <c r="P60" s="10"/>
      <c r="Q60" s="10"/>
      <c r="R60" s="10"/>
      <c r="S60" s="10"/>
      <c r="T60" s="41" t="s">
        <v>482</v>
      </c>
      <c r="U60" s="80" t="s">
        <v>493</v>
      </c>
      <c r="V60" s="252"/>
      <c r="W60" s="81"/>
      <c r="X60" s="82"/>
      <c r="Y60" s="54"/>
      <c r="Z60" s="31"/>
      <c r="AA60" s="348"/>
      <c r="AB60" s="48" t="s">
        <v>187</v>
      </c>
      <c r="AC60" s="39">
        <v>1</v>
      </c>
      <c r="AD60" s="10" t="s">
        <v>156</v>
      </c>
      <c r="AE60" s="32" t="s">
        <v>188</v>
      </c>
      <c r="AF60" s="12" t="s">
        <v>42</v>
      </c>
      <c r="AG60" s="38" t="s">
        <v>53</v>
      </c>
      <c r="AH60" s="10" t="s">
        <v>7</v>
      </c>
      <c r="AI60" s="40">
        <v>0</v>
      </c>
      <c r="AJ60" s="101">
        <v>0</v>
      </c>
      <c r="AK60" s="278" t="s">
        <v>558</v>
      </c>
      <c r="AL60" s="338">
        <f t="shared" si="18"/>
        <v>1</v>
      </c>
      <c r="AM60" s="339">
        <v>0</v>
      </c>
      <c r="AN60" s="340">
        <f t="shared" si="19"/>
        <v>0</v>
      </c>
      <c r="AO60" s="341">
        <v>0</v>
      </c>
      <c r="AP60" s="341">
        <f t="shared" si="20"/>
        <v>0</v>
      </c>
      <c r="AQ60" s="44" t="s">
        <v>392</v>
      </c>
    </row>
    <row r="61" spans="1:43" ht="27" customHeight="1">
      <c r="A61" s="138">
        <v>54</v>
      </c>
      <c r="B61" s="139" t="s">
        <v>29</v>
      </c>
      <c r="C61" s="140" t="s">
        <v>443</v>
      </c>
      <c r="D61" s="141" t="s">
        <v>463</v>
      </c>
      <c r="E61" s="11" t="s">
        <v>76</v>
      </c>
      <c r="F61" s="37"/>
      <c r="G61" s="11" t="s">
        <v>77</v>
      </c>
      <c r="H61" s="142" t="s">
        <v>455</v>
      </c>
      <c r="I61" s="11" t="s">
        <v>243</v>
      </c>
      <c r="J61" s="11"/>
      <c r="K61" s="79" t="s">
        <v>288</v>
      </c>
      <c r="L61" s="41" t="s">
        <v>1</v>
      </c>
      <c r="M61" s="10"/>
      <c r="N61" s="12"/>
      <c r="O61" s="10"/>
      <c r="P61" s="10"/>
      <c r="Q61" s="10"/>
      <c r="R61" s="10"/>
      <c r="S61" s="10"/>
      <c r="T61" s="41" t="s">
        <v>482</v>
      </c>
      <c r="U61" s="80" t="s">
        <v>493</v>
      </c>
      <c r="V61" s="252"/>
      <c r="W61" s="81"/>
      <c r="X61" s="82"/>
      <c r="Y61" s="54"/>
      <c r="Z61" s="31"/>
      <c r="AA61" s="348"/>
      <c r="AB61" s="48" t="s">
        <v>244</v>
      </c>
      <c r="AC61" s="39">
        <v>1</v>
      </c>
      <c r="AD61" s="10" t="s">
        <v>156</v>
      </c>
      <c r="AE61" s="32" t="s">
        <v>128</v>
      </c>
      <c r="AF61" s="12" t="s">
        <v>42</v>
      </c>
      <c r="AG61" s="38" t="s">
        <v>53</v>
      </c>
      <c r="AH61" s="10" t="s">
        <v>7</v>
      </c>
      <c r="AI61" s="40">
        <v>0</v>
      </c>
      <c r="AJ61" s="101">
        <v>0</v>
      </c>
      <c r="AK61" s="368"/>
      <c r="AL61" s="338">
        <f t="shared" si="18"/>
        <v>1</v>
      </c>
      <c r="AM61" s="339">
        <v>0</v>
      </c>
      <c r="AN61" s="340">
        <f t="shared" si="19"/>
        <v>0</v>
      </c>
      <c r="AO61" s="341">
        <v>0</v>
      </c>
      <c r="AP61" s="341">
        <f t="shared" si="20"/>
        <v>0</v>
      </c>
      <c r="AQ61" s="44" t="s">
        <v>392</v>
      </c>
    </row>
    <row r="62" spans="1:43" ht="27" customHeight="1">
      <c r="A62" s="138">
        <v>55</v>
      </c>
      <c r="B62" s="139" t="s">
        <v>29</v>
      </c>
      <c r="C62" s="140" t="s">
        <v>443</v>
      </c>
      <c r="D62" s="141" t="s">
        <v>463</v>
      </c>
      <c r="E62" s="11" t="s">
        <v>76</v>
      </c>
      <c r="F62" s="37"/>
      <c r="G62" s="11" t="s">
        <v>77</v>
      </c>
      <c r="H62" s="142" t="s">
        <v>455</v>
      </c>
      <c r="I62" s="11" t="s">
        <v>243</v>
      </c>
      <c r="J62" s="11"/>
      <c r="K62" s="79" t="s">
        <v>288</v>
      </c>
      <c r="L62" s="41" t="s">
        <v>1</v>
      </c>
      <c r="M62" s="10"/>
      <c r="N62" s="12"/>
      <c r="O62" s="10"/>
      <c r="P62" s="10"/>
      <c r="Q62" s="10"/>
      <c r="R62" s="10"/>
      <c r="S62" s="10"/>
      <c r="T62" s="41" t="s">
        <v>482</v>
      </c>
      <c r="U62" s="80" t="s">
        <v>493</v>
      </c>
      <c r="V62" s="252"/>
      <c r="W62" s="81"/>
      <c r="X62" s="82"/>
      <c r="Y62" s="54"/>
      <c r="Z62" s="31"/>
      <c r="AA62" s="348"/>
      <c r="AB62" s="48" t="s">
        <v>245</v>
      </c>
      <c r="AC62" s="39">
        <v>1</v>
      </c>
      <c r="AD62" s="10" t="s">
        <v>156</v>
      </c>
      <c r="AE62" s="32" t="s">
        <v>189</v>
      </c>
      <c r="AF62" s="12" t="s">
        <v>398</v>
      </c>
      <c r="AG62" s="38" t="s">
        <v>394</v>
      </c>
      <c r="AH62" s="10" t="s">
        <v>163</v>
      </c>
      <c r="AI62" s="40">
        <v>0</v>
      </c>
      <c r="AJ62" s="101">
        <v>0</v>
      </c>
      <c r="AK62" s="368"/>
      <c r="AL62" s="338">
        <f t="shared" si="18"/>
        <v>1</v>
      </c>
      <c r="AM62" s="339">
        <v>0</v>
      </c>
      <c r="AN62" s="340">
        <f t="shared" si="19"/>
        <v>0</v>
      </c>
      <c r="AO62" s="341">
        <v>0</v>
      </c>
      <c r="AP62" s="341">
        <f t="shared" si="20"/>
        <v>0</v>
      </c>
      <c r="AQ62" s="44" t="s">
        <v>392</v>
      </c>
    </row>
    <row r="63" spans="1:43" ht="27" customHeight="1">
      <c r="A63" s="138">
        <v>56</v>
      </c>
      <c r="B63" s="139" t="s">
        <v>29</v>
      </c>
      <c r="C63" s="140" t="s">
        <v>443</v>
      </c>
      <c r="D63" s="141" t="s">
        <v>463</v>
      </c>
      <c r="E63" s="11" t="s">
        <v>76</v>
      </c>
      <c r="F63" s="37"/>
      <c r="G63" s="11" t="s">
        <v>77</v>
      </c>
      <c r="H63" s="142" t="s">
        <v>455</v>
      </c>
      <c r="I63" s="11" t="s">
        <v>243</v>
      </c>
      <c r="J63" s="11"/>
      <c r="K63" s="79" t="s">
        <v>288</v>
      </c>
      <c r="L63" s="41" t="s">
        <v>1</v>
      </c>
      <c r="M63" s="10"/>
      <c r="N63" s="12"/>
      <c r="O63" s="10"/>
      <c r="P63" s="10"/>
      <c r="Q63" s="10"/>
      <c r="R63" s="10"/>
      <c r="S63" s="10"/>
      <c r="T63" s="41" t="s">
        <v>482</v>
      </c>
      <c r="U63" s="80" t="s">
        <v>493</v>
      </c>
      <c r="V63" s="252"/>
      <c r="W63" s="81"/>
      <c r="X63" s="82"/>
      <c r="Y63" s="54"/>
      <c r="Z63" s="31"/>
      <c r="AA63" s="348"/>
      <c r="AB63" s="48" t="s">
        <v>246</v>
      </c>
      <c r="AC63" s="39">
        <v>1</v>
      </c>
      <c r="AD63" s="10" t="s">
        <v>156</v>
      </c>
      <c r="AE63" s="32" t="s">
        <v>190</v>
      </c>
      <c r="AF63" s="12" t="s">
        <v>398</v>
      </c>
      <c r="AG63" s="38" t="s">
        <v>394</v>
      </c>
      <c r="AH63" s="10" t="s">
        <v>163</v>
      </c>
      <c r="AI63" s="40">
        <v>0</v>
      </c>
      <c r="AJ63" s="101">
        <v>0</v>
      </c>
      <c r="AK63" s="368"/>
      <c r="AL63" s="338">
        <f t="shared" si="18"/>
        <v>1</v>
      </c>
      <c r="AM63" s="339">
        <v>0</v>
      </c>
      <c r="AN63" s="340">
        <f t="shared" si="19"/>
        <v>0</v>
      </c>
      <c r="AO63" s="341">
        <v>0</v>
      </c>
      <c r="AP63" s="341">
        <f t="shared" si="20"/>
        <v>0</v>
      </c>
      <c r="AQ63" s="44" t="s">
        <v>392</v>
      </c>
    </row>
    <row r="64" spans="1:43" s="102" customFormat="1" ht="27" customHeight="1">
      <c r="A64" s="138">
        <v>57</v>
      </c>
      <c r="B64" s="139" t="s">
        <v>29</v>
      </c>
      <c r="C64" s="140" t="s">
        <v>443</v>
      </c>
      <c r="D64" s="141" t="s">
        <v>463</v>
      </c>
      <c r="E64" s="11" t="s">
        <v>76</v>
      </c>
      <c r="F64" s="37"/>
      <c r="G64" s="11" t="s">
        <v>77</v>
      </c>
      <c r="H64" s="142" t="s">
        <v>455</v>
      </c>
      <c r="I64" s="11" t="s">
        <v>243</v>
      </c>
      <c r="J64" s="11"/>
      <c r="K64" s="79" t="s">
        <v>288</v>
      </c>
      <c r="L64" s="41" t="s">
        <v>1</v>
      </c>
      <c r="M64" s="10"/>
      <c r="N64" s="12"/>
      <c r="O64" s="10"/>
      <c r="P64" s="10"/>
      <c r="Q64" s="10"/>
      <c r="R64" s="10"/>
      <c r="S64" s="10"/>
      <c r="T64" s="41" t="s">
        <v>482</v>
      </c>
      <c r="U64" s="80" t="s">
        <v>493</v>
      </c>
      <c r="V64" s="252"/>
      <c r="W64" s="81"/>
      <c r="X64" s="82"/>
      <c r="Y64" s="54"/>
      <c r="Z64" s="31"/>
      <c r="AA64" s="348"/>
      <c r="AB64" s="48" t="s">
        <v>247</v>
      </c>
      <c r="AC64" s="39">
        <v>1</v>
      </c>
      <c r="AD64" s="10" t="s">
        <v>156</v>
      </c>
      <c r="AE64" s="32" t="s">
        <v>191</v>
      </c>
      <c r="AF64" s="12" t="s">
        <v>399</v>
      </c>
      <c r="AG64" s="38" t="s">
        <v>20</v>
      </c>
      <c r="AH64" s="10" t="s">
        <v>163</v>
      </c>
      <c r="AI64" s="100">
        <v>0</v>
      </c>
      <c r="AJ64" s="101">
        <v>0</v>
      </c>
      <c r="AK64" s="368"/>
      <c r="AL64" s="338">
        <f t="shared" si="18"/>
        <v>1</v>
      </c>
      <c r="AM64" s="339">
        <v>0</v>
      </c>
      <c r="AN64" s="340">
        <f t="shared" si="19"/>
        <v>0</v>
      </c>
      <c r="AO64" s="341">
        <v>0</v>
      </c>
      <c r="AP64" s="341">
        <f t="shared" si="20"/>
        <v>0</v>
      </c>
      <c r="AQ64" s="44" t="s">
        <v>392</v>
      </c>
    </row>
    <row r="65" spans="1:43" s="102" customFormat="1" ht="27" customHeight="1">
      <c r="A65" s="138">
        <v>58</v>
      </c>
      <c r="B65" s="139" t="s">
        <v>29</v>
      </c>
      <c r="C65" s="140" t="s">
        <v>443</v>
      </c>
      <c r="D65" s="141" t="s">
        <v>463</v>
      </c>
      <c r="E65" s="11" t="s">
        <v>76</v>
      </c>
      <c r="F65" s="37"/>
      <c r="G65" s="11" t="s">
        <v>77</v>
      </c>
      <c r="H65" s="142" t="s">
        <v>455</v>
      </c>
      <c r="I65" s="11" t="s">
        <v>243</v>
      </c>
      <c r="J65" s="11"/>
      <c r="K65" s="79" t="s">
        <v>288</v>
      </c>
      <c r="L65" s="41" t="s">
        <v>1</v>
      </c>
      <c r="M65" s="10"/>
      <c r="N65" s="12"/>
      <c r="O65" s="10"/>
      <c r="P65" s="10"/>
      <c r="Q65" s="10"/>
      <c r="R65" s="10"/>
      <c r="S65" s="10"/>
      <c r="T65" s="41" t="s">
        <v>482</v>
      </c>
      <c r="U65" s="80" t="s">
        <v>493</v>
      </c>
      <c r="V65" s="252"/>
      <c r="W65" s="81"/>
      <c r="X65" s="82"/>
      <c r="Y65" s="54"/>
      <c r="Z65" s="31"/>
      <c r="AA65" s="348"/>
      <c r="AB65" s="48" t="s">
        <v>248</v>
      </c>
      <c r="AC65" s="39">
        <v>1</v>
      </c>
      <c r="AD65" s="10" t="s">
        <v>156</v>
      </c>
      <c r="AE65" s="32" t="s">
        <v>192</v>
      </c>
      <c r="AF65" s="12" t="s">
        <v>399</v>
      </c>
      <c r="AG65" s="38" t="s">
        <v>20</v>
      </c>
      <c r="AH65" s="10" t="s">
        <v>163</v>
      </c>
      <c r="AI65" s="100">
        <v>0</v>
      </c>
      <c r="AJ65" s="101">
        <v>0</v>
      </c>
      <c r="AK65" s="368"/>
      <c r="AL65" s="338">
        <f t="shared" si="18"/>
        <v>1</v>
      </c>
      <c r="AM65" s="339">
        <v>0</v>
      </c>
      <c r="AN65" s="340">
        <f t="shared" si="19"/>
        <v>0</v>
      </c>
      <c r="AO65" s="341">
        <v>0</v>
      </c>
      <c r="AP65" s="341">
        <f t="shared" si="20"/>
        <v>0</v>
      </c>
      <c r="AQ65" s="44" t="s">
        <v>392</v>
      </c>
    </row>
    <row r="66" spans="1:43" ht="24" customHeight="1">
      <c r="A66" s="133">
        <v>59</v>
      </c>
      <c r="B66" s="134" t="s">
        <v>29</v>
      </c>
      <c r="C66" s="135" t="s">
        <v>443</v>
      </c>
      <c r="D66" s="136" t="s">
        <v>463</v>
      </c>
      <c r="E66" s="49" t="s">
        <v>76</v>
      </c>
      <c r="F66" s="49"/>
      <c r="G66" s="49" t="s">
        <v>77</v>
      </c>
      <c r="H66" s="137" t="s">
        <v>456</v>
      </c>
      <c r="I66" s="49" t="s">
        <v>193</v>
      </c>
      <c r="J66" s="49"/>
      <c r="K66" s="65"/>
      <c r="L66" s="66" t="s">
        <v>1</v>
      </c>
      <c r="M66" s="67"/>
      <c r="N66" s="68"/>
      <c r="O66" s="67"/>
      <c r="P66" s="67"/>
      <c r="Q66" s="67"/>
      <c r="R66" s="69" t="s">
        <v>0</v>
      </c>
      <c r="S66" s="67"/>
      <c r="T66" s="66" t="s">
        <v>482</v>
      </c>
      <c r="U66" s="70" t="s">
        <v>491</v>
      </c>
      <c r="V66" s="71"/>
      <c r="W66" s="73"/>
      <c r="X66" s="74"/>
      <c r="Y66" s="75"/>
      <c r="Z66" s="71"/>
      <c r="AA66" s="347"/>
      <c r="AB66" s="21"/>
      <c r="AC66" s="76"/>
      <c r="AD66" s="77"/>
      <c r="AE66" s="22" t="s">
        <v>193</v>
      </c>
      <c r="AF66" s="78"/>
      <c r="AG66" s="78"/>
      <c r="AH66" s="77"/>
      <c r="AI66" s="78"/>
      <c r="AJ66" s="77"/>
      <c r="AK66" s="77"/>
      <c r="AL66" s="77"/>
      <c r="AM66" s="77"/>
      <c r="AN66" s="77"/>
      <c r="AO66" s="77"/>
      <c r="AP66" s="77"/>
      <c r="AQ66" s="72" t="s">
        <v>391</v>
      </c>
    </row>
    <row r="67" spans="1:43" ht="27" customHeight="1">
      <c r="A67" s="138">
        <v>60</v>
      </c>
      <c r="B67" s="139" t="s">
        <v>29</v>
      </c>
      <c r="C67" s="140" t="s">
        <v>443</v>
      </c>
      <c r="D67" s="141" t="s">
        <v>463</v>
      </c>
      <c r="E67" s="11" t="s">
        <v>76</v>
      </c>
      <c r="F67" s="37"/>
      <c r="G67" s="11" t="s">
        <v>77</v>
      </c>
      <c r="H67" s="142" t="s">
        <v>456</v>
      </c>
      <c r="I67" s="11" t="s">
        <v>193</v>
      </c>
      <c r="J67" s="11"/>
      <c r="K67" s="79" t="s">
        <v>288</v>
      </c>
      <c r="L67" s="41" t="s">
        <v>1</v>
      </c>
      <c r="M67" s="10"/>
      <c r="N67" s="12"/>
      <c r="O67" s="10"/>
      <c r="P67" s="10"/>
      <c r="Q67" s="10"/>
      <c r="R67" s="10"/>
      <c r="S67" s="10"/>
      <c r="T67" s="41" t="s">
        <v>482</v>
      </c>
      <c r="U67" s="80" t="s">
        <v>493</v>
      </c>
      <c r="V67" s="252"/>
      <c r="W67" s="81"/>
      <c r="X67" s="82"/>
      <c r="Y67" s="54"/>
      <c r="Z67" s="31"/>
      <c r="AA67" s="348"/>
      <c r="AB67" s="48" t="s">
        <v>194</v>
      </c>
      <c r="AC67" s="39">
        <v>1</v>
      </c>
      <c r="AD67" s="10" t="s">
        <v>156</v>
      </c>
      <c r="AE67" s="32" t="s">
        <v>188</v>
      </c>
      <c r="AF67" s="12" t="s">
        <v>42</v>
      </c>
      <c r="AG67" s="38" t="s">
        <v>53</v>
      </c>
      <c r="AH67" s="10" t="s">
        <v>7</v>
      </c>
      <c r="AI67" s="40">
        <v>0</v>
      </c>
      <c r="AJ67" s="101">
        <v>0</v>
      </c>
      <c r="AK67" s="278" t="s">
        <v>547</v>
      </c>
      <c r="AL67" s="338">
        <f t="shared" ref="AL67:AL72" si="21">AC67</f>
        <v>1</v>
      </c>
      <c r="AM67" s="339">
        <v>0</v>
      </c>
      <c r="AN67" s="340">
        <f t="shared" ref="AN67:AN72" si="22">((AI67*AL67)*AM67)</f>
        <v>0</v>
      </c>
      <c r="AO67" s="341">
        <v>0</v>
      </c>
      <c r="AP67" s="341">
        <f t="shared" ref="AP67:AP72" si="23">AN67+AO67</f>
        <v>0</v>
      </c>
      <c r="AQ67" s="44" t="s">
        <v>392</v>
      </c>
    </row>
    <row r="68" spans="1:43" ht="27" customHeight="1">
      <c r="A68" s="138">
        <v>61</v>
      </c>
      <c r="B68" s="139" t="s">
        <v>29</v>
      </c>
      <c r="C68" s="140" t="s">
        <v>443</v>
      </c>
      <c r="D68" s="141" t="s">
        <v>463</v>
      </c>
      <c r="E68" s="11" t="s">
        <v>76</v>
      </c>
      <c r="F68" s="37"/>
      <c r="G68" s="11" t="s">
        <v>77</v>
      </c>
      <c r="H68" s="142" t="s">
        <v>456</v>
      </c>
      <c r="I68" s="11" t="s">
        <v>193</v>
      </c>
      <c r="J68" s="11"/>
      <c r="K68" s="79" t="s">
        <v>288</v>
      </c>
      <c r="L68" s="41" t="s">
        <v>1</v>
      </c>
      <c r="M68" s="10"/>
      <c r="N68" s="12"/>
      <c r="O68" s="10"/>
      <c r="P68" s="10"/>
      <c r="Q68" s="10"/>
      <c r="R68" s="10"/>
      <c r="S68" s="10"/>
      <c r="T68" s="41" t="s">
        <v>482</v>
      </c>
      <c r="U68" s="80" t="s">
        <v>493</v>
      </c>
      <c r="V68" s="252"/>
      <c r="W68" s="81"/>
      <c r="X68" s="82"/>
      <c r="Y68" s="54"/>
      <c r="Z68" s="31"/>
      <c r="AA68" s="348"/>
      <c r="AB68" s="48" t="s">
        <v>249</v>
      </c>
      <c r="AC68" s="39">
        <v>1</v>
      </c>
      <c r="AD68" s="10" t="s">
        <v>156</v>
      </c>
      <c r="AE68" s="32" t="s">
        <v>128</v>
      </c>
      <c r="AF68" s="12" t="s">
        <v>42</v>
      </c>
      <c r="AG68" s="38" t="s">
        <v>53</v>
      </c>
      <c r="AH68" s="10" t="s">
        <v>7</v>
      </c>
      <c r="AI68" s="40">
        <v>0</v>
      </c>
      <c r="AJ68" s="101">
        <v>0</v>
      </c>
      <c r="AK68" s="368"/>
      <c r="AL68" s="338">
        <f t="shared" si="21"/>
        <v>1</v>
      </c>
      <c r="AM68" s="339">
        <v>0</v>
      </c>
      <c r="AN68" s="340">
        <f t="shared" si="22"/>
        <v>0</v>
      </c>
      <c r="AO68" s="341">
        <v>0</v>
      </c>
      <c r="AP68" s="341">
        <f t="shared" si="23"/>
        <v>0</v>
      </c>
      <c r="AQ68" s="44" t="s">
        <v>392</v>
      </c>
    </row>
    <row r="69" spans="1:43" ht="27" customHeight="1">
      <c r="A69" s="138">
        <v>62</v>
      </c>
      <c r="B69" s="139" t="s">
        <v>29</v>
      </c>
      <c r="C69" s="140" t="s">
        <v>443</v>
      </c>
      <c r="D69" s="141" t="s">
        <v>463</v>
      </c>
      <c r="E69" s="11" t="s">
        <v>76</v>
      </c>
      <c r="F69" s="37"/>
      <c r="G69" s="11" t="s">
        <v>77</v>
      </c>
      <c r="H69" s="142" t="s">
        <v>456</v>
      </c>
      <c r="I69" s="11" t="s">
        <v>193</v>
      </c>
      <c r="J69" s="11"/>
      <c r="K69" s="79" t="s">
        <v>288</v>
      </c>
      <c r="L69" s="41" t="s">
        <v>1</v>
      </c>
      <c r="M69" s="10"/>
      <c r="N69" s="12"/>
      <c r="O69" s="10"/>
      <c r="P69" s="10"/>
      <c r="Q69" s="10"/>
      <c r="R69" s="10"/>
      <c r="S69" s="10"/>
      <c r="T69" s="41" t="s">
        <v>482</v>
      </c>
      <c r="U69" s="80" t="s">
        <v>493</v>
      </c>
      <c r="V69" s="252"/>
      <c r="W69" s="81"/>
      <c r="X69" s="82"/>
      <c r="Y69" s="54"/>
      <c r="Z69" s="31"/>
      <c r="AA69" s="348"/>
      <c r="AB69" s="48" t="s">
        <v>250</v>
      </c>
      <c r="AC69" s="39">
        <v>1</v>
      </c>
      <c r="AD69" s="10" t="s">
        <v>156</v>
      </c>
      <c r="AE69" s="32" t="s">
        <v>195</v>
      </c>
      <c r="AF69" s="12" t="s">
        <v>398</v>
      </c>
      <c r="AG69" s="38" t="s">
        <v>394</v>
      </c>
      <c r="AH69" s="10" t="s">
        <v>163</v>
      </c>
      <c r="AI69" s="40">
        <v>0</v>
      </c>
      <c r="AJ69" s="101">
        <v>0</v>
      </c>
      <c r="AK69" s="368"/>
      <c r="AL69" s="338">
        <f t="shared" si="21"/>
        <v>1</v>
      </c>
      <c r="AM69" s="339">
        <v>0</v>
      </c>
      <c r="AN69" s="340">
        <f t="shared" si="22"/>
        <v>0</v>
      </c>
      <c r="AO69" s="341">
        <v>0</v>
      </c>
      <c r="AP69" s="341">
        <f t="shared" si="23"/>
        <v>0</v>
      </c>
      <c r="AQ69" s="44" t="s">
        <v>392</v>
      </c>
    </row>
    <row r="70" spans="1:43" ht="27" customHeight="1">
      <c r="A70" s="138">
        <v>63</v>
      </c>
      <c r="B70" s="139" t="s">
        <v>29</v>
      </c>
      <c r="C70" s="140" t="s">
        <v>443</v>
      </c>
      <c r="D70" s="141" t="s">
        <v>463</v>
      </c>
      <c r="E70" s="11" t="s">
        <v>76</v>
      </c>
      <c r="F70" s="37"/>
      <c r="G70" s="11" t="s">
        <v>77</v>
      </c>
      <c r="H70" s="142" t="s">
        <v>456</v>
      </c>
      <c r="I70" s="11" t="s">
        <v>193</v>
      </c>
      <c r="J70" s="11"/>
      <c r="K70" s="79" t="s">
        <v>288</v>
      </c>
      <c r="L70" s="41" t="s">
        <v>1</v>
      </c>
      <c r="M70" s="10"/>
      <c r="N70" s="12"/>
      <c r="O70" s="10"/>
      <c r="P70" s="10"/>
      <c r="Q70" s="10"/>
      <c r="R70" s="10"/>
      <c r="S70" s="10"/>
      <c r="T70" s="41" t="s">
        <v>482</v>
      </c>
      <c r="U70" s="80" t="s">
        <v>493</v>
      </c>
      <c r="V70" s="252"/>
      <c r="W70" s="81"/>
      <c r="X70" s="82"/>
      <c r="Y70" s="54"/>
      <c r="Z70" s="31"/>
      <c r="AA70" s="348"/>
      <c r="AB70" s="48" t="s">
        <v>251</v>
      </c>
      <c r="AC70" s="39">
        <v>1</v>
      </c>
      <c r="AD70" s="10" t="s">
        <v>156</v>
      </c>
      <c r="AE70" s="32" t="s">
        <v>196</v>
      </c>
      <c r="AF70" s="12" t="s">
        <v>398</v>
      </c>
      <c r="AG70" s="38" t="s">
        <v>394</v>
      </c>
      <c r="AH70" s="10" t="s">
        <v>163</v>
      </c>
      <c r="AI70" s="40">
        <v>0</v>
      </c>
      <c r="AJ70" s="101">
        <v>0</v>
      </c>
      <c r="AK70" s="368"/>
      <c r="AL70" s="338">
        <f t="shared" si="21"/>
        <v>1</v>
      </c>
      <c r="AM70" s="339">
        <v>0</v>
      </c>
      <c r="AN70" s="340">
        <f t="shared" si="22"/>
        <v>0</v>
      </c>
      <c r="AO70" s="341">
        <v>0</v>
      </c>
      <c r="AP70" s="341">
        <f t="shared" si="23"/>
        <v>0</v>
      </c>
      <c r="AQ70" s="44" t="s">
        <v>392</v>
      </c>
    </row>
    <row r="71" spans="1:43" s="102" customFormat="1" ht="27" customHeight="1">
      <c r="A71" s="138">
        <v>64</v>
      </c>
      <c r="B71" s="139" t="s">
        <v>29</v>
      </c>
      <c r="C71" s="140" t="s">
        <v>443</v>
      </c>
      <c r="D71" s="141" t="s">
        <v>463</v>
      </c>
      <c r="E71" s="11" t="s">
        <v>76</v>
      </c>
      <c r="F71" s="37"/>
      <c r="G71" s="11" t="s">
        <v>77</v>
      </c>
      <c r="H71" s="142" t="s">
        <v>456</v>
      </c>
      <c r="I71" s="11" t="s">
        <v>193</v>
      </c>
      <c r="J71" s="11"/>
      <c r="K71" s="79" t="s">
        <v>288</v>
      </c>
      <c r="L71" s="41" t="s">
        <v>1</v>
      </c>
      <c r="M71" s="10"/>
      <c r="N71" s="12"/>
      <c r="O71" s="10"/>
      <c r="P71" s="10"/>
      <c r="Q71" s="10"/>
      <c r="R71" s="10"/>
      <c r="S71" s="10"/>
      <c r="T71" s="41" t="s">
        <v>482</v>
      </c>
      <c r="U71" s="80" t="s">
        <v>493</v>
      </c>
      <c r="V71" s="252"/>
      <c r="W71" s="81"/>
      <c r="X71" s="82"/>
      <c r="Y71" s="54"/>
      <c r="Z71" s="31"/>
      <c r="AA71" s="348"/>
      <c r="AB71" s="48" t="s">
        <v>252</v>
      </c>
      <c r="AC71" s="39">
        <v>1</v>
      </c>
      <c r="AD71" s="10" t="s">
        <v>156</v>
      </c>
      <c r="AE71" s="32" t="s">
        <v>197</v>
      </c>
      <c r="AF71" s="12" t="s">
        <v>399</v>
      </c>
      <c r="AG71" s="38" t="s">
        <v>20</v>
      </c>
      <c r="AH71" s="10" t="s">
        <v>163</v>
      </c>
      <c r="AI71" s="100">
        <v>0</v>
      </c>
      <c r="AJ71" s="101">
        <v>0</v>
      </c>
      <c r="AK71" s="368"/>
      <c r="AL71" s="338">
        <f t="shared" si="21"/>
        <v>1</v>
      </c>
      <c r="AM71" s="339">
        <v>0</v>
      </c>
      <c r="AN71" s="340">
        <f t="shared" si="22"/>
        <v>0</v>
      </c>
      <c r="AO71" s="341">
        <v>0</v>
      </c>
      <c r="AP71" s="341">
        <f t="shared" si="23"/>
        <v>0</v>
      </c>
      <c r="AQ71" s="44" t="s">
        <v>392</v>
      </c>
    </row>
    <row r="72" spans="1:43" s="102" customFormat="1" ht="27" customHeight="1">
      <c r="A72" s="138">
        <v>65</v>
      </c>
      <c r="B72" s="139" t="s">
        <v>29</v>
      </c>
      <c r="C72" s="140" t="s">
        <v>443</v>
      </c>
      <c r="D72" s="141" t="s">
        <v>463</v>
      </c>
      <c r="E72" s="11" t="s">
        <v>76</v>
      </c>
      <c r="F72" s="37"/>
      <c r="G72" s="11" t="s">
        <v>77</v>
      </c>
      <c r="H72" s="142" t="s">
        <v>456</v>
      </c>
      <c r="I72" s="11" t="s">
        <v>193</v>
      </c>
      <c r="J72" s="11"/>
      <c r="K72" s="79" t="s">
        <v>288</v>
      </c>
      <c r="L72" s="41" t="s">
        <v>1</v>
      </c>
      <c r="M72" s="10"/>
      <c r="N72" s="12"/>
      <c r="O72" s="10"/>
      <c r="P72" s="10"/>
      <c r="Q72" s="10"/>
      <c r="R72" s="10"/>
      <c r="S72" s="10"/>
      <c r="T72" s="41" t="s">
        <v>482</v>
      </c>
      <c r="U72" s="80" t="s">
        <v>493</v>
      </c>
      <c r="V72" s="252"/>
      <c r="W72" s="81"/>
      <c r="X72" s="82"/>
      <c r="Y72" s="54"/>
      <c r="Z72" s="31"/>
      <c r="AA72" s="348"/>
      <c r="AB72" s="48" t="s">
        <v>253</v>
      </c>
      <c r="AC72" s="39">
        <v>1</v>
      </c>
      <c r="AD72" s="10" t="s">
        <v>156</v>
      </c>
      <c r="AE72" s="32" t="s">
        <v>198</v>
      </c>
      <c r="AF72" s="12" t="s">
        <v>399</v>
      </c>
      <c r="AG72" s="38" t="s">
        <v>20</v>
      </c>
      <c r="AH72" s="10" t="s">
        <v>163</v>
      </c>
      <c r="AI72" s="100">
        <v>0</v>
      </c>
      <c r="AJ72" s="101">
        <v>0</v>
      </c>
      <c r="AK72" s="368"/>
      <c r="AL72" s="338">
        <f t="shared" si="21"/>
        <v>1</v>
      </c>
      <c r="AM72" s="339">
        <v>0</v>
      </c>
      <c r="AN72" s="340">
        <f t="shared" si="22"/>
        <v>0</v>
      </c>
      <c r="AO72" s="341">
        <v>0</v>
      </c>
      <c r="AP72" s="341">
        <f t="shared" si="23"/>
        <v>0</v>
      </c>
      <c r="AQ72" s="44" t="s">
        <v>392</v>
      </c>
    </row>
    <row r="73" spans="1:43" ht="27" customHeight="1">
      <c r="A73" s="138">
        <v>66</v>
      </c>
      <c r="B73" s="139" t="s">
        <v>29</v>
      </c>
      <c r="C73" s="140" t="s">
        <v>443</v>
      </c>
      <c r="D73" s="141" t="s">
        <v>463</v>
      </c>
      <c r="E73" s="11" t="s">
        <v>76</v>
      </c>
      <c r="F73" s="11"/>
      <c r="G73" s="11" t="s">
        <v>77</v>
      </c>
      <c r="H73" s="142" t="s">
        <v>456</v>
      </c>
      <c r="I73" s="11" t="s">
        <v>193</v>
      </c>
      <c r="J73" s="11"/>
      <c r="K73" s="79" t="s">
        <v>492</v>
      </c>
      <c r="L73" s="41" t="s">
        <v>1</v>
      </c>
      <c r="M73" s="10"/>
      <c r="N73" s="12"/>
      <c r="O73" s="10"/>
      <c r="P73" s="10"/>
      <c r="Q73" s="10"/>
      <c r="R73" s="10"/>
      <c r="S73" s="10"/>
      <c r="T73" s="41" t="s">
        <v>482</v>
      </c>
      <c r="U73" s="80" t="s">
        <v>493</v>
      </c>
      <c r="V73" s="252"/>
      <c r="W73" s="81"/>
      <c r="X73" s="82"/>
      <c r="Y73" s="54"/>
      <c r="Z73" s="31"/>
      <c r="AA73" s="348"/>
      <c r="AB73" s="48" t="s">
        <v>199</v>
      </c>
      <c r="AC73" s="39">
        <v>1</v>
      </c>
      <c r="AD73" s="10" t="s">
        <v>156</v>
      </c>
      <c r="AE73" s="32" t="s">
        <v>275</v>
      </c>
      <c r="AF73" s="12" t="s">
        <v>397</v>
      </c>
      <c r="AG73" s="38" t="s">
        <v>53</v>
      </c>
      <c r="AH73" s="10" t="s">
        <v>7</v>
      </c>
      <c r="AI73" s="40">
        <v>1199</v>
      </c>
      <c r="AJ73" s="43">
        <v>1199</v>
      </c>
      <c r="AK73" s="278" t="s">
        <v>496</v>
      </c>
      <c r="AL73" s="338">
        <f t="shared" ref="AL73:AL77" si="24">AC73</f>
        <v>1</v>
      </c>
      <c r="AM73" s="339">
        <v>0.9</v>
      </c>
      <c r="AN73" s="340">
        <f t="shared" ref="AN73:AN77" si="25">((AI73*AL73)*AM73)</f>
        <v>1079.1000000000001</v>
      </c>
      <c r="AO73" s="341">
        <v>-1079.1000000000001</v>
      </c>
      <c r="AP73" s="341">
        <f t="shared" ref="AP73:AP77" si="26">AN73+AO73</f>
        <v>0</v>
      </c>
      <c r="AQ73" s="44" t="s">
        <v>391</v>
      </c>
    </row>
    <row r="74" spans="1:43" ht="27" customHeight="1">
      <c r="A74" s="138">
        <v>67</v>
      </c>
      <c r="B74" s="139" t="s">
        <v>29</v>
      </c>
      <c r="C74" s="140" t="s">
        <v>443</v>
      </c>
      <c r="D74" s="141" t="s">
        <v>463</v>
      </c>
      <c r="E74" s="11" t="s">
        <v>76</v>
      </c>
      <c r="F74" s="11"/>
      <c r="G74" s="11" t="s">
        <v>77</v>
      </c>
      <c r="H74" s="142" t="s">
        <v>456</v>
      </c>
      <c r="I74" s="11" t="s">
        <v>193</v>
      </c>
      <c r="J74" s="11"/>
      <c r="K74" s="79" t="s">
        <v>492</v>
      </c>
      <c r="L74" s="41" t="s">
        <v>1</v>
      </c>
      <c r="M74" s="10"/>
      <c r="N74" s="12"/>
      <c r="O74" s="10"/>
      <c r="P74" s="10"/>
      <c r="Q74" s="10"/>
      <c r="R74" s="10"/>
      <c r="S74" s="10"/>
      <c r="T74" s="41" t="s">
        <v>482</v>
      </c>
      <c r="U74" s="80" t="s">
        <v>493</v>
      </c>
      <c r="V74" s="252"/>
      <c r="W74" s="81"/>
      <c r="X74" s="82"/>
      <c r="Y74" s="54"/>
      <c r="Z74" s="31"/>
      <c r="AA74" s="348"/>
      <c r="AB74" s="48" t="s">
        <v>200</v>
      </c>
      <c r="AC74" s="39">
        <v>6</v>
      </c>
      <c r="AD74" s="10" t="s">
        <v>156</v>
      </c>
      <c r="AE74" s="32" t="s">
        <v>267</v>
      </c>
      <c r="AF74" s="12" t="s">
        <v>397</v>
      </c>
      <c r="AG74" s="38" t="s">
        <v>53</v>
      </c>
      <c r="AH74" s="10" t="s">
        <v>7</v>
      </c>
      <c r="AI74" s="40">
        <v>487</v>
      </c>
      <c r="AJ74" s="43">
        <v>2922</v>
      </c>
      <c r="AK74" s="278" t="s">
        <v>496</v>
      </c>
      <c r="AL74" s="338">
        <f t="shared" si="24"/>
        <v>6</v>
      </c>
      <c r="AM74" s="339">
        <v>0.9</v>
      </c>
      <c r="AN74" s="340">
        <f t="shared" si="25"/>
        <v>2629.8</v>
      </c>
      <c r="AO74" s="341">
        <v>-2629.8</v>
      </c>
      <c r="AP74" s="341">
        <f t="shared" si="26"/>
        <v>0</v>
      </c>
      <c r="AQ74" s="44" t="s">
        <v>391</v>
      </c>
    </row>
    <row r="75" spans="1:43" ht="102">
      <c r="A75" s="177">
        <v>68</v>
      </c>
      <c r="B75" s="178" t="s">
        <v>29</v>
      </c>
      <c r="C75" s="179" t="s">
        <v>443</v>
      </c>
      <c r="D75" s="180" t="s">
        <v>463</v>
      </c>
      <c r="E75" s="11" t="s">
        <v>76</v>
      </c>
      <c r="F75" s="37"/>
      <c r="G75" s="11" t="s">
        <v>77</v>
      </c>
      <c r="H75" s="142" t="s">
        <v>456</v>
      </c>
      <c r="I75" s="11" t="s">
        <v>193</v>
      </c>
      <c r="J75" s="11"/>
      <c r="K75" s="79" t="s">
        <v>492</v>
      </c>
      <c r="L75" s="41" t="s">
        <v>1</v>
      </c>
      <c r="M75" s="10"/>
      <c r="N75" s="12"/>
      <c r="O75" s="10"/>
      <c r="P75" s="10"/>
      <c r="Q75" s="10"/>
      <c r="R75" s="10"/>
      <c r="S75" s="10"/>
      <c r="T75" s="41" t="s">
        <v>482</v>
      </c>
      <c r="U75" s="80" t="s">
        <v>493</v>
      </c>
      <c r="V75" s="252"/>
      <c r="W75" s="81"/>
      <c r="X75" s="82"/>
      <c r="Y75" s="54"/>
      <c r="Z75" s="31"/>
      <c r="AA75" s="348"/>
      <c r="AB75" s="48" t="s">
        <v>201</v>
      </c>
      <c r="AC75" s="39">
        <v>1</v>
      </c>
      <c r="AD75" s="10" t="s">
        <v>156</v>
      </c>
      <c r="AE75" s="32" t="s">
        <v>424</v>
      </c>
      <c r="AF75" s="12" t="s">
        <v>396</v>
      </c>
      <c r="AG75" s="38" t="s">
        <v>377</v>
      </c>
      <c r="AH75" s="10" t="s">
        <v>7</v>
      </c>
      <c r="AI75" s="40">
        <v>26941</v>
      </c>
      <c r="AJ75" s="43">
        <v>26941</v>
      </c>
      <c r="AK75" s="278" t="s">
        <v>553</v>
      </c>
      <c r="AL75" s="338">
        <f t="shared" si="24"/>
        <v>1</v>
      </c>
      <c r="AM75" s="339">
        <v>0.9</v>
      </c>
      <c r="AN75" s="340">
        <f t="shared" si="25"/>
        <v>24246.9</v>
      </c>
      <c r="AO75" s="341">
        <v>0</v>
      </c>
      <c r="AP75" s="341">
        <f t="shared" si="26"/>
        <v>24246.9</v>
      </c>
      <c r="AQ75" s="44" t="s">
        <v>391</v>
      </c>
    </row>
    <row r="76" spans="1:43" ht="25.5">
      <c r="A76" s="138">
        <v>69</v>
      </c>
      <c r="B76" s="139" t="s">
        <v>29</v>
      </c>
      <c r="C76" s="140" t="s">
        <v>443</v>
      </c>
      <c r="D76" s="141" t="s">
        <v>463</v>
      </c>
      <c r="E76" s="11" t="s">
        <v>76</v>
      </c>
      <c r="F76" s="37"/>
      <c r="G76" s="11" t="s">
        <v>59</v>
      </c>
      <c r="H76" s="142" t="s">
        <v>456</v>
      </c>
      <c r="I76" s="11" t="s">
        <v>193</v>
      </c>
      <c r="J76" s="11"/>
      <c r="K76" s="79" t="s">
        <v>492</v>
      </c>
      <c r="L76" s="41" t="s">
        <v>1</v>
      </c>
      <c r="M76" s="10"/>
      <c r="N76" s="12"/>
      <c r="O76" s="10"/>
      <c r="P76" s="10"/>
      <c r="Q76" s="10"/>
      <c r="R76" s="10"/>
      <c r="S76" s="10"/>
      <c r="T76" s="41" t="s">
        <v>482</v>
      </c>
      <c r="U76" s="80" t="s">
        <v>493</v>
      </c>
      <c r="V76" s="252"/>
      <c r="W76" s="81"/>
      <c r="X76" s="82"/>
      <c r="Y76" s="54"/>
      <c r="Z76" s="31"/>
      <c r="AA76" s="348"/>
      <c r="AB76" s="48" t="s">
        <v>409</v>
      </c>
      <c r="AC76" s="39">
        <v>1</v>
      </c>
      <c r="AD76" s="10" t="s">
        <v>156</v>
      </c>
      <c r="AE76" s="32" t="s">
        <v>410</v>
      </c>
      <c r="AF76" s="12" t="s">
        <v>396</v>
      </c>
      <c r="AG76" s="38" t="s">
        <v>157</v>
      </c>
      <c r="AH76" s="10" t="s">
        <v>7</v>
      </c>
      <c r="AI76" s="40">
        <v>15197</v>
      </c>
      <c r="AJ76" s="43">
        <v>15197</v>
      </c>
      <c r="AK76" s="278" t="s">
        <v>553</v>
      </c>
      <c r="AL76" s="338">
        <f t="shared" si="24"/>
        <v>1</v>
      </c>
      <c r="AM76" s="339">
        <v>0.9</v>
      </c>
      <c r="AN76" s="340">
        <f t="shared" si="25"/>
        <v>13677.300000000001</v>
      </c>
      <c r="AO76" s="341">
        <v>0</v>
      </c>
      <c r="AP76" s="341">
        <f t="shared" si="26"/>
        <v>13677.300000000001</v>
      </c>
      <c r="AQ76" s="44" t="s">
        <v>391</v>
      </c>
    </row>
    <row r="77" spans="1:43" ht="25.5">
      <c r="A77" s="138">
        <v>70</v>
      </c>
      <c r="B77" s="139" t="s">
        <v>29</v>
      </c>
      <c r="C77" s="140" t="s">
        <v>443</v>
      </c>
      <c r="D77" s="141" t="s">
        <v>463</v>
      </c>
      <c r="E77" s="11" t="s">
        <v>76</v>
      </c>
      <c r="F77" s="37"/>
      <c r="G77" s="11" t="s">
        <v>77</v>
      </c>
      <c r="H77" s="142" t="s">
        <v>456</v>
      </c>
      <c r="I77" s="11" t="s">
        <v>193</v>
      </c>
      <c r="J77" s="11"/>
      <c r="K77" s="79" t="s">
        <v>288</v>
      </c>
      <c r="L77" s="41" t="s">
        <v>1</v>
      </c>
      <c r="M77" s="10"/>
      <c r="N77" s="12"/>
      <c r="O77" s="10"/>
      <c r="P77" s="10"/>
      <c r="Q77" s="10"/>
      <c r="R77" s="10"/>
      <c r="S77" s="10"/>
      <c r="T77" s="41" t="s">
        <v>482</v>
      </c>
      <c r="U77" s="80" t="s">
        <v>493</v>
      </c>
      <c r="V77" s="252"/>
      <c r="W77" s="81"/>
      <c r="X77" s="82"/>
      <c r="Y77" s="54"/>
      <c r="Z77" s="31"/>
      <c r="AA77" s="348"/>
      <c r="AB77" s="48" t="s">
        <v>254</v>
      </c>
      <c r="AC77" s="39">
        <v>1</v>
      </c>
      <c r="AD77" s="10" t="s">
        <v>156</v>
      </c>
      <c r="AE77" s="32" t="s">
        <v>56</v>
      </c>
      <c r="AF77" s="12" t="s">
        <v>388</v>
      </c>
      <c r="AG77" s="38" t="s">
        <v>372</v>
      </c>
      <c r="AH77" s="10" t="s">
        <v>16</v>
      </c>
      <c r="AI77" s="40">
        <v>0</v>
      </c>
      <c r="AJ77" s="43" t="s">
        <v>286</v>
      </c>
      <c r="AK77" s="278" t="s">
        <v>548</v>
      </c>
      <c r="AL77" s="338">
        <f t="shared" si="24"/>
        <v>1</v>
      </c>
      <c r="AM77" s="339">
        <v>0.9</v>
      </c>
      <c r="AN77" s="340">
        <f t="shared" si="25"/>
        <v>0</v>
      </c>
      <c r="AO77" s="341">
        <v>0</v>
      </c>
      <c r="AP77" s="341">
        <f t="shared" si="26"/>
        <v>0</v>
      </c>
      <c r="AQ77" s="44" t="s">
        <v>391</v>
      </c>
    </row>
    <row r="78" spans="1:43" ht="25.5">
      <c r="A78" s="138">
        <v>71</v>
      </c>
      <c r="B78" s="139" t="s">
        <v>29</v>
      </c>
      <c r="C78" s="140" t="s">
        <v>443</v>
      </c>
      <c r="D78" s="141" t="s">
        <v>463</v>
      </c>
      <c r="E78" s="11" t="s">
        <v>76</v>
      </c>
      <c r="F78" s="37"/>
      <c r="G78" s="11" t="s">
        <v>59</v>
      </c>
      <c r="H78" s="142" t="s">
        <v>456</v>
      </c>
      <c r="I78" s="11" t="s">
        <v>193</v>
      </c>
      <c r="J78" s="11"/>
      <c r="K78" s="79" t="s">
        <v>492</v>
      </c>
      <c r="L78" s="41" t="s">
        <v>1</v>
      </c>
      <c r="M78" s="10"/>
      <c r="N78" s="12"/>
      <c r="O78" s="10"/>
      <c r="P78" s="10"/>
      <c r="Q78" s="10"/>
      <c r="R78" s="10"/>
      <c r="S78" s="10"/>
      <c r="T78" s="41" t="s">
        <v>482</v>
      </c>
      <c r="U78" s="80" t="s">
        <v>493</v>
      </c>
      <c r="V78" s="252"/>
      <c r="W78" s="81"/>
      <c r="X78" s="82"/>
      <c r="Y78" s="54"/>
      <c r="Z78" s="31"/>
      <c r="AA78" s="348"/>
      <c r="AB78" s="48" t="s">
        <v>202</v>
      </c>
      <c r="AC78" s="39">
        <v>1</v>
      </c>
      <c r="AD78" s="10" t="s">
        <v>156</v>
      </c>
      <c r="AE78" s="32" t="s">
        <v>276</v>
      </c>
      <c r="AF78" s="12" t="s">
        <v>397</v>
      </c>
      <c r="AG78" s="38" t="s">
        <v>489</v>
      </c>
      <c r="AH78" s="10" t="s">
        <v>7</v>
      </c>
      <c r="AI78" s="40">
        <v>6041</v>
      </c>
      <c r="AJ78" s="43">
        <v>6041</v>
      </c>
      <c r="AK78" s="278"/>
      <c r="AL78" s="338">
        <f t="shared" ref="AL78:AL81" si="27">AC78</f>
        <v>1</v>
      </c>
      <c r="AM78" s="339">
        <v>0</v>
      </c>
      <c r="AN78" s="340">
        <f t="shared" ref="AN78:AN81" si="28">((AI78*AL78)*AM78)</f>
        <v>0</v>
      </c>
      <c r="AO78" s="341">
        <v>0</v>
      </c>
      <c r="AP78" s="341">
        <f t="shared" ref="AP78:AP81" si="29">AN78+AO78</f>
        <v>0</v>
      </c>
      <c r="AQ78" s="44" t="s">
        <v>391</v>
      </c>
    </row>
    <row r="79" spans="1:43" ht="110.25" customHeight="1">
      <c r="A79" s="177">
        <v>72</v>
      </c>
      <c r="B79" s="178" t="s">
        <v>29</v>
      </c>
      <c r="C79" s="179" t="s">
        <v>443</v>
      </c>
      <c r="D79" s="180" t="s">
        <v>463</v>
      </c>
      <c r="E79" s="11" t="s">
        <v>76</v>
      </c>
      <c r="F79" s="37"/>
      <c r="G79" s="11" t="s">
        <v>77</v>
      </c>
      <c r="H79" s="142" t="s">
        <v>456</v>
      </c>
      <c r="I79" s="11" t="s">
        <v>193</v>
      </c>
      <c r="J79" s="11"/>
      <c r="K79" s="79" t="s">
        <v>492</v>
      </c>
      <c r="L79" s="41" t="s">
        <v>1</v>
      </c>
      <c r="M79" s="10"/>
      <c r="N79" s="12"/>
      <c r="O79" s="10"/>
      <c r="P79" s="10"/>
      <c r="Q79" s="10"/>
      <c r="R79" s="10"/>
      <c r="S79" s="10"/>
      <c r="T79" s="41" t="s">
        <v>482</v>
      </c>
      <c r="U79" s="80" t="s">
        <v>493</v>
      </c>
      <c r="V79" s="252"/>
      <c r="W79" s="81"/>
      <c r="X79" s="82"/>
      <c r="Y79" s="54"/>
      <c r="Z79" s="31"/>
      <c r="AA79" s="348"/>
      <c r="AB79" s="48" t="s">
        <v>203</v>
      </c>
      <c r="AC79" s="39">
        <v>1</v>
      </c>
      <c r="AD79" s="10" t="s">
        <v>156</v>
      </c>
      <c r="AE79" s="32" t="s">
        <v>425</v>
      </c>
      <c r="AF79" s="12" t="s">
        <v>396</v>
      </c>
      <c r="AG79" s="38" t="s">
        <v>377</v>
      </c>
      <c r="AH79" s="10" t="s">
        <v>7</v>
      </c>
      <c r="AI79" s="40">
        <v>50439</v>
      </c>
      <c r="AJ79" s="43">
        <v>50439</v>
      </c>
      <c r="AK79" s="278" t="s">
        <v>553</v>
      </c>
      <c r="AL79" s="338">
        <f t="shared" si="27"/>
        <v>1</v>
      </c>
      <c r="AM79" s="339">
        <v>0.9</v>
      </c>
      <c r="AN79" s="340">
        <f t="shared" si="28"/>
        <v>45395.1</v>
      </c>
      <c r="AO79" s="341">
        <v>0</v>
      </c>
      <c r="AP79" s="341">
        <f t="shared" si="29"/>
        <v>45395.1</v>
      </c>
      <c r="AQ79" s="44" t="s">
        <v>391</v>
      </c>
    </row>
    <row r="80" spans="1:43" ht="25.5">
      <c r="A80" s="138">
        <v>73</v>
      </c>
      <c r="B80" s="139" t="s">
        <v>29</v>
      </c>
      <c r="C80" s="140" t="s">
        <v>443</v>
      </c>
      <c r="D80" s="141" t="s">
        <v>463</v>
      </c>
      <c r="E80" s="11" t="s">
        <v>76</v>
      </c>
      <c r="F80" s="37"/>
      <c r="G80" s="11" t="s">
        <v>59</v>
      </c>
      <c r="H80" s="142" t="s">
        <v>456</v>
      </c>
      <c r="I80" s="11" t="s">
        <v>193</v>
      </c>
      <c r="J80" s="11"/>
      <c r="K80" s="79" t="s">
        <v>492</v>
      </c>
      <c r="L80" s="41" t="s">
        <v>1</v>
      </c>
      <c r="M80" s="10"/>
      <c r="N80" s="12"/>
      <c r="O80" s="10"/>
      <c r="P80" s="10"/>
      <c r="Q80" s="10"/>
      <c r="R80" s="10"/>
      <c r="S80" s="10"/>
      <c r="T80" s="41" t="s">
        <v>482</v>
      </c>
      <c r="U80" s="80" t="s">
        <v>493</v>
      </c>
      <c r="V80" s="252"/>
      <c r="W80" s="81"/>
      <c r="X80" s="82"/>
      <c r="Y80" s="54"/>
      <c r="Z80" s="31"/>
      <c r="AA80" s="348"/>
      <c r="AB80" s="48" t="s">
        <v>411</v>
      </c>
      <c r="AC80" s="39">
        <v>1</v>
      </c>
      <c r="AD80" s="10" t="s">
        <v>156</v>
      </c>
      <c r="AE80" s="32" t="s">
        <v>412</v>
      </c>
      <c r="AF80" s="12" t="s">
        <v>396</v>
      </c>
      <c r="AG80" s="38" t="s">
        <v>157</v>
      </c>
      <c r="AH80" s="10" t="s">
        <v>7</v>
      </c>
      <c r="AI80" s="40">
        <v>10137</v>
      </c>
      <c r="AJ80" s="43">
        <v>10137</v>
      </c>
      <c r="AK80" s="278" t="s">
        <v>553</v>
      </c>
      <c r="AL80" s="338">
        <f t="shared" si="27"/>
        <v>1</v>
      </c>
      <c r="AM80" s="339">
        <v>0.9</v>
      </c>
      <c r="AN80" s="340">
        <f t="shared" si="28"/>
        <v>9123.3000000000011</v>
      </c>
      <c r="AO80" s="341">
        <v>0</v>
      </c>
      <c r="AP80" s="341">
        <f t="shared" si="29"/>
        <v>9123.3000000000011</v>
      </c>
      <c r="AQ80" s="44" t="s">
        <v>391</v>
      </c>
    </row>
    <row r="81" spans="1:43" ht="25.5">
      <c r="A81" s="138">
        <v>74</v>
      </c>
      <c r="B81" s="139" t="s">
        <v>29</v>
      </c>
      <c r="C81" s="140" t="s">
        <v>443</v>
      </c>
      <c r="D81" s="141" t="s">
        <v>463</v>
      </c>
      <c r="E81" s="11" t="s">
        <v>76</v>
      </c>
      <c r="F81" s="37"/>
      <c r="G81" s="11" t="s">
        <v>77</v>
      </c>
      <c r="H81" s="142" t="s">
        <v>456</v>
      </c>
      <c r="I81" s="11" t="s">
        <v>193</v>
      </c>
      <c r="J81" s="11"/>
      <c r="K81" s="79" t="s">
        <v>492</v>
      </c>
      <c r="L81" s="41" t="s">
        <v>1</v>
      </c>
      <c r="M81" s="10"/>
      <c r="N81" s="12"/>
      <c r="O81" s="10"/>
      <c r="P81" s="10"/>
      <c r="Q81" s="10"/>
      <c r="R81" s="10"/>
      <c r="S81" s="10"/>
      <c r="T81" s="41" t="s">
        <v>482</v>
      </c>
      <c r="U81" s="80" t="s">
        <v>493</v>
      </c>
      <c r="V81" s="252"/>
      <c r="W81" s="81"/>
      <c r="X81" s="82"/>
      <c r="Y81" s="54"/>
      <c r="Z81" s="31"/>
      <c r="AA81" s="348"/>
      <c r="AB81" s="48" t="s">
        <v>255</v>
      </c>
      <c r="AC81" s="39">
        <v>1</v>
      </c>
      <c r="AD81" s="10" t="s">
        <v>156</v>
      </c>
      <c r="AE81" s="32" t="s">
        <v>56</v>
      </c>
      <c r="AF81" s="12" t="s">
        <v>388</v>
      </c>
      <c r="AG81" s="38" t="s">
        <v>372</v>
      </c>
      <c r="AH81" s="10" t="s">
        <v>16</v>
      </c>
      <c r="AI81" s="40">
        <v>11603</v>
      </c>
      <c r="AJ81" s="43">
        <v>11603</v>
      </c>
      <c r="AK81" s="278" t="s">
        <v>548</v>
      </c>
      <c r="AL81" s="338">
        <f t="shared" si="27"/>
        <v>1</v>
      </c>
      <c r="AM81" s="339">
        <v>0.9</v>
      </c>
      <c r="AN81" s="340">
        <f t="shared" si="28"/>
        <v>10442.700000000001</v>
      </c>
      <c r="AO81" s="341">
        <v>0</v>
      </c>
      <c r="AP81" s="341">
        <f t="shared" si="29"/>
        <v>10442.700000000001</v>
      </c>
      <c r="AQ81" s="44" t="s">
        <v>391</v>
      </c>
    </row>
    <row r="82" spans="1:43" ht="24" customHeight="1">
      <c r="A82" s="133">
        <v>75</v>
      </c>
      <c r="B82" s="134" t="s">
        <v>29</v>
      </c>
      <c r="C82" s="135" t="s">
        <v>443</v>
      </c>
      <c r="D82" s="136" t="s">
        <v>463</v>
      </c>
      <c r="E82" s="49" t="s">
        <v>76</v>
      </c>
      <c r="F82" s="49"/>
      <c r="G82" s="49" t="s">
        <v>77</v>
      </c>
      <c r="H82" s="137" t="s">
        <v>457</v>
      </c>
      <c r="I82" s="49" t="s">
        <v>204</v>
      </c>
      <c r="J82" s="49"/>
      <c r="K82" s="65"/>
      <c r="L82" s="66" t="s">
        <v>1</v>
      </c>
      <c r="M82" s="67"/>
      <c r="N82" s="68"/>
      <c r="O82" s="67"/>
      <c r="P82" s="67"/>
      <c r="Q82" s="67"/>
      <c r="R82" s="69" t="s">
        <v>0</v>
      </c>
      <c r="S82" s="67"/>
      <c r="T82" s="66" t="s">
        <v>482</v>
      </c>
      <c r="U82" s="70" t="s">
        <v>491</v>
      </c>
      <c r="V82" s="71"/>
      <c r="W82" s="73"/>
      <c r="X82" s="74"/>
      <c r="Y82" s="75"/>
      <c r="Z82" s="71"/>
      <c r="AA82" s="347"/>
      <c r="AB82" s="21"/>
      <c r="AC82" s="76"/>
      <c r="AD82" s="77"/>
      <c r="AE82" s="22" t="s">
        <v>204</v>
      </c>
      <c r="AF82" s="78"/>
      <c r="AG82" s="78"/>
      <c r="AH82" s="77"/>
      <c r="AI82" s="78"/>
      <c r="AJ82" s="77"/>
      <c r="AK82" s="77"/>
      <c r="AL82" s="77"/>
      <c r="AM82" s="77"/>
      <c r="AN82" s="77"/>
      <c r="AO82" s="77"/>
      <c r="AP82" s="77"/>
      <c r="AQ82" s="72" t="s">
        <v>391</v>
      </c>
    </row>
    <row r="83" spans="1:43" ht="50.1" customHeight="1">
      <c r="A83" s="138">
        <v>76</v>
      </c>
      <c r="B83" s="139" t="s">
        <v>29</v>
      </c>
      <c r="C83" s="140" t="s">
        <v>443</v>
      </c>
      <c r="D83" s="141" t="s">
        <v>463</v>
      </c>
      <c r="E83" s="11" t="s">
        <v>76</v>
      </c>
      <c r="F83" s="37"/>
      <c r="G83" s="11" t="s">
        <v>77</v>
      </c>
      <c r="H83" s="142" t="s">
        <v>457</v>
      </c>
      <c r="I83" s="11" t="s">
        <v>204</v>
      </c>
      <c r="J83" s="11"/>
      <c r="K83" s="79" t="s">
        <v>288</v>
      </c>
      <c r="L83" s="41" t="s">
        <v>1</v>
      </c>
      <c r="M83" s="10"/>
      <c r="N83" s="12"/>
      <c r="O83" s="10"/>
      <c r="P83" s="10"/>
      <c r="Q83" s="10"/>
      <c r="R83" s="10"/>
      <c r="S83" s="10"/>
      <c r="T83" s="41" t="s">
        <v>482</v>
      </c>
      <c r="U83" s="80" t="s">
        <v>493</v>
      </c>
      <c r="V83" s="252"/>
      <c r="W83" s="81"/>
      <c r="X83" s="82"/>
      <c r="Y83" s="54"/>
      <c r="Z83" s="31"/>
      <c r="AA83" s="348"/>
      <c r="AB83" s="48" t="s">
        <v>205</v>
      </c>
      <c r="AC83" s="39">
        <v>1</v>
      </c>
      <c r="AD83" s="10" t="s">
        <v>156</v>
      </c>
      <c r="AE83" s="32" t="s">
        <v>206</v>
      </c>
      <c r="AF83" s="12" t="s">
        <v>42</v>
      </c>
      <c r="AG83" s="38" t="s">
        <v>53</v>
      </c>
      <c r="AH83" s="10" t="s">
        <v>7</v>
      </c>
      <c r="AI83" s="40">
        <v>0</v>
      </c>
      <c r="AJ83" s="101">
        <v>0</v>
      </c>
      <c r="AK83" s="278" t="s">
        <v>544</v>
      </c>
      <c r="AL83" s="338">
        <f t="shared" ref="AL83:AL86" si="30">AC83</f>
        <v>1</v>
      </c>
      <c r="AM83" s="339" t="s">
        <v>546</v>
      </c>
      <c r="AN83" s="340">
        <v>0</v>
      </c>
      <c r="AO83" s="341">
        <v>0</v>
      </c>
      <c r="AP83" s="341">
        <f t="shared" ref="AP83:AP86" si="31">AN83+AO83</f>
        <v>0</v>
      </c>
      <c r="AQ83" s="44" t="s">
        <v>392</v>
      </c>
    </row>
    <row r="84" spans="1:43" ht="27" customHeight="1">
      <c r="A84" s="138">
        <v>77</v>
      </c>
      <c r="B84" s="139" t="s">
        <v>29</v>
      </c>
      <c r="C84" s="140" t="s">
        <v>443</v>
      </c>
      <c r="D84" s="141" t="s">
        <v>463</v>
      </c>
      <c r="E84" s="11" t="s">
        <v>76</v>
      </c>
      <c r="F84" s="37"/>
      <c r="G84" s="11" t="s">
        <v>77</v>
      </c>
      <c r="H84" s="142" t="s">
        <v>457</v>
      </c>
      <c r="I84" s="11" t="s">
        <v>204</v>
      </c>
      <c r="J84" s="11"/>
      <c r="K84" s="79" t="s">
        <v>288</v>
      </c>
      <c r="L84" s="41" t="s">
        <v>1</v>
      </c>
      <c r="M84" s="10"/>
      <c r="N84" s="12"/>
      <c r="O84" s="10"/>
      <c r="P84" s="10"/>
      <c r="Q84" s="10"/>
      <c r="R84" s="10"/>
      <c r="S84" s="10"/>
      <c r="T84" s="41" t="s">
        <v>482</v>
      </c>
      <c r="U84" s="80" t="s">
        <v>493</v>
      </c>
      <c r="V84" s="252"/>
      <c r="W84" s="81"/>
      <c r="X84" s="82"/>
      <c r="Y84" s="54"/>
      <c r="Z84" s="31"/>
      <c r="AA84" s="348"/>
      <c r="AB84" s="48" t="s">
        <v>256</v>
      </c>
      <c r="AC84" s="39">
        <v>1</v>
      </c>
      <c r="AD84" s="10" t="s">
        <v>156</v>
      </c>
      <c r="AE84" s="32" t="s">
        <v>81</v>
      </c>
      <c r="AF84" s="12" t="s">
        <v>42</v>
      </c>
      <c r="AG84" s="38" t="s">
        <v>53</v>
      </c>
      <c r="AH84" s="10" t="s">
        <v>7</v>
      </c>
      <c r="AI84" s="40">
        <v>0</v>
      </c>
      <c r="AJ84" s="101">
        <v>0</v>
      </c>
      <c r="AK84" s="368"/>
      <c r="AL84" s="338">
        <f t="shared" si="30"/>
        <v>1</v>
      </c>
      <c r="AM84" s="339">
        <v>0</v>
      </c>
      <c r="AN84" s="340">
        <f t="shared" ref="AN84:AN86" si="32">((AI84*AL84)*AM84)</f>
        <v>0</v>
      </c>
      <c r="AO84" s="341">
        <v>0</v>
      </c>
      <c r="AP84" s="341">
        <f t="shared" si="31"/>
        <v>0</v>
      </c>
      <c r="AQ84" s="44" t="s">
        <v>392</v>
      </c>
    </row>
    <row r="85" spans="1:43" ht="27" customHeight="1">
      <c r="A85" s="138">
        <v>78</v>
      </c>
      <c r="B85" s="139" t="s">
        <v>29</v>
      </c>
      <c r="C85" s="140" t="s">
        <v>443</v>
      </c>
      <c r="D85" s="141" t="s">
        <v>463</v>
      </c>
      <c r="E85" s="11" t="s">
        <v>76</v>
      </c>
      <c r="F85" s="37"/>
      <c r="G85" s="11" t="s">
        <v>77</v>
      </c>
      <c r="H85" s="142" t="s">
        <v>457</v>
      </c>
      <c r="I85" s="11" t="s">
        <v>204</v>
      </c>
      <c r="J85" s="11"/>
      <c r="K85" s="79" t="s">
        <v>288</v>
      </c>
      <c r="L85" s="41" t="s">
        <v>1</v>
      </c>
      <c r="M85" s="10"/>
      <c r="N85" s="12"/>
      <c r="O85" s="10"/>
      <c r="P85" s="10"/>
      <c r="Q85" s="10"/>
      <c r="R85" s="10"/>
      <c r="S85" s="10"/>
      <c r="T85" s="41" t="s">
        <v>482</v>
      </c>
      <c r="U85" s="80" t="s">
        <v>493</v>
      </c>
      <c r="V85" s="252"/>
      <c r="W85" s="81"/>
      <c r="X85" s="82"/>
      <c r="Y85" s="54"/>
      <c r="Z85" s="31"/>
      <c r="AA85" s="348"/>
      <c r="AB85" s="48" t="s">
        <v>257</v>
      </c>
      <c r="AC85" s="39">
        <v>1</v>
      </c>
      <c r="AD85" s="10" t="s">
        <v>156</v>
      </c>
      <c r="AE85" s="32" t="s">
        <v>82</v>
      </c>
      <c r="AF85" s="12" t="s">
        <v>398</v>
      </c>
      <c r="AG85" s="38" t="s">
        <v>394</v>
      </c>
      <c r="AH85" s="10" t="s">
        <v>163</v>
      </c>
      <c r="AI85" s="40">
        <v>0</v>
      </c>
      <c r="AJ85" s="101">
        <v>0</v>
      </c>
      <c r="AK85" s="368"/>
      <c r="AL85" s="338">
        <f t="shared" si="30"/>
        <v>1</v>
      </c>
      <c r="AM85" s="339">
        <v>0</v>
      </c>
      <c r="AN85" s="340">
        <f t="shared" si="32"/>
        <v>0</v>
      </c>
      <c r="AO85" s="341">
        <v>0</v>
      </c>
      <c r="AP85" s="341">
        <f t="shared" si="31"/>
        <v>0</v>
      </c>
      <c r="AQ85" s="44" t="s">
        <v>392</v>
      </c>
    </row>
    <row r="86" spans="1:43" s="102" customFormat="1" ht="27" customHeight="1">
      <c r="A86" s="138">
        <v>79</v>
      </c>
      <c r="B86" s="139" t="s">
        <v>29</v>
      </c>
      <c r="C86" s="140" t="s">
        <v>443</v>
      </c>
      <c r="D86" s="141" t="s">
        <v>463</v>
      </c>
      <c r="E86" s="11" t="s">
        <v>76</v>
      </c>
      <c r="F86" s="37"/>
      <c r="G86" s="11" t="s">
        <v>77</v>
      </c>
      <c r="H86" s="142" t="s">
        <v>457</v>
      </c>
      <c r="I86" s="11" t="s">
        <v>204</v>
      </c>
      <c r="J86" s="11"/>
      <c r="K86" s="79" t="s">
        <v>288</v>
      </c>
      <c r="L86" s="41" t="s">
        <v>1</v>
      </c>
      <c r="M86" s="10"/>
      <c r="N86" s="12"/>
      <c r="O86" s="10"/>
      <c r="P86" s="10"/>
      <c r="Q86" s="10"/>
      <c r="R86" s="10"/>
      <c r="S86" s="10"/>
      <c r="T86" s="41" t="s">
        <v>482</v>
      </c>
      <c r="U86" s="80" t="s">
        <v>493</v>
      </c>
      <c r="V86" s="252"/>
      <c r="W86" s="81"/>
      <c r="X86" s="82"/>
      <c r="Y86" s="54"/>
      <c r="Z86" s="31"/>
      <c r="AA86" s="348"/>
      <c r="AB86" s="48" t="s">
        <v>258</v>
      </c>
      <c r="AC86" s="39">
        <v>1</v>
      </c>
      <c r="AD86" s="10" t="s">
        <v>156</v>
      </c>
      <c r="AE86" s="32" t="s">
        <v>149</v>
      </c>
      <c r="AF86" s="12" t="s">
        <v>399</v>
      </c>
      <c r="AG86" s="38" t="s">
        <v>20</v>
      </c>
      <c r="AH86" s="10" t="s">
        <v>163</v>
      </c>
      <c r="AI86" s="100">
        <v>0</v>
      </c>
      <c r="AJ86" s="101">
        <v>0</v>
      </c>
      <c r="AK86" s="368"/>
      <c r="AL86" s="338">
        <f t="shared" si="30"/>
        <v>1</v>
      </c>
      <c r="AM86" s="339">
        <v>0</v>
      </c>
      <c r="AN86" s="340">
        <f t="shared" si="32"/>
        <v>0</v>
      </c>
      <c r="AO86" s="341">
        <v>0</v>
      </c>
      <c r="AP86" s="341">
        <f t="shared" si="31"/>
        <v>0</v>
      </c>
      <c r="AQ86" s="44" t="s">
        <v>392</v>
      </c>
    </row>
    <row r="87" spans="1:43" ht="24" customHeight="1">
      <c r="A87" s="133">
        <v>80</v>
      </c>
      <c r="B87" s="134" t="s">
        <v>29</v>
      </c>
      <c r="C87" s="135" t="s">
        <v>443</v>
      </c>
      <c r="D87" s="136" t="s">
        <v>463</v>
      </c>
      <c r="E87" s="49" t="s">
        <v>76</v>
      </c>
      <c r="F87" s="49"/>
      <c r="G87" s="49" t="s">
        <v>77</v>
      </c>
      <c r="H87" s="137" t="s">
        <v>458</v>
      </c>
      <c r="I87" s="49" t="s">
        <v>207</v>
      </c>
      <c r="J87" s="49"/>
      <c r="K87" s="65"/>
      <c r="L87" s="66" t="s">
        <v>1</v>
      </c>
      <c r="M87" s="67"/>
      <c r="N87" s="68"/>
      <c r="O87" s="67"/>
      <c r="P87" s="67"/>
      <c r="Q87" s="67"/>
      <c r="R87" s="69" t="s">
        <v>0</v>
      </c>
      <c r="S87" s="67"/>
      <c r="T87" s="66" t="s">
        <v>482</v>
      </c>
      <c r="U87" s="70" t="s">
        <v>491</v>
      </c>
      <c r="V87" s="71"/>
      <c r="W87" s="73"/>
      <c r="X87" s="74"/>
      <c r="Y87" s="75"/>
      <c r="Z87" s="71"/>
      <c r="AA87" s="347"/>
      <c r="AB87" s="21"/>
      <c r="AC87" s="76"/>
      <c r="AD87" s="77"/>
      <c r="AE87" s="22" t="s">
        <v>207</v>
      </c>
      <c r="AF87" s="78"/>
      <c r="AG87" s="78"/>
      <c r="AH87" s="77"/>
      <c r="AI87" s="78"/>
      <c r="AJ87" s="77"/>
      <c r="AK87" s="77"/>
      <c r="AL87" s="77"/>
      <c r="AM87" s="77"/>
      <c r="AN87" s="77"/>
      <c r="AO87" s="77"/>
      <c r="AP87" s="77"/>
      <c r="AQ87" s="72" t="s">
        <v>391</v>
      </c>
    </row>
    <row r="88" spans="1:43" ht="27" customHeight="1">
      <c r="A88" s="138">
        <v>81</v>
      </c>
      <c r="B88" s="139" t="s">
        <v>29</v>
      </c>
      <c r="C88" s="140" t="s">
        <v>443</v>
      </c>
      <c r="D88" s="141" t="s">
        <v>463</v>
      </c>
      <c r="E88" s="11" t="s">
        <v>76</v>
      </c>
      <c r="F88" s="11"/>
      <c r="G88" s="11" t="s">
        <v>77</v>
      </c>
      <c r="H88" s="142" t="s">
        <v>458</v>
      </c>
      <c r="I88" s="11" t="s">
        <v>207</v>
      </c>
      <c r="J88" s="11"/>
      <c r="K88" s="79" t="s">
        <v>492</v>
      </c>
      <c r="L88" s="41" t="s">
        <v>1</v>
      </c>
      <c r="M88" s="10"/>
      <c r="N88" s="12"/>
      <c r="O88" s="10"/>
      <c r="P88" s="10"/>
      <c r="Q88" s="10"/>
      <c r="R88" s="10"/>
      <c r="S88" s="10"/>
      <c r="T88" s="41" t="s">
        <v>482</v>
      </c>
      <c r="U88" s="80" t="s">
        <v>493</v>
      </c>
      <c r="V88" s="252"/>
      <c r="W88" s="81"/>
      <c r="X88" s="82"/>
      <c r="Y88" s="54"/>
      <c r="Z88" s="31"/>
      <c r="AA88" s="348"/>
      <c r="AB88" s="48" t="s">
        <v>209</v>
      </c>
      <c r="AC88" s="39">
        <v>1</v>
      </c>
      <c r="AD88" s="10" t="s">
        <v>156</v>
      </c>
      <c r="AE88" s="32" t="s">
        <v>277</v>
      </c>
      <c r="AF88" s="12" t="s">
        <v>397</v>
      </c>
      <c r="AG88" s="38" t="s">
        <v>53</v>
      </c>
      <c r="AH88" s="10" t="s">
        <v>7</v>
      </c>
      <c r="AI88" s="40">
        <v>3155</v>
      </c>
      <c r="AJ88" s="43">
        <v>3155</v>
      </c>
      <c r="AK88" s="278" t="s">
        <v>496</v>
      </c>
      <c r="AL88" s="338">
        <f t="shared" ref="AL88:AL101" si="33">AC88</f>
        <v>1</v>
      </c>
      <c r="AM88" s="339">
        <v>0.9</v>
      </c>
      <c r="AN88" s="340">
        <f t="shared" ref="AN88:AN101" si="34">((AI88*AL88)*AM88)</f>
        <v>2839.5</v>
      </c>
      <c r="AO88" s="341">
        <v>-2839.5</v>
      </c>
      <c r="AP88" s="341">
        <f t="shared" ref="AP88:AP101" si="35">AN88+AO88</f>
        <v>0</v>
      </c>
      <c r="AQ88" s="44" t="s">
        <v>391</v>
      </c>
    </row>
    <row r="89" spans="1:43" ht="27" customHeight="1">
      <c r="A89" s="138">
        <v>82</v>
      </c>
      <c r="B89" s="139" t="s">
        <v>29</v>
      </c>
      <c r="C89" s="140" t="s">
        <v>443</v>
      </c>
      <c r="D89" s="141" t="s">
        <v>463</v>
      </c>
      <c r="E89" s="11" t="s">
        <v>76</v>
      </c>
      <c r="F89" s="11"/>
      <c r="G89" s="11" t="s">
        <v>77</v>
      </c>
      <c r="H89" s="142" t="s">
        <v>458</v>
      </c>
      <c r="I89" s="11" t="s">
        <v>207</v>
      </c>
      <c r="J89" s="11"/>
      <c r="K89" s="79" t="s">
        <v>492</v>
      </c>
      <c r="L89" s="41" t="s">
        <v>1</v>
      </c>
      <c r="M89" s="10"/>
      <c r="N89" s="12"/>
      <c r="O89" s="10"/>
      <c r="P89" s="10"/>
      <c r="Q89" s="10"/>
      <c r="R89" s="10"/>
      <c r="S89" s="10"/>
      <c r="T89" s="41" t="s">
        <v>482</v>
      </c>
      <c r="U89" s="80" t="s">
        <v>493</v>
      </c>
      <c r="V89" s="252"/>
      <c r="W89" s="81"/>
      <c r="X89" s="82"/>
      <c r="Y89" s="54"/>
      <c r="Z89" s="31"/>
      <c r="AA89" s="348"/>
      <c r="AB89" s="48" t="s">
        <v>210</v>
      </c>
      <c r="AC89" s="39">
        <v>1</v>
      </c>
      <c r="AD89" s="10" t="s">
        <v>156</v>
      </c>
      <c r="AE89" s="32" t="s">
        <v>278</v>
      </c>
      <c r="AF89" s="12" t="s">
        <v>397</v>
      </c>
      <c r="AG89" s="38" t="s">
        <v>53</v>
      </c>
      <c r="AH89" s="10" t="s">
        <v>7</v>
      </c>
      <c r="AI89" s="40">
        <v>1316</v>
      </c>
      <c r="AJ89" s="43">
        <v>1316</v>
      </c>
      <c r="AK89" s="278" t="s">
        <v>496</v>
      </c>
      <c r="AL89" s="338">
        <f t="shared" si="33"/>
        <v>1</v>
      </c>
      <c r="AM89" s="339">
        <v>0.9</v>
      </c>
      <c r="AN89" s="340">
        <f t="shared" si="34"/>
        <v>1184.4000000000001</v>
      </c>
      <c r="AO89" s="341">
        <v>-1184.4000000000001</v>
      </c>
      <c r="AP89" s="341">
        <f t="shared" si="35"/>
        <v>0</v>
      </c>
      <c r="AQ89" s="44" t="s">
        <v>391</v>
      </c>
    </row>
    <row r="90" spans="1:43" ht="25.5">
      <c r="A90" s="138">
        <v>83</v>
      </c>
      <c r="B90" s="139" t="s">
        <v>29</v>
      </c>
      <c r="C90" s="140" t="s">
        <v>443</v>
      </c>
      <c r="D90" s="141" t="s">
        <v>463</v>
      </c>
      <c r="E90" s="11" t="s">
        <v>76</v>
      </c>
      <c r="F90" s="37"/>
      <c r="G90" s="11" t="s">
        <v>77</v>
      </c>
      <c r="H90" s="142" t="s">
        <v>458</v>
      </c>
      <c r="I90" s="11" t="s">
        <v>207</v>
      </c>
      <c r="J90" s="11"/>
      <c r="K90" s="79" t="s">
        <v>492</v>
      </c>
      <c r="L90" s="41" t="s">
        <v>1</v>
      </c>
      <c r="M90" s="10"/>
      <c r="N90" s="12"/>
      <c r="O90" s="10"/>
      <c r="P90" s="10"/>
      <c r="Q90" s="10"/>
      <c r="R90" s="10"/>
      <c r="S90" s="10"/>
      <c r="T90" s="41" t="s">
        <v>482</v>
      </c>
      <c r="U90" s="80" t="s">
        <v>493</v>
      </c>
      <c r="V90" s="252"/>
      <c r="W90" s="81"/>
      <c r="X90" s="82"/>
      <c r="Y90" s="54"/>
      <c r="Z90" s="31"/>
      <c r="AA90" s="348"/>
      <c r="AB90" s="48" t="s">
        <v>211</v>
      </c>
      <c r="AC90" s="39">
        <v>1</v>
      </c>
      <c r="AD90" s="10" t="s">
        <v>156</v>
      </c>
      <c r="AE90" s="32" t="s">
        <v>279</v>
      </c>
      <c r="AF90" s="12" t="s">
        <v>397</v>
      </c>
      <c r="AG90" s="38" t="s">
        <v>489</v>
      </c>
      <c r="AH90" s="10" t="s">
        <v>7</v>
      </c>
      <c r="AI90" s="40">
        <v>10696</v>
      </c>
      <c r="AJ90" s="43">
        <v>10696</v>
      </c>
      <c r="AK90" s="278"/>
      <c r="AL90" s="338">
        <f t="shared" si="33"/>
        <v>1</v>
      </c>
      <c r="AM90" s="339">
        <v>0</v>
      </c>
      <c r="AN90" s="340">
        <f t="shared" si="34"/>
        <v>0</v>
      </c>
      <c r="AO90" s="341">
        <v>0</v>
      </c>
      <c r="AP90" s="341">
        <f t="shared" si="35"/>
        <v>0</v>
      </c>
      <c r="AQ90" s="44" t="s">
        <v>391</v>
      </c>
    </row>
    <row r="91" spans="1:43" ht="117.75" customHeight="1">
      <c r="A91" s="177">
        <v>84</v>
      </c>
      <c r="B91" s="178" t="s">
        <v>29</v>
      </c>
      <c r="C91" s="179" t="s">
        <v>443</v>
      </c>
      <c r="D91" s="180" t="s">
        <v>463</v>
      </c>
      <c r="E91" s="11" t="s">
        <v>76</v>
      </c>
      <c r="F91" s="37"/>
      <c r="G91" s="11" t="s">
        <v>77</v>
      </c>
      <c r="H91" s="142" t="s">
        <v>458</v>
      </c>
      <c r="I91" s="11" t="s">
        <v>207</v>
      </c>
      <c r="J91" s="11"/>
      <c r="K91" s="79" t="s">
        <v>492</v>
      </c>
      <c r="L91" s="41" t="s">
        <v>1</v>
      </c>
      <c r="M91" s="10"/>
      <c r="N91" s="12"/>
      <c r="O91" s="10"/>
      <c r="P91" s="10"/>
      <c r="Q91" s="10"/>
      <c r="R91" s="10"/>
      <c r="S91" s="10"/>
      <c r="T91" s="41" t="s">
        <v>482</v>
      </c>
      <c r="U91" s="80" t="s">
        <v>493</v>
      </c>
      <c r="V91" s="252"/>
      <c r="W91" s="81"/>
      <c r="X91" s="82"/>
      <c r="Y91" s="54"/>
      <c r="Z91" s="31"/>
      <c r="AA91" s="348"/>
      <c r="AB91" s="48" t="s">
        <v>212</v>
      </c>
      <c r="AC91" s="39">
        <v>1</v>
      </c>
      <c r="AD91" s="10" t="s">
        <v>156</v>
      </c>
      <c r="AE91" s="32" t="s">
        <v>418</v>
      </c>
      <c r="AF91" s="12" t="s">
        <v>396</v>
      </c>
      <c r="AG91" s="38" t="s">
        <v>377</v>
      </c>
      <c r="AH91" s="10" t="s">
        <v>7</v>
      </c>
      <c r="AI91" s="40">
        <v>183742</v>
      </c>
      <c r="AJ91" s="43">
        <v>183742</v>
      </c>
      <c r="AK91" s="278" t="s">
        <v>543</v>
      </c>
      <c r="AL91" s="338">
        <f t="shared" si="33"/>
        <v>1</v>
      </c>
      <c r="AM91" s="339">
        <v>0.9</v>
      </c>
      <c r="AN91" s="340">
        <f t="shared" si="34"/>
        <v>165367.80000000002</v>
      </c>
      <c r="AO91" s="341">
        <v>-165367.80000000002</v>
      </c>
      <c r="AP91" s="341">
        <f t="shared" si="35"/>
        <v>0</v>
      </c>
      <c r="AQ91" s="44" t="s">
        <v>391</v>
      </c>
    </row>
    <row r="92" spans="1:43" ht="25.5">
      <c r="A92" s="138">
        <v>85</v>
      </c>
      <c r="B92" s="139" t="s">
        <v>29</v>
      </c>
      <c r="C92" s="140" t="s">
        <v>443</v>
      </c>
      <c r="D92" s="141" t="s">
        <v>463</v>
      </c>
      <c r="E92" s="11" t="s">
        <v>76</v>
      </c>
      <c r="F92" s="37"/>
      <c r="G92" s="11" t="s">
        <v>59</v>
      </c>
      <c r="H92" s="142" t="s">
        <v>458</v>
      </c>
      <c r="I92" s="11" t="s">
        <v>207</v>
      </c>
      <c r="J92" s="11"/>
      <c r="K92" s="79" t="s">
        <v>492</v>
      </c>
      <c r="L92" s="41" t="s">
        <v>1</v>
      </c>
      <c r="M92" s="10"/>
      <c r="N92" s="12"/>
      <c r="O92" s="10"/>
      <c r="P92" s="10"/>
      <c r="Q92" s="10"/>
      <c r="R92" s="10"/>
      <c r="S92" s="10"/>
      <c r="T92" s="41" t="s">
        <v>482</v>
      </c>
      <c r="U92" s="80" t="s">
        <v>493</v>
      </c>
      <c r="V92" s="252"/>
      <c r="W92" s="81"/>
      <c r="X92" s="82"/>
      <c r="Y92" s="54"/>
      <c r="Z92" s="31"/>
      <c r="AA92" s="348"/>
      <c r="AB92" s="48" t="s">
        <v>413</v>
      </c>
      <c r="AC92" s="39">
        <v>1</v>
      </c>
      <c r="AD92" s="10" t="s">
        <v>156</v>
      </c>
      <c r="AE92" s="32" t="s">
        <v>414</v>
      </c>
      <c r="AF92" s="12" t="s">
        <v>396</v>
      </c>
      <c r="AG92" s="38" t="s">
        <v>157</v>
      </c>
      <c r="AH92" s="10" t="s">
        <v>7</v>
      </c>
      <c r="AI92" s="40">
        <v>30381</v>
      </c>
      <c r="AJ92" s="43">
        <v>30381</v>
      </c>
      <c r="AK92" s="278" t="s">
        <v>543</v>
      </c>
      <c r="AL92" s="338">
        <f t="shared" si="33"/>
        <v>1</v>
      </c>
      <c r="AM92" s="339">
        <v>0.9</v>
      </c>
      <c r="AN92" s="340">
        <f t="shared" si="34"/>
        <v>27342.9</v>
      </c>
      <c r="AO92" s="341">
        <v>-27342.9</v>
      </c>
      <c r="AP92" s="341">
        <f t="shared" si="35"/>
        <v>0</v>
      </c>
      <c r="AQ92" s="44" t="s">
        <v>391</v>
      </c>
    </row>
    <row r="93" spans="1:43" ht="25.5">
      <c r="A93" s="138">
        <v>86</v>
      </c>
      <c r="B93" s="139" t="s">
        <v>29</v>
      </c>
      <c r="C93" s="140" t="s">
        <v>443</v>
      </c>
      <c r="D93" s="141" t="s">
        <v>463</v>
      </c>
      <c r="E93" s="11" t="s">
        <v>76</v>
      </c>
      <c r="F93" s="37"/>
      <c r="G93" s="11" t="s">
        <v>77</v>
      </c>
      <c r="H93" s="142" t="s">
        <v>458</v>
      </c>
      <c r="I93" s="11" t="s">
        <v>207</v>
      </c>
      <c r="J93" s="11"/>
      <c r="K93" s="79" t="s">
        <v>492</v>
      </c>
      <c r="L93" s="41" t="s">
        <v>1</v>
      </c>
      <c r="M93" s="10"/>
      <c r="N93" s="12"/>
      <c r="O93" s="10"/>
      <c r="P93" s="10"/>
      <c r="Q93" s="10"/>
      <c r="R93" s="10"/>
      <c r="S93" s="10"/>
      <c r="T93" s="41" t="s">
        <v>482</v>
      </c>
      <c r="U93" s="80" t="s">
        <v>493</v>
      </c>
      <c r="V93" s="252"/>
      <c r="W93" s="81"/>
      <c r="X93" s="82"/>
      <c r="Y93" s="54"/>
      <c r="Z93" s="31"/>
      <c r="AA93" s="348"/>
      <c r="AB93" s="48" t="s">
        <v>259</v>
      </c>
      <c r="AC93" s="39">
        <v>1</v>
      </c>
      <c r="AD93" s="10" t="s">
        <v>156</v>
      </c>
      <c r="AE93" s="32" t="s">
        <v>56</v>
      </c>
      <c r="AF93" s="12" t="s">
        <v>388</v>
      </c>
      <c r="AG93" s="38" t="s">
        <v>372</v>
      </c>
      <c r="AH93" s="10" t="s">
        <v>16</v>
      </c>
      <c r="AI93" s="40">
        <v>19957</v>
      </c>
      <c r="AJ93" s="43">
        <v>19957</v>
      </c>
      <c r="AK93" s="278" t="s">
        <v>548</v>
      </c>
      <c r="AL93" s="338">
        <f t="shared" si="33"/>
        <v>1</v>
      </c>
      <c r="AM93" s="339">
        <v>0.9</v>
      </c>
      <c r="AN93" s="340">
        <f t="shared" si="34"/>
        <v>17961.3</v>
      </c>
      <c r="AO93" s="341">
        <v>0</v>
      </c>
      <c r="AP93" s="341">
        <f t="shared" si="35"/>
        <v>17961.3</v>
      </c>
      <c r="AQ93" s="44" t="s">
        <v>391</v>
      </c>
    </row>
    <row r="94" spans="1:43" ht="50.1" customHeight="1">
      <c r="A94" s="138">
        <v>87</v>
      </c>
      <c r="B94" s="139" t="s">
        <v>29</v>
      </c>
      <c r="C94" s="140" t="s">
        <v>443</v>
      </c>
      <c r="D94" s="141" t="s">
        <v>463</v>
      </c>
      <c r="E94" s="11" t="s">
        <v>76</v>
      </c>
      <c r="F94" s="37"/>
      <c r="G94" s="11" t="s">
        <v>77</v>
      </c>
      <c r="H94" s="142" t="s">
        <v>458</v>
      </c>
      <c r="I94" s="11" t="s">
        <v>207</v>
      </c>
      <c r="J94" s="11"/>
      <c r="K94" s="79" t="s">
        <v>288</v>
      </c>
      <c r="L94" s="41" t="s">
        <v>1</v>
      </c>
      <c r="M94" s="10"/>
      <c r="N94" s="12"/>
      <c r="O94" s="10"/>
      <c r="P94" s="10"/>
      <c r="Q94" s="10"/>
      <c r="R94" s="10"/>
      <c r="S94" s="10"/>
      <c r="T94" s="41" t="s">
        <v>482</v>
      </c>
      <c r="U94" s="80" t="s">
        <v>493</v>
      </c>
      <c r="V94" s="252"/>
      <c r="W94" s="81"/>
      <c r="X94" s="82"/>
      <c r="Y94" s="54"/>
      <c r="Z94" s="31"/>
      <c r="AA94" s="348"/>
      <c r="AB94" s="48" t="s">
        <v>213</v>
      </c>
      <c r="AC94" s="39">
        <v>1</v>
      </c>
      <c r="AD94" s="10" t="s">
        <v>156</v>
      </c>
      <c r="AE94" s="32" t="s">
        <v>206</v>
      </c>
      <c r="AF94" s="12" t="s">
        <v>42</v>
      </c>
      <c r="AG94" s="38" t="s">
        <v>53</v>
      </c>
      <c r="AH94" s="10" t="s">
        <v>7</v>
      </c>
      <c r="AI94" s="40">
        <v>0</v>
      </c>
      <c r="AJ94" s="101">
        <v>0</v>
      </c>
      <c r="AK94" s="278" t="s">
        <v>544</v>
      </c>
      <c r="AL94" s="338">
        <f t="shared" si="33"/>
        <v>1</v>
      </c>
      <c r="AM94" s="339" t="s">
        <v>546</v>
      </c>
      <c r="AN94" s="340">
        <v>0</v>
      </c>
      <c r="AO94" s="341">
        <v>0</v>
      </c>
      <c r="AP94" s="341">
        <f t="shared" si="35"/>
        <v>0</v>
      </c>
      <c r="AQ94" s="44" t="s">
        <v>392</v>
      </c>
    </row>
    <row r="95" spans="1:43" ht="27" customHeight="1">
      <c r="A95" s="138">
        <v>88</v>
      </c>
      <c r="B95" s="139" t="s">
        <v>29</v>
      </c>
      <c r="C95" s="140" t="s">
        <v>443</v>
      </c>
      <c r="D95" s="141" t="s">
        <v>463</v>
      </c>
      <c r="E95" s="11" t="s">
        <v>76</v>
      </c>
      <c r="F95" s="37"/>
      <c r="G95" s="11" t="s">
        <v>77</v>
      </c>
      <c r="H95" s="142" t="s">
        <v>458</v>
      </c>
      <c r="I95" s="11" t="s">
        <v>207</v>
      </c>
      <c r="J95" s="11"/>
      <c r="K95" s="79" t="s">
        <v>288</v>
      </c>
      <c r="L95" s="41" t="s">
        <v>1</v>
      </c>
      <c r="M95" s="10"/>
      <c r="N95" s="12"/>
      <c r="O95" s="10"/>
      <c r="P95" s="10"/>
      <c r="Q95" s="10"/>
      <c r="R95" s="10"/>
      <c r="S95" s="10"/>
      <c r="T95" s="41" t="s">
        <v>482</v>
      </c>
      <c r="U95" s="80" t="s">
        <v>493</v>
      </c>
      <c r="V95" s="252"/>
      <c r="W95" s="81"/>
      <c r="X95" s="82"/>
      <c r="Y95" s="54"/>
      <c r="Z95" s="31"/>
      <c r="AA95" s="348"/>
      <c r="AB95" s="48" t="s">
        <v>260</v>
      </c>
      <c r="AC95" s="39">
        <v>1</v>
      </c>
      <c r="AD95" s="10" t="s">
        <v>156</v>
      </c>
      <c r="AE95" s="32" t="s">
        <v>81</v>
      </c>
      <c r="AF95" s="12" t="s">
        <v>42</v>
      </c>
      <c r="AG95" s="38" t="s">
        <v>53</v>
      </c>
      <c r="AH95" s="10" t="s">
        <v>7</v>
      </c>
      <c r="AI95" s="40">
        <v>0</v>
      </c>
      <c r="AJ95" s="101">
        <v>0</v>
      </c>
      <c r="AK95" s="368"/>
      <c r="AL95" s="338">
        <f t="shared" si="33"/>
        <v>1</v>
      </c>
      <c r="AM95" s="339">
        <v>0</v>
      </c>
      <c r="AN95" s="340">
        <f t="shared" si="34"/>
        <v>0</v>
      </c>
      <c r="AO95" s="341">
        <v>0</v>
      </c>
      <c r="AP95" s="341">
        <f t="shared" si="35"/>
        <v>0</v>
      </c>
      <c r="AQ95" s="44" t="s">
        <v>392</v>
      </c>
    </row>
    <row r="96" spans="1:43" ht="27" customHeight="1">
      <c r="A96" s="138">
        <v>89</v>
      </c>
      <c r="B96" s="139" t="s">
        <v>29</v>
      </c>
      <c r="C96" s="140" t="s">
        <v>443</v>
      </c>
      <c r="D96" s="141" t="s">
        <v>463</v>
      </c>
      <c r="E96" s="11" t="s">
        <v>76</v>
      </c>
      <c r="F96" s="37"/>
      <c r="G96" s="11" t="s">
        <v>77</v>
      </c>
      <c r="H96" s="142" t="s">
        <v>458</v>
      </c>
      <c r="I96" s="11" t="s">
        <v>207</v>
      </c>
      <c r="J96" s="11"/>
      <c r="K96" s="79" t="s">
        <v>288</v>
      </c>
      <c r="L96" s="41" t="s">
        <v>1</v>
      </c>
      <c r="M96" s="10"/>
      <c r="N96" s="12"/>
      <c r="O96" s="10"/>
      <c r="P96" s="10"/>
      <c r="Q96" s="10"/>
      <c r="R96" s="10"/>
      <c r="S96" s="10"/>
      <c r="T96" s="41" t="s">
        <v>482</v>
      </c>
      <c r="U96" s="80" t="s">
        <v>493</v>
      </c>
      <c r="V96" s="252"/>
      <c r="W96" s="81"/>
      <c r="X96" s="82"/>
      <c r="Y96" s="54"/>
      <c r="Z96" s="31"/>
      <c r="AA96" s="348"/>
      <c r="AB96" s="48" t="s">
        <v>261</v>
      </c>
      <c r="AC96" s="39">
        <v>1</v>
      </c>
      <c r="AD96" s="10" t="s">
        <v>156</v>
      </c>
      <c r="AE96" s="32" t="s">
        <v>82</v>
      </c>
      <c r="AF96" s="12" t="s">
        <v>398</v>
      </c>
      <c r="AG96" s="38" t="s">
        <v>394</v>
      </c>
      <c r="AH96" s="10" t="s">
        <v>163</v>
      </c>
      <c r="AI96" s="40">
        <v>0</v>
      </c>
      <c r="AJ96" s="101">
        <v>0</v>
      </c>
      <c r="AK96" s="368"/>
      <c r="AL96" s="338">
        <f t="shared" si="33"/>
        <v>1</v>
      </c>
      <c r="AM96" s="339">
        <v>0</v>
      </c>
      <c r="AN96" s="340">
        <f t="shared" si="34"/>
        <v>0</v>
      </c>
      <c r="AO96" s="341">
        <v>0</v>
      </c>
      <c r="AP96" s="341">
        <f t="shared" si="35"/>
        <v>0</v>
      </c>
      <c r="AQ96" s="44" t="s">
        <v>392</v>
      </c>
    </row>
    <row r="97" spans="1:43" s="102" customFormat="1" ht="27" customHeight="1">
      <c r="A97" s="181">
        <v>90</v>
      </c>
      <c r="B97" s="182" t="s">
        <v>29</v>
      </c>
      <c r="C97" s="183" t="s">
        <v>443</v>
      </c>
      <c r="D97" s="184" t="s">
        <v>463</v>
      </c>
      <c r="E97" s="11" t="s">
        <v>76</v>
      </c>
      <c r="F97" s="107"/>
      <c r="G97" s="107" t="s">
        <v>77</v>
      </c>
      <c r="H97" s="185" t="s">
        <v>458</v>
      </c>
      <c r="I97" s="11" t="s">
        <v>207</v>
      </c>
      <c r="J97" s="107"/>
      <c r="K97" s="108" t="s">
        <v>288</v>
      </c>
      <c r="L97" s="106" t="s">
        <v>1</v>
      </c>
      <c r="M97" s="104"/>
      <c r="N97" s="105"/>
      <c r="O97" s="104"/>
      <c r="P97" s="104"/>
      <c r="Q97" s="104"/>
      <c r="R97" s="104"/>
      <c r="S97" s="104"/>
      <c r="T97" s="106" t="s">
        <v>482</v>
      </c>
      <c r="U97" s="109" t="s">
        <v>493</v>
      </c>
      <c r="V97" s="256"/>
      <c r="W97" s="110"/>
      <c r="X97" s="111"/>
      <c r="Y97" s="112"/>
      <c r="Z97" s="113"/>
      <c r="AA97" s="349"/>
      <c r="AB97" s="48" t="s">
        <v>262</v>
      </c>
      <c r="AC97" s="39">
        <v>1</v>
      </c>
      <c r="AD97" s="10" t="s">
        <v>156</v>
      </c>
      <c r="AE97" s="32" t="s">
        <v>149</v>
      </c>
      <c r="AF97" s="12" t="s">
        <v>399</v>
      </c>
      <c r="AG97" s="38" t="s">
        <v>20</v>
      </c>
      <c r="AH97" s="10" t="s">
        <v>163</v>
      </c>
      <c r="AI97" s="100">
        <v>0</v>
      </c>
      <c r="AJ97" s="101">
        <v>0</v>
      </c>
      <c r="AK97" s="368"/>
      <c r="AL97" s="338">
        <f t="shared" si="33"/>
        <v>1</v>
      </c>
      <c r="AM97" s="339">
        <v>0</v>
      </c>
      <c r="AN97" s="340">
        <f t="shared" si="34"/>
        <v>0</v>
      </c>
      <c r="AO97" s="341">
        <v>0</v>
      </c>
      <c r="AP97" s="341">
        <f t="shared" si="35"/>
        <v>0</v>
      </c>
      <c r="AQ97" s="44" t="s">
        <v>392</v>
      </c>
    </row>
    <row r="98" spans="1:43" ht="50.1" customHeight="1">
      <c r="A98" s="138">
        <v>91</v>
      </c>
      <c r="B98" s="139" t="s">
        <v>29</v>
      </c>
      <c r="C98" s="140" t="s">
        <v>443</v>
      </c>
      <c r="D98" s="141" t="s">
        <v>463</v>
      </c>
      <c r="E98" s="11" t="s">
        <v>76</v>
      </c>
      <c r="F98" s="37"/>
      <c r="G98" s="11" t="s">
        <v>77</v>
      </c>
      <c r="H98" s="142" t="s">
        <v>458</v>
      </c>
      <c r="I98" s="11" t="s">
        <v>207</v>
      </c>
      <c r="J98" s="11"/>
      <c r="K98" s="79" t="s">
        <v>288</v>
      </c>
      <c r="L98" s="41" t="s">
        <v>1</v>
      </c>
      <c r="M98" s="10"/>
      <c r="N98" s="12"/>
      <c r="O98" s="10"/>
      <c r="P98" s="10"/>
      <c r="Q98" s="10"/>
      <c r="R98" s="10"/>
      <c r="S98" s="10"/>
      <c r="T98" s="41" t="s">
        <v>482</v>
      </c>
      <c r="U98" s="80" t="s">
        <v>493</v>
      </c>
      <c r="V98" s="252"/>
      <c r="W98" s="81"/>
      <c r="X98" s="82"/>
      <c r="Y98" s="54"/>
      <c r="Z98" s="31"/>
      <c r="AA98" s="348"/>
      <c r="AB98" s="48" t="s">
        <v>214</v>
      </c>
      <c r="AC98" s="39">
        <v>1</v>
      </c>
      <c r="AD98" s="10" t="s">
        <v>156</v>
      </c>
      <c r="AE98" s="32" t="s">
        <v>215</v>
      </c>
      <c r="AF98" s="12" t="s">
        <v>42</v>
      </c>
      <c r="AG98" s="38" t="s">
        <v>53</v>
      </c>
      <c r="AH98" s="10" t="s">
        <v>7</v>
      </c>
      <c r="AI98" s="40">
        <v>0</v>
      </c>
      <c r="AJ98" s="101">
        <v>0</v>
      </c>
      <c r="AK98" s="278" t="s">
        <v>544</v>
      </c>
      <c r="AL98" s="338">
        <f t="shared" si="33"/>
        <v>1</v>
      </c>
      <c r="AM98" s="339" t="s">
        <v>546</v>
      </c>
      <c r="AN98" s="340">
        <v>0</v>
      </c>
      <c r="AO98" s="341">
        <v>0</v>
      </c>
      <c r="AP98" s="341">
        <f t="shared" si="35"/>
        <v>0</v>
      </c>
      <c r="AQ98" s="44" t="s">
        <v>392</v>
      </c>
    </row>
    <row r="99" spans="1:43" ht="27" customHeight="1">
      <c r="A99" s="138">
        <v>92</v>
      </c>
      <c r="B99" s="139" t="s">
        <v>29</v>
      </c>
      <c r="C99" s="140" t="s">
        <v>443</v>
      </c>
      <c r="D99" s="141" t="s">
        <v>463</v>
      </c>
      <c r="E99" s="11" t="s">
        <v>76</v>
      </c>
      <c r="F99" s="37"/>
      <c r="G99" s="11" t="s">
        <v>77</v>
      </c>
      <c r="H99" s="142" t="s">
        <v>458</v>
      </c>
      <c r="I99" s="11" t="s">
        <v>207</v>
      </c>
      <c r="J99" s="11"/>
      <c r="K99" s="79" t="s">
        <v>288</v>
      </c>
      <c r="L99" s="41" t="s">
        <v>1</v>
      </c>
      <c r="M99" s="10"/>
      <c r="N99" s="12"/>
      <c r="O99" s="10"/>
      <c r="P99" s="10"/>
      <c r="Q99" s="10"/>
      <c r="R99" s="10"/>
      <c r="S99" s="10"/>
      <c r="T99" s="41" t="s">
        <v>482</v>
      </c>
      <c r="U99" s="80" t="s">
        <v>493</v>
      </c>
      <c r="V99" s="252"/>
      <c r="W99" s="81"/>
      <c r="X99" s="82"/>
      <c r="Y99" s="54"/>
      <c r="Z99" s="31"/>
      <c r="AA99" s="348"/>
      <c r="AB99" s="48" t="s">
        <v>263</v>
      </c>
      <c r="AC99" s="39">
        <v>1</v>
      </c>
      <c r="AD99" s="10" t="s">
        <v>156</v>
      </c>
      <c r="AE99" s="32" t="s">
        <v>81</v>
      </c>
      <c r="AF99" s="12" t="s">
        <v>42</v>
      </c>
      <c r="AG99" s="38" t="s">
        <v>53</v>
      </c>
      <c r="AH99" s="10" t="s">
        <v>7</v>
      </c>
      <c r="AI99" s="40">
        <v>0</v>
      </c>
      <c r="AJ99" s="101">
        <v>0</v>
      </c>
      <c r="AK99" s="368"/>
      <c r="AL99" s="338">
        <f t="shared" si="33"/>
        <v>1</v>
      </c>
      <c r="AM99" s="339">
        <v>0</v>
      </c>
      <c r="AN99" s="340">
        <f t="shared" si="34"/>
        <v>0</v>
      </c>
      <c r="AO99" s="341">
        <v>0</v>
      </c>
      <c r="AP99" s="341">
        <f t="shared" si="35"/>
        <v>0</v>
      </c>
      <c r="AQ99" s="44" t="s">
        <v>392</v>
      </c>
    </row>
    <row r="100" spans="1:43" ht="27" customHeight="1">
      <c r="A100" s="138">
        <v>93</v>
      </c>
      <c r="B100" s="139" t="s">
        <v>29</v>
      </c>
      <c r="C100" s="140" t="s">
        <v>443</v>
      </c>
      <c r="D100" s="141" t="s">
        <v>463</v>
      </c>
      <c r="E100" s="11" t="s">
        <v>76</v>
      </c>
      <c r="F100" s="37"/>
      <c r="G100" s="11" t="s">
        <v>77</v>
      </c>
      <c r="H100" s="142" t="s">
        <v>458</v>
      </c>
      <c r="I100" s="11" t="s">
        <v>207</v>
      </c>
      <c r="J100" s="11"/>
      <c r="K100" s="79" t="s">
        <v>288</v>
      </c>
      <c r="L100" s="41" t="s">
        <v>1</v>
      </c>
      <c r="M100" s="10"/>
      <c r="N100" s="12"/>
      <c r="O100" s="10"/>
      <c r="P100" s="10"/>
      <c r="Q100" s="10"/>
      <c r="R100" s="10"/>
      <c r="S100" s="10"/>
      <c r="T100" s="41" t="s">
        <v>482</v>
      </c>
      <c r="U100" s="80" t="s">
        <v>493</v>
      </c>
      <c r="V100" s="252"/>
      <c r="W100" s="81"/>
      <c r="X100" s="82"/>
      <c r="Y100" s="54"/>
      <c r="Z100" s="31"/>
      <c r="AA100" s="348"/>
      <c r="AB100" s="48" t="s">
        <v>264</v>
      </c>
      <c r="AC100" s="39">
        <v>1</v>
      </c>
      <c r="AD100" s="10" t="s">
        <v>156</v>
      </c>
      <c r="AE100" s="32" t="s">
        <v>82</v>
      </c>
      <c r="AF100" s="12" t="s">
        <v>398</v>
      </c>
      <c r="AG100" s="38" t="s">
        <v>394</v>
      </c>
      <c r="AH100" s="10" t="s">
        <v>163</v>
      </c>
      <c r="AI100" s="40">
        <v>0</v>
      </c>
      <c r="AJ100" s="101">
        <v>0</v>
      </c>
      <c r="AK100" s="368"/>
      <c r="AL100" s="338">
        <f t="shared" si="33"/>
        <v>1</v>
      </c>
      <c r="AM100" s="339">
        <v>0</v>
      </c>
      <c r="AN100" s="340">
        <f t="shared" si="34"/>
        <v>0</v>
      </c>
      <c r="AO100" s="341">
        <v>0</v>
      </c>
      <c r="AP100" s="341">
        <f t="shared" si="35"/>
        <v>0</v>
      </c>
      <c r="AQ100" s="44" t="s">
        <v>392</v>
      </c>
    </row>
    <row r="101" spans="1:43" s="102" customFormat="1" ht="27" customHeight="1">
      <c r="A101" s="181">
        <v>94</v>
      </c>
      <c r="B101" s="182" t="s">
        <v>29</v>
      </c>
      <c r="C101" s="183" t="s">
        <v>443</v>
      </c>
      <c r="D101" s="184" t="s">
        <v>463</v>
      </c>
      <c r="E101" s="11" t="s">
        <v>76</v>
      </c>
      <c r="F101" s="107"/>
      <c r="G101" s="107" t="s">
        <v>77</v>
      </c>
      <c r="H101" s="185" t="s">
        <v>458</v>
      </c>
      <c r="I101" s="11" t="s">
        <v>207</v>
      </c>
      <c r="J101" s="107"/>
      <c r="K101" s="108" t="s">
        <v>288</v>
      </c>
      <c r="L101" s="106" t="s">
        <v>1</v>
      </c>
      <c r="M101" s="104"/>
      <c r="N101" s="105"/>
      <c r="O101" s="104"/>
      <c r="P101" s="104"/>
      <c r="Q101" s="104"/>
      <c r="R101" s="104"/>
      <c r="S101" s="104"/>
      <c r="T101" s="106" t="s">
        <v>482</v>
      </c>
      <c r="U101" s="109" t="s">
        <v>493</v>
      </c>
      <c r="V101" s="256"/>
      <c r="W101" s="110"/>
      <c r="X101" s="111"/>
      <c r="Y101" s="112"/>
      <c r="Z101" s="113"/>
      <c r="AA101" s="349"/>
      <c r="AB101" s="48" t="s">
        <v>265</v>
      </c>
      <c r="AC101" s="39">
        <v>1</v>
      </c>
      <c r="AD101" s="10" t="s">
        <v>156</v>
      </c>
      <c r="AE101" s="32" t="s">
        <v>149</v>
      </c>
      <c r="AF101" s="12" t="s">
        <v>399</v>
      </c>
      <c r="AG101" s="38" t="s">
        <v>20</v>
      </c>
      <c r="AH101" s="10" t="s">
        <v>163</v>
      </c>
      <c r="AI101" s="100">
        <v>0</v>
      </c>
      <c r="AJ101" s="101">
        <v>0</v>
      </c>
      <c r="AK101" s="368"/>
      <c r="AL101" s="338">
        <f t="shared" si="33"/>
        <v>1</v>
      </c>
      <c r="AM101" s="339">
        <v>0</v>
      </c>
      <c r="AN101" s="340">
        <f t="shared" si="34"/>
        <v>0</v>
      </c>
      <c r="AO101" s="341">
        <v>0</v>
      </c>
      <c r="AP101" s="341">
        <f t="shared" si="35"/>
        <v>0</v>
      </c>
      <c r="AQ101" s="44" t="s">
        <v>392</v>
      </c>
    </row>
    <row r="102" spans="1:43" ht="132.75" customHeight="1">
      <c r="A102" s="138">
        <v>95</v>
      </c>
      <c r="B102" s="139" t="s">
        <v>29</v>
      </c>
      <c r="C102" s="140" t="s">
        <v>443</v>
      </c>
      <c r="D102" s="141" t="s">
        <v>463</v>
      </c>
      <c r="E102" s="11" t="s">
        <v>76</v>
      </c>
      <c r="F102" s="37"/>
      <c r="G102" s="11" t="s">
        <v>77</v>
      </c>
      <c r="H102" s="142" t="s">
        <v>458</v>
      </c>
      <c r="I102" s="11" t="s">
        <v>207</v>
      </c>
      <c r="J102" s="11"/>
      <c r="K102" s="79" t="s">
        <v>492</v>
      </c>
      <c r="L102" s="41" t="s">
        <v>1</v>
      </c>
      <c r="M102" s="10"/>
      <c r="N102" s="12"/>
      <c r="O102" s="10"/>
      <c r="P102" s="10"/>
      <c r="Q102" s="10"/>
      <c r="R102" s="10"/>
      <c r="S102" s="10"/>
      <c r="T102" s="41" t="s">
        <v>482</v>
      </c>
      <c r="U102" s="80" t="s">
        <v>493</v>
      </c>
      <c r="V102" s="252"/>
      <c r="W102" s="81"/>
      <c r="X102" s="82"/>
      <c r="Y102" s="54"/>
      <c r="Z102" s="31"/>
      <c r="AA102" s="348"/>
      <c r="AB102" s="48" t="s">
        <v>216</v>
      </c>
      <c r="AC102" s="39">
        <v>1</v>
      </c>
      <c r="AD102" s="10" t="s">
        <v>156</v>
      </c>
      <c r="AE102" s="32" t="s">
        <v>421</v>
      </c>
      <c r="AF102" s="12" t="s">
        <v>396</v>
      </c>
      <c r="AG102" s="38" t="s">
        <v>377</v>
      </c>
      <c r="AH102" s="10" t="s">
        <v>7</v>
      </c>
      <c r="AI102" s="40">
        <v>59489</v>
      </c>
      <c r="AJ102" s="43">
        <v>59489</v>
      </c>
      <c r="AK102" s="278" t="s">
        <v>553</v>
      </c>
      <c r="AL102" s="338">
        <f t="shared" ref="AL102:AL106" si="36">AC102</f>
        <v>1</v>
      </c>
      <c r="AM102" s="339">
        <v>0.9</v>
      </c>
      <c r="AN102" s="340">
        <f t="shared" ref="AN102:AN106" si="37">((AI102*AL102)*AM102)</f>
        <v>53540.1</v>
      </c>
      <c r="AO102" s="341">
        <v>0</v>
      </c>
      <c r="AP102" s="341">
        <f t="shared" ref="AP102:AP106" si="38">AN102+AO102</f>
        <v>53540.1</v>
      </c>
      <c r="AQ102" s="44" t="s">
        <v>391</v>
      </c>
    </row>
    <row r="103" spans="1:43" ht="25.5">
      <c r="A103" s="138">
        <v>96</v>
      </c>
      <c r="B103" s="139" t="s">
        <v>29</v>
      </c>
      <c r="C103" s="140" t="s">
        <v>443</v>
      </c>
      <c r="D103" s="141" t="s">
        <v>463</v>
      </c>
      <c r="E103" s="11" t="s">
        <v>76</v>
      </c>
      <c r="F103" s="37"/>
      <c r="G103" s="11" t="s">
        <v>59</v>
      </c>
      <c r="H103" s="142" t="s">
        <v>458</v>
      </c>
      <c r="I103" s="11" t="s">
        <v>207</v>
      </c>
      <c r="J103" s="11"/>
      <c r="K103" s="79" t="s">
        <v>492</v>
      </c>
      <c r="L103" s="41" t="s">
        <v>1</v>
      </c>
      <c r="M103" s="10"/>
      <c r="N103" s="12"/>
      <c r="O103" s="10"/>
      <c r="P103" s="10"/>
      <c r="Q103" s="10"/>
      <c r="R103" s="10"/>
      <c r="S103" s="10"/>
      <c r="T103" s="41" t="s">
        <v>482</v>
      </c>
      <c r="U103" s="80" t="s">
        <v>493</v>
      </c>
      <c r="V103" s="252"/>
      <c r="W103" s="81"/>
      <c r="X103" s="82"/>
      <c r="Y103" s="54"/>
      <c r="Z103" s="31"/>
      <c r="AA103" s="348"/>
      <c r="AB103" s="48" t="s">
        <v>415</v>
      </c>
      <c r="AC103" s="39">
        <v>1</v>
      </c>
      <c r="AD103" s="10" t="s">
        <v>156</v>
      </c>
      <c r="AE103" s="32" t="s">
        <v>405</v>
      </c>
      <c r="AF103" s="12" t="s">
        <v>396</v>
      </c>
      <c r="AG103" s="38" t="s">
        <v>157</v>
      </c>
      <c r="AH103" s="10" t="s">
        <v>7</v>
      </c>
      <c r="AI103" s="40">
        <v>20259</v>
      </c>
      <c r="AJ103" s="43">
        <v>20259</v>
      </c>
      <c r="AK103" s="278" t="s">
        <v>553</v>
      </c>
      <c r="AL103" s="338">
        <f t="shared" si="36"/>
        <v>1</v>
      </c>
      <c r="AM103" s="339">
        <v>0.9</v>
      </c>
      <c r="AN103" s="340">
        <f t="shared" si="37"/>
        <v>18233.100000000002</v>
      </c>
      <c r="AO103" s="341">
        <v>0</v>
      </c>
      <c r="AP103" s="341">
        <f t="shared" si="38"/>
        <v>18233.100000000002</v>
      </c>
      <c r="AQ103" s="44" t="s">
        <v>391</v>
      </c>
    </row>
    <row r="104" spans="1:43" ht="25.5">
      <c r="A104" s="138">
        <v>97</v>
      </c>
      <c r="B104" s="139" t="s">
        <v>29</v>
      </c>
      <c r="C104" s="140" t="s">
        <v>443</v>
      </c>
      <c r="D104" s="141" t="s">
        <v>463</v>
      </c>
      <c r="E104" s="11" t="s">
        <v>76</v>
      </c>
      <c r="F104" s="37"/>
      <c r="G104" s="11" t="s">
        <v>77</v>
      </c>
      <c r="H104" s="142" t="s">
        <v>458</v>
      </c>
      <c r="I104" s="11" t="s">
        <v>207</v>
      </c>
      <c r="J104" s="11"/>
      <c r="K104" s="79" t="s">
        <v>492</v>
      </c>
      <c r="L104" s="41" t="s">
        <v>1</v>
      </c>
      <c r="M104" s="10"/>
      <c r="N104" s="12"/>
      <c r="O104" s="10"/>
      <c r="P104" s="10"/>
      <c r="Q104" s="10"/>
      <c r="R104" s="10"/>
      <c r="S104" s="10"/>
      <c r="T104" s="41" t="s">
        <v>482</v>
      </c>
      <c r="U104" s="80" t="s">
        <v>493</v>
      </c>
      <c r="V104" s="252"/>
      <c r="W104" s="81"/>
      <c r="X104" s="82"/>
      <c r="Y104" s="54"/>
      <c r="Z104" s="31"/>
      <c r="AA104" s="348"/>
      <c r="AB104" s="48" t="s">
        <v>266</v>
      </c>
      <c r="AC104" s="39">
        <v>1</v>
      </c>
      <c r="AD104" s="10" t="s">
        <v>156</v>
      </c>
      <c r="AE104" s="32" t="s">
        <v>56</v>
      </c>
      <c r="AF104" s="12" t="s">
        <v>388</v>
      </c>
      <c r="AG104" s="38" t="s">
        <v>372</v>
      </c>
      <c r="AH104" s="10" t="s">
        <v>16</v>
      </c>
      <c r="AI104" s="40">
        <v>7890</v>
      </c>
      <c r="AJ104" s="43">
        <v>7890</v>
      </c>
      <c r="AK104" s="278" t="s">
        <v>548</v>
      </c>
      <c r="AL104" s="338">
        <f t="shared" si="36"/>
        <v>1</v>
      </c>
      <c r="AM104" s="339">
        <v>0.9</v>
      </c>
      <c r="AN104" s="340">
        <f t="shared" si="37"/>
        <v>7101</v>
      </c>
      <c r="AO104" s="341">
        <v>0</v>
      </c>
      <c r="AP104" s="341">
        <f t="shared" si="38"/>
        <v>7101</v>
      </c>
      <c r="AQ104" s="44" t="s">
        <v>391</v>
      </c>
    </row>
    <row r="105" spans="1:43" ht="119.25" customHeight="1">
      <c r="A105" s="138">
        <v>98</v>
      </c>
      <c r="B105" s="139" t="s">
        <v>29</v>
      </c>
      <c r="C105" s="140" t="s">
        <v>443</v>
      </c>
      <c r="D105" s="141" t="s">
        <v>463</v>
      </c>
      <c r="E105" s="11" t="s">
        <v>76</v>
      </c>
      <c r="F105" s="37"/>
      <c r="G105" s="11" t="s">
        <v>77</v>
      </c>
      <c r="H105" s="142" t="s">
        <v>458</v>
      </c>
      <c r="I105" s="11" t="s">
        <v>207</v>
      </c>
      <c r="J105" s="11"/>
      <c r="K105" s="79" t="s">
        <v>492</v>
      </c>
      <c r="L105" s="41" t="s">
        <v>1</v>
      </c>
      <c r="M105" s="10"/>
      <c r="N105" s="12"/>
      <c r="O105" s="10"/>
      <c r="P105" s="10"/>
      <c r="Q105" s="10"/>
      <c r="R105" s="10"/>
      <c r="S105" s="10"/>
      <c r="T105" s="41" t="s">
        <v>482</v>
      </c>
      <c r="U105" s="80" t="s">
        <v>493</v>
      </c>
      <c r="V105" s="252"/>
      <c r="W105" s="81"/>
      <c r="X105" s="82"/>
      <c r="Y105" s="54"/>
      <c r="Z105" s="31"/>
      <c r="AA105" s="348"/>
      <c r="AB105" s="48" t="s">
        <v>217</v>
      </c>
      <c r="AC105" s="39">
        <v>1</v>
      </c>
      <c r="AD105" s="10" t="s">
        <v>156</v>
      </c>
      <c r="AE105" s="32" t="s">
        <v>419</v>
      </c>
      <c r="AF105" s="12" t="s">
        <v>396</v>
      </c>
      <c r="AG105" s="38" t="s">
        <v>377</v>
      </c>
      <c r="AH105" s="10" t="s">
        <v>7</v>
      </c>
      <c r="AI105" s="40">
        <v>5136</v>
      </c>
      <c r="AJ105" s="43">
        <v>5136</v>
      </c>
      <c r="AK105" s="278" t="s">
        <v>539</v>
      </c>
      <c r="AL105" s="338">
        <f t="shared" si="36"/>
        <v>1</v>
      </c>
      <c r="AM105" s="339">
        <v>0.9</v>
      </c>
      <c r="AN105" s="340">
        <f t="shared" si="37"/>
        <v>4622.4000000000005</v>
      </c>
      <c r="AO105" s="341">
        <v>-4622.4000000000005</v>
      </c>
      <c r="AP105" s="341">
        <f t="shared" si="38"/>
        <v>0</v>
      </c>
      <c r="AQ105" s="44" t="s">
        <v>391</v>
      </c>
    </row>
    <row r="106" spans="1:43" ht="27" customHeight="1">
      <c r="A106" s="138">
        <v>99</v>
      </c>
      <c r="B106" s="139" t="s">
        <v>29</v>
      </c>
      <c r="C106" s="140" t="s">
        <v>443</v>
      </c>
      <c r="D106" s="141" t="s">
        <v>463</v>
      </c>
      <c r="E106" s="11" t="s">
        <v>76</v>
      </c>
      <c r="F106" s="37"/>
      <c r="G106" s="11" t="s">
        <v>77</v>
      </c>
      <c r="H106" s="142" t="s">
        <v>458</v>
      </c>
      <c r="I106" s="147" t="s">
        <v>207</v>
      </c>
      <c r="J106" s="11"/>
      <c r="K106" s="79" t="s">
        <v>492</v>
      </c>
      <c r="L106" s="41" t="s">
        <v>1</v>
      </c>
      <c r="M106" s="10"/>
      <c r="N106" s="12"/>
      <c r="O106" s="10"/>
      <c r="P106" s="10"/>
      <c r="Q106" s="10"/>
      <c r="R106" s="10"/>
      <c r="S106" s="10"/>
      <c r="T106" s="41" t="s">
        <v>482</v>
      </c>
      <c r="U106" s="80" t="s">
        <v>493</v>
      </c>
      <c r="V106" s="252"/>
      <c r="W106" s="81"/>
      <c r="X106" s="82"/>
      <c r="Y106" s="54"/>
      <c r="Z106" s="31"/>
      <c r="AA106" s="348"/>
      <c r="AB106" s="48" t="s">
        <v>218</v>
      </c>
      <c r="AC106" s="39">
        <v>1</v>
      </c>
      <c r="AD106" s="10" t="s">
        <v>156</v>
      </c>
      <c r="AE106" s="32" t="s">
        <v>280</v>
      </c>
      <c r="AF106" s="12" t="s">
        <v>397</v>
      </c>
      <c r="AG106" s="38" t="s">
        <v>53</v>
      </c>
      <c r="AH106" s="10" t="s">
        <v>7</v>
      </c>
      <c r="AI106" s="40">
        <v>941</v>
      </c>
      <c r="AJ106" s="43">
        <v>941</v>
      </c>
      <c r="AK106" s="278" t="s">
        <v>496</v>
      </c>
      <c r="AL106" s="338">
        <f t="shared" si="36"/>
        <v>1</v>
      </c>
      <c r="AM106" s="339">
        <v>0.9</v>
      </c>
      <c r="AN106" s="340">
        <f t="shared" si="37"/>
        <v>846.9</v>
      </c>
      <c r="AO106" s="341">
        <v>-846.9</v>
      </c>
      <c r="AP106" s="341">
        <f t="shared" si="38"/>
        <v>0</v>
      </c>
      <c r="AQ106" s="44" t="s">
        <v>391</v>
      </c>
    </row>
    <row r="107" spans="1:43" ht="24" customHeight="1">
      <c r="A107" s="133">
        <v>100</v>
      </c>
      <c r="B107" s="134" t="s">
        <v>29</v>
      </c>
      <c r="C107" s="135" t="s">
        <v>443</v>
      </c>
      <c r="D107" s="136" t="s">
        <v>463</v>
      </c>
      <c r="E107" s="49" t="s">
        <v>76</v>
      </c>
      <c r="F107" s="49"/>
      <c r="G107" s="49" t="s">
        <v>77</v>
      </c>
      <c r="H107" s="137" t="s">
        <v>459</v>
      </c>
      <c r="I107" s="49" t="s">
        <v>219</v>
      </c>
      <c r="J107" s="49"/>
      <c r="K107" s="65"/>
      <c r="L107" s="66" t="s">
        <v>1</v>
      </c>
      <c r="M107" s="67"/>
      <c r="N107" s="68"/>
      <c r="O107" s="67"/>
      <c r="P107" s="67"/>
      <c r="Q107" s="67"/>
      <c r="R107" s="69" t="s">
        <v>0</v>
      </c>
      <c r="S107" s="67"/>
      <c r="T107" s="66" t="s">
        <v>482</v>
      </c>
      <c r="U107" s="70" t="s">
        <v>491</v>
      </c>
      <c r="V107" s="71"/>
      <c r="W107" s="73"/>
      <c r="X107" s="74"/>
      <c r="Y107" s="75"/>
      <c r="Z107" s="71"/>
      <c r="AA107" s="347"/>
      <c r="AB107" s="21"/>
      <c r="AC107" s="76"/>
      <c r="AD107" s="77"/>
      <c r="AE107" s="22" t="s">
        <v>219</v>
      </c>
      <c r="AF107" s="78"/>
      <c r="AG107" s="78"/>
      <c r="AH107" s="77"/>
      <c r="AI107" s="78"/>
      <c r="AJ107" s="77"/>
      <c r="AK107" s="77"/>
      <c r="AL107" s="77"/>
      <c r="AM107" s="77"/>
      <c r="AN107" s="77"/>
      <c r="AO107" s="77"/>
      <c r="AP107" s="77"/>
      <c r="AQ107" s="72" t="s">
        <v>391</v>
      </c>
    </row>
    <row r="108" spans="1:43" ht="27" customHeight="1">
      <c r="A108" s="138">
        <v>101</v>
      </c>
      <c r="B108" s="139" t="s">
        <v>29</v>
      </c>
      <c r="C108" s="140" t="s">
        <v>443</v>
      </c>
      <c r="D108" s="141" t="s">
        <v>463</v>
      </c>
      <c r="E108" s="11" t="s">
        <v>76</v>
      </c>
      <c r="F108" s="37"/>
      <c r="G108" s="11" t="s">
        <v>77</v>
      </c>
      <c r="H108" s="142" t="s">
        <v>459</v>
      </c>
      <c r="I108" s="157" t="s">
        <v>219</v>
      </c>
      <c r="J108" s="11"/>
      <c r="K108" s="79" t="s">
        <v>492</v>
      </c>
      <c r="L108" s="41" t="s">
        <v>1</v>
      </c>
      <c r="M108" s="10"/>
      <c r="N108" s="12"/>
      <c r="O108" s="10"/>
      <c r="P108" s="10"/>
      <c r="Q108" s="10"/>
      <c r="R108" s="10"/>
      <c r="S108" s="10"/>
      <c r="T108" s="41" t="s">
        <v>482</v>
      </c>
      <c r="U108" s="80" t="s">
        <v>493</v>
      </c>
      <c r="V108" s="252"/>
      <c r="W108" s="81"/>
      <c r="X108" s="82"/>
      <c r="Y108" s="54"/>
      <c r="Z108" s="31"/>
      <c r="AA108" s="348"/>
      <c r="AB108" s="48" t="s">
        <v>220</v>
      </c>
      <c r="AC108" s="39">
        <v>1</v>
      </c>
      <c r="AD108" s="10" t="s">
        <v>156</v>
      </c>
      <c r="AE108" s="32" t="s">
        <v>267</v>
      </c>
      <c r="AF108" s="12" t="s">
        <v>397</v>
      </c>
      <c r="AG108" s="38" t="s">
        <v>53</v>
      </c>
      <c r="AH108" s="10" t="s">
        <v>7</v>
      </c>
      <c r="AI108" s="40">
        <v>488</v>
      </c>
      <c r="AJ108" s="43">
        <v>488</v>
      </c>
      <c r="AK108" s="278" t="s">
        <v>497</v>
      </c>
      <c r="AL108" s="338">
        <f t="shared" ref="AL108:AL109" si="39">AC108</f>
        <v>1</v>
      </c>
      <c r="AM108" s="339">
        <v>0.9</v>
      </c>
      <c r="AN108" s="340">
        <f t="shared" ref="AN108:AN109" si="40">((AI108*AL108)*AM108)</f>
        <v>439.2</v>
      </c>
      <c r="AO108" s="341">
        <v>-439.2</v>
      </c>
      <c r="AP108" s="341">
        <f t="shared" ref="AP108:AP109" si="41">AN108+AO108</f>
        <v>0</v>
      </c>
      <c r="AQ108" s="44" t="s">
        <v>391</v>
      </c>
    </row>
    <row r="109" spans="1:43" ht="27" customHeight="1">
      <c r="A109" s="138">
        <v>102</v>
      </c>
      <c r="B109" s="139" t="s">
        <v>29</v>
      </c>
      <c r="C109" s="140" t="s">
        <v>443</v>
      </c>
      <c r="D109" s="141" t="s">
        <v>463</v>
      </c>
      <c r="E109" s="11" t="s">
        <v>76</v>
      </c>
      <c r="F109" s="37"/>
      <c r="G109" s="11" t="s">
        <v>77</v>
      </c>
      <c r="H109" s="142" t="s">
        <v>459</v>
      </c>
      <c r="I109" s="147" t="s">
        <v>219</v>
      </c>
      <c r="J109" s="11"/>
      <c r="K109" s="79" t="s">
        <v>492</v>
      </c>
      <c r="L109" s="41" t="s">
        <v>1</v>
      </c>
      <c r="M109" s="10"/>
      <c r="N109" s="12"/>
      <c r="O109" s="10"/>
      <c r="P109" s="10"/>
      <c r="Q109" s="10"/>
      <c r="R109" s="10"/>
      <c r="S109" s="10"/>
      <c r="T109" s="41" t="s">
        <v>482</v>
      </c>
      <c r="U109" s="80" t="s">
        <v>493</v>
      </c>
      <c r="V109" s="252"/>
      <c r="W109" s="81"/>
      <c r="X109" s="82"/>
      <c r="Y109" s="54"/>
      <c r="Z109" s="31"/>
      <c r="AA109" s="348"/>
      <c r="AB109" s="48" t="s">
        <v>221</v>
      </c>
      <c r="AC109" s="39">
        <v>1</v>
      </c>
      <c r="AD109" s="10" t="s">
        <v>156</v>
      </c>
      <c r="AE109" s="32" t="s">
        <v>267</v>
      </c>
      <c r="AF109" s="12" t="s">
        <v>397</v>
      </c>
      <c r="AG109" s="38" t="s">
        <v>53</v>
      </c>
      <c r="AH109" s="10" t="s">
        <v>7</v>
      </c>
      <c r="AI109" s="40">
        <v>488</v>
      </c>
      <c r="AJ109" s="43">
        <v>488</v>
      </c>
      <c r="AK109" s="278" t="s">
        <v>497</v>
      </c>
      <c r="AL109" s="338">
        <f t="shared" si="39"/>
        <v>1</v>
      </c>
      <c r="AM109" s="339">
        <v>0.9</v>
      </c>
      <c r="AN109" s="340">
        <f t="shared" si="40"/>
        <v>439.2</v>
      </c>
      <c r="AO109" s="341">
        <v>-439.2</v>
      </c>
      <c r="AP109" s="341">
        <f t="shared" si="41"/>
        <v>0</v>
      </c>
      <c r="AQ109" s="44" t="s">
        <v>391</v>
      </c>
    </row>
    <row r="110" spans="1:43" ht="24" customHeight="1">
      <c r="A110" s="133">
        <v>103</v>
      </c>
      <c r="B110" s="134" t="s">
        <v>29</v>
      </c>
      <c r="C110" s="135" t="s">
        <v>443</v>
      </c>
      <c r="D110" s="136" t="s">
        <v>463</v>
      </c>
      <c r="E110" s="49" t="s">
        <v>76</v>
      </c>
      <c r="F110" s="49"/>
      <c r="G110" s="49" t="s">
        <v>77</v>
      </c>
      <c r="H110" s="137" t="s">
        <v>459</v>
      </c>
      <c r="I110" s="49" t="s">
        <v>222</v>
      </c>
      <c r="J110" s="49"/>
      <c r="K110" s="65"/>
      <c r="L110" s="66" t="s">
        <v>1</v>
      </c>
      <c r="M110" s="67"/>
      <c r="N110" s="68"/>
      <c r="O110" s="67"/>
      <c r="P110" s="67"/>
      <c r="Q110" s="67"/>
      <c r="R110" s="69" t="s">
        <v>0</v>
      </c>
      <c r="S110" s="67"/>
      <c r="T110" s="66" t="s">
        <v>482</v>
      </c>
      <c r="U110" s="70" t="s">
        <v>491</v>
      </c>
      <c r="V110" s="71"/>
      <c r="W110" s="73"/>
      <c r="X110" s="74"/>
      <c r="Y110" s="75"/>
      <c r="Z110" s="71"/>
      <c r="AA110" s="347"/>
      <c r="AB110" s="21"/>
      <c r="AC110" s="76"/>
      <c r="AD110" s="77"/>
      <c r="AE110" s="22" t="s">
        <v>222</v>
      </c>
      <c r="AF110" s="78"/>
      <c r="AG110" s="78"/>
      <c r="AH110" s="77"/>
      <c r="AI110" s="78"/>
      <c r="AJ110" s="77"/>
      <c r="AK110" s="77"/>
      <c r="AL110" s="77"/>
      <c r="AM110" s="77"/>
      <c r="AN110" s="77"/>
      <c r="AO110" s="77"/>
      <c r="AP110" s="77"/>
      <c r="AQ110" s="72" t="s">
        <v>391</v>
      </c>
    </row>
    <row r="111" spans="1:43" ht="118.5" customHeight="1">
      <c r="A111" s="138">
        <v>104</v>
      </c>
      <c r="B111" s="139" t="s">
        <v>29</v>
      </c>
      <c r="C111" s="140" t="s">
        <v>443</v>
      </c>
      <c r="D111" s="141" t="s">
        <v>463</v>
      </c>
      <c r="E111" s="11" t="s">
        <v>76</v>
      </c>
      <c r="F111" s="37"/>
      <c r="G111" s="11" t="s">
        <v>77</v>
      </c>
      <c r="H111" s="142" t="s">
        <v>460</v>
      </c>
      <c r="I111" s="157" t="s">
        <v>222</v>
      </c>
      <c r="J111" s="11"/>
      <c r="K111" s="79" t="s">
        <v>492</v>
      </c>
      <c r="L111" s="41" t="s">
        <v>1</v>
      </c>
      <c r="M111" s="10"/>
      <c r="N111" s="12"/>
      <c r="O111" s="10"/>
      <c r="P111" s="10"/>
      <c r="Q111" s="10"/>
      <c r="R111" s="10"/>
      <c r="S111" s="10"/>
      <c r="T111" s="41" t="s">
        <v>482</v>
      </c>
      <c r="U111" s="80" t="s">
        <v>493</v>
      </c>
      <c r="V111" s="252"/>
      <c r="W111" s="81"/>
      <c r="X111" s="82"/>
      <c r="Y111" s="54"/>
      <c r="Z111" s="31"/>
      <c r="AA111" s="348"/>
      <c r="AB111" s="48" t="s">
        <v>223</v>
      </c>
      <c r="AC111" s="39">
        <v>1</v>
      </c>
      <c r="AD111" s="10" t="s">
        <v>156</v>
      </c>
      <c r="AE111" s="32" t="s">
        <v>420</v>
      </c>
      <c r="AF111" s="12" t="s">
        <v>396</v>
      </c>
      <c r="AG111" s="38" t="s">
        <v>377</v>
      </c>
      <c r="AH111" s="10" t="s">
        <v>7</v>
      </c>
      <c r="AI111" s="40">
        <v>4383</v>
      </c>
      <c r="AJ111" s="43">
        <v>4383</v>
      </c>
      <c r="AK111" s="278" t="s">
        <v>539</v>
      </c>
      <c r="AL111" s="338">
        <f t="shared" ref="AL111:AL113" si="42">AC111</f>
        <v>1</v>
      </c>
      <c r="AM111" s="339">
        <v>0.9</v>
      </c>
      <c r="AN111" s="340">
        <f t="shared" ref="AN111:AN113" si="43">((AI111*AL111)*AM111)</f>
        <v>3944.7000000000003</v>
      </c>
      <c r="AO111" s="341">
        <v>-3944.7000000000003</v>
      </c>
      <c r="AP111" s="341">
        <f t="shared" ref="AP111:AP113" si="44">AN111+AO111</f>
        <v>0</v>
      </c>
      <c r="AQ111" s="44" t="s">
        <v>391</v>
      </c>
    </row>
    <row r="112" spans="1:43" ht="27" customHeight="1">
      <c r="A112" s="138">
        <v>105</v>
      </c>
      <c r="B112" s="139" t="s">
        <v>29</v>
      </c>
      <c r="C112" s="140" t="s">
        <v>443</v>
      </c>
      <c r="D112" s="141" t="s">
        <v>463</v>
      </c>
      <c r="E112" s="11" t="s">
        <v>76</v>
      </c>
      <c r="F112" s="37"/>
      <c r="G112" s="11" t="s">
        <v>77</v>
      </c>
      <c r="H112" s="142" t="s">
        <v>460</v>
      </c>
      <c r="I112" s="11" t="s">
        <v>222</v>
      </c>
      <c r="J112" s="11"/>
      <c r="K112" s="79" t="s">
        <v>492</v>
      </c>
      <c r="L112" s="41" t="s">
        <v>1</v>
      </c>
      <c r="M112" s="10"/>
      <c r="N112" s="12"/>
      <c r="O112" s="10"/>
      <c r="P112" s="10"/>
      <c r="Q112" s="10"/>
      <c r="R112" s="10"/>
      <c r="S112" s="10"/>
      <c r="T112" s="41" t="s">
        <v>482</v>
      </c>
      <c r="U112" s="80" t="s">
        <v>493</v>
      </c>
      <c r="V112" s="252"/>
      <c r="W112" s="81"/>
      <c r="X112" s="82"/>
      <c r="Y112" s="54"/>
      <c r="Z112" s="31"/>
      <c r="AA112" s="348"/>
      <c r="AB112" s="48" t="s">
        <v>224</v>
      </c>
      <c r="AC112" s="39">
        <v>2</v>
      </c>
      <c r="AD112" s="10" t="s">
        <v>156</v>
      </c>
      <c r="AE112" s="32" t="s">
        <v>267</v>
      </c>
      <c r="AF112" s="12" t="s">
        <v>397</v>
      </c>
      <c r="AG112" s="38" t="s">
        <v>53</v>
      </c>
      <c r="AH112" s="10" t="s">
        <v>7</v>
      </c>
      <c r="AI112" s="40">
        <v>488</v>
      </c>
      <c r="AJ112" s="43">
        <v>976</v>
      </c>
      <c r="AK112" s="278" t="s">
        <v>497</v>
      </c>
      <c r="AL112" s="338">
        <f t="shared" si="42"/>
        <v>2</v>
      </c>
      <c r="AM112" s="339">
        <v>0.9</v>
      </c>
      <c r="AN112" s="340">
        <f t="shared" si="43"/>
        <v>878.4</v>
      </c>
      <c r="AO112" s="341">
        <v>-878.4</v>
      </c>
      <c r="AP112" s="341">
        <f t="shared" si="44"/>
        <v>0</v>
      </c>
      <c r="AQ112" s="44" t="s">
        <v>391</v>
      </c>
    </row>
    <row r="113" spans="1:43" ht="27" customHeight="1">
      <c r="A113" s="138">
        <v>106</v>
      </c>
      <c r="B113" s="139" t="s">
        <v>29</v>
      </c>
      <c r="C113" s="140" t="s">
        <v>443</v>
      </c>
      <c r="D113" s="141" t="s">
        <v>463</v>
      </c>
      <c r="E113" s="11" t="s">
        <v>76</v>
      </c>
      <c r="F113" s="37"/>
      <c r="G113" s="11" t="s">
        <v>77</v>
      </c>
      <c r="H113" s="142" t="s">
        <v>460</v>
      </c>
      <c r="I113" s="11" t="s">
        <v>222</v>
      </c>
      <c r="J113" s="11"/>
      <c r="K113" s="79" t="s">
        <v>492</v>
      </c>
      <c r="L113" s="41" t="s">
        <v>1</v>
      </c>
      <c r="M113" s="10"/>
      <c r="N113" s="12"/>
      <c r="O113" s="10"/>
      <c r="P113" s="10"/>
      <c r="Q113" s="10"/>
      <c r="R113" s="10"/>
      <c r="S113" s="10"/>
      <c r="T113" s="41" t="s">
        <v>482</v>
      </c>
      <c r="U113" s="80" t="s">
        <v>493</v>
      </c>
      <c r="V113" s="252"/>
      <c r="W113" s="81"/>
      <c r="X113" s="82"/>
      <c r="Y113" s="54"/>
      <c r="Z113" s="31"/>
      <c r="AA113" s="348"/>
      <c r="AB113" s="48" t="s">
        <v>225</v>
      </c>
      <c r="AC113" s="39">
        <v>1</v>
      </c>
      <c r="AD113" s="10" t="s">
        <v>156</v>
      </c>
      <c r="AE113" s="32" t="s">
        <v>272</v>
      </c>
      <c r="AF113" s="12" t="s">
        <v>397</v>
      </c>
      <c r="AG113" s="38" t="s">
        <v>53</v>
      </c>
      <c r="AH113" s="10" t="s">
        <v>7</v>
      </c>
      <c r="AI113" s="40">
        <v>861</v>
      </c>
      <c r="AJ113" s="43">
        <v>861</v>
      </c>
      <c r="AK113" s="278" t="s">
        <v>497</v>
      </c>
      <c r="AL113" s="338">
        <f t="shared" si="42"/>
        <v>1</v>
      </c>
      <c r="AM113" s="339">
        <v>0.9</v>
      </c>
      <c r="AN113" s="340">
        <f t="shared" si="43"/>
        <v>774.9</v>
      </c>
      <c r="AO113" s="341">
        <v>-774.9</v>
      </c>
      <c r="AP113" s="341">
        <f t="shared" si="44"/>
        <v>0</v>
      </c>
      <c r="AQ113" s="44" t="s">
        <v>391</v>
      </c>
    </row>
    <row r="114" spans="1:43" ht="24" customHeight="1">
      <c r="A114" s="133">
        <v>107</v>
      </c>
      <c r="B114" s="134" t="s">
        <v>29</v>
      </c>
      <c r="C114" s="135" t="s">
        <v>443</v>
      </c>
      <c r="D114" s="136" t="s">
        <v>485</v>
      </c>
      <c r="E114" s="49" t="s">
        <v>76</v>
      </c>
      <c r="F114" s="49"/>
      <c r="G114" s="49"/>
      <c r="H114" s="137"/>
      <c r="I114" s="49" t="s">
        <v>146</v>
      </c>
      <c r="J114" s="49"/>
      <c r="K114" s="65" t="s">
        <v>490</v>
      </c>
      <c r="L114" s="66" t="s">
        <v>1</v>
      </c>
      <c r="M114" s="67"/>
      <c r="N114" s="68"/>
      <c r="O114" s="67"/>
      <c r="P114" s="67"/>
      <c r="Q114" s="67"/>
      <c r="R114" s="69" t="s">
        <v>0</v>
      </c>
      <c r="S114" s="67"/>
      <c r="T114" s="66" t="s">
        <v>482</v>
      </c>
      <c r="U114" s="70" t="s">
        <v>491</v>
      </c>
      <c r="V114" s="71"/>
      <c r="W114" s="73"/>
      <c r="X114" s="74"/>
      <c r="Y114" s="75"/>
      <c r="Z114" s="71"/>
      <c r="AA114" s="347"/>
      <c r="AB114" s="21"/>
      <c r="AC114" s="76"/>
      <c r="AD114" s="77"/>
      <c r="AE114" s="22" t="s">
        <v>146</v>
      </c>
      <c r="AF114" s="78"/>
      <c r="AG114" s="78"/>
      <c r="AH114" s="77"/>
      <c r="AI114" s="78"/>
      <c r="AJ114" s="77"/>
      <c r="AK114" s="77"/>
      <c r="AL114" s="77"/>
      <c r="AM114" s="77"/>
      <c r="AN114" s="77"/>
      <c r="AO114" s="77"/>
      <c r="AP114" s="77"/>
      <c r="AQ114" s="72" t="s">
        <v>391</v>
      </c>
    </row>
    <row r="115" spans="1:43" ht="27" customHeight="1">
      <c r="A115" s="138">
        <v>108</v>
      </c>
      <c r="B115" s="139" t="s">
        <v>29</v>
      </c>
      <c r="C115" s="140" t="s">
        <v>443</v>
      </c>
      <c r="D115" s="141" t="s">
        <v>485</v>
      </c>
      <c r="E115" s="11" t="s">
        <v>76</v>
      </c>
      <c r="F115" s="37"/>
      <c r="G115" s="11"/>
      <c r="H115" s="142"/>
      <c r="I115" s="11" t="s">
        <v>146</v>
      </c>
      <c r="J115" s="11"/>
      <c r="K115" s="79" t="s">
        <v>492</v>
      </c>
      <c r="L115" s="41" t="s">
        <v>1</v>
      </c>
      <c r="M115" s="10"/>
      <c r="N115" s="12"/>
      <c r="O115" s="10"/>
      <c r="P115" s="10"/>
      <c r="Q115" s="10"/>
      <c r="R115" s="10"/>
      <c r="S115" s="10"/>
      <c r="T115" s="41" t="s">
        <v>482</v>
      </c>
      <c r="U115" s="80" t="s">
        <v>493</v>
      </c>
      <c r="V115" s="252"/>
      <c r="W115" s="81"/>
      <c r="X115" s="82"/>
      <c r="Y115" s="54"/>
      <c r="Z115" s="31"/>
      <c r="AA115" s="348"/>
      <c r="AB115" s="48" t="s">
        <v>147</v>
      </c>
      <c r="AC115" s="39">
        <v>4</v>
      </c>
      <c r="AD115" s="10" t="s">
        <v>156</v>
      </c>
      <c r="AE115" s="11" t="s">
        <v>267</v>
      </c>
      <c r="AF115" s="12" t="s">
        <v>397</v>
      </c>
      <c r="AG115" s="38" t="s">
        <v>53</v>
      </c>
      <c r="AH115" s="10" t="s">
        <v>7</v>
      </c>
      <c r="AI115" s="40">
        <v>487</v>
      </c>
      <c r="AJ115" s="43">
        <v>1948</v>
      </c>
      <c r="AK115" s="278" t="s">
        <v>496</v>
      </c>
      <c r="AL115" s="338">
        <f t="shared" ref="AL115:AL116" si="45">AC115</f>
        <v>4</v>
      </c>
      <c r="AM115" s="339">
        <v>0.9</v>
      </c>
      <c r="AN115" s="340">
        <f>((AI115*AL115)*AM115)</f>
        <v>1753.2</v>
      </c>
      <c r="AO115" s="341">
        <v>-1753.2</v>
      </c>
      <c r="AP115" s="341">
        <f>AN115+AO115</f>
        <v>0</v>
      </c>
      <c r="AQ115" s="44" t="s">
        <v>391</v>
      </c>
    </row>
    <row r="116" spans="1:43" ht="25.5">
      <c r="A116" s="138">
        <v>109</v>
      </c>
      <c r="B116" s="139" t="s">
        <v>29</v>
      </c>
      <c r="C116" s="140" t="s">
        <v>443</v>
      </c>
      <c r="D116" s="141" t="s">
        <v>485</v>
      </c>
      <c r="E116" s="11" t="s">
        <v>76</v>
      </c>
      <c r="F116" s="37"/>
      <c r="G116" s="11"/>
      <c r="H116" s="142"/>
      <c r="I116" s="11" t="s">
        <v>146</v>
      </c>
      <c r="J116" s="11"/>
      <c r="K116" s="79" t="s">
        <v>288</v>
      </c>
      <c r="L116" s="41" t="s">
        <v>1</v>
      </c>
      <c r="M116" s="10"/>
      <c r="N116" s="12"/>
      <c r="O116" s="10"/>
      <c r="P116" s="10"/>
      <c r="Q116" s="10"/>
      <c r="R116" s="10"/>
      <c r="S116" s="10"/>
      <c r="T116" s="41" t="s">
        <v>482</v>
      </c>
      <c r="U116" s="80" t="s">
        <v>493</v>
      </c>
      <c r="V116" s="252"/>
      <c r="W116" s="81"/>
      <c r="X116" s="82"/>
      <c r="Y116" s="54"/>
      <c r="Z116" s="31"/>
      <c r="AA116" s="348"/>
      <c r="AB116" s="48" t="s">
        <v>148</v>
      </c>
      <c r="AC116" s="39">
        <v>1</v>
      </c>
      <c r="AD116" s="10" t="s">
        <v>156</v>
      </c>
      <c r="AE116" s="11" t="s">
        <v>428</v>
      </c>
      <c r="AF116" s="12" t="s">
        <v>42</v>
      </c>
      <c r="AG116" s="38" t="s">
        <v>53</v>
      </c>
      <c r="AH116" s="10" t="s">
        <v>7</v>
      </c>
      <c r="AI116" s="40">
        <v>0</v>
      </c>
      <c r="AJ116" s="43" t="s">
        <v>392</v>
      </c>
      <c r="AK116" s="278" t="s">
        <v>558</v>
      </c>
      <c r="AL116" s="338">
        <f t="shared" si="45"/>
        <v>1</v>
      </c>
      <c r="AM116" s="339">
        <v>0</v>
      </c>
      <c r="AN116" s="340">
        <f t="shared" ref="AN116" si="46">((AI116*AL116)*AM116)</f>
        <v>0</v>
      </c>
      <c r="AO116" s="341">
        <v>0</v>
      </c>
      <c r="AP116" s="341">
        <f t="shared" ref="AP116" si="47">AN116+AO116</f>
        <v>0</v>
      </c>
      <c r="AQ116" s="44" t="s">
        <v>391</v>
      </c>
    </row>
    <row r="117" spans="1:43" ht="27" customHeight="1">
      <c r="A117" s="138">
        <v>110</v>
      </c>
      <c r="B117" s="139" t="s">
        <v>29</v>
      </c>
      <c r="C117" s="140" t="s">
        <v>443</v>
      </c>
      <c r="D117" s="141" t="s">
        <v>485</v>
      </c>
      <c r="E117" s="11" t="s">
        <v>76</v>
      </c>
      <c r="F117" s="37"/>
      <c r="G117" s="11"/>
      <c r="H117" s="142"/>
      <c r="I117" s="11" t="s">
        <v>146</v>
      </c>
      <c r="J117" s="11"/>
      <c r="K117" s="79" t="s">
        <v>288</v>
      </c>
      <c r="L117" s="41" t="s">
        <v>1</v>
      </c>
      <c r="M117" s="10"/>
      <c r="N117" s="12"/>
      <c r="O117" s="10"/>
      <c r="P117" s="10"/>
      <c r="Q117" s="10"/>
      <c r="R117" s="10"/>
      <c r="S117" s="10"/>
      <c r="T117" s="41" t="s">
        <v>482</v>
      </c>
      <c r="U117" s="80" t="s">
        <v>493</v>
      </c>
      <c r="V117" s="252"/>
      <c r="W117" s="81"/>
      <c r="X117" s="82"/>
      <c r="Y117" s="54"/>
      <c r="Z117" s="31"/>
      <c r="AA117" s="348"/>
      <c r="AB117" s="48" t="s">
        <v>164</v>
      </c>
      <c r="AC117" s="39">
        <v>1</v>
      </c>
      <c r="AD117" s="10" t="s">
        <v>156</v>
      </c>
      <c r="AE117" s="11" t="s">
        <v>81</v>
      </c>
      <c r="AF117" s="12" t="s">
        <v>42</v>
      </c>
      <c r="AG117" s="38" t="s">
        <v>53</v>
      </c>
      <c r="AH117" s="10" t="s">
        <v>7</v>
      </c>
      <c r="AI117" s="40">
        <v>0</v>
      </c>
      <c r="AJ117" s="101">
        <v>0</v>
      </c>
      <c r="AK117" s="278" t="s">
        <v>558</v>
      </c>
      <c r="AL117" s="338">
        <f t="shared" ref="AL117:AL119" si="48">AC117</f>
        <v>1</v>
      </c>
      <c r="AM117" s="339">
        <v>0</v>
      </c>
      <c r="AN117" s="340">
        <f t="shared" ref="AN117:AN119" si="49">((AI117*AL117)*AM117)</f>
        <v>0</v>
      </c>
      <c r="AO117" s="341">
        <v>0</v>
      </c>
      <c r="AP117" s="341">
        <f t="shared" ref="AP117:AP119" si="50">AN117+AO117</f>
        <v>0</v>
      </c>
      <c r="AQ117" s="44" t="s">
        <v>392</v>
      </c>
    </row>
    <row r="118" spans="1:43" s="102" customFormat="1" ht="27" customHeight="1">
      <c r="A118" s="138">
        <v>111</v>
      </c>
      <c r="B118" s="139" t="s">
        <v>29</v>
      </c>
      <c r="C118" s="140" t="s">
        <v>443</v>
      </c>
      <c r="D118" s="141" t="s">
        <v>485</v>
      </c>
      <c r="E118" s="11" t="s">
        <v>76</v>
      </c>
      <c r="F118" s="37"/>
      <c r="G118" s="11"/>
      <c r="H118" s="142"/>
      <c r="I118" s="11" t="s">
        <v>146</v>
      </c>
      <c r="J118" s="11"/>
      <c r="K118" s="79" t="s">
        <v>288</v>
      </c>
      <c r="L118" s="41" t="s">
        <v>1</v>
      </c>
      <c r="M118" s="10"/>
      <c r="N118" s="12"/>
      <c r="O118" s="10"/>
      <c r="P118" s="10"/>
      <c r="Q118" s="10"/>
      <c r="R118" s="10"/>
      <c r="S118" s="10"/>
      <c r="T118" s="41" t="s">
        <v>482</v>
      </c>
      <c r="U118" s="80" t="s">
        <v>493</v>
      </c>
      <c r="V118" s="252"/>
      <c r="W118" s="81"/>
      <c r="X118" s="82"/>
      <c r="Y118" s="54"/>
      <c r="Z118" s="31"/>
      <c r="AA118" s="348"/>
      <c r="AB118" s="48" t="s">
        <v>165</v>
      </c>
      <c r="AC118" s="39">
        <v>1</v>
      </c>
      <c r="AD118" s="10" t="s">
        <v>156</v>
      </c>
      <c r="AE118" s="11" t="s">
        <v>149</v>
      </c>
      <c r="AF118" s="12" t="s">
        <v>399</v>
      </c>
      <c r="AG118" s="38" t="s">
        <v>20</v>
      </c>
      <c r="AH118" s="10" t="s">
        <v>163</v>
      </c>
      <c r="AI118" s="100">
        <v>0</v>
      </c>
      <c r="AJ118" s="101">
        <v>0</v>
      </c>
      <c r="AK118" s="278" t="s">
        <v>558</v>
      </c>
      <c r="AL118" s="338">
        <f t="shared" si="48"/>
        <v>1</v>
      </c>
      <c r="AM118" s="339">
        <v>0</v>
      </c>
      <c r="AN118" s="340">
        <f t="shared" si="49"/>
        <v>0</v>
      </c>
      <c r="AO118" s="341">
        <v>0</v>
      </c>
      <c r="AP118" s="341">
        <f t="shared" si="50"/>
        <v>0</v>
      </c>
      <c r="AQ118" s="44" t="s">
        <v>392</v>
      </c>
    </row>
    <row r="119" spans="1:43" ht="27" customHeight="1">
      <c r="A119" s="138">
        <v>112</v>
      </c>
      <c r="B119" s="139" t="s">
        <v>29</v>
      </c>
      <c r="C119" s="140" t="s">
        <v>443</v>
      </c>
      <c r="D119" s="141" t="s">
        <v>485</v>
      </c>
      <c r="E119" s="11" t="s">
        <v>76</v>
      </c>
      <c r="F119" s="37"/>
      <c r="G119" s="11"/>
      <c r="H119" s="142"/>
      <c r="I119" s="11" t="s">
        <v>146</v>
      </c>
      <c r="J119" s="11"/>
      <c r="K119" s="79" t="s">
        <v>288</v>
      </c>
      <c r="L119" s="41" t="s">
        <v>1</v>
      </c>
      <c r="M119" s="10"/>
      <c r="N119" s="12"/>
      <c r="O119" s="10"/>
      <c r="P119" s="10"/>
      <c r="Q119" s="10"/>
      <c r="R119" s="10"/>
      <c r="S119" s="10"/>
      <c r="T119" s="41" t="s">
        <v>482</v>
      </c>
      <c r="U119" s="80" t="s">
        <v>493</v>
      </c>
      <c r="V119" s="252"/>
      <c r="W119" s="81"/>
      <c r="X119" s="82"/>
      <c r="Y119" s="54"/>
      <c r="Z119" s="31"/>
      <c r="AA119" s="348"/>
      <c r="AB119" s="48" t="s">
        <v>166</v>
      </c>
      <c r="AC119" s="39">
        <v>2</v>
      </c>
      <c r="AD119" s="10" t="s">
        <v>156</v>
      </c>
      <c r="AE119" s="11" t="s">
        <v>150</v>
      </c>
      <c r="AF119" s="12" t="s">
        <v>398</v>
      </c>
      <c r="AG119" s="38" t="s">
        <v>394</v>
      </c>
      <c r="AH119" s="10" t="s">
        <v>163</v>
      </c>
      <c r="AI119" s="40">
        <v>0</v>
      </c>
      <c r="AJ119" s="101">
        <v>0</v>
      </c>
      <c r="AK119" s="278" t="s">
        <v>558</v>
      </c>
      <c r="AL119" s="338">
        <f t="shared" si="48"/>
        <v>2</v>
      </c>
      <c r="AM119" s="339">
        <v>0</v>
      </c>
      <c r="AN119" s="340">
        <f t="shared" si="49"/>
        <v>0</v>
      </c>
      <c r="AO119" s="341">
        <v>0</v>
      </c>
      <c r="AP119" s="341">
        <f t="shared" si="50"/>
        <v>0</v>
      </c>
      <c r="AQ119" s="44" t="s">
        <v>392</v>
      </c>
    </row>
    <row r="120" spans="1:43" ht="27" customHeight="1">
      <c r="A120" s="138">
        <v>113</v>
      </c>
      <c r="B120" s="139" t="s">
        <v>29</v>
      </c>
      <c r="C120" s="140" t="s">
        <v>443</v>
      </c>
      <c r="D120" s="141" t="s">
        <v>485</v>
      </c>
      <c r="E120" s="11" t="s">
        <v>76</v>
      </c>
      <c r="F120" s="11"/>
      <c r="G120" s="11"/>
      <c r="H120" s="142"/>
      <c r="I120" s="11" t="s">
        <v>146</v>
      </c>
      <c r="J120" s="11"/>
      <c r="K120" s="79" t="s">
        <v>492</v>
      </c>
      <c r="L120" s="41" t="s">
        <v>1</v>
      </c>
      <c r="M120" s="10"/>
      <c r="N120" s="12"/>
      <c r="O120" s="10"/>
      <c r="P120" s="10"/>
      <c r="Q120" s="10"/>
      <c r="R120" s="10"/>
      <c r="S120" s="10"/>
      <c r="T120" s="41" t="s">
        <v>482</v>
      </c>
      <c r="U120" s="80" t="s">
        <v>493</v>
      </c>
      <c r="V120" s="252"/>
      <c r="W120" s="81"/>
      <c r="X120" s="82"/>
      <c r="Y120" s="54"/>
      <c r="Z120" s="31"/>
      <c r="AA120" s="348"/>
      <c r="AB120" s="48" t="s">
        <v>151</v>
      </c>
      <c r="AC120" s="39">
        <v>1</v>
      </c>
      <c r="AD120" s="10" t="s">
        <v>156</v>
      </c>
      <c r="AE120" s="11" t="s">
        <v>283</v>
      </c>
      <c r="AF120" s="12" t="s">
        <v>397</v>
      </c>
      <c r="AG120" s="38" t="s">
        <v>53</v>
      </c>
      <c r="AH120" s="10" t="s">
        <v>7</v>
      </c>
      <c r="AI120" s="40">
        <v>9056</v>
      </c>
      <c r="AJ120" s="43">
        <v>9056</v>
      </c>
      <c r="AK120" s="278" t="s">
        <v>496</v>
      </c>
      <c r="AL120" s="338">
        <f t="shared" ref="AL120" si="51">AC120</f>
        <v>1</v>
      </c>
      <c r="AM120" s="339">
        <v>0.9</v>
      </c>
      <c r="AN120" s="340">
        <f>((AI120*AL120)*AM120)</f>
        <v>8150.4000000000005</v>
      </c>
      <c r="AO120" s="341">
        <v>-8150.4000000000005</v>
      </c>
      <c r="AP120" s="341">
        <f>AN120+AO120</f>
        <v>0</v>
      </c>
      <c r="AQ120" s="44" t="s">
        <v>391</v>
      </c>
    </row>
    <row r="121" spans="1:43" ht="24" customHeight="1">
      <c r="A121" s="133">
        <v>114</v>
      </c>
      <c r="B121" s="134" t="s">
        <v>29</v>
      </c>
      <c r="C121" s="135" t="s">
        <v>443</v>
      </c>
      <c r="D121" s="136" t="s">
        <v>485</v>
      </c>
      <c r="E121" s="49" t="s">
        <v>76</v>
      </c>
      <c r="F121" s="49"/>
      <c r="G121" s="49"/>
      <c r="H121" s="137"/>
      <c r="I121" s="49" t="s">
        <v>146</v>
      </c>
      <c r="J121" s="49"/>
      <c r="K121" s="65" t="s">
        <v>490</v>
      </c>
      <c r="L121" s="66" t="s">
        <v>1</v>
      </c>
      <c r="M121" s="67"/>
      <c r="N121" s="68"/>
      <c r="O121" s="67"/>
      <c r="P121" s="67"/>
      <c r="Q121" s="67"/>
      <c r="R121" s="69" t="s">
        <v>0</v>
      </c>
      <c r="S121" s="67"/>
      <c r="T121" s="66" t="s">
        <v>482</v>
      </c>
      <c r="U121" s="70" t="s">
        <v>491</v>
      </c>
      <c r="V121" s="71"/>
      <c r="W121" s="73"/>
      <c r="X121" s="74"/>
      <c r="Y121" s="75"/>
      <c r="Z121" s="71"/>
      <c r="AA121" s="347"/>
      <c r="AB121" s="21"/>
      <c r="AC121" s="76"/>
      <c r="AD121" s="77"/>
      <c r="AE121" s="22" t="s">
        <v>146</v>
      </c>
      <c r="AF121" s="78"/>
      <c r="AG121" s="78"/>
      <c r="AH121" s="77"/>
      <c r="AI121" s="78"/>
      <c r="AJ121" s="77"/>
      <c r="AK121" s="77"/>
      <c r="AL121" s="77"/>
      <c r="AM121" s="77"/>
      <c r="AN121" s="77"/>
      <c r="AO121" s="77"/>
      <c r="AP121" s="77"/>
      <c r="AQ121" s="72" t="s">
        <v>391</v>
      </c>
    </row>
    <row r="122" spans="1:43" ht="27" customHeight="1">
      <c r="A122" s="138">
        <v>115</v>
      </c>
      <c r="B122" s="139" t="s">
        <v>29</v>
      </c>
      <c r="C122" s="140" t="s">
        <v>443</v>
      </c>
      <c r="D122" s="141" t="s">
        <v>485</v>
      </c>
      <c r="E122" s="11" t="s">
        <v>76</v>
      </c>
      <c r="F122" s="11"/>
      <c r="G122" s="11"/>
      <c r="H122" s="142"/>
      <c r="I122" s="11" t="s">
        <v>152</v>
      </c>
      <c r="J122" s="11"/>
      <c r="K122" s="79" t="s">
        <v>492</v>
      </c>
      <c r="L122" s="41" t="s">
        <v>1</v>
      </c>
      <c r="M122" s="10"/>
      <c r="N122" s="12"/>
      <c r="O122" s="10"/>
      <c r="P122" s="10"/>
      <c r="Q122" s="10"/>
      <c r="R122" s="10"/>
      <c r="S122" s="10"/>
      <c r="T122" s="41" t="s">
        <v>482</v>
      </c>
      <c r="U122" s="80" t="s">
        <v>493</v>
      </c>
      <c r="V122" s="252"/>
      <c r="W122" s="81"/>
      <c r="X122" s="82"/>
      <c r="Y122" s="54"/>
      <c r="Z122" s="31"/>
      <c r="AA122" s="348"/>
      <c r="AB122" s="48" t="s">
        <v>153</v>
      </c>
      <c r="AC122" s="39">
        <v>1</v>
      </c>
      <c r="AD122" s="10" t="s">
        <v>156</v>
      </c>
      <c r="AE122" s="11" t="s">
        <v>284</v>
      </c>
      <c r="AF122" s="12" t="s">
        <v>397</v>
      </c>
      <c r="AG122" s="38" t="s">
        <v>53</v>
      </c>
      <c r="AH122" s="10" t="s">
        <v>7</v>
      </c>
      <c r="AI122" s="40">
        <v>1185</v>
      </c>
      <c r="AJ122" s="43">
        <v>1185</v>
      </c>
      <c r="AK122" s="278" t="s">
        <v>496</v>
      </c>
      <c r="AL122" s="338">
        <f t="shared" ref="AL122" si="52">AC122</f>
        <v>1</v>
      </c>
      <c r="AM122" s="339">
        <v>0.9</v>
      </c>
      <c r="AN122" s="340">
        <f>((AI122*AL122)*AM122)</f>
        <v>1066.5</v>
      </c>
      <c r="AO122" s="341">
        <v>-1066.5</v>
      </c>
      <c r="AP122" s="341">
        <f>AN122+AO122</f>
        <v>0</v>
      </c>
      <c r="AQ122" s="44" t="s">
        <v>391</v>
      </c>
    </row>
    <row r="123" spans="1:43" ht="24" customHeight="1">
      <c r="A123" s="133">
        <v>116</v>
      </c>
      <c r="B123" s="134" t="s">
        <v>29</v>
      </c>
      <c r="C123" s="135" t="s">
        <v>443</v>
      </c>
      <c r="D123" s="136" t="s">
        <v>485</v>
      </c>
      <c r="E123" s="49" t="s">
        <v>76</v>
      </c>
      <c r="F123" s="49"/>
      <c r="G123" s="49"/>
      <c r="H123" s="137"/>
      <c r="I123" s="49" t="s">
        <v>152</v>
      </c>
      <c r="J123" s="49"/>
      <c r="K123" s="65" t="s">
        <v>490</v>
      </c>
      <c r="L123" s="66" t="s">
        <v>1</v>
      </c>
      <c r="M123" s="67"/>
      <c r="N123" s="68"/>
      <c r="O123" s="67"/>
      <c r="P123" s="67"/>
      <c r="Q123" s="67"/>
      <c r="R123" s="69" t="s">
        <v>0</v>
      </c>
      <c r="S123" s="67"/>
      <c r="T123" s="66" t="s">
        <v>482</v>
      </c>
      <c r="U123" s="70" t="s">
        <v>491</v>
      </c>
      <c r="V123" s="71"/>
      <c r="W123" s="73"/>
      <c r="X123" s="74"/>
      <c r="Y123" s="75"/>
      <c r="Z123" s="71"/>
      <c r="AA123" s="347"/>
      <c r="AB123" s="21"/>
      <c r="AC123" s="76"/>
      <c r="AD123" s="77"/>
      <c r="AE123" s="22" t="s">
        <v>152</v>
      </c>
      <c r="AF123" s="78"/>
      <c r="AG123" s="78"/>
      <c r="AH123" s="77"/>
      <c r="AI123" s="78"/>
      <c r="AJ123" s="77"/>
      <c r="AK123" s="77"/>
      <c r="AL123" s="77"/>
      <c r="AM123" s="77"/>
      <c r="AN123" s="77"/>
      <c r="AO123" s="77"/>
      <c r="AP123" s="77"/>
      <c r="AQ123" s="72" t="s">
        <v>391</v>
      </c>
    </row>
    <row r="124" spans="1:43" ht="27" customHeight="1">
      <c r="A124" s="138">
        <v>117</v>
      </c>
      <c r="B124" s="139" t="s">
        <v>29</v>
      </c>
      <c r="C124" s="140" t="s">
        <v>443</v>
      </c>
      <c r="D124" s="141" t="s">
        <v>485</v>
      </c>
      <c r="E124" s="11" t="s">
        <v>76</v>
      </c>
      <c r="F124" s="11"/>
      <c r="G124" s="11"/>
      <c r="H124" s="142"/>
      <c r="I124" s="11" t="s">
        <v>154</v>
      </c>
      <c r="J124" s="11"/>
      <c r="K124" s="79" t="s">
        <v>492</v>
      </c>
      <c r="L124" s="41" t="s">
        <v>1</v>
      </c>
      <c r="M124" s="10"/>
      <c r="N124" s="12"/>
      <c r="O124" s="10"/>
      <c r="P124" s="10"/>
      <c r="Q124" s="10"/>
      <c r="R124" s="10"/>
      <c r="S124" s="10"/>
      <c r="T124" s="41" t="s">
        <v>482</v>
      </c>
      <c r="U124" s="80" t="s">
        <v>493</v>
      </c>
      <c r="V124" s="252"/>
      <c r="W124" s="81"/>
      <c r="X124" s="82"/>
      <c r="Y124" s="54"/>
      <c r="Z124" s="31"/>
      <c r="AA124" s="348"/>
      <c r="AB124" s="48" t="s">
        <v>155</v>
      </c>
      <c r="AC124" s="39">
        <v>3</v>
      </c>
      <c r="AD124" s="10" t="s">
        <v>156</v>
      </c>
      <c r="AE124" s="11" t="s">
        <v>284</v>
      </c>
      <c r="AF124" s="12" t="s">
        <v>397</v>
      </c>
      <c r="AG124" s="38" t="s">
        <v>53</v>
      </c>
      <c r="AH124" s="10" t="s">
        <v>7</v>
      </c>
      <c r="AI124" s="40">
        <v>1181</v>
      </c>
      <c r="AJ124" s="43">
        <v>3543</v>
      </c>
      <c r="AK124" s="278" t="s">
        <v>496</v>
      </c>
      <c r="AL124" s="338">
        <f t="shared" ref="AL124" si="53">AC124</f>
        <v>3</v>
      </c>
      <c r="AM124" s="339">
        <v>0.9</v>
      </c>
      <c r="AN124" s="340">
        <f>((AI124*AL124)*AM124)</f>
        <v>3188.7000000000003</v>
      </c>
      <c r="AO124" s="341">
        <v>-3188.7000000000003</v>
      </c>
      <c r="AP124" s="341">
        <f>AN124+AO124</f>
        <v>0</v>
      </c>
      <c r="AQ124" s="44" t="s">
        <v>391</v>
      </c>
    </row>
    <row r="125" spans="1:43" ht="27.95" customHeight="1" thickBot="1">
      <c r="A125" s="173">
        <v>118</v>
      </c>
      <c r="B125" s="174" t="s">
        <v>29</v>
      </c>
      <c r="C125" s="173" t="s">
        <v>443</v>
      </c>
      <c r="D125" s="175" t="s">
        <v>463</v>
      </c>
      <c r="E125" s="51" t="s">
        <v>76</v>
      </c>
      <c r="F125" s="51"/>
      <c r="G125" s="51"/>
      <c r="H125" s="176"/>
      <c r="I125" s="51" t="s">
        <v>154</v>
      </c>
      <c r="J125" s="51"/>
      <c r="K125" s="83" t="s">
        <v>31</v>
      </c>
      <c r="L125" s="52" t="s">
        <v>1</v>
      </c>
      <c r="M125" s="52"/>
      <c r="N125" s="84"/>
      <c r="O125" s="52"/>
      <c r="P125" s="52"/>
      <c r="Q125" s="52"/>
      <c r="R125" s="85" t="s">
        <v>45</v>
      </c>
      <c r="S125" s="52"/>
      <c r="T125" s="52" t="s">
        <v>482</v>
      </c>
      <c r="U125" s="86" t="s">
        <v>391</v>
      </c>
      <c r="V125" s="164"/>
      <c r="W125" s="245"/>
      <c r="X125" s="246"/>
      <c r="Y125" s="247"/>
      <c r="Z125" s="237" t="s">
        <v>295</v>
      </c>
      <c r="AA125" s="237"/>
      <c r="AB125" s="237" t="s">
        <v>483</v>
      </c>
      <c r="AC125" s="238"/>
      <c r="AD125" s="239"/>
      <c r="AE125" s="240"/>
      <c r="AF125" s="241"/>
      <c r="AG125" s="242"/>
      <c r="AH125" s="239"/>
      <c r="AI125" s="243" t="s">
        <v>5</v>
      </c>
      <c r="AJ125" s="244">
        <f>SUBTOTAL(9,AJ10:AJ124)</f>
        <v>1476101</v>
      </c>
      <c r="AK125" s="370"/>
      <c r="AL125" s="244"/>
      <c r="AM125" s="244"/>
      <c r="AN125" s="244">
        <f t="shared" ref="AN125:AP125" si="54">SUBTOTAL(9,AN10:AN124)</f>
        <v>798965.83000000007</v>
      </c>
      <c r="AO125" s="244">
        <f t="shared" si="54"/>
        <v>-385545.51000000018</v>
      </c>
      <c r="AP125" s="244">
        <f t="shared" si="54"/>
        <v>413420.31999999995</v>
      </c>
      <c r="AQ125" s="244"/>
    </row>
    <row r="126" spans="1:43" s="95" customFormat="1" ht="28.5" customHeight="1">
      <c r="A126" s="127">
        <v>119</v>
      </c>
      <c r="B126" s="128" t="s">
        <v>29</v>
      </c>
      <c r="C126" s="129" t="s">
        <v>462</v>
      </c>
      <c r="D126" s="130" t="s">
        <v>485</v>
      </c>
      <c r="E126" s="49" t="s">
        <v>485</v>
      </c>
      <c r="F126" s="50"/>
      <c r="G126" s="50"/>
      <c r="H126" s="131"/>
      <c r="I126" s="132"/>
      <c r="J126" s="50"/>
      <c r="K126" s="55" t="s">
        <v>490</v>
      </c>
      <c r="L126" s="56" t="s">
        <v>1</v>
      </c>
      <c r="M126" s="57"/>
      <c r="N126" s="57"/>
      <c r="O126" s="57"/>
      <c r="P126" s="57"/>
      <c r="Q126" s="57"/>
      <c r="R126" s="58" t="s">
        <v>35</v>
      </c>
      <c r="S126" s="57"/>
      <c r="T126" s="56"/>
      <c r="U126" s="59" t="s">
        <v>491</v>
      </c>
      <c r="V126" s="60"/>
      <c r="W126" s="61"/>
      <c r="X126" s="62"/>
      <c r="Y126" s="63"/>
      <c r="Z126" s="64"/>
      <c r="AA126" s="64"/>
      <c r="AB126" s="87"/>
      <c r="AC126" s="88"/>
      <c r="AD126" s="89"/>
      <c r="AE126" s="90" t="s">
        <v>485</v>
      </c>
      <c r="AF126" s="91"/>
      <c r="AG126" s="91"/>
      <c r="AH126" s="89"/>
      <c r="AI126" s="92">
        <v>0</v>
      </c>
      <c r="AJ126" s="93">
        <v>0</v>
      </c>
      <c r="AK126" s="371"/>
      <c r="AL126" s="93"/>
      <c r="AM126" s="93"/>
      <c r="AN126" s="93"/>
      <c r="AO126" s="93"/>
      <c r="AP126" s="93"/>
      <c r="AQ126" s="94" t="s">
        <v>391</v>
      </c>
    </row>
    <row r="127" spans="1:43" ht="24" customHeight="1">
      <c r="A127" s="133">
        <v>120</v>
      </c>
      <c r="B127" s="134" t="s">
        <v>29</v>
      </c>
      <c r="C127" s="135" t="s">
        <v>443</v>
      </c>
      <c r="D127" s="136" t="s">
        <v>485</v>
      </c>
      <c r="E127" s="49" t="s">
        <v>293</v>
      </c>
      <c r="F127" s="49"/>
      <c r="G127" s="49" t="s">
        <v>158</v>
      </c>
      <c r="H127" s="137"/>
      <c r="I127" s="49"/>
      <c r="J127" s="49"/>
      <c r="K127" s="65" t="s">
        <v>490</v>
      </c>
      <c r="L127" s="66" t="s">
        <v>1</v>
      </c>
      <c r="M127" s="67"/>
      <c r="N127" s="68"/>
      <c r="O127" s="67"/>
      <c r="P127" s="67"/>
      <c r="Q127" s="67"/>
      <c r="R127" s="69" t="s">
        <v>0</v>
      </c>
      <c r="S127" s="67"/>
      <c r="T127" s="66" t="s">
        <v>482</v>
      </c>
      <c r="U127" s="70" t="s">
        <v>491</v>
      </c>
      <c r="V127" s="71"/>
      <c r="W127" s="73"/>
      <c r="X127" s="74"/>
      <c r="Y127" s="75"/>
      <c r="Z127" s="71"/>
      <c r="AA127" s="347"/>
      <c r="AB127" s="21"/>
      <c r="AC127" s="76"/>
      <c r="AD127" s="77"/>
      <c r="AE127" s="22" t="s">
        <v>293</v>
      </c>
      <c r="AF127" s="78"/>
      <c r="AG127" s="78"/>
      <c r="AH127" s="77"/>
      <c r="AI127" s="78"/>
      <c r="AJ127" s="77"/>
      <c r="AK127" s="77"/>
      <c r="AL127" s="77"/>
      <c r="AM127" s="77"/>
      <c r="AN127" s="77"/>
      <c r="AO127" s="77"/>
      <c r="AP127" s="77"/>
      <c r="AQ127" s="72" t="s">
        <v>391</v>
      </c>
    </row>
    <row r="128" spans="1:43" ht="24" customHeight="1">
      <c r="A128" s="133">
        <v>121</v>
      </c>
      <c r="B128" s="134" t="s">
        <v>29</v>
      </c>
      <c r="C128" s="135" t="s">
        <v>443</v>
      </c>
      <c r="D128" s="136" t="s">
        <v>485</v>
      </c>
      <c r="E128" s="49" t="s">
        <v>293</v>
      </c>
      <c r="F128" s="49"/>
      <c r="G128" s="49" t="s">
        <v>158</v>
      </c>
      <c r="H128" s="137"/>
      <c r="I128" s="49" t="s">
        <v>159</v>
      </c>
      <c r="J128" s="49"/>
      <c r="K128" s="65" t="s">
        <v>490</v>
      </c>
      <c r="L128" s="66" t="s">
        <v>1</v>
      </c>
      <c r="M128" s="67"/>
      <c r="N128" s="68"/>
      <c r="O128" s="67"/>
      <c r="P128" s="67"/>
      <c r="Q128" s="67"/>
      <c r="R128" s="69" t="s">
        <v>0</v>
      </c>
      <c r="S128" s="67"/>
      <c r="T128" s="66" t="s">
        <v>482</v>
      </c>
      <c r="U128" s="70" t="s">
        <v>159</v>
      </c>
      <c r="V128" s="71"/>
      <c r="W128" s="73"/>
      <c r="X128" s="74"/>
      <c r="Y128" s="75"/>
      <c r="Z128" s="71"/>
      <c r="AA128" s="347"/>
      <c r="AB128" s="21"/>
      <c r="AC128" s="76"/>
      <c r="AD128" s="77"/>
      <c r="AE128" s="22" t="s">
        <v>159</v>
      </c>
      <c r="AF128" s="78"/>
      <c r="AG128" s="78"/>
      <c r="AH128" s="77"/>
      <c r="AI128" s="78"/>
      <c r="AJ128" s="77"/>
      <c r="AK128" s="77"/>
      <c r="AL128" s="77"/>
      <c r="AM128" s="77"/>
      <c r="AN128" s="77"/>
      <c r="AO128" s="77"/>
      <c r="AP128" s="77"/>
      <c r="AQ128" s="72" t="s">
        <v>391</v>
      </c>
    </row>
    <row r="129" spans="1:43" ht="27" customHeight="1">
      <c r="A129" s="138">
        <v>122</v>
      </c>
      <c r="B129" s="139" t="s">
        <v>29</v>
      </c>
      <c r="C129" s="140" t="s">
        <v>443</v>
      </c>
      <c r="D129" s="141" t="s">
        <v>485</v>
      </c>
      <c r="E129" s="11" t="s">
        <v>293</v>
      </c>
      <c r="F129" s="11"/>
      <c r="G129" s="11" t="s">
        <v>158</v>
      </c>
      <c r="H129" s="142"/>
      <c r="I129" s="11" t="s">
        <v>159</v>
      </c>
      <c r="J129" s="11"/>
      <c r="K129" s="79" t="s">
        <v>492</v>
      </c>
      <c r="L129" s="41" t="s">
        <v>1</v>
      </c>
      <c r="M129" s="10"/>
      <c r="N129" s="12"/>
      <c r="O129" s="10"/>
      <c r="P129" s="10"/>
      <c r="Q129" s="10"/>
      <c r="R129" s="10"/>
      <c r="S129" s="10"/>
      <c r="T129" s="41" t="s">
        <v>482</v>
      </c>
      <c r="U129" s="80" t="s">
        <v>159</v>
      </c>
      <c r="V129" s="252"/>
      <c r="W129" s="81"/>
      <c r="X129" s="82"/>
      <c r="Y129" s="54"/>
      <c r="Z129" s="31"/>
      <c r="AA129" s="348"/>
      <c r="AB129" s="48" t="s">
        <v>160</v>
      </c>
      <c r="AC129" s="39">
        <v>1</v>
      </c>
      <c r="AD129" s="10" t="s">
        <v>156</v>
      </c>
      <c r="AE129" s="11" t="s">
        <v>267</v>
      </c>
      <c r="AF129" s="12" t="s">
        <v>397</v>
      </c>
      <c r="AG129" s="38" t="s">
        <v>53</v>
      </c>
      <c r="AH129" s="10" t="s">
        <v>7</v>
      </c>
      <c r="AI129" s="40">
        <v>488</v>
      </c>
      <c r="AJ129" s="43">
        <v>488</v>
      </c>
      <c r="AK129" s="278" t="s">
        <v>497</v>
      </c>
      <c r="AL129" s="338">
        <f t="shared" ref="AL129" si="55">AC129</f>
        <v>1</v>
      </c>
      <c r="AM129" s="339">
        <v>0.9</v>
      </c>
      <c r="AN129" s="340">
        <f>((AI129*AL129)*AM129)</f>
        <v>439.2</v>
      </c>
      <c r="AO129" s="341">
        <v>-439.2</v>
      </c>
      <c r="AP129" s="341">
        <f>AN129+AO129</f>
        <v>0</v>
      </c>
      <c r="AQ129" s="44" t="s">
        <v>391</v>
      </c>
    </row>
    <row r="130" spans="1:43" ht="24" customHeight="1">
      <c r="A130" s="133">
        <v>123</v>
      </c>
      <c r="B130" s="134" t="s">
        <v>29</v>
      </c>
      <c r="C130" s="135" t="s">
        <v>443</v>
      </c>
      <c r="D130" s="136" t="s">
        <v>485</v>
      </c>
      <c r="E130" s="49" t="s">
        <v>293</v>
      </c>
      <c r="F130" s="49"/>
      <c r="G130" s="49" t="s">
        <v>158</v>
      </c>
      <c r="H130" s="137"/>
      <c r="I130" s="49" t="s">
        <v>159</v>
      </c>
      <c r="J130" s="49"/>
      <c r="K130" s="65" t="s">
        <v>490</v>
      </c>
      <c r="L130" s="66" t="s">
        <v>1</v>
      </c>
      <c r="M130" s="67"/>
      <c r="N130" s="68"/>
      <c r="O130" s="67"/>
      <c r="P130" s="67"/>
      <c r="Q130" s="67"/>
      <c r="R130" s="69" t="s">
        <v>0</v>
      </c>
      <c r="S130" s="67"/>
      <c r="T130" s="66" t="s">
        <v>482</v>
      </c>
      <c r="U130" s="70" t="s">
        <v>491</v>
      </c>
      <c r="V130" s="71"/>
      <c r="W130" s="73"/>
      <c r="X130" s="74"/>
      <c r="Y130" s="75"/>
      <c r="Z130" s="71"/>
      <c r="AA130" s="347"/>
      <c r="AB130" s="21"/>
      <c r="AC130" s="76"/>
      <c r="AD130" s="77"/>
      <c r="AE130" s="22" t="s">
        <v>159</v>
      </c>
      <c r="AF130" s="78"/>
      <c r="AG130" s="78"/>
      <c r="AH130" s="77"/>
      <c r="AI130" s="78"/>
      <c r="AJ130" s="77"/>
      <c r="AK130" s="77"/>
      <c r="AL130" s="77"/>
      <c r="AM130" s="77"/>
      <c r="AN130" s="77"/>
      <c r="AO130" s="77"/>
      <c r="AP130" s="77"/>
      <c r="AQ130" s="72" t="s">
        <v>391</v>
      </c>
    </row>
    <row r="131" spans="1:43" ht="27" customHeight="1">
      <c r="A131" s="138">
        <v>124</v>
      </c>
      <c r="B131" s="139" t="s">
        <v>29</v>
      </c>
      <c r="C131" s="140" t="s">
        <v>443</v>
      </c>
      <c r="D131" s="141" t="s">
        <v>485</v>
      </c>
      <c r="E131" s="11" t="s">
        <v>293</v>
      </c>
      <c r="F131" s="11"/>
      <c r="G131" s="11" t="s">
        <v>143</v>
      </c>
      <c r="H131" s="142"/>
      <c r="I131" s="11" t="s">
        <v>161</v>
      </c>
      <c r="J131" s="11"/>
      <c r="K131" s="79" t="s">
        <v>492</v>
      </c>
      <c r="L131" s="41" t="s">
        <v>1</v>
      </c>
      <c r="M131" s="10"/>
      <c r="N131" s="12"/>
      <c r="O131" s="10"/>
      <c r="P131" s="10"/>
      <c r="Q131" s="10"/>
      <c r="R131" s="10"/>
      <c r="S131" s="10"/>
      <c r="T131" s="41" t="s">
        <v>482</v>
      </c>
      <c r="U131" s="80" t="s">
        <v>493</v>
      </c>
      <c r="V131" s="252"/>
      <c r="W131" s="81"/>
      <c r="X131" s="82"/>
      <c r="Y131" s="54"/>
      <c r="Z131" s="31"/>
      <c r="AA131" s="348"/>
      <c r="AB131" s="48" t="s">
        <v>162</v>
      </c>
      <c r="AC131" s="39">
        <v>3</v>
      </c>
      <c r="AD131" s="10" t="s">
        <v>156</v>
      </c>
      <c r="AE131" s="11" t="s">
        <v>267</v>
      </c>
      <c r="AF131" s="12" t="s">
        <v>397</v>
      </c>
      <c r="AG131" s="38" t="s">
        <v>53</v>
      </c>
      <c r="AH131" s="10" t="s">
        <v>7</v>
      </c>
      <c r="AI131" s="40">
        <v>487</v>
      </c>
      <c r="AJ131" s="43">
        <v>1461</v>
      </c>
      <c r="AK131" s="278" t="s">
        <v>497</v>
      </c>
      <c r="AL131" s="338">
        <f t="shared" ref="AL131" si="56">AC131</f>
        <v>3</v>
      </c>
      <c r="AM131" s="339">
        <v>0.9</v>
      </c>
      <c r="AN131" s="340">
        <f>((AI131*AL131)*AM131)</f>
        <v>1314.9</v>
      </c>
      <c r="AO131" s="341">
        <v>-1314.9</v>
      </c>
      <c r="AP131" s="341">
        <f>AN131+AO131</f>
        <v>0</v>
      </c>
      <c r="AQ131" s="44" t="s">
        <v>391</v>
      </c>
    </row>
    <row r="132" spans="1:43" ht="24" customHeight="1">
      <c r="A132" s="133">
        <v>125</v>
      </c>
      <c r="B132" s="134" t="s">
        <v>29</v>
      </c>
      <c r="C132" s="135" t="s">
        <v>443</v>
      </c>
      <c r="D132" s="136" t="s">
        <v>485</v>
      </c>
      <c r="E132" s="49" t="s">
        <v>292</v>
      </c>
      <c r="F132" s="49"/>
      <c r="G132" s="49" t="s">
        <v>143</v>
      </c>
      <c r="H132" s="137"/>
      <c r="I132" s="265"/>
      <c r="J132" s="49"/>
      <c r="K132" s="65" t="s">
        <v>490</v>
      </c>
      <c r="L132" s="66" t="s">
        <v>1</v>
      </c>
      <c r="M132" s="67"/>
      <c r="N132" s="68"/>
      <c r="O132" s="67"/>
      <c r="P132" s="67"/>
      <c r="Q132" s="67"/>
      <c r="R132" s="69" t="s">
        <v>0</v>
      </c>
      <c r="S132" s="67"/>
      <c r="T132" s="66" t="s">
        <v>482</v>
      </c>
      <c r="U132" s="70" t="s">
        <v>491</v>
      </c>
      <c r="V132" s="71"/>
      <c r="W132" s="73"/>
      <c r="X132" s="74"/>
      <c r="Y132" s="75"/>
      <c r="Z132" s="71"/>
      <c r="AA132" s="347"/>
      <c r="AB132" s="21"/>
      <c r="AC132" s="76"/>
      <c r="AD132" s="77"/>
      <c r="AE132" s="22" t="s">
        <v>292</v>
      </c>
      <c r="AF132" s="78"/>
      <c r="AG132" s="78"/>
      <c r="AH132" s="77"/>
      <c r="AI132" s="78"/>
      <c r="AJ132" s="77"/>
      <c r="AK132" s="77"/>
      <c r="AL132" s="77"/>
      <c r="AM132" s="77"/>
      <c r="AN132" s="77"/>
      <c r="AO132" s="77"/>
      <c r="AP132" s="77"/>
      <c r="AQ132" s="72" t="s">
        <v>391</v>
      </c>
    </row>
    <row r="133" spans="1:43" ht="24" customHeight="1">
      <c r="A133" s="133">
        <v>126</v>
      </c>
      <c r="B133" s="134" t="s">
        <v>29</v>
      </c>
      <c r="C133" s="135" t="s">
        <v>443</v>
      </c>
      <c r="D133" s="136" t="s">
        <v>485</v>
      </c>
      <c r="E133" s="49" t="s">
        <v>292</v>
      </c>
      <c r="F133" s="49"/>
      <c r="G133" s="49" t="s">
        <v>143</v>
      </c>
      <c r="H133" s="137"/>
      <c r="I133" s="49" t="s">
        <v>145</v>
      </c>
      <c r="J133" s="49"/>
      <c r="K133" s="65" t="s">
        <v>490</v>
      </c>
      <c r="L133" s="66" t="s">
        <v>1</v>
      </c>
      <c r="M133" s="67"/>
      <c r="N133" s="68"/>
      <c r="O133" s="67"/>
      <c r="P133" s="67"/>
      <c r="Q133" s="67"/>
      <c r="R133" s="69" t="s">
        <v>0</v>
      </c>
      <c r="S133" s="67"/>
      <c r="T133" s="66" t="s">
        <v>482</v>
      </c>
      <c r="U133" s="70" t="s">
        <v>491</v>
      </c>
      <c r="V133" s="71"/>
      <c r="W133" s="73"/>
      <c r="X133" s="74"/>
      <c r="Y133" s="75"/>
      <c r="Z133" s="71"/>
      <c r="AA133" s="347"/>
      <c r="AB133" s="21"/>
      <c r="AC133" s="76"/>
      <c r="AD133" s="77"/>
      <c r="AE133" s="22" t="s">
        <v>145</v>
      </c>
      <c r="AF133" s="78"/>
      <c r="AG133" s="78"/>
      <c r="AH133" s="77"/>
      <c r="AI133" s="78"/>
      <c r="AJ133" s="77"/>
      <c r="AK133" s="77"/>
      <c r="AL133" s="77"/>
      <c r="AM133" s="77"/>
      <c r="AN133" s="77"/>
      <c r="AO133" s="77"/>
      <c r="AP133" s="77"/>
      <c r="AQ133" s="72" t="s">
        <v>391</v>
      </c>
    </row>
    <row r="134" spans="1:43" ht="27" customHeight="1">
      <c r="A134" s="138">
        <v>127</v>
      </c>
      <c r="B134" s="139" t="s">
        <v>29</v>
      </c>
      <c r="C134" s="140" t="s">
        <v>443</v>
      </c>
      <c r="D134" s="141" t="s">
        <v>485</v>
      </c>
      <c r="E134" s="11" t="s">
        <v>292</v>
      </c>
      <c r="F134" s="37"/>
      <c r="G134" s="11" t="s">
        <v>143</v>
      </c>
      <c r="H134" s="142"/>
      <c r="I134" s="49" t="s">
        <v>145</v>
      </c>
      <c r="J134" s="11"/>
      <c r="K134" s="79" t="s">
        <v>492</v>
      </c>
      <c r="L134" s="41" t="s">
        <v>1</v>
      </c>
      <c r="M134" s="10"/>
      <c r="N134" s="12"/>
      <c r="O134" s="10"/>
      <c r="P134" s="10"/>
      <c r="Q134" s="10"/>
      <c r="R134" s="10"/>
      <c r="S134" s="10"/>
      <c r="T134" s="41" t="s">
        <v>482</v>
      </c>
      <c r="U134" s="80" t="s">
        <v>493</v>
      </c>
      <c r="V134" s="252"/>
      <c r="W134" s="81"/>
      <c r="X134" s="82"/>
      <c r="Y134" s="54"/>
      <c r="Z134" s="31"/>
      <c r="AA134" s="348"/>
      <c r="AB134" s="48" t="s">
        <v>144</v>
      </c>
      <c r="AC134" s="39">
        <v>1</v>
      </c>
      <c r="AD134" s="10" t="s">
        <v>156</v>
      </c>
      <c r="AE134" s="11" t="s">
        <v>267</v>
      </c>
      <c r="AF134" s="12" t="s">
        <v>397</v>
      </c>
      <c r="AG134" s="38" t="s">
        <v>53</v>
      </c>
      <c r="AH134" s="10" t="s">
        <v>7</v>
      </c>
      <c r="AI134" s="40">
        <v>488</v>
      </c>
      <c r="AJ134" s="43">
        <v>488</v>
      </c>
      <c r="AK134" s="278" t="s">
        <v>496</v>
      </c>
      <c r="AL134" s="338">
        <f t="shared" ref="AL134" si="57">AC134</f>
        <v>1</v>
      </c>
      <c r="AM134" s="339">
        <v>0.9</v>
      </c>
      <c r="AN134" s="340">
        <f>((AI134*AL134)*AM134)</f>
        <v>439.2</v>
      </c>
      <c r="AO134" s="341">
        <v>-439.2</v>
      </c>
      <c r="AP134" s="341">
        <f>AN134+AO134</f>
        <v>0</v>
      </c>
      <c r="AQ134" s="44" t="s">
        <v>391</v>
      </c>
    </row>
    <row r="135" spans="1:43" ht="27.95" customHeight="1" thickBot="1">
      <c r="A135" s="173">
        <v>128</v>
      </c>
      <c r="B135" s="174" t="s">
        <v>29</v>
      </c>
      <c r="C135" s="173" t="s">
        <v>443</v>
      </c>
      <c r="D135" s="175" t="s">
        <v>485</v>
      </c>
      <c r="E135" s="51" t="s">
        <v>76</v>
      </c>
      <c r="F135" s="51"/>
      <c r="G135" s="51"/>
      <c r="H135" s="176"/>
      <c r="I135" s="51" t="s">
        <v>154</v>
      </c>
      <c r="J135" s="51"/>
      <c r="K135" s="83" t="s">
        <v>31</v>
      </c>
      <c r="L135" s="52" t="s">
        <v>1</v>
      </c>
      <c r="M135" s="52"/>
      <c r="N135" s="84"/>
      <c r="O135" s="52"/>
      <c r="P135" s="52"/>
      <c r="Q135" s="52"/>
      <c r="R135" s="85" t="s">
        <v>45</v>
      </c>
      <c r="S135" s="52"/>
      <c r="T135" s="52" t="s">
        <v>482</v>
      </c>
      <c r="U135" s="86" t="s">
        <v>493</v>
      </c>
      <c r="V135" s="164"/>
      <c r="W135" s="245"/>
      <c r="X135" s="246"/>
      <c r="Y135" s="247"/>
      <c r="Z135" s="237" t="s">
        <v>295</v>
      </c>
      <c r="AA135" s="237"/>
      <c r="AB135" s="237" t="s">
        <v>484</v>
      </c>
      <c r="AC135" s="238"/>
      <c r="AD135" s="239"/>
      <c r="AE135" s="240"/>
      <c r="AF135" s="241"/>
      <c r="AG135" s="242"/>
      <c r="AH135" s="239"/>
      <c r="AI135" s="243" t="s">
        <v>5</v>
      </c>
      <c r="AJ135" s="244">
        <f>SUBTOTAL(9,AJ127:AJ134)</f>
        <v>2437</v>
      </c>
      <c r="AK135" s="370"/>
      <c r="AL135" s="244"/>
      <c r="AM135" s="244"/>
      <c r="AN135" s="244">
        <f t="shared" ref="AN135:AP135" si="58">SUBTOTAL(9,AN127:AN134)</f>
        <v>2193.3000000000002</v>
      </c>
      <c r="AO135" s="244">
        <f t="shared" si="58"/>
        <v>-2193.3000000000002</v>
      </c>
      <c r="AP135" s="244">
        <f t="shared" si="58"/>
        <v>0</v>
      </c>
      <c r="AQ135" s="244"/>
    </row>
    <row r="136" spans="1:43" s="95" customFormat="1" ht="28.5" customHeight="1">
      <c r="A136" s="127">
        <v>129</v>
      </c>
      <c r="B136" s="128" t="s">
        <v>29</v>
      </c>
      <c r="C136" s="129" t="s">
        <v>443</v>
      </c>
      <c r="D136" s="130" t="s">
        <v>463</v>
      </c>
      <c r="E136" s="49" t="s">
        <v>120</v>
      </c>
      <c r="F136" s="50"/>
      <c r="G136" s="50" t="s">
        <v>121</v>
      </c>
      <c r="H136" s="131"/>
      <c r="I136" s="132"/>
      <c r="J136" s="50"/>
      <c r="K136" s="55" t="s">
        <v>490</v>
      </c>
      <c r="L136" s="56" t="s">
        <v>1</v>
      </c>
      <c r="M136" s="57"/>
      <c r="N136" s="57"/>
      <c r="O136" s="57"/>
      <c r="P136" s="57"/>
      <c r="Q136" s="57"/>
      <c r="R136" s="58" t="s">
        <v>35</v>
      </c>
      <c r="S136" s="57"/>
      <c r="T136" s="56" t="s">
        <v>482</v>
      </c>
      <c r="U136" s="59" t="s">
        <v>491</v>
      </c>
      <c r="V136" s="60"/>
      <c r="W136" s="61"/>
      <c r="X136" s="62"/>
      <c r="Y136" s="63"/>
      <c r="Z136" s="64"/>
      <c r="AA136" s="64"/>
      <c r="AB136" s="87"/>
      <c r="AC136" s="88"/>
      <c r="AD136" s="89"/>
      <c r="AE136" s="90" t="s">
        <v>120</v>
      </c>
      <c r="AF136" s="91"/>
      <c r="AG136" s="91"/>
      <c r="AH136" s="89"/>
      <c r="AI136" s="92"/>
      <c r="AJ136" s="93"/>
      <c r="AK136" s="371"/>
      <c r="AL136" s="93"/>
      <c r="AM136" s="93"/>
      <c r="AN136" s="93"/>
      <c r="AO136" s="93"/>
      <c r="AP136" s="93"/>
      <c r="AQ136" s="94" t="s">
        <v>391</v>
      </c>
    </row>
    <row r="137" spans="1:43" ht="24" customHeight="1">
      <c r="A137" s="133">
        <v>130</v>
      </c>
      <c r="B137" s="134" t="s">
        <v>29</v>
      </c>
      <c r="C137" s="135" t="s">
        <v>443</v>
      </c>
      <c r="D137" s="136" t="s">
        <v>463</v>
      </c>
      <c r="E137" s="49" t="s">
        <v>120</v>
      </c>
      <c r="F137" s="49"/>
      <c r="G137" s="49" t="s">
        <v>121</v>
      </c>
      <c r="H137" s="137" t="s">
        <v>461</v>
      </c>
      <c r="I137" s="49" t="s">
        <v>122</v>
      </c>
      <c r="J137" s="49"/>
      <c r="K137" s="65"/>
      <c r="L137" s="66" t="s">
        <v>1</v>
      </c>
      <c r="M137" s="67"/>
      <c r="N137" s="68"/>
      <c r="O137" s="67"/>
      <c r="P137" s="67"/>
      <c r="Q137" s="67"/>
      <c r="R137" s="69" t="s">
        <v>0</v>
      </c>
      <c r="S137" s="67"/>
      <c r="T137" s="66" t="s">
        <v>482</v>
      </c>
      <c r="U137" s="70" t="s">
        <v>491</v>
      </c>
      <c r="V137" s="71"/>
      <c r="W137" s="73"/>
      <c r="X137" s="74"/>
      <c r="Y137" s="75"/>
      <c r="Z137" s="71"/>
      <c r="AA137" s="347"/>
      <c r="AB137" s="21"/>
      <c r="AC137" s="76"/>
      <c r="AD137" s="77"/>
      <c r="AE137" s="22" t="s">
        <v>122</v>
      </c>
      <c r="AF137" s="78"/>
      <c r="AG137" s="78"/>
      <c r="AH137" s="77"/>
      <c r="AI137" s="78"/>
      <c r="AJ137" s="77"/>
      <c r="AK137" s="77"/>
      <c r="AL137" s="77"/>
      <c r="AM137" s="77"/>
      <c r="AN137" s="77"/>
      <c r="AO137" s="77"/>
      <c r="AP137" s="77"/>
      <c r="AQ137" s="72" t="s">
        <v>391</v>
      </c>
    </row>
    <row r="138" spans="1:43" ht="27" customHeight="1">
      <c r="A138" s="138">
        <v>131</v>
      </c>
      <c r="B138" s="139" t="s">
        <v>29</v>
      </c>
      <c r="C138" s="140" t="s">
        <v>443</v>
      </c>
      <c r="D138" s="141" t="s">
        <v>463</v>
      </c>
      <c r="E138" s="11" t="s">
        <v>120</v>
      </c>
      <c r="F138" s="11"/>
      <c r="G138" s="11" t="s">
        <v>121</v>
      </c>
      <c r="H138" s="142" t="s">
        <v>461</v>
      </c>
      <c r="I138" s="157" t="s">
        <v>122</v>
      </c>
      <c r="J138" s="11"/>
      <c r="K138" s="79" t="s">
        <v>492</v>
      </c>
      <c r="L138" s="41" t="s">
        <v>1</v>
      </c>
      <c r="M138" s="10"/>
      <c r="N138" s="12"/>
      <c r="O138" s="10"/>
      <c r="P138" s="10"/>
      <c r="Q138" s="10"/>
      <c r="R138" s="10"/>
      <c r="S138" s="10"/>
      <c r="T138" s="41" t="s">
        <v>482</v>
      </c>
      <c r="U138" s="80" t="s">
        <v>493</v>
      </c>
      <c r="V138" s="252"/>
      <c r="W138" s="81"/>
      <c r="X138" s="82"/>
      <c r="Y138" s="54"/>
      <c r="Z138" s="31"/>
      <c r="AA138" s="348"/>
      <c r="AB138" s="48" t="s">
        <v>123</v>
      </c>
      <c r="AC138" s="39">
        <v>6</v>
      </c>
      <c r="AD138" s="10" t="s">
        <v>156</v>
      </c>
      <c r="AE138" s="11" t="s">
        <v>267</v>
      </c>
      <c r="AF138" s="12" t="s">
        <v>397</v>
      </c>
      <c r="AG138" s="38" t="s">
        <v>53</v>
      </c>
      <c r="AH138" s="10" t="s">
        <v>7</v>
      </c>
      <c r="AI138" s="40">
        <v>487</v>
      </c>
      <c r="AJ138" s="43">
        <v>2922</v>
      </c>
      <c r="AK138" s="278" t="s">
        <v>496</v>
      </c>
      <c r="AL138" s="338">
        <f t="shared" ref="AL138:AL145" si="59">AC138</f>
        <v>6</v>
      </c>
      <c r="AM138" s="339">
        <v>0.9</v>
      </c>
      <c r="AN138" s="340">
        <f t="shared" ref="AN138:AN145" si="60">((AI138*AL138)*AM138)</f>
        <v>2629.8</v>
      </c>
      <c r="AO138" s="341">
        <v>-2629.8</v>
      </c>
      <c r="AP138" s="341">
        <f t="shared" ref="AP138:AP145" si="61">AN138+AO138</f>
        <v>0</v>
      </c>
      <c r="AQ138" s="44" t="s">
        <v>391</v>
      </c>
    </row>
    <row r="139" spans="1:43" ht="114.75" customHeight="1">
      <c r="A139" s="138">
        <v>132</v>
      </c>
      <c r="B139" s="139" t="s">
        <v>29</v>
      </c>
      <c r="C139" s="140" t="s">
        <v>443</v>
      </c>
      <c r="D139" s="141" t="s">
        <v>463</v>
      </c>
      <c r="E139" s="11" t="s">
        <v>120</v>
      </c>
      <c r="F139" s="37"/>
      <c r="G139" s="11" t="s">
        <v>121</v>
      </c>
      <c r="H139" s="142" t="s">
        <v>461</v>
      </c>
      <c r="I139" s="11" t="s">
        <v>122</v>
      </c>
      <c r="J139" s="11"/>
      <c r="K139" s="79" t="s">
        <v>492</v>
      </c>
      <c r="L139" s="41" t="s">
        <v>1</v>
      </c>
      <c r="M139" s="10"/>
      <c r="N139" s="12"/>
      <c r="O139" s="10"/>
      <c r="P139" s="10"/>
      <c r="Q139" s="10"/>
      <c r="R139" s="10"/>
      <c r="S139" s="10"/>
      <c r="T139" s="41" t="s">
        <v>482</v>
      </c>
      <c r="U139" s="80" t="s">
        <v>493</v>
      </c>
      <c r="V139" s="252"/>
      <c r="W139" s="81"/>
      <c r="X139" s="82"/>
      <c r="Y139" s="54"/>
      <c r="Z139" s="31"/>
      <c r="AA139" s="348"/>
      <c r="AB139" s="48" t="s">
        <v>124</v>
      </c>
      <c r="AC139" s="39">
        <v>1</v>
      </c>
      <c r="AD139" s="10" t="s">
        <v>156</v>
      </c>
      <c r="AE139" s="11" t="s">
        <v>386</v>
      </c>
      <c r="AF139" s="12" t="s">
        <v>396</v>
      </c>
      <c r="AG139" s="38" t="s">
        <v>377</v>
      </c>
      <c r="AH139" s="10" t="s">
        <v>7</v>
      </c>
      <c r="AI139" s="40">
        <v>65610</v>
      </c>
      <c r="AJ139" s="43">
        <v>65610</v>
      </c>
      <c r="AK139" s="278" t="s">
        <v>537</v>
      </c>
      <c r="AL139" s="338">
        <f t="shared" si="59"/>
        <v>1</v>
      </c>
      <c r="AM139" s="339">
        <v>0.9</v>
      </c>
      <c r="AN139" s="340">
        <f t="shared" si="60"/>
        <v>59049</v>
      </c>
      <c r="AO139" s="341">
        <v>-59049</v>
      </c>
      <c r="AP139" s="341">
        <f t="shared" si="61"/>
        <v>0</v>
      </c>
      <c r="AQ139" s="44" t="s">
        <v>391</v>
      </c>
    </row>
    <row r="140" spans="1:43" ht="25.5">
      <c r="A140" s="138">
        <v>133</v>
      </c>
      <c r="B140" s="139" t="s">
        <v>29</v>
      </c>
      <c r="C140" s="140" t="s">
        <v>443</v>
      </c>
      <c r="D140" s="141" t="s">
        <v>463</v>
      </c>
      <c r="E140" s="11" t="s">
        <v>120</v>
      </c>
      <c r="F140" s="37"/>
      <c r="G140" s="11" t="s">
        <v>59</v>
      </c>
      <c r="H140" s="142" t="s">
        <v>461</v>
      </c>
      <c r="I140" s="11" t="s">
        <v>122</v>
      </c>
      <c r="J140" s="11"/>
      <c r="K140" s="79" t="s">
        <v>492</v>
      </c>
      <c r="L140" s="41" t="s">
        <v>1</v>
      </c>
      <c r="M140" s="10"/>
      <c r="N140" s="12"/>
      <c r="O140" s="10"/>
      <c r="P140" s="10"/>
      <c r="Q140" s="10"/>
      <c r="R140" s="10"/>
      <c r="S140" s="10"/>
      <c r="T140" s="41" t="s">
        <v>482</v>
      </c>
      <c r="U140" s="80" t="s">
        <v>493</v>
      </c>
      <c r="V140" s="252"/>
      <c r="W140" s="81"/>
      <c r="X140" s="82"/>
      <c r="Y140" s="54"/>
      <c r="Z140" s="31"/>
      <c r="AA140" s="348"/>
      <c r="AB140" s="48" t="s">
        <v>416</v>
      </c>
      <c r="AC140" s="39">
        <v>1</v>
      </c>
      <c r="AD140" s="10" t="s">
        <v>156</v>
      </c>
      <c r="AE140" s="32" t="s">
        <v>408</v>
      </c>
      <c r="AF140" s="12" t="s">
        <v>396</v>
      </c>
      <c r="AG140" s="38" t="s">
        <v>157</v>
      </c>
      <c r="AH140" s="10" t="s">
        <v>7</v>
      </c>
      <c r="AI140" s="40">
        <v>15217</v>
      </c>
      <c r="AJ140" s="43">
        <v>15217</v>
      </c>
      <c r="AK140" s="278" t="s">
        <v>537</v>
      </c>
      <c r="AL140" s="338">
        <f t="shared" si="59"/>
        <v>1</v>
      </c>
      <c r="AM140" s="339">
        <v>0.9</v>
      </c>
      <c r="AN140" s="340">
        <f t="shared" si="60"/>
        <v>13695.300000000001</v>
      </c>
      <c r="AO140" s="341">
        <v>-13695.300000000001</v>
      </c>
      <c r="AP140" s="341">
        <f t="shared" si="61"/>
        <v>0</v>
      </c>
      <c r="AQ140" s="44" t="s">
        <v>391</v>
      </c>
    </row>
    <row r="141" spans="1:43" ht="25.5">
      <c r="A141" s="138">
        <v>134</v>
      </c>
      <c r="B141" s="139" t="s">
        <v>29</v>
      </c>
      <c r="C141" s="140" t="s">
        <v>443</v>
      </c>
      <c r="D141" s="141" t="s">
        <v>463</v>
      </c>
      <c r="E141" s="11" t="s">
        <v>120</v>
      </c>
      <c r="F141" s="37"/>
      <c r="G141" s="11" t="s">
        <v>121</v>
      </c>
      <c r="H141" s="142" t="s">
        <v>461</v>
      </c>
      <c r="I141" s="11" t="s">
        <v>122</v>
      </c>
      <c r="J141" s="11"/>
      <c r="K141" s="79" t="s">
        <v>492</v>
      </c>
      <c r="L141" s="41" t="s">
        <v>1</v>
      </c>
      <c r="M141" s="10"/>
      <c r="N141" s="12"/>
      <c r="O141" s="10"/>
      <c r="P141" s="10"/>
      <c r="Q141" s="10"/>
      <c r="R141" s="10"/>
      <c r="S141" s="10"/>
      <c r="T141" s="41" t="s">
        <v>482</v>
      </c>
      <c r="U141" s="80" t="s">
        <v>493</v>
      </c>
      <c r="V141" s="252"/>
      <c r="W141" s="81"/>
      <c r="X141" s="82"/>
      <c r="Y141" s="54"/>
      <c r="Z141" s="31"/>
      <c r="AA141" s="348"/>
      <c r="AB141" s="48" t="s">
        <v>134</v>
      </c>
      <c r="AC141" s="39">
        <v>1</v>
      </c>
      <c r="AD141" s="10" t="s">
        <v>156</v>
      </c>
      <c r="AE141" s="32" t="s">
        <v>281</v>
      </c>
      <c r="AF141" s="12" t="s">
        <v>397</v>
      </c>
      <c r="AG141" s="38" t="s">
        <v>489</v>
      </c>
      <c r="AH141" s="10" t="s">
        <v>7</v>
      </c>
      <c r="AI141" s="40">
        <v>5826</v>
      </c>
      <c r="AJ141" s="43">
        <v>5826</v>
      </c>
      <c r="AK141" s="278" t="s">
        <v>538</v>
      </c>
      <c r="AL141" s="338">
        <f t="shared" si="59"/>
        <v>1</v>
      </c>
      <c r="AM141" s="339">
        <v>0.9</v>
      </c>
      <c r="AN141" s="340">
        <f t="shared" si="60"/>
        <v>5243.4000000000005</v>
      </c>
      <c r="AO141" s="341">
        <v>-5243.4000000000005</v>
      </c>
      <c r="AP141" s="341">
        <f t="shared" si="61"/>
        <v>0</v>
      </c>
      <c r="AQ141" s="44" t="s">
        <v>391</v>
      </c>
    </row>
    <row r="142" spans="1:43" ht="25.5">
      <c r="A142" s="138">
        <v>135</v>
      </c>
      <c r="B142" s="139" t="s">
        <v>29</v>
      </c>
      <c r="C142" s="140" t="s">
        <v>443</v>
      </c>
      <c r="D142" s="141" t="s">
        <v>463</v>
      </c>
      <c r="E142" s="11" t="s">
        <v>120</v>
      </c>
      <c r="F142" s="37"/>
      <c r="G142" s="11" t="s">
        <v>121</v>
      </c>
      <c r="H142" s="142" t="s">
        <v>461</v>
      </c>
      <c r="I142" s="11" t="s">
        <v>122</v>
      </c>
      <c r="J142" s="11"/>
      <c r="K142" s="79" t="s">
        <v>492</v>
      </c>
      <c r="L142" s="41" t="s">
        <v>1</v>
      </c>
      <c r="M142" s="10"/>
      <c r="N142" s="12"/>
      <c r="O142" s="10"/>
      <c r="P142" s="10"/>
      <c r="Q142" s="10"/>
      <c r="R142" s="10"/>
      <c r="S142" s="10"/>
      <c r="T142" s="41" t="s">
        <v>482</v>
      </c>
      <c r="U142" s="80" t="s">
        <v>493</v>
      </c>
      <c r="V142" s="252"/>
      <c r="W142" s="81"/>
      <c r="X142" s="82"/>
      <c r="Y142" s="54"/>
      <c r="Z142" s="31"/>
      <c r="AA142" s="348"/>
      <c r="AB142" s="48" t="s">
        <v>135</v>
      </c>
      <c r="AC142" s="39">
        <v>1</v>
      </c>
      <c r="AD142" s="10" t="s">
        <v>156</v>
      </c>
      <c r="AE142" s="32" t="s">
        <v>56</v>
      </c>
      <c r="AF142" s="12" t="s">
        <v>388</v>
      </c>
      <c r="AG142" s="38" t="s">
        <v>372</v>
      </c>
      <c r="AH142" s="10" t="s">
        <v>16</v>
      </c>
      <c r="AI142" s="40">
        <v>11603</v>
      </c>
      <c r="AJ142" s="43">
        <v>11603</v>
      </c>
      <c r="AK142" s="278" t="s">
        <v>548</v>
      </c>
      <c r="AL142" s="338">
        <f t="shared" si="59"/>
        <v>1</v>
      </c>
      <c r="AM142" s="339">
        <v>0.9</v>
      </c>
      <c r="AN142" s="340">
        <f t="shared" si="60"/>
        <v>10442.700000000001</v>
      </c>
      <c r="AO142" s="341">
        <v>0</v>
      </c>
      <c r="AP142" s="341">
        <f t="shared" si="61"/>
        <v>10442.700000000001</v>
      </c>
      <c r="AQ142" s="44" t="s">
        <v>391</v>
      </c>
    </row>
    <row r="143" spans="1:43" ht="114" customHeight="1">
      <c r="A143" s="177">
        <v>136</v>
      </c>
      <c r="B143" s="178" t="s">
        <v>29</v>
      </c>
      <c r="C143" s="179" t="s">
        <v>443</v>
      </c>
      <c r="D143" s="180" t="s">
        <v>463</v>
      </c>
      <c r="E143" s="11" t="s">
        <v>120</v>
      </c>
      <c r="F143" s="37"/>
      <c r="G143" s="11" t="s">
        <v>121</v>
      </c>
      <c r="H143" s="142" t="s">
        <v>461</v>
      </c>
      <c r="I143" s="11" t="s">
        <v>122</v>
      </c>
      <c r="J143" s="11"/>
      <c r="K143" s="79" t="s">
        <v>492</v>
      </c>
      <c r="L143" s="41" t="s">
        <v>1</v>
      </c>
      <c r="M143" s="10"/>
      <c r="N143" s="12"/>
      <c r="O143" s="10"/>
      <c r="P143" s="10"/>
      <c r="Q143" s="10"/>
      <c r="R143" s="10"/>
      <c r="S143" s="10"/>
      <c r="T143" s="41" t="s">
        <v>482</v>
      </c>
      <c r="U143" s="80" t="s">
        <v>493</v>
      </c>
      <c r="V143" s="252"/>
      <c r="W143" s="81"/>
      <c r="X143" s="82"/>
      <c r="Y143" s="54"/>
      <c r="Z143" s="31"/>
      <c r="AA143" s="348"/>
      <c r="AB143" s="48" t="s">
        <v>125</v>
      </c>
      <c r="AC143" s="39">
        <v>1</v>
      </c>
      <c r="AD143" s="10" t="s">
        <v>156</v>
      </c>
      <c r="AE143" s="11" t="s">
        <v>385</v>
      </c>
      <c r="AF143" s="12" t="s">
        <v>396</v>
      </c>
      <c r="AG143" s="38" t="s">
        <v>377</v>
      </c>
      <c r="AH143" s="10" t="s">
        <v>7</v>
      </c>
      <c r="AI143" s="40">
        <v>48151</v>
      </c>
      <c r="AJ143" s="43">
        <v>48151</v>
      </c>
      <c r="AK143" s="278" t="s">
        <v>537</v>
      </c>
      <c r="AL143" s="338">
        <f t="shared" si="59"/>
        <v>1</v>
      </c>
      <c r="AM143" s="339">
        <v>0.9</v>
      </c>
      <c r="AN143" s="340">
        <f t="shared" si="60"/>
        <v>43335.9</v>
      </c>
      <c r="AO143" s="341">
        <v>-43335.9</v>
      </c>
      <c r="AP143" s="341">
        <f t="shared" si="61"/>
        <v>0</v>
      </c>
      <c r="AQ143" s="44" t="s">
        <v>391</v>
      </c>
    </row>
    <row r="144" spans="1:43" ht="25.5">
      <c r="A144" s="138">
        <v>137</v>
      </c>
      <c r="B144" s="139" t="s">
        <v>29</v>
      </c>
      <c r="C144" s="140" t="s">
        <v>443</v>
      </c>
      <c r="D144" s="141" t="s">
        <v>463</v>
      </c>
      <c r="E144" s="11" t="s">
        <v>120</v>
      </c>
      <c r="F144" s="37"/>
      <c r="G144" s="11" t="s">
        <v>59</v>
      </c>
      <c r="H144" s="142" t="s">
        <v>461</v>
      </c>
      <c r="I144" s="11" t="s">
        <v>122</v>
      </c>
      <c r="J144" s="11"/>
      <c r="K144" s="79" t="s">
        <v>492</v>
      </c>
      <c r="L144" s="41" t="s">
        <v>1</v>
      </c>
      <c r="M144" s="10"/>
      <c r="N144" s="12"/>
      <c r="O144" s="10"/>
      <c r="P144" s="10"/>
      <c r="Q144" s="10"/>
      <c r="R144" s="10"/>
      <c r="S144" s="10"/>
      <c r="T144" s="41" t="s">
        <v>482</v>
      </c>
      <c r="U144" s="80" t="s">
        <v>493</v>
      </c>
      <c r="V144" s="252"/>
      <c r="W144" s="81"/>
      <c r="X144" s="82"/>
      <c r="Y144" s="54"/>
      <c r="Z144" s="31"/>
      <c r="AA144" s="348"/>
      <c r="AB144" s="48" t="s">
        <v>417</v>
      </c>
      <c r="AC144" s="39">
        <v>1</v>
      </c>
      <c r="AD144" s="10" t="s">
        <v>156</v>
      </c>
      <c r="AE144" s="32" t="s">
        <v>412</v>
      </c>
      <c r="AF144" s="12" t="s">
        <v>396</v>
      </c>
      <c r="AG144" s="38" t="s">
        <v>157</v>
      </c>
      <c r="AH144" s="10" t="s">
        <v>7</v>
      </c>
      <c r="AI144" s="40">
        <v>10137</v>
      </c>
      <c r="AJ144" s="43">
        <v>10137</v>
      </c>
      <c r="AK144" s="278" t="s">
        <v>537</v>
      </c>
      <c r="AL144" s="338">
        <f t="shared" si="59"/>
        <v>1</v>
      </c>
      <c r="AM144" s="339">
        <v>0.9</v>
      </c>
      <c r="AN144" s="340">
        <f t="shared" si="60"/>
        <v>9123.3000000000011</v>
      </c>
      <c r="AO144" s="341">
        <v>-9123.3000000000011</v>
      </c>
      <c r="AP144" s="341">
        <f t="shared" si="61"/>
        <v>0</v>
      </c>
      <c r="AQ144" s="44" t="s">
        <v>391</v>
      </c>
    </row>
    <row r="145" spans="1:43" ht="25.5">
      <c r="A145" s="138">
        <v>138</v>
      </c>
      <c r="B145" s="139" t="s">
        <v>29</v>
      </c>
      <c r="C145" s="140" t="s">
        <v>443</v>
      </c>
      <c r="D145" s="141" t="s">
        <v>463</v>
      </c>
      <c r="E145" s="11" t="s">
        <v>120</v>
      </c>
      <c r="F145" s="37"/>
      <c r="G145" s="11" t="s">
        <v>121</v>
      </c>
      <c r="H145" s="142" t="s">
        <v>461</v>
      </c>
      <c r="I145" s="11" t="s">
        <v>122</v>
      </c>
      <c r="J145" s="11"/>
      <c r="K145" s="79" t="s">
        <v>288</v>
      </c>
      <c r="L145" s="41" t="s">
        <v>1</v>
      </c>
      <c r="M145" s="10"/>
      <c r="N145" s="12"/>
      <c r="O145" s="10"/>
      <c r="P145" s="10"/>
      <c r="Q145" s="10"/>
      <c r="R145" s="10"/>
      <c r="S145" s="10"/>
      <c r="T145" s="41" t="s">
        <v>482</v>
      </c>
      <c r="U145" s="80" t="s">
        <v>493</v>
      </c>
      <c r="V145" s="252"/>
      <c r="W145" s="81"/>
      <c r="X145" s="82"/>
      <c r="Y145" s="54"/>
      <c r="Z145" s="31"/>
      <c r="AA145" s="348"/>
      <c r="AB145" s="48" t="s">
        <v>136</v>
      </c>
      <c r="AC145" s="39">
        <v>1</v>
      </c>
      <c r="AD145" s="10" t="s">
        <v>156</v>
      </c>
      <c r="AE145" s="32" t="s">
        <v>56</v>
      </c>
      <c r="AF145" s="12" t="s">
        <v>388</v>
      </c>
      <c r="AG145" s="38" t="s">
        <v>372</v>
      </c>
      <c r="AH145" s="10" t="s">
        <v>16</v>
      </c>
      <c r="AI145" s="40">
        <v>0</v>
      </c>
      <c r="AJ145" s="43" t="s">
        <v>373</v>
      </c>
      <c r="AK145" s="278" t="s">
        <v>548</v>
      </c>
      <c r="AL145" s="338">
        <f t="shared" si="59"/>
        <v>1</v>
      </c>
      <c r="AM145" s="339">
        <v>0.9</v>
      </c>
      <c r="AN145" s="340">
        <f t="shared" si="60"/>
        <v>0</v>
      </c>
      <c r="AO145" s="341">
        <v>0</v>
      </c>
      <c r="AP145" s="341">
        <f t="shared" si="61"/>
        <v>0</v>
      </c>
      <c r="AQ145" s="44" t="s">
        <v>391</v>
      </c>
    </row>
    <row r="146" spans="1:43" ht="50.1" customHeight="1">
      <c r="A146" s="138">
        <v>139</v>
      </c>
      <c r="B146" s="139" t="s">
        <v>29</v>
      </c>
      <c r="C146" s="140" t="s">
        <v>443</v>
      </c>
      <c r="D146" s="141" t="s">
        <v>463</v>
      </c>
      <c r="E146" s="11" t="s">
        <v>120</v>
      </c>
      <c r="F146" s="37"/>
      <c r="G146" s="11" t="s">
        <v>121</v>
      </c>
      <c r="H146" s="142" t="s">
        <v>461</v>
      </c>
      <c r="I146" s="11" t="s">
        <v>122</v>
      </c>
      <c r="J146" s="11"/>
      <c r="K146" s="79" t="s">
        <v>288</v>
      </c>
      <c r="L146" s="41" t="s">
        <v>1</v>
      </c>
      <c r="M146" s="10"/>
      <c r="N146" s="12"/>
      <c r="O146" s="10"/>
      <c r="P146" s="10"/>
      <c r="Q146" s="10"/>
      <c r="R146" s="10"/>
      <c r="S146" s="10"/>
      <c r="T146" s="41" t="s">
        <v>482</v>
      </c>
      <c r="U146" s="80" t="s">
        <v>493</v>
      </c>
      <c r="V146" s="252"/>
      <c r="W146" s="81"/>
      <c r="X146" s="82"/>
      <c r="Y146" s="54"/>
      <c r="Z146" s="31"/>
      <c r="AA146" s="348"/>
      <c r="AB146" s="48" t="s">
        <v>126</v>
      </c>
      <c r="AC146" s="39">
        <v>1</v>
      </c>
      <c r="AD146" s="10" t="s">
        <v>156</v>
      </c>
      <c r="AE146" s="11" t="s">
        <v>393</v>
      </c>
      <c r="AF146" s="12" t="s">
        <v>42</v>
      </c>
      <c r="AG146" s="38" t="s">
        <v>53</v>
      </c>
      <c r="AH146" s="10" t="s">
        <v>7</v>
      </c>
      <c r="AI146" s="40">
        <v>0</v>
      </c>
      <c r="AJ146" s="101">
        <v>0</v>
      </c>
      <c r="AK146" s="278" t="s">
        <v>540</v>
      </c>
      <c r="AL146" s="338">
        <f t="shared" ref="AL146:AL148" si="62">AC146</f>
        <v>1</v>
      </c>
      <c r="AM146" s="339" t="s">
        <v>546</v>
      </c>
      <c r="AN146" s="340">
        <v>0</v>
      </c>
      <c r="AO146" s="341">
        <v>0</v>
      </c>
      <c r="AP146" s="341">
        <f t="shared" ref="AP146:AP148" si="63">AN146+AO146</f>
        <v>0</v>
      </c>
      <c r="AQ146" s="44" t="s">
        <v>392</v>
      </c>
    </row>
    <row r="147" spans="1:43" ht="50.1" customHeight="1">
      <c r="A147" s="138">
        <v>140</v>
      </c>
      <c r="B147" s="139" t="s">
        <v>29</v>
      </c>
      <c r="C147" s="140" t="s">
        <v>443</v>
      </c>
      <c r="D147" s="141" t="s">
        <v>463</v>
      </c>
      <c r="E147" s="11" t="s">
        <v>120</v>
      </c>
      <c r="F147" s="37"/>
      <c r="G147" s="11" t="s">
        <v>121</v>
      </c>
      <c r="H147" s="142" t="s">
        <v>461</v>
      </c>
      <c r="I147" s="11" t="s">
        <v>122</v>
      </c>
      <c r="J147" s="11"/>
      <c r="K147" s="79" t="s">
        <v>288</v>
      </c>
      <c r="L147" s="41" t="s">
        <v>1</v>
      </c>
      <c r="M147" s="10"/>
      <c r="N147" s="12"/>
      <c r="O147" s="10"/>
      <c r="P147" s="10"/>
      <c r="Q147" s="10"/>
      <c r="R147" s="10"/>
      <c r="S147" s="10"/>
      <c r="T147" s="41" t="s">
        <v>482</v>
      </c>
      <c r="U147" s="80" t="s">
        <v>493</v>
      </c>
      <c r="V147" s="252"/>
      <c r="W147" s="81"/>
      <c r="X147" s="82"/>
      <c r="Y147" s="54"/>
      <c r="Z147" s="31"/>
      <c r="AA147" s="348"/>
      <c r="AB147" s="48" t="s">
        <v>137</v>
      </c>
      <c r="AC147" s="39">
        <v>1</v>
      </c>
      <c r="AD147" s="10" t="s">
        <v>156</v>
      </c>
      <c r="AE147" s="11" t="s">
        <v>560</v>
      </c>
      <c r="AF147" s="12" t="s">
        <v>42</v>
      </c>
      <c r="AG147" s="38" t="s">
        <v>53</v>
      </c>
      <c r="AH147" s="10" t="s">
        <v>7</v>
      </c>
      <c r="AI147" s="40">
        <v>0</v>
      </c>
      <c r="AJ147" s="101">
        <v>0</v>
      </c>
      <c r="AK147" s="278" t="s">
        <v>559</v>
      </c>
      <c r="AL147" s="338">
        <f t="shared" si="62"/>
        <v>1</v>
      </c>
      <c r="AM147" s="339" t="s">
        <v>546</v>
      </c>
      <c r="AN147" s="340">
        <v>0</v>
      </c>
      <c r="AO147" s="341">
        <v>0</v>
      </c>
      <c r="AP147" s="341">
        <f t="shared" si="63"/>
        <v>0</v>
      </c>
      <c r="AQ147" s="44" t="s">
        <v>392</v>
      </c>
    </row>
    <row r="148" spans="1:43" ht="27" customHeight="1">
      <c r="A148" s="138">
        <v>141</v>
      </c>
      <c r="B148" s="139" t="s">
        <v>29</v>
      </c>
      <c r="C148" s="140" t="s">
        <v>443</v>
      </c>
      <c r="D148" s="141" t="s">
        <v>463</v>
      </c>
      <c r="E148" s="11" t="s">
        <v>120</v>
      </c>
      <c r="F148" s="37"/>
      <c r="G148" s="11" t="s">
        <v>121</v>
      </c>
      <c r="H148" s="142" t="s">
        <v>461</v>
      </c>
      <c r="I148" s="11" t="s">
        <v>122</v>
      </c>
      <c r="J148" s="11"/>
      <c r="K148" s="79" t="s">
        <v>288</v>
      </c>
      <c r="L148" s="41" t="s">
        <v>1</v>
      </c>
      <c r="M148" s="10"/>
      <c r="N148" s="12"/>
      <c r="O148" s="10"/>
      <c r="P148" s="10"/>
      <c r="Q148" s="10"/>
      <c r="R148" s="10"/>
      <c r="S148" s="10"/>
      <c r="T148" s="41" t="s">
        <v>482</v>
      </c>
      <c r="U148" s="80" t="s">
        <v>493</v>
      </c>
      <c r="V148" s="252"/>
      <c r="W148" s="81"/>
      <c r="X148" s="82"/>
      <c r="Y148" s="54"/>
      <c r="Z148" s="31"/>
      <c r="AA148" s="348"/>
      <c r="AB148" s="48" t="s">
        <v>138</v>
      </c>
      <c r="AC148" s="39">
        <v>1</v>
      </c>
      <c r="AD148" s="10" t="s">
        <v>156</v>
      </c>
      <c r="AE148" s="11" t="s">
        <v>128</v>
      </c>
      <c r="AF148" s="12" t="s">
        <v>42</v>
      </c>
      <c r="AG148" s="38" t="s">
        <v>53</v>
      </c>
      <c r="AH148" s="10" t="s">
        <v>7</v>
      </c>
      <c r="AI148" s="40">
        <v>0</v>
      </c>
      <c r="AJ148" s="101">
        <v>0</v>
      </c>
      <c r="AK148" s="278" t="s">
        <v>558</v>
      </c>
      <c r="AL148" s="338">
        <f t="shared" si="62"/>
        <v>1</v>
      </c>
      <c r="AM148" s="339">
        <v>0</v>
      </c>
      <c r="AN148" s="340">
        <f t="shared" ref="AN148" si="64">((AI148*AL148)*AM148)</f>
        <v>0</v>
      </c>
      <c r="AO148" s="341">
        <v>0</v>
      </c>
      <c r="AP148" s="341">
        <f t="shared" si="63"/>
        <v>0</v>
      </c>
      <c r="AQ148" s="44" t="s">
        <v>392</v>
      </c>
    </row>
    <row r="149" spans="1:43" s="121" customFormat="1" ht="27" customHeight="1">
      <c r="A149" s="138">
        <v>142</v>
      </c>
      <c r="B149" s="139" t="s">
        <v>29</v>
      </c>
      <c r="C149" s="140" t="s">
        <v>443</v>
      </c>
      <c r="D149" s="141" t="s">
        <v>463</v>
      </c>
      <c r="E149" s="120" t="s">
        <v>120</v>
      </c>
      <c r="F149" s="37"/>
      <c r="G149" s="11" t="s">
        <v>121</v>
      </c>
      <c r="H149" s="142" t="s">
        <v>461</v>
      </c>
      <c r="I149" s="120" t="s">
        <v>122</v>
      </c>
      <c r="J149" s="11"/>
      <c r="K149" s="79" t="s">
        <v>492</v>
      </c>
      <c r="L149" s="41" t="s">
        <v>1</v>
      </c>
      <c r="M149" s="10"/>
      <c r="N149" s="12"/>
      <c r="O149" s="10"/>
      <c r="P149" s="10"/>
      <c r="Q149" s="10"/>
      <c r="R149" s="10"/>
      <c r="S149" s="10"/>
      <c r="T149" s="41" t="s">
        <v>482</v>
      </c>
      <c r="U149" s="80" t="s">
        <v>493</v>
      </c>
      <c r="V149" s="252"/>
      <c r="W149" s="81"/>
      <c r="X149" s="82"/>
      <c r="Y149" s="54"/>
      <c r="Z149" s="31"/>
      <c r="AA149" s="348"/>
      <c r="AB149" s="48" t="s">
        <v>139</v>
      </c>
      <c r="AC149" s="39">
        <v>1</v>
      </c>
      <c r="AD149" s="10" t="s">
        <v>156</v>
      </c>
      <c r="AE149" s="11" t="s">
        <v>129</v>
      </c>
      <c r="AF149" s="12" t="s">
        <v>390</v>
      </c>
      <c r="AG149" s="38" t="s">
        <v>395</v>
      </c>
      <c r="AH149" s="10" t="s">
        <v>287</v>
      </c>
      <c r="AI149" s="40">
        <v>6559</v>
      </c>
      <c r="AJ149" s="43">
        <v>6559</v>
      </c>
      <c r="AK149" s="278"/>
      <c r="AL149" s="338">
        <f t="shared" ref="AL149:AL152" si="65">AC149</f>
        <v>1</v>
      </c>
      <c r="AM149" s="339">
        <v>0</v>
      </c>
      <c r="AN149" s="340">
        <f t="shared" ref="AN149:AN152" si="66">((AI149*AL149)*AM149)</f>
        <v>0</v>
      </c>
      <c r="AO149" s="341">
        <v>0</v>
      </c>
      <c r="AP149" s="341">
        <f t="shared" ref="AP149:AP152" si="67">AN149+AO149</f>
        <v>0</v>
      </c>
      <c r="AQ149" s="44"/>
    </row>
    <row r="150" spans="1:43" s="121" customFormat="1" ht="27" customHeight="1">
      <c r="A150" s="138">
        <v>143</v>
      </c>
      <c r="B150" s="139" t="s">
        <v>29</v>
      </c>
      <c r="C150" s="140" t="s">
        <v>443</v>
      </c>
      <c r="D150" s="141" t="s">
        <v>463</v>
      </c>
      <c r="E150" s="120" t="s">
        <v>120</v>
      </c>
      <c r="F150" s="37"/>
      <c r="G150" s="11" t="s">
        <v>121</v>
      </c>
      <c r="H150" s="142" t="s">
        <v>461</v>
      </c>
      <c r="I150" s="120" t="s">
        <v>122</v>
      </c>
      <c r="J150" s="11"/>
      <c r="K150" s="79" t="s">
        <v>492</v>
      </c>
      <c r="L150" s="41" t="s">
        <v>1</v>
      </c>
      <c r="M150" s="10"/>
      <c r="N150" s="12"/>
      <c r="O150" s="10"/>
      <c r="P150" s="10"/>
      <c r="Q150" s="10"/>
      <c r="R150" s="10"/>
      <c r="S150" s="10"/>
      <c r="T150" s="41" t="s">
        <v>482</v>
      </c>
      <c r="U150" s="80" t="s">
        <v>493</v>
      </c>
      <c r="V150" s="252"/>
      <c r="W150" s="81"/>
      <c r="X150" s="82"/>
      <c r="Y150" s="54"/>
      <c r="Z150" s="31"/>
      <c r="AA150" s="348"/>
      <c r="AB150" s="48" t="s">
        <v>140</v>
      </c>
      <c r="AC150" s="39">
        <v>1</v>
      </c>
      <c r="AD150" s="10" t="s">
        <v>156</v>
      </c>
      <c r="AE150" s="11" t="s">
        <v>130</v>
      </c>
      <c r="AF150" s="12" t="s">
        <v>390</v>
      </c>
      <c r="AG150" s="38" t="s">
        <v>395</v>
      </c>
      <c r="AH150" s="10" t="s">
        <v>287</v>
      </c>
      <c r="AI150" s="40">
        <v>6559</v>
      </c>
      <c r="AJ150" s="43">
        <v>6559</v>
      </c>
      <c r="AK150" s="278"/>
      <c r="AL150" s="338">
        <f t="shared" si="65"/>
        <v>1</v>
      </c>
      <c r="AM150" s="339">
        <v>0</v>
      </c>
      <c r="AN150" s="340">
        <f t="shared" si="66"/>
        <v>0</v>
      </c>
      <c r="AO150" s="341">
        <v>0</v>
      </c>
      <c r="AP150" s="341">
        <f t="shared" si="67"/>
        <v>0</v>
      </c>
      <c r="AQ150" s="44"/>
    </row>
    <row r="151" spans="1:43" s="102" customFormat="1" ht="27" customHeight="1">
      <c r="A151" s="138">
        <v>144</v>
      </c>
      <c r="B151" s="139" t="s">
        <v>29</v>
      </c>
      <c r="C151" s="140" t="s">
        <v>443</v>
      </c>
      <c r="D151" s="141" t="s">
        <v>463</v>
      </c>
      <c r="E151" s="11" t="s">
        <v>120</v>
      </c>
      <c r="F151" s="37"/>
      <c r="G151" s="11" t="s">
        <v>121</v>
      </c>
      <c r="H151" s="142" t="s">
        <v>461</v>
      </c>
      <c r="I151" s="11" t="s">
        <v>122</v>
      </c>
      <c r="J151" s="11"/>
      <c r="K151" s="79" t="s">
        <v>288</v>
      </c>
      <c r="L151" s="41" t="s">
        <v>1</v>
      </c>
      <c r="M151" s="10"/>
      <c r="N151" s="12"/>
      <c r="O151" s="10"/>
      <c r="P151" s="10"/>
      <c r="Q151" s="10"/>
      <c r="R151" s="10"/>
      <c r="S151" s="10"/>
      <c r="T151" s="41" t="s">
        <v>482</v>
      </c>
      <c r="U151" s="80" t="s">
        <v>493</v>
      </c>
      <c r="V151" s="252"/>
      <c r="W151" s="81"/>
      <c r="X151" s="82"/>
      <c r="Y151" s="54"/>
      <c r="Z151" s="31"/>
      <c r="AA151" s="348"/>
      <c r="AB151" s="48" t="s">
        <v>141</v>
      </c>
      <c r="AC151" s="39">
        <v>1</v>
      </c>
      <c r="AD151" s="10" t="s">
        <v>156</v>
      </c>
      <c r="AE151" s="11" t="s">
        <v>131</v>
      </c>
      <c r="AF151" s="12" t="s">
        <v>399</v>
      </c>
      <c r="AG151" s="38" t="s">
        <v>20</v>
      </c>
      <c r="AH151" s="10" t="s">
        <v>163</v>
      </c>
      <c r="AI151" s="100">
        <v>0</v>
      </c>
      <c r="AJ151" s="101">
        <v>0</v>
      </c>
      <c r="AK151" s="278" t="s">
        <v>558</v>
      </c>
      <c r="AL151" s="338">
        <f t="shared" si="65"/>
        <v>1</v>
      </c>
      <c r="AM151" s="339">
        <v>0</v>
      </c>
      <c r="AN151" s="340">
        <f t="shared" si="66"/>
        <v>0</v>
      </c>
      <c r="AO151" s="341">
        <v>0</v>
      </c>
      <c r="AP151" s="341">
        <f t="shared" si="67"/>
        <v>0</v>
      </c>
      <c r="AQ151" s="44" t="s">
        <v>392</v>
      </c>
    </row>
    <row r="152" spans="1:43" s="102" customFormat="1" ht="27" customHeight="1">
      <c r="A152" s="138">
        <v>145</v>
      </c>
      <c r="B152" s="139" t="s">
        <v>29</v>
      </c>
      <c r="C152" s="140" t="s">
        <v>443</v>
      </c>
      <c r="D152" s="141" t="s">
        <v>463</v>
      </c>
      <c r="E152" s="11" t="s">
        <v>120</v>
      </c>
      <c r="F152" s="37"/>
      <c r="G152" s="11" t="s">
        <v>121</v>
      </c>
      <c r="H152" s="142" t="s">
        <v>461</v>
      </c>
      <c r="I152" s="11" t="s">
        <v>122</v>
      </c>
      <c r="J152" s="11"/>
      <c r="K152" s="79" t="s">
        <v>288</v>
      </c>
      <c r="L152" s="41" t="s">
        <v>1</v>
      </c>
      <c r="M152" s="10"/>
      <c r="N152" s="12"/>
      <c r="O152" s="10"/>
      <c r="P152" s="10"/>
      <c r="Q152" s="10"/>
      <c r="R152" s="10"/>
      <c r="S152" s="10"/>
      <c r="T152" s="41" t="s">
        <v>482</v>
      </c>
      <c r="U152" s="80" t="s">
        <v>493</v>
      </c>
      <c r="V152" s="252"/>
      <c r="W152" s="81"/>
      <c r="X152" s="82"/>
      <c r="Y152" s="54"/>
      <c r="Z152" s="31"/>
      <c r="AA152" s="348"/>
      <c r="AB152" s="48" t="s">
        <v>142</v>
      </c>
      <c r="AC152" s="39">
        <v>1</v>
      </c>
      <c r="AD152" s="10" t="s">
        <v>156</v>
      </c>
      <c r="AE152" s="11" t="s">
        <v>132</v>
      </c>
      <c r="AF152" s="12" t="s">
        <v>399</v>
      </c>
      <c r="AG152" s="38" t="s">
        <v>20</v>
      </c>
      <c r="AH152" s="10" t="s">
        <v>163</v>
      </c>
      <c r="AI152" s="100">
        <v>0</v>
      </c>
      <c r="AJ152" s="101">
        <v>0</v>
      </c>
      <c r="AK152" s="278" t="s">
        <v>558</v>
      </c>
      <c r="AL152" s="338">
        <f t="shared" si="65"/>
        <v>1</v>
      </c>
      <c r="AM152" s="339">
        <v>0</v>
      </c>
      <c r="AN152" s="340">
        <f t="shared" si="66"/>
        <v>0</v>
      </c>
      <c r="AO152" s="341">
        <v>0</v>
      </c>
      <c r="AP152" s="341">
        <f t="shared" si="67"/>
        <v>0</v>
      </c>
      <c r="AQ152" s="44" t="s">
        <v>392</v>
      </c>
    </row>
    <row r="153" spans="1:43" ht="38.25" customHeight="1">
      <c r="A153" s="138">
        <v>146</v>
      </c>
      <c r="B153" s="139" t="s">
        <v>29</v>
      </c>
      <c r="C153" s="140" t="s">
        <v>443</v>
      </c>
      <c r="D153" s="141" t="s">
        <v>463</v>
      </c>
      <c r="E153" s="11" t="s">
        <v>120</v>
      </c>
      <c r="F153" s="11"/>
      <c r="G153" s="11" t="s">
        <v>121</v>
      </c>
      <c r="H153" s="142" t="s">
        <v>461</v>
      </c>
      <c r="I153" s="11" t="s">
        <v>122</v>
      </c>
      <c r="J153" s="11"/>
      <c r="K153" s="79" t="s">
        <v>492</v>
      </c>
      <c r="L153" s="41" t="s">
        <v>1</v>
      </c>
      <c r="M153" s="10"/>
      <c r="N153" s="12"/>
      <c r="O153" s="10"/>
      <c r="P153" s="10"/>
      <c r="Q153" s="10"/>
      <c r="R153" s="10"/>
      <c r="S153" s="10"/>
      <c r="T153" s="41" t="s">
        <v>482</v>
      </c>
      <c r="U153" s="80" t="s">
        <v>493</v>
      </c>
      <c r="V153" s="252"/>
      <c r="W153" s="81"/>
      <c r="X153" s="82"/>
      <c r="Y153" s="54"/>
      <c r="Z153" s="31"/>
      <c r="AA153" s="348"/>
      <c r="AB153" s="48" t="s">
        <v>133</v>
      </c>
      <c r="AC153" s="39">
        <v>2</v>
      </c>
      <c r="AD153" s="10" t="s">
        <v>156</v>
      </c>
      <c r="AE153" s="11" t="s">
        <v>282</v>
      </c>
      <c r="AF153" s="12" t="s">
        <v>397</v>
      </c>
      <c r="AG153" s="38" t="s">
        <v>53</v>
      </c>
      <c r="AH153" s="10" t="s">
        <v>7</v>
      </c>
      <c r="AI153" s="40">
        <v>1111</v>
      </c>
      <c r="AJ153" s="43">
        <v>2222</v>
      </c>
      <c r="AK153" s="278" t="s">
        <v>496</v>
      </c>
      <c r="AL153" s="338">
        <f t="shared" ref="AL153:AL154" si="68">AC153</f>
        <v>2</v>
      </c>
      <c r="AM153" s="339">
        <v>0.9</v>
      </c>
      <c r="AN153" s="340">
        <f t="shared" ref="AN153:AN154" si="69">((AI153*AL153)*AM153)</f>
        <v>1999.8</v>
      </c>
      <c r="AO153" s="341">
        <v>-1999.8</v>
      </c>
      <c r="AP153" s="341">
        <f t="shared" ref="AP153:AP154" si="70">AN153+AO153</f>
        <v>0</v>
      </c>
      <c r="AQ153" s="44" t="s">
        <v>391</v>
      </c>
    </row>
    <row r="154" spans="1:43" ht="96" customHeight="1">
      <c r="A154" s="138">
        <v>147</v>
      </c>
      <c r="B154" s="139" t="s">
        <v>29</v>
      </c>
      <c r="C154" s="140" t="s">
        <v>443</v>
      </c>
      <c r="D154" s="141" t="s">
        <v>463</v>
      </c>
      <c r="E154" s="11" t="s">
        <v>120</v>
      </c>
      <c r="F154" s="37"/>
      <c r="G154" s="11" t="s">
        <v>121</v>
      </c>
      <c r="H154" s="142" t="s">
        <v>461</v>
      </c>
      <c r="I154" s="11" t="s">
        <v>122</v>
      </c>
      <c r="J154" s="11"/>
      <c r="K154" s="79" t="s">
        <v>492</v>
      </c>
      <c r="L154" s="41" t="s">
        <v>1</v>
      </c>
      <c r="M154" s="10"/>
      <c r="N154" s="12"/>
      <c r="O154" s="10"/>
      <c r="P154" s="10"/>
      <c r="Q154" s="10"/>
      <c r="R154" s="10"/>
      <c r="S154" s="10"/>
      <c r="T154" s="41" t="s">
        <v>482</v>
      </c>
      <c r="U154" s="80" t="s">
        <v>493</v>
      </c>
      <c r="V154" s="252"/>
      <c r="W154" s="81"/>
      <c r="X154" s="82"/>
      <c r="Y154" s="54"/>
      <c r="Z154" s="31"/>
      <c r="AA154" s="348"/>
      <c r="AB154" s="48" t="s">
        <v>285</v>
      </c>
      <c r="AC154" s="39">
        <v>1</v>
      </c>
      <c r="AD154" s="10" t="s">
        <v>156</v>
      </c>
      <c r="AE154" s="11" t="s">
        <v>384</v>
      </c>
      <c r="AF154" s="12" t="s">
        <v>396</v>
      </c>
      <c r="AG154" s="38" t="s">
        <v>377</v>
      </c>
      <c r="AH154" s="10" t="s">
        <v>7</v>
      </c>
      <c r="AI154" s="40">
        <v>6188</v>
      </c>
      <c r="AJ154" s="43">
        <v>6188</v>
      </c>
      <c r="AK154" s="278" t="s">
        <v>539</v>
      </c>
      <c r="AL154" s="338">
        <f t="shared" si="68"/>
        <v>1</v>
      </c>
      <c r="AM154" s="339">
        <v>0.9</v>
      </c>
      <c r="AN154" s="340">
        <f t="shared" si="69"/>
        <v>5569.2</v>
      </c>
      <c r="AO154" s="341">
        <v>-5569.2</v>
      </c>
      <c r="AP154" s="341">
        <f t="shared" si="70"/>
        <v>0</v>
      </c>
      <c r="AQ154" s="44" t="s">
        <v>391</v>
      </c>
    </row>
    <row r="155" spans="1:43" ht="24" customHeight="1">
      <c r="A155" s="133">
        <v>148</v>
      </c>
      <c r="B155" s="134" t="s">
        <v>29</v>
      </c>
      <c r="C155" s="135" t="s">
        <v>443</v>
      </c>
      <c r="D155" s="136" t="s">
        <v>463</v>
      </c>
      <c r="E155" s="49" t="s">
        <v>120</v>
      </c>
      <c r="F155" s="49"/>
      <c r="G155" s="49"/>
      <c r="H155" s="137"/>
      <c r="I155" s="49" t="s">
        <v>426</v>
      </c>
      <c r="J155" s="49"/>
      <c r="K155" s="65" t="s">
        <v>490</v>
      </c>
      <c r="L155" s="66" t="s">
        <v>1</v>
      </c>
      <c r="M155" s="67"/>
      <c r="N155" s="68"/>
      <c r="O155" s="67"/>
      <c r="P155" s="67"/>
      <c r="Q155" s="67"/>
      <c r="R155" s="69" t="s">
        <v>0</v>
      </c>
      <c r="S155" s="67"/>
      <c r="T155" s="66" t="s">
        <v>482</v>
      </c>
      <c r="U155" s="70" t="s">
        <v>491</v>
      </c>
      <c r="V155" s="71"/>
      <c r="W155" s="73"/>
      <c r="X155" s="74"/>
      <c r="Y155" s="75"/>
      <c r="Z155" s="71"/>
      <c r="AA155" s="347"/>
      <c r="AB155" s="21"/>
      <c r="AC155" s="76"/>
      <c r="AD155" s="77"/>
      <c r="AE155" s="22" t="s">
        <v>426</v>
      </c>
      <c r="AF155" s="78"/>
      <c r="AG155" s="78"/>
      <c r="AH155" s="77"/>
      <c r="AI155" s="78"/>
      <c r="AJ155" s="77"/>
      <c r="AK155" s="77"/>
      <c r="AL155" s="77"/>
      <c r="AM155" s="77"/>
      <c r="AN155" s="77"/>
      <c r="AO155" s="77"/>
      <c r="AP155" s="77"/>
      <c r="AQ155" s="72" t="s">
        <v>391</v>
      </c>
    </row>
    <row r="156" spans="1:43" ht="93.75" customHeight="1">
      <c r="A156" s="138">
        <v>149</v>
      </c>
      <c r="B156" s="139" t="s">
        <v>29</v>
      </c>
      <c r="C156" s="140" t="s">
        <v>443</v>
      </c>
      <c r="D156" s="141" t="s">
        <v>463</v>
      </c>
      <c r="E156" s="11" t="s">
        <v>120</v>
      </c>
      <c r="F156" s="11"/>
      <c r="G156" s="11"/>
      <c r="H156" s="142"/>
      <c r="I156" s="11" t="s">
        <v>426</v>
      </c>
      <c r="J156" s="11"/>
      <c r="K156" s="79" t="s">
        <v>492</v>
      </c>
      <c r="L156" s="41" t="s">
        <v>1</v>
      </c>
      <c r="M156" s="10"/>
      <c r="N156" s="12"/>
      <c r="O156" s="10"/>
      <c r="P156" s="10"/>
      <c r="Q156" s="10"/>
      <c r="R156" s="10"/>
      <c r="S156" s="10"/>
      <c r="T156" s="41" t="s">
        <v>482</v>
      </c>
      <c r="U156" s="80" t="s">
        <v>493</v>
      </c>
      <c r="V156" s="252"/>
      <c r="W156" s="81"/>
      <c r="X156" s="82"/>
      <c r="Y156" s="54"/>
      <c r="Z156" s="31"/>
      <c r="AA156" s="348"/>
      <c r="AB156" s="48" t="s">
        <v>402</v>
      </c>
      <c r="AC156" s="39">
        <v>1</v>
      </c>
      <c r="AD156" s="10" t="s">
        <v>401</v>
      </c>
      <c r="AE156" s="11" t="s">
        <v>427</v>
      </c>
      <c r="AF156" s="12" t="s">
        <v>480</v>
      </c>
      <c r="AG156" s="38" t="s">
        <v>53</v>
      </c>
      <c r="AH156" s="10" t="s">
        <v>7</v>
      </c>
      <c r="AI156" s="40">
        <v>135840</v>
      </c>
      <c r="AJ156" s="43">
        <v>135840</v>
      </c>
      <c r="AK156" s="278"/>
      <c r="AL156" s="338">
        <f t="shared" ref="AL156:AL157" si="71">AC156</f>
        <v>1</v>
      </c>
      <c r="AM156" s="339">
        <v>0</v>
      </c>
      <c r="AN156" s="340">
        <f t="shared" ref="AN156:AN157" si="72">((AI156*AL156)*AM156)</f>
        <v>0</v>
      </c>
      <c r="AO156" s="341">
        <v>0</v>
      </c>
      <c r="AP156" s="341">
        <f t="shared" ref="AP156:AP157" si="73">AN156+AO156</f>
        <v>0</v>
      </c>
      <c r="AQ156" s="44" t="s">
        <v>391</v>
      </c>
    </row>
    <row r="157" spans="1:43" ht="25.5">
      <c r="A157" s="138">
        <v>150</v>
      </c>
      <c r="B157" s="139" t="s">
        <v>29</v>
      </c>
      <c r="C157" s="140" t="s">
        <v>443</v>
      </c>
      <c r="D157" s="141" t="s">
        <v>463</v>
      </c>
      <c r="E157" s="11" t="s">
        <v>120</v>
      </c>
      <c r="F157" s="11"/>
      <c r="G157" s="11"/>
      <c r="H157" s="142"/>
      <c r="I157" s="11" t="s">
        <v>426</v>
      </c>
      <c r="J157" s="11"/>
      <c r="K157" s="79" t="s">
        <v>492</v>
      </c>
      <c r="L157" s="41" t="s">
        <v>1</v>
      </c>
      <c r="M157" s="10"/>
      <c r="N157" s="12"/>
      <c r="O157" s="10"/>
      <c r="P157" s="10"/>
      <c r="Q157" s="10"/>
      <c r="R157" s="10"/>
      <c r="S157" s="10"/>
      <c r="T157" s="41" t="s">
        <v>482</v>
      </c>
      <c r="U157" s="80" t="s">
        <v>493</v>
      </c>
      <c r="V157" s="252"/>
      <c r="W157" s="81"/>
      <c r="X157" s="82"/>
      <c r="Y157" s="54"/>
      <c r="Z157" s="31"/>
      <c r="AA157" s="348"/>
      <c r="AB157" s="48" t="s">
        <v>403</v>
      </c>
      <c r="AC157" s="39">
        <v>1</v>
      </c>
      <c r="AD157" s="10" t="s">
        <v>401</v>
      </c>
      <c r="AE157" s="11" t="s">
        <v>400</v>
      </c>
      <c r="AF157" s="12" t="s">
        <v>388</v>
      </c>
      <c r="AG157" s="38" t="s">
        <v>157</v>
      </c>
      <c r="AH157" s="10" t="s">
        <v>16</v>
      </c>
      <c r="AI157" s="40">
        <v>25251</v>
      </c>
      <c r="AJ157" s="43">
        <v>25251</v>
      </c>
      <c r="AK157" s="278" t="s">
        <v>548</v>
      </c>
      <c r="AL157" s="338">
        <f t="shared" si="71"/>
        <v>1</v>
      </c>
      <c r="AM157" s="339">
        <v>0.9</v>
      </c>
      <c r="AN157" s="340">
        <f t="shared" si="72"/>
        <v>22725.9</v>
      </c>
      <c r="AO157" s="341">
        <v>0</v>
      </c>
      <c r="AP157" s="341">
        <f t="shared" si="73"/>
        <v>22725.9</v>
      </c>
      <c r="AQ157" s="44" t="s">
        <v>391</v>
      </c>
    </row>
    <row r="158" spans="1:43" ht="27.95" customHeight="1" thickBot="1">
      <c r="A158" s="173">
        <v>151</v>
      </c>
      <c r="B158" s="174" t="s">
        <v>29</v>
      </c>
      <c r="C158" s="173" t="s">
        <v>443</v>
      </c>
      <c r="D158" s="175" t="s">
        <v>485</v>
      </c>
      <c r="E158" s="51" t="s">
        <v>120</v>
      </c>
      <c r="F158" s="51"/>
      <c r="G158" s="51"/>
      <c r="H158" s="176"/>
      <c r="I158" s="51" t="s">
        <v>154</v>
      </c>
      <c r="J158" s="51"/>
      <c r="K158" s="83" t="s">
        <v>31</v>
      </c>
      <c r="L158" s="52" t="s">
        <v>1</v>
      </c>
      <c r="M158" s="52"/>
      <c r="N158" s="84"/>
      <c r="O158" s="52"/>
      <c r="P158" s="52"/>
      <c r="Q158" s="52"/>
      <c r="R158" s="85" t="s">
        <v>45</v>
      </c>
      <c r="S158" s="52"/>
      <c r="T158" s="52" t="s">
        <v>482</v>
      </c>
      <c r="U158" s="86" t="s">
        <v>493</v>
      </c>
      <c r="V158" s="164"/>
      <c r="W158" s="245"/>
      <c r="X158" s="246"/>
      <c r="Y158" s="247"/>
      <c r="Z158" s="237" t="s">
        <v>296</v>
      </c>
      <c r="AA158" s="237"/>
      <c r="AB158" s="237" t="s">
        <v>486</v>
      </c>
      <c r="AC158" s="238"/>
      <c r="AD158" s="239"/>
      <c r="AE158" s="240"/>
      <c r="AF158" s="241"/>
      <c r="AG158" s="242"/>
      <c r="AH158" s="239"/>
      <c r="AI158" s="243" t="s">
        <v>5</v>
      </c>
      <c r="AJ158" s="244">
        <f>SUBTOTAL(9,AJ138:AJ157)</f>
        <v>342085</v>
      </c>
      <c r="AK158" s="370"/>
      <c r="AL158" s="244"/>
      <c r="AM158" s="244"/>
      <c r="AN158" s="244">
        <f t="shared" ref="AN158:AP158" si="74">SUBTOTAL(9,AN138:AN157)</f>
        <v>173814.3</v>
      </c>
      <c r="AO158" s="244">
        <f t="shared" si="74"/>
        <v>-140645.69999999998</v>
      </c>
      <c r="AP158" s="244">
        <f t="shared" si="74"/>
        <v>33168.600000000006</v>
      </c>
      <c r="AQ158" s="244"/>
    </row>
    <row r="159" spans="1:43" ht="24" customHeight="1">
      <c r="A159" s="167">
        <v>152</v>
      </c>
      <c r="B159" s="168" t="s">
        <v>29</v>
      </c>
      <c r="C159" s="169" t="s">
        <v>462</v>
      </c>
      <c r="D159" s="170" t="s">
        <v>61</v>
      </c>
      <c r="E159" s="50" t="s">
        <v>60</v>
      </c>
      <c r="F159" s="50"/>
      <c r="G159" s="50" t="s">
        <v>62</v>
      </c>
      <c r="H159" s="131" t="s">
        <v>436</v>
      </c>
      <c r="I159" s="50" t="s">
        <v>360</v>
      </c>
      <c r="J159" s="50"/>
      <c r="K159" s="55" t="s">
        <v>490</v>
      </c>
      <c r="L159" s="56" t="s">
        <v>1</v>
      </c>
      <c r="M159" s="57"/>
      <c r="N159" s="227"/>
      <c r="O159" s="57"/>
      <c r="P159" s="57"/>
      <c r="Q159" s="57"/>
      <c r="R159" s="58" t="s">
        <v>35</v>
      </c>
      <c r="S159" s="57"/>
      <c r="T159" s="56"/>
      <c r="U159" s="59" t="s">
        <v>391</v>
      </c>
      <c r="V159" s="60"/>
      <c r="W159" s="73"/>
      <c r="X159" s="74"/>
      <c r="Y159" s="75"/>
      <c r="Z159" s="71"/>
      <c r="AA159" s="347"/>
      <c r="AB159" s="21"/>
      <c r="AC159" s="76"/>
      <c r="AD159" s="77"/>
      <c r="AE159" s="22" t="s">
        <v>60</v>
      </c>
      <c r="AF159" s="78"/>
      <c r="AG159" s="78"/>
      <c r="AH159" s="77"/>
      <c r="AI159" s="78"/>
      <c r="AJ159" s="77"/>
      <c r="AK159" s="77"/>
      <c r="AL159" s="77"/>
      <c r="AM159" s="77"/>
      <c r="AN159" s="77"/>
      <c r="AO159" s="77"/>
      <c r="AP159" s="77"/>
      <c r="AQ159" s="72" t="s">
        <v>391</v>
      </c>
    </row>
    <row r="160" spans="1:43" ht="24" customHeight="1">
      <c r="A160" s="133">
        <v>153</v>
      </c>
      <c r="B160" s="134" t="s">
        <v>29</v>
      </c>
      <c r="C160" s="135" t="s">
        <v>462</v>
      </c>
      <c r="D160" s="136" t="s">
        <v>61</v>
      </c>
      <c r="E160" s="49" t="s">
        <v>60</v>
      </c>
      <c r="F160" s="49"/>
      <c r="G160" s="49" t="s">
        <v>62</v>
      </c>
      <c r="H160" s="137" t="s">
        <v>436</v>
      </c>
      <c r="I160" s="49" t="s">
        <v>360</v>
      </c>
      <c r="J160" s="49"/>
      <c r="K160" s="65" t="s">
        <v>490</v>
      </c>
      <c r="L160" s="66" t="s">
        <v>1</v>
      </c>
      <c r="M160" s="67"/>
      <c r="N160" s="68"/>
      <c r="O160" s="67"/>
      <c r="P160" s="67"/>
      <c r="Q160" s="67"/>
      <c r="R160" s="69" t="s">
        <v>0</v>
      </c>
      <c r="S160" s="67"/>
      <c r="T160" s="66"/>
      <c r="U160" s="70" t="s">
        <v>391</v>
      </c>
      <c r="V160" s="71"/>
      <c r="W160" s="73"/>
      <c r="X160" s="74"/>
      <c r="Y160" s="75"/>
      <c r="Z160" s="71"/>
      <c r="AA160" s="347"/>
      <c r="AB160" s="21"/>
      <c r="AC160" s="76"/>
      <c r="AD160" s="77"/>
      <c r="AE160" s="22" t="s">
        <v>360</v>
      </c>
      <c r="AF160" s="78"/>
      <c r="AG160" s="78"/>
      <c r="AH160" s="77"/>
      <c r="AI160" s="78"/>
      <c r="AJ160" s="77"/>
      <c r="AK160" s="77"/>
      <c r="AL160" s="77"/>
      <c r="AM160" s="77"/>
      <c r="AN160" s="77"/>
      <c r="AO160" s="77"/>
      <c r="AP160" s="77"/>
      <c r="AQ160" s="72" t="s">
        <v>391</v>
      </c>
    </row>
    <row r="161" spans="1:43" ht="28.5" customHeight="1">
      <c r="A161" s="205">
        <v>154</v>
      </c>
      <c r="B161" s="206" t="s">
        <v>29</v>
      </c>
      <c r="C161" s="207" t="s">
        <v>462</v>
      </c>
      <c r="D161" s="207" t="s">
        <v>61</v>
      </c>
      <c r="E161" s="208" t="s">
        <v>60</v>
      </c>
      <c r="F161" s="208"/>
      <c r="G161" s="208" t="s">
        <v>62</v>
      </c>
      <c r="H161" s="209" t="s">
        <v>436</v>
      </c>
      <c r="I161" s="208" t="s">
        <v>360</v>
      </c>
      <c r="J161" s="208"/>
      <c r="K161" s="210" t="s">
        <v>288</v>
      </c>
      <c r="L161" s="211" t="s">
        <v>1</v>
      </c>
      <c r="M161" s="212"/>
      <c r="N161" s="213"/>
      <c r="O161" s="212"/>
      <c r="P161" s="212"/>
      <c r="Q161" s="212"/>
      <c r="R161" s="212"/>
      <c r="S161" s="213"/>
      <c r="T161" s="211"/>
      <c r="U161" s="214" t="s">
        <v>391</v>
      </c>
      <c r="V161" s="253"/>
      <c r="W161" s="198"/>
      <c r="X161" s="199"/>
      <c r="Y161" s="200"/>
      <c r="Z161" s="201"/>
      <c r="AA161" s="350"/>
      <c r="AB161" s="189" t="s">
        <v>339</v>
      </c>
      <c r="AC161" s="190">
        <v>1</v>
      </c>
      <c r="AD161" s="191" t="s">
        <v>156</v>
      </c>
      <c r="AE161" s="192" t="s">
        <v>340</v>
      </c>
      <c r="AF161" s="193" t="s">
        <v>290</v>
      </c>
      <c r="AG161" s="194" t="s">
        <v>53</v>
      </c>
      <c r="AH161" s="191" t="s">
        <v>7</v>
      </c>
      <c r="AI161" s="195">
        <v>0</v>
      </c>
      <c r="AJ161" s="196" t="s">
        <v>361</v>
      </c>
      <c r="AK161" s="372"/>
      <c r="AL161" s="338">
        <f t="shared" ref="AL161" si="75">AC161</f>
        <v>1</v>
      </c>
      <c r="AM161" s="339">
        <v>0</v>
      </c>
      <c r="AN161" s="340">
        <f t="shared" ref="AN161" si="76">((AI161*AL161)*AM161)</f>
        <v>0</v>
      </c>
      <c r="AO161" s="341">
        <v>0</v>
      </c>
      <c r="AP161" s="341">
        <f t="shared" ref="AP161" si="77">AN161+AO161</f>
        <v>0</v>
      </c>
      <c r="AQ161" s="197" t="s">
        <v>391</v>
      </c>
    </row>
    <row r="162" spans="1:43" ht="72.75" customHeight="1">
      <c r="A162" s="138">
        <v>155</v>
      </c>
      <c r="B162" s="139" t="s">
        <v>29</v>
      </c>
      <c r="C162" s="215" t="s">
        <v>462</v>
      </c>
      <c r="D162" s="215" t="s">
        <v>61</v>
      </c>
      <c r="E162" s="11" t="s">
        <v>60</v>
      </c>
      <c r="F162" s="11"/>
      <c r="G162" s="11" t="s">
        <v>62</v>
      </c>
      <c r="H162" s="142" t="s">
        <v>436</v>
      </c>
      <c r="I162" s="11" t="s">
        <v>360</v>
      </c>
      <c r="J162" s="11"/>
      <c r="K162" s="79" t="s">
        <v>492</v>
      </c>
      <c r="L162" s="41" t="s">
        <v>1</v>
      </c>
      <c r="M162" s="10"/>
      <c r="N162" s="12"/>
      <c r="O162" s="10"/>
      <c r="P162" s="10"/>
      <c r="Q162" s="10"/>
      <c r="R162" s="10"/>
      <c r="S162" s="12"/>
      <c r="T162" s="41"/>
      <c r="U162" s="216" t="s">
        <v>391</v>
      </c>
      <c r="V162" s="254"/>
      <c r="W162" s="81"/>
      <c r="X162" s="82"/>
      <c r="Y162" s="54"/>
      <c r="Z162" s="31"/>
      <c r="AA162" s="348"/>
      <c r="AB162" s="48" t="s">
        <v>341</v>
      </c>
      <c r="AC162" s="39">
        <v>1</v>
      </c>
      <c r="AD162" s="10" t="s">
        <v>156</v>
      </c>
      <c r="AE162" s="32" t="s">
        <v>437</v>
      </c>
      <c r="AF162" s="12" t="s">
        <v>387</v>
      </c>
      <c r="AG162" s="38" t="s">
        <v>316</v>
      </c>
      <c r="AH162" s="10" t="s">
        <v>7</v>
      </c>
      <c r="AI162" s="40">
        <v>46685</v>
      </c>
      <c r="AJ162" s="43">
        <v>46685</v>
      </c>
      <c r="AK162" s="278"/>
      <c r="AL162" s="338">
        <f t="shared" ref="AL162:AL163" si="78">AC162</f>
        <v>1</v>
      </c>
      <c r="AM162" s="339">
        <v>0</v>
      </c>
      <c r="AN162" s="340">
        <f>((AI162*AL162)*AM162)</f>
        <v>0</v>
      </c>
      <c r="AO162" s="341">
        <v>0</v>
      </c>
      <c r="AP162" s="341">
        <f>AN162+AO162</f>
        <v>0</v>
      </c>
      <c r="AQ162" s="44" t="s">
        <v>391</v>
      </c>
    </row>
    <row r="163" spans="1:43" ht="72.75" customHeight="1">
      <c r="A163" s="138">
        <v>156</v>
      </c>
      <c r="B163" s="139" t="s">
        <v>29</v>
      </c>
      <c r="C163" s="215" t="s">
        <v>462</v>
      </c>
      <c r="D163" s="215" t="s">
        <v>61</v>
      </c>
      <c r="E163" s="11" t="s">
        <v>60</v>
      </c>
      <c r="F163" s="11"/>
      <c r="G163" s="11" t="s">
        <v>62</v>
      </c>
      <c r="H163" s="142" t="s">
        <v>436</v>
      </c>
      <c r="I163" s="11" t="s">
        <v>360</v>
      </c>
      <c r="J163" s="11"/>
      <c r="K163" s="79" t="s">
        <v>288</v>
      </c>
      <c r="L163" s="41" t="s">
        <v>1</v>
      </c>
      <c r="M163" s="10"/>
      <c r="N163" s="12"/>
      <c r="O163" s="10"/>
      <c r="P163" s="10"/>
      <c r="Q163" s="10"/>
      <c r="R163" s="10"/>
      <c r="S163" s="12"/>
      <c r="T163" s="41"/>
      <c r="U163" s="216" t="s">
        <v>391</v>
      </c>
      <c r="V163" s="254"/>
      <c r="W163" s="81"/>
      <c r="X163" s="82"/>
      <c r="Y163" s="54"/>
      <c r="Z163" s="31"/>
      <c r="AA163" s="348"/>
      <c r="AB163" s="48" t="s">
        <v>342</v>
      </c>
      <c r="AC163" s="39">
        <v>1</v>
      </c>
      <c r="AD163" s="10" t="s">
        <v>156</v>
      </c>
      <c r="AE163" s="32" t="s">
        <v>437</v>
      </c>
      <c r="AF163" s="12" t="s">
        <v>387</v>
      </c>
      <c r="AG163" s="38" t="s">
        <v>316</v>
      </c>
      <c r="AH163" s="10" t="s">
        <v>7</v>
      </c>
      <c r="AI163" s="40">
        <v>0</v>
      </c>
      <c r="AJ163" s="43" t="s">
        <v>361</v>
      </c>
      <c r="AK163" s="278"/>
      <c r="AL163" s="338">
        <f t="shared" si="78"/>
        <v>1</v>
      </c>
      <c r="AM163" s="339">
        <v>0</v>
      </c>
      <c r="AN163" s="340">
        <f t="shared" ref="AN163" si="79">((AI163*AL163)*AM163)</f>
        <v>0</v>
      </c>
      <c r="AO163" s="341">
        <v>0</v>
      </c>
      <c r="AP163" s="341">
        <f t="shared" ref="AP163" si="80">AN163+AO163</f>
        <v>0</v>
      </c>
      <c r="AQ163" s="44" t="s">
        <v>391</v>
      </c>
    </row>
    <row r="164" spans="1:43" ht="66.75" customHeight="1">
      <c r="A164" s="138">
        <v>157</v>
      </c>
      <c r="B164" s="139" t="s">
        <v>29</v>
      </c>
      <c r="C164" s="215" t="s">
        <v>462</v>
      </c>
      <c r="D164" s="215" t="s">
        <v>61</v>
      </c>
      <c r="E164" s="11" t="s">
        <v>60</v>
      </c>
      <c r="F164" s="11"/>
      <c r="G164" s="11" t="s">
        <v>62</v>
      </c>
      <c r="H164" s="142" t="s">
        <v>436</v>
      </c>
      <c r="I164" s="11" t="s">
        <v>360</v>
      </c>
      <c r="J164" s="11"/>
      <c r="K164" s="79" t="s">
        <v>492</v>
      </c>
      <c r="L164" s="41" t="s">
        <v>1</v>
      </c>
      <c r="M164" s="10"/>
      <c r="N164" s="12"/>
      <c r="O164" s="10"/>
      <c r="P164" s="10"/>
      <c r="Q164" s="10"/>
      <c r="R164" s="10"/>
      <c r="S164" s="12"/>
      <c r="T164" s="41"/>
      <c r="U164" s="216" t="s">
        <v>391</v>
      </c>
      <c r="V164" s="254"/>
      <c r="W164" s="81"/>
      <c r="X164" s="82"/>
      <c r="Y164" s="54"/>
      <c r="Z164" s="31"/>
      <c r="AA164" s="348"/>
      <c r="AB164" s="48" t="s">
        <v>343</v>
      </c>
      <c r="AC164" s="39">
        <v>1</v>
      </c>
      <c r="AD164" s="10" t="s">
        <v>156</v>
      </c>
      <c r="AE164" s="32" t="s">
        <v>438</v>
      </c>
      <c r="AF164" s="12" t="s">
        <v>290</v>
      </c>
      <c r="AG164" s="38" t="s">
        <v>53</v>
      </c>
      <c r="AH164" s="10" t="s">
        <v>7</v>
      </c>
      <c r="AI164" s="40">
        <v>11163</v>
      </c>
      <c r="AJ164" s="43">
        <v>11163</v>
      </c>
      <c r="AK164" s="278"/>
      <c r="AL164" s="338">
        <f t="shared" ref="AL164:AL166" si="81">AC164</f>
        <v>1</v>
      </c>
      <c r="AM164" s="339">
        <v>0</v>
      </c>
      <c r="AN164" s="340">
        <f>((AI164*AL164)*AM164)</f>
        <v>0</v>
      </c>
      <c r="AO164" s="341">
        <v>0</v>
      </c>
      <c r="AP164" s="341">
        <f>AN164+AO164</f>
        <v>0</v>
      </c>
      <c r="AQ164" s="44"/>
    </row>
    <row r="165" spans="1:43" ht="53.25" customHeight="1">
      <c r="A165" s="138">
        <v>158</v>
      </c>
      <c r="B165" s="139" t="s">
        <v>29</v>
      </c>
      <c r="C165" s="215" t="s">
        <v>462</v>
      </c>
      <c r="D165" s="215" t="s">
        <v>61</v>
      </c>
      <c r="E165" s="11" t="s">
        <v>60</v>
      </c>
      <c r="F165" s="37"/>
      <c r="G165" s="11" t="s">
        <v>62</v>
      </c>
      <c r="H165" s="142" t="s">
        <v>436</v>
      </c>
      <c r="I165" s="11" t="s">
        <v>360</v>
      </c>
      <c r="J165" s="11"/>
      <c r="K165" s="79" t="s">
        <v>288</v>
      </c>
      <c r="L165" s="41" t="s">
        <v>1</v>
      </c>
      <c r="M165" s="10"/>
      <c r="N165" s="12"/>
      <c r="O165" s="10"/>
      <c r="P165" s="10"/>
      <c r="Q165" s="10"/>
      <c r="R165" s="10"/>
      <c r="S165" s="10"/>
      <c r="T165" s="41"/>
      <c r="U165" s="216" t="s">
        <v>391</v>
      </c>
      <c r="V165" s="254"/>
      <c r="W165" s="81"/>
      <c r="X165" s="82"/>
      <c r="Y165" s="54"/>
      <c r="Z165" s="31"/>
      <c r="AA165" s="348"/>
      <c r="AB165" s="48" t="s">
        <v>344</v>
      </c>
      <c r="AC165" s="39">
        <v>1</v>
      </c>
      <c r="AD165" s="10" t="s">
        <v>156</v>
      </c>
      <c r="AE165" s="32" t="s">
        <v>345</v>
      </c>
      <c r="AF165" s="12" t="s">
        <v>387</v>
      </c>
      <c r="AG165" s="38" t="s">
        <v>53</v>
      </c>
      <c r="AH165" s="10" t="s">
        <v>7</v>
      </c>
      <c r="AI165" s="40">
        <v>0</v>
      </c>
      <c r="AJ165" s="43" t="s">
        <v>361</v>
      </c>
      <c r="AK165" s="278"/>
      <c r="AL165" s="338">
        <f t="shared" si="81"/>
        <v>1</v>
      </c>
      <c r="AM165" s="339">
        <v>0</v>
      </c>
      <c r="AN165" s="340">
        <f t="shared" ref="AN165:AN166" si="82">((AI165*AL165)*AM165)</f>
        <v>0</v>
      </c>
      <c r="AO165" s="341">
        <v>0</v>
      </c>
      <c r="AP165" s="341">
        <f t="shared" ref="AP165:AP166" si="83">AN165+AO165</f>
        <v>0</v>
      </c>
      <c r="AQ165" s="44" t="s">
        <v>391</v>
      </c>
    </row>
    <row r="166" spans="1:43" ht="25.5">
      <c r="A166" s="138">
        <v>159</v>
      </c>
      <c r="B166" s="139" t="s">
        <v>29</v>
      </c>
      <c r="C166" s="215" t="s">
        <v>462</v>
      </c>
      <c r="D166" s="215" t="s">
        <v>61</v>
      </c>
      <c r="E166" s="11" t="s">
        <v>60</v>
      </c>
      <c r="F166" s="37"/>
      <c r="G166" s="11" t="s">
        <v>62</v>
      </c>
      <c r="H166" s="142" t="s">
        <v>436</v>
      </c>
      <c r="I166" s="11" t="s">
        <v>360</v>
      </c>
      <c r="J166" s="11"/>
      <c r="K166" s="79" t="s">
        <v>288</v>
      </c>
      <c r="L166" s="41" t="s">
        <v>1</v>
      </c>
      <c r="M166" s="10"/>
      <c r="N166" s="12"/>
      <c r="O166" s="10"/>
      <c r="P166" s="10"/>
      <c r="Q166" s="10"/>
      <c r="R166" s="10"/>
      <c r="S166" s="10"/>
      <c r="T166" s="41"/>
      <c r="U166" s="216" t="s">
        <v>391</v>
      </c>
      <c r="V166" s="254"/>
      <c r="W166" s="81"/>
      <c r="X166" s="82"/>
      <c r="Y166" s="54"/>
      <c r="Z166" s="31"/>
      <c r="AA166" s="348"/>
      <c r="AB166" s="48" t="s">
        <v>346</v>
      </c>
      <c r="AC166" s="39">
        <v>1</v>
      </c>
      <c r="AD166" s="10" t="s">
        <v>156</v>
      </c>
      <c r="AE166" s="32" t="s">
        <v>347</v>
      </c>
      <c r="AF166" s="12" t="s">
        <v>290</v>
      </c>
      <c r="AG166" s="38" t="s">
        <v>53</v>
      </c>
      <c r="AH166" s="10" t="s">
        <v>7</v>
      </c>
      <c r="AI166" s="40">
        <v>0</v>
      </c>
      <c r="AJ166" s="43" t="s">
        <v>362</v>
      </c>
      <c r="AK166" s="278"/>
      <c r="AL166" s="338">
        <f t="shared" si="81"/>
        <v>1</v>
      </c>
      <c r="AM166" s="339">
        <v>0</v>
      </c>
      <c r="AN166" s="340">
        <f t="shared" si="82"/>
        <v>0</v>
      </c>
      <c r="AO166" s="341">
        <v>0</v>
      </c>
      <c r="AP166" s="341">
        <f t="shared" si="83"/>
        <v>0</v>
      </c>
      <c r="AQ166" s="44" t="s">
        <v>391</v>
      </c>
    </row>
    <row r="167" spans="1:43" ht="68.25" customHeight="1">
      <c r="A167" s="138">
        <v>160</v>
      </c>
      <c r="B167" s="139" t="s">
        <v>29</v>
      </c>
      <c r="C167" s="215" t="s">
        <v>462</v>
      </c>
      <c r="D167" s="215" t="s">
        <v>61</v>
      </c>
      <c r="E167" s="11" t="s">
        <v>60</v>
      </c>
      <c r="F167" s="11"/>
      <c r="G167" s="11" t="s">
        <v>62</v>
      </c>
      <c r="H167" s="142" t="s">
        <v>436</v>
      </c>
      <c r="I167" s="11" t="s">
        <v>360</v>
      </c>
      <c r="J167" s="11"/>
      <c r="K167" s="79" t="s">
        <v>492</v>
      </c>
      <c r="L167" s="41" t="s">
        <v>1</v>
      </c>
      <c r="M167" s="10"/>
      <c r="N167" s="12"/>
      <c r="O167" s="10"/>
      <c r="P167" s="10"/>
      <c r="Q167" s="10"/>
      <c r="R167" s="10"/>
      <c r="S167" s="12"/>
      <c r="T167" s="41"/>
      <c r="U167" s="216" t="s">
        <v>391</v>
      </c>
      <c r="V167" s="254"/>
      <c r="W167" s="81"/>
      <c r="X167" s="82"/>
      <c r="Y167" s="54"/>
      <c r="Z167" s="31"/>
      <c r="AA167" s="348"/>
      <c r="AB167" s="48" t="s">
        <v>348</v>
      </c>
      <c r="AC167" s="39">
        <v>1</v>
      </c>
      <c r="AD167" s="10" t="s">
        <v>156</v>
      </c>
      <c r="AE167" s="32" t="s">
        <v>439</v>
      </c>
      <c r="AF167" s="12" t="s">
        <v>290</v>
      </c>
      <c r="AG167" s="38" t="s">
        <v>53</v>
      </c>
      <c r="AH167" s="10" t="s">
        <v>7</v>
      </c>
      <c r="AI167" s="40">
        <v>15396</v>
      </c>
      <c r="AJ167" s="43">
        <v>15396</v>
      </c>
      <c r="AK167" s="278"/>
      <c r="AL167" s="338">
        <f t="shared" ref="AL167:AL170" si="84">AC167</f>
        <v>1</v>
      </c>
      <c r="AM167" s="339">
        <v>0</v>
      </c>
      <c r="AN167" s="340">
        <f t="shared" ref="AN167:AN170" si="85">((AI167*AL167)*AM167)</f>
        <v>0</v>
      </c>
      <c r="AO167" s="341">
        <v>0</v>
      </c>
      <c r="AP167" s="341">
        <f t="shared" ref="AP167:AP170" si="86">AN167+AO167</f>
        <v>0</v>
      </c>
      <c r="AQ167" s="44"/>
    </row>
    <row r="168" spans="1:43" ht="63.75">
      <c r="A168" s="138">
        <v>161</v>
      </c>
      <c r="B168" s="139" t="s">
        <v>29</v>
      </c>
      <c r="C168" s="215" t="s">
        <v>462</v>
      </c>
      <c r="D168" s="215" t="s">
        <v>61</v>
      </c>
      <c r="E168" s="11" t="s">
        <v>60</v>
      </c>
      <c r="F168" s="11"/>
      <c r="G168" s="11" t="s">
        <v>62</v>
      </c>
      <c r="H168" s="142" t="s">
        <v>436</v>
      </c>
      <c r="I168" s="11" t="s">
        <v>360</v>
      </c>
      <c r="J168" s="11"/>
      <c r="K168" s="79" t="s">
        <v>492</v>
      </c>
      <c r="L168" s="41" t="s">
        <v>1</v>
      </c>
      <c r="M168" s="10"/>
      <c r="N168" s="12"/>
      <c r="O168" s="10"/>
      <c r="P168" s="10"/>
      <c r="Q168" s="10"/>
      <c r="R168" s="10"/>
      <c r="S168" s="12"/>
      <c r="T168" s="41"/>
      <c r="U168" s="216" t="s">
        <v>391</v>
      </c>
      <c r="V168" s="254"/>
      <c r="W168" s="81"/>
      <c r="X168" s="82"/>
      <c r="Y168" s="54"/>
      <c r="Z168" s="31"/>
      <c r="AA168" s="348"/>
      <c r="AB168" s="48" t="s">
        <v>349</v>
      </c>
      <c r="AC168" s="39">
        <v>1</v>
      </c>
      <c r="AD168" s="10" t="s">
        <v>156</v>
      </c>
      <c r="AE168" s="32" t="s">
        <v>440</v>
      </c>
      <c r="AF168" s="12" t="s">
        <v>290</v>
      </c>
      <c r="AG168" s="38" t="s">
        <v>53</v>
      </c>
      <c r="AH168" s="10" t="s">
        <v>7</v>
      </c>
      <c r="AI168" s="40">
        <v>7021</v>
      </c>
      <c r="AJ168" s="43">
        <v>7021</v>
      </c>
      <c r="AK168" s="278"/>
      <c r="AL168" s="338">
        <f t="shared" si="84"/>
        <v>1</v>
      </c>
      <c r="AM168" s="339">
        <v>0</v>
      </c>
      <c r="AN168" s="340">
        <f t="shared" si="85"/>
        <v>0</v>
      </c>
      <c r="AO168" s="341">
        <v>0</v>
      </c>
      <c r="AP168" s="341">
        <f t="shared" si="86"/>
        <v>0</v>
      </c>
      <c r="AQ168" s="44"/>
    </row>
    <row r="169" spans="1:43" ht="156.75" customHeight="1">
      <c r="A169" s="138">
        <v>162</v>
      </c>
      <c r="B169" s="139" t="s">
        <v>29</v>
      </c>
      <c r="C169" s="215" t="s">
        <v>462</v>
      </c>
      <c r="D169" s="215" t="s">
        <v>61</v>
      </c>
      <c r="E169" s="11" t="s">
        <v>60</v>
      </c>
      <c r="F169" s="11"/>
      <c r="G169" s="11" t="s">
        <v>62</v>
      </c>
      <c r="H169" s="142" t="s">
        <v>436</v>
      </c>
      <c r="I169" s="11" t="s">
        <v>360</v>
      </c>
      <c r="J169" s="11"/>
      <c r="K169" s="79" t="s">
        <v>492</v>
      </c>
      <c r="L169" s="41" t="s">
        <v>1</v>
      </c>
      <c r="M169" s="10"/>
      <c r="N169" s="12"/>
      <c r="O169" s="10"/>
      <c r="P169" s="10"/>
      <c r="Q169" s="10"/>
      <c r="R169" s="10"/>
      <c r="S169" s="12"/>
      <c r="T169" s="41"/>
      <c r="U169" s="216" t="s">
        <v>391</v>
      </c>
      <c r="V169" s="254"/>
      <c r="W169" s="81"/>
      <c r="X169" s="82"/>
      <c r="Y169" s="54"/>
      <c r="Z169" s="31"/>
      <c r="AA169" s="348"/>
      <c r="AB169" s="48" t="s">
        <v>350</v>
      </c>
      <c r="AC169" s="39">
        <v>1</v>
      </c>
      <c r="AD169" s="10" t="s">
        <v>156</v>
      </c>
      <c r="AE169" s="32" t="s">
        <v>441</v>
      </c>
      <c r="AF169" s="12" t="s">
        <v>387</v>
      </c>
      <c r="AG169" s="38" t="s">
        <v>351</v>
      </c>
      <c r="AH169" s="10" t="s">
        <v>7</v>
      </c>
      <c r="AI169" s="40">
        <v>12272</v>
      </c>
      <c r="AJ169" s="43">
        <v>12272</v>
      </c>
      <c r="AK169" s="278"/>
      <c r="AL169" s="338">
        <f t="shared" si="84"/>
        <v>1</v>
      </c>
      <c r="AM169" s="339">
        <v>0</v>
      </c>
      <c r="AN169" s="340">
        <f t="shared" si="85"/>
        <v>0</v>
      </c>
      <c r="AO169" s="341">
        <v>0</v>
      </c>
      <c r="AP169" s="341">
        <f t="shared" si="86"/>
        <v>0</v>
      </c>
      <c r="AQ169" s="44" t="s">
        <v>391</v>
      </c>
    </row>
    <row r="170" spans="1:43" ht="35.25" customHeight="1">
      <c r="A170" s="138">
        <v>163</v>
      </c>
      <c r="B170" s="139" t="s">
        <v>29</v>
      </c>
      <c r="C170" s="215" t="s">
        <v>462</v>
      </c>
      <c r="D170" s="215" t="s">
        <v>61</v>
      </c>
      <c r="E170" s="11" t="s">
        <v>60</v>
      </c>
      <c r="F170" s="37"/>
      <c r="G170" s="11" t="s">
        <v>62</v>
      </c>
      <c r="H170" s="142" t="s">
        <v>436</v>
      </c>
      <c r="I170" s="11" t="s">
        <v>360</v>
      </c>
      <c r="J170" s="11"/>
      <c r="K170" s="79" t="s">
        <v>288</v>
      </c>
      <c r="L170" s="41" t="s">
        <v>1</v>
      </c>
      <c r="M170" s="10"/>
      <c r="N170" s="12"/>
      <c r="O170" s="10"/>
      <c r="P170" s="10"/>
      <c r="Q170" s="10"/>
      <c r="R170" s="10"/>
      <c r="S170" s="10"/>
      <c r="T170" s="41"/>
      <c r="U170" s="216" t="s">
        <v>391</v>
      </c>
      <c r="V170" s="254"/>
      <c r="W170" s="81"/>
      <c r="X170" s="82"/>
      <c r="Y170" s="54"/>
      <c r="Z170" s="31"/>
      <c r="AA170" s="348"/>
      <c r="AB170" s="48" t="s">
        <v>352</v>
      </c>
      <c r="AC170" s="39">
        <v>1</v>
      </c>
      <c r="AD170" s="10" t="s">
        <v>156</v>
      </c>
      <c r="AE170" s="32" t="s">
        <v>353</v>
      </c>
      <c r="AF170" s="12" t="s">
        <v>290</v>
      </c>
      <c r="AG170" s="38" t="s">
        <v>53</v>
      </c>
      <c r="AH170" s="10" t="s">
        <v>7</v>
      </c>
      <c r="AI170" s="40">
        <v>0</v>
      </c>
      <c r="AJ170" s="43" t="s">
        <v>363</v>
      </c>
      <c r="AK170" s="278"/>
      <c r="AL170" s="338">
        <f t="shared" si="84"/>
        <v>1</v>
      </c>
      <c r="AM170" s="339">
        <v>0</v>
      </c>
      <c r="AN170" s="340">
        <f t="shared" si="85"/>
        <v>0</v>
      </c>
      <c r="AO170" s="341">
        <v>0</v>
      </c>
      <c r="AP170" s="341">
        <f t="shared" si="86"/>
        <v>0</v>
      </c>
      <c r="AQ170" s="44" t="s">
        <v>391</v>
      </c>
    </row>
    <row r="171" spans="1:43" ht="86.25" customHeight="1">
      <c r="A171" s="138">
        <v>164</v>
      </c>
      <c r="B171" s="139" t="s">
        <v>29</v>
      </c>
      <c r="C171" s="215" t="s">
        <v>462</v>
      </c>
      <c r="D171" s="215" t="s">
        <v>61</v>
      </c>
      <c r="E171" s="11" t="s">
        <v>60</v>
      </c>
      <c r="F171" s="37"/>
      <c r="G171" s="11" t="s">
        <v>62</v>
      </c>
      <c r="H171" s="142" t="s">
        <v>436</v>
      </c>
      <c r="I171" s="11" t="s">
        <v>360</v>
      </c>
      <c r="J171" s="11"/>
      <c r="K171" s="79" t="s">
        <v>492</v>
      </c>
      <c r="L171" s="41" t="s">
        <v>1</v>
      </c>
      <c r="M171" s="10"/>
      <c r="N171" s="12"/>
      <c r="O171" s="10"/>
      <c r="P171" s="10"/>
      <c r="Q171" s="10"/>
      <c r="R171" s="10"/>
      <c r="S171" s="10"/>
      <c r="T171" s="41"/>
      <c r="U171" s="216" t="s">
        <v>391</v>
      </c>
      <c r="V171" s="254"/>
      <c r="W171" s="81"/>
      <c r="X171" s="82"/>
      <c r="Y171" s="54"/>
      <c r="Z171" s="31"/>
      <c r="AA171" s="348"/>
      <c r="AB171" s="48" t="s">
        <v>354</v>
      </c>
      <c r="AC171" s="39">
        <v>1</v>
      </c>
      <c r="AD171" s="10" t="s">
        <v>156</v>
      </c>
      <c r="AE171" s="32" t="s">
        <v>355</v>
      </c>
      <c r="AF171" s="12" t="s">
        <v>290</v>
      </c>
      <c r="AG171" s="38" t="s">
        <v>53</v>
      </c>
      <c r="AH171" s="10" t="s">
        <v>7</v>
      </c>
      <c r="AI171" s="40">
        <v>10136</v>
      </c>
      <c r="AJ171" s="43">
        <v>10136</v>
      </c>
      <c r="AK171" s="278"/>
      <c r="AL171" s="338">
        <f t="shared" ref="AL171:AL173" si="87">AC171</f>
        <v>1</v>
      </c>
      <c r="AM171" s="339">
        <v>0</v>
      </c>
      <c r="AN171" s="340">
        <f t="shared" ref="AN171:AN173" si="88">((AI171*AL171)*AM171)</f>
        <v>0</v>
      </c>
      <c r="AO171" s="341">
        <v>0</v>
      </c>
      <c r="AP171" s="341">
        <f t="shared" ref="AP171:AP173" si="89">AN171+AO171</f>
        <v>0</v>
      </c>
      <c r="AQ171" s="44" t="s">
        <v>391</v>
      </c>
    </row>
    <row r="172" spans="1:43" ht="106.5" customHeight="1">
      <c r="A172" s="138">
        <v>165</v>
      </c>
      <c r="B172" s="139" t="s">
        <v>29</v>
      </c>
      <c r="C172" s="215" t="s">
        <v>462</v>
      </c>
      <c r="D172" s="215" t="s">
        <v>61</v>
      </c>
      <c r="E172" s="11" t="s">
        <v>60</v>
      </c>
      <c r="F172" s="11"/>
      <c r="G172" s="11" t="s">
        <v>62</v>
      </c>
      <c r="H172" s="142" t="s">
        <v>436</v>
      </c>
      <c r="I172" s="11" t="s">
        <v>360</v>
      </c>
      <c r="J172" s="11"/>
      <c r="K172" s="79" t="s">
        <v>492</v>
      </c>
      <c r="L172" s="41" t="s">
        <v>1</v>
      </c>
      <c r="M172" s="10"/>
      <c r="N172" s="12"/>
      <c r="O172" s="10"/>
      <c r="P172" s="10"/>
      <c r="Q172" s="10"/>
      <c r="R172" s="10"/>
      <c r="S172" s="12"/>
      <c r="T172" s="41"/>
      <c r="U172" s="216" t="s">
        <v>391</v>
      </c>
      <c r="V172" s="254"/>
      <c r="W172" s="81"/>
      <c r="X172" s="82"/>
      <c r="Y172" s="54"/>
      <c r="Z172" s="31"/>
      <c r="AA172" s="348"/>
      <c r="AB172" s="48" t="s">
        <v>356</v>
      </c>
      <c r="AC172" s="39">
        <v>1</v>
      </c>
      <c r="AD172" s="10" t="s">
        <v>156</v>
      </c>
      <c r="AE172" s="32" t="s">
        <v>357</v>
      </c>
      <c r="AF172" s="12" t="s">
        <v>290</v>
      </c>
      <c r="AG172" s="38" t="s">
        <v>53</v>
      </c>
      <c r="AH172" s="10" t="s">
        <v>7</v>
      </c>
      <c r="AI172" s="40">
        <v>17360</v>
      </c>
      <c r="AJ172" s="43">
        <v>17360</v>
      </c>
      <c r="AK172" s="278"/>
      <c r="AL172" s="338">
        <f t="shared" si="87"/>
        <v>1</v>
      </c>
      <c r="AM172" s="339">
        <v>0</v>
      </c>
      <c r="AN172" s="340">
        <f t="shared" si="88"/>
        <v>0</v>
      </c>
      <c r="AO172" s="341">
        <v>0</v>
      </c>
      <c r="AP172" s="341">
        <f t="shared" si="89"/>
        <v>0</v>
      </c>
      <c r="AQ172" s="44" t="s">
        <v>391</v>
      </c>
    </row>
    <row r="173" spans="1:43" ht="41.25" customHeight="1">
      <c r="A173" s="217">
        <v>166</v>
      </c>
      <c r="B173" s="218" t="s">
        <v>29</v>
      </c>
      <c r="C173" s="219" t="s">
        <v>462</v>
      </c>
      <c r="D173" s="219" t="s">
        <v>61</v>
      </c>
      <c r="E173" s="220" t="s">
        <v>60</v>
      </c>
      <c r="F173" s="220"/>
      <c r="G173" s="220" t="s">
        <v>62</v>
      </c>
      <c r="H173" s="221" t="s">
        <v>436</v>
      </c>
      <c r="I173" s="220" t="s">
        <v>360</v>
      </c>
      <c r="J173" s="220"/>
      <c r="K173" s="222" t="s">
        <v>492</v>
      </c>
      <c r="L173" s="223" t="s">
        <v>1</v>
      </c>
      <c r="M173" s="224"/>
      <c r="N173" s="225"/>
      <c r="O173" s="224"/>
      <c r="P173" s="224"/>
      <c r="Q173" s="224"/>
      <c r="R173" s="224"/>
      <c r="S173" s="225"/>
      <c r="T173" s="223"/>
      <c r="U173" s="226" t="s">
        <v>391</v>
      </c>
      <c r="V173" s="255"/>
      <c r="W173" s="81"/>
      <c r="X173" s="82"/>
      <c r="Y173" s="54"/>
      <c r="Z173" s="31"/>
      <c r="AA173" s="348"/>
      <c r="AB173" s="48" t="s">
        <v>358</v>
      </c>
      <c r="AC173" s="39">
        <v>1</v>
      </c>
      <c r="AD173" s="10" t="s">
        <v>156</v>
      </c>
      <c r="AE173" s="32" t="s">
        <v>359</v>
      </c>
      <c r="AF173" s="12" t="s">
        <v>290</v>
      </c>
      <c r="AG173" s="38" t="s">
        <v>53</v>
      </c>
      <c r="AH173" s="10" t="s">
        <v>7</v>
      </c>
      <c r="AI173" s="40">
        <v>57732</v>
      </c>
      <c r="AJ173" s="43">
        <v>57732</v>
      </c>
      <c r="AK173" s="278"/>
      <c r="AL173" s="338">
        <f t="shared" si="87"/>
        <v>1</v>
      </c>
      <c r="AM173" s="339">
        <v>0</v>
      </c>
      <c r="AN173" s="340">
        <f t="shared" si="88"/>
        <v>0</v>
      </c>
      <c r="AO173" s="341">
        <v>0</v>
      </c>
      <c r="AP173" s="341">
        <f t="shared" si="89"/>
        <v>0</v>
      </c>
      <c r="AQ173" s="44" t="s">
        <v>391</v>
      </c>
    </row>
    <row r="174" spans="1:43" ht="24" customHeight="1">
      <c r="A174" s="167">
        <v>167</v>
      </c>
      <c r="B174" s="168" t="s">
        <v>29</v>
      </c>
      <c r="C174" s="169" t="s">
        <v>443</v>
      </c>
      <c r="D174" s="170" t="s">
        <v>463</v>
      </c>
      <c r="E174" s="50" t="s">
        <v>60</v>
      </c>
      <c r="F174" s="50"/>
      <c r="G174" s="50" t="s">
        <v>62</v>
      </c>
      <c r="H174" s="131" t="s">
        <v>447</v>
      </c>
      <c r="I174" s="50" t="s">
        <v>63</v>
      </c>
      <c r="J174" s="49"/>
      <c r="K174" s="65"/>
      <c r="L174" s="66" t="s">
        <v>1</v>
      </c>
      <c r="M174" s="67"/>
      <c r="N174" s="68"/>
      <c r="O174" s="67"/>
      <c r="P174" s="67"/>
      <c r="Q174" s="67"/>
      <c r="R174" s="69" t="s">
        <v>0</v>
      </c>
      <c r="S174" s="67"/>
      <c r="T174" s="66" t="s">
        <v>482</v>
      </c>
      <c r="U174" s="70" t="s">
        <v>491</v>
      </c>
      <c r="V174" s="71"/>
      <c r="W174" s="73"/>
      <c r="X174" s="74"/>
      <c r="Y174" s="75"/>
      <c r="Z174" s="71"/>
      <c r="AA174" s="347"/>
      <c r="AB174" s="21"/>
      <c r="AC174" s="76"/>
      <c r="AD174" s="77"/>
      <c r="AE174" s="22" t="s">
        <v>63</v>
      </c>
      <c r="AF174" s="78"/>
      <c r="AG174" s="78"/>
      <c r="AH174" s="77"/>
      <c r="AI174" s="78"/>
      <c r="AJ174" s="77"/>
      <c r="AK174" s="77"/>
      <c r="AL174" s="77"/>
      <c r="AM174" s="77"/>
      <c r="AN174" s="77"/>
      <c r="AO174" s="77"/>
      <c r="AP174" s="77"/>
      <c r="AQ174" s="72" t="s">
        <v>391</v>
      </c>
    </row>
    <row r="175" spans="1:43" ht="25.5">
      <c r="A175" s="138">
        <v>168</v>
      </c>
      <c r="B175" s="139" t="s">
        <v>29</v>
      </c>
      <c r="C175" s="140" t="s">
        <v>443</v>
      </c>
      <c r="D175" s="141" t="s">
        <v>463</v>
      </c>
      <c r="E175" s="11" t="s">
        <v>60</v>
      </c>
      <c r="F175" s="171"/>
      <c r="G175" s="172" t="s">
        <v>62</v>
      </c>
      <c r="H175" s="142" t="s">
        <v>447</v>
      </c>
      <c r="I175" s="11" t="s">
        <v>63</v>
      </c>
      <c r="J175" s="11"/>
      <c r="K175" s="79" t="s">
        <v>492</v>
      </c>
      <c r="L175" s="41" t="s">
        <v>1</v>
      </c>
      <c r="M175" s="10"/>
      <c r="N175" s="12"/>
      <c r="O175" s="10"/>
      <c r="P175" s="10"/>
      <c r="Q175" s="10"/>
      <c r="R175" s="10"/>
      <c r="S175" s="10"/>
      <c r="T175" s="41" t="s">
        <v>482</v>
      </c>
      <c r="U175" s="80" t="s">
        <v>493</v>
      </c>
      <c r="V175" s="252"/>
      <c r="W175" s="81"/>
      <c r="X175" s="82"/>
      <c r="Y175" s="54"/>
      <c r="Z175" s="31"/>
      <c r="AA175" s="348"/>
      <c r="AB175" s="48" t="s">
        <v>64</v>
      </c>
      <c r="AC175" s="39">
        <v>2</v>
      </c>
      <c r="AD175" s="10" t="s">
        <v>156</v>
      </c>
      <c r="AE175" s="32" t="s">
        <v>269</v>
      </c>
      <c r="AF175" s="12" t="s">
        <v>397</v>
      </c>
      <c r="AG175" s="38" t="s">
        <v>53</v>
      </c>
      <c r="AH175" s="10" t="s">
        <v>7</v>
      </c>
      <c r="AI175" s="40">
        <v>488</v>
      </c>
      <c r="AJ175" s="43">
        <v>976</v>
      </c>
      <c r="AK175" s="278" t="s">
        <v>496</v>
      </c>
      <c r="AL175" s="338">
        <f t="shared" ref="AL175" si="90">AC175</f>
        <v>2</v>
      </c>
      <c r="AM175" s="339">
        <v>0.9</v>
      </c>
      <c r="AN175" s="340">
        <f>((AI175*AL175)*AM175)</f>
        <v>878.4</v>
      </c>
      <c r="AO175" s="341">
        <v>-878.4</v>
      </c>
      <c r="AP175" s="341">
        <f>AN175+AO175</f>
        <v>0</v>
      </c>
      <c r="AQ175" s="44" t="s">
        <v>391</v>
      </c>
    </row>
    <row r="176" spans="1:43" ht="24" customHeight="1">
      <c r="A176" s="133">
        <v>169</v>
      </c>
      <c r="B176" s="134" t="s">
        <v>29</v>
      </c>
      <c r="C176" s="135" t="s">
        <v>443</v>
      </c>
      <c r="D176" s="136" t="s">
        <v>463</v>
      </c>
      <c r="E176" s="49" t="s">
        <v>60</v>
      </c>
      <c r="F176" s="49"/>
      <c r="G176" s="49" t="s">
        <v>62</v>
      </c>
      <c r="H176" s="137" t="s">
        <v>448</v>
      </c>
      <c r="I176" s="49" t="s">
        <v>65</v>
      </c>
      <c r="J176" s="49"/>
      <c r="K176" s="65"/>
      <c r="L176" s="66" t="s">
        <v>1</v>
      </c>
      <c r="M176" s="67"/>
      <c r="N176" s="68"/>
      <c r="O176" s="67"/>
      <c r="P176" s="67"/>
      <c r="Q176" s="67"/>
      <c r="R176" s="69" t="s">
        <v>0</v>
      </c>
      <c r="S176" s="67"/>
      <c r="T176" s="66" t="s">
        <v>482</v>
      </c>
      <c r="U176" s="70" t="s">
        <v>491</v>
      </c>
      <c r="V176" s="71"/>
      <c r="W176" s="73"/>
      <c r="X176" s="74"/>
      <c r="Y176" s="75"/>
      <c r="Z176" s="71"/>
      <c r="AA176" s="347"/>
      <c r="AB176" s="21"/>
      <c r="AC176" s="76"/>
      <c r="AD176" s="77"/>
      <c r="AE176" s="22" t="s">
        <v>65</v>
      </c>
      <c r="AF176" s="78"/>
      <c r="AG176" s="78"/>
      <c r="AH176" s="77"/>
      <c r="AI176" s="78"/>
      <c r="AJ176" s="77"/>
      <c r="AK176" s="77"/>
      <c r="AL176" s="77"/>
      <c r="AM176" s="77"/>
      <c r="AN176" s="77"/>
      <c r="AO176" s="77"/>
      <c r="AP176" s="77"/>
      <c r="AQ176" s="72" t="s">
        <v>391</v>
      </c>
    </row>
    <row r="177" spans="1:43" ht="25.5">
      <c r="A177" s="138">
        <v>170</v>
      </c>
      <c r="B177" s="139" t="s">
        <v>29</v>
      </c>
      <c r="C177" s="140" t="s">
        <v>443</v>
      </c>
      <c r="D177" s="141" t="s">
        <v>463</v>
      </c>
      <c r="E177" s="11" t="s">
        <v>60</v>
      </c>
      <c r="F177" s="37"/>
      <c r="G177" s="11" t="s">
        <v>62</v>
      </c>
      <c r="H177" s="142" t="s">
        <v>448</v>
      </c>
      <c r="I177" s="11" t="s">
        <v>65</v>
      </c>
      <c r="J177" s="11"/>
      <c r="K177" s="79" t="s">
        <v>492</v>
      </c>
      <c r="L177" s="41" t="s">
        <v>1</v>
      </c>
      <c r="M177" s="10"/>
      <c r="N177" s="12"/>
      <c r="O177" s="10"/>
      <c r="P177" s="10"/>
      <c r="Q177" s="10"/>
      <c r="R177" s="10"/>
      <c r="S177" s="10"/>
      <c r="T177" s="41" t="s">
        <v>482</v>
      </c>
      <c r="U177" s="80" t="s">
        <v>493</v>
      </c>
      <c r="V177" s="252"/>
      <c r="W177" s="81"/>
      <c r="X177" s="82"/>
      <c r="Y177" s="54"/>
      <c r="Z177" s="31"/>
      <c r="AA177" s="348"/>
      <c r="AB177" s="48" t="s">
        <v>66</v>
      </c>
      <c r="AC177" s="39">
        <v>1</v>
      </c>
      <c r="AD177" s="10" t="s">
        <v>156</v>
      </c>
      <c r="AE177" s="32" t="s">
        <v>267</v>
      </c>
      <c r="AF177" s="12" t="s">
        <v>397</v>
      </c>
      <c r="AG177" s="38" t="s">
        <v>53</v>
      </c>
      <c r="AH177" s="10" t="s">
        <v>7</v>
      </c>
      <c r="AI177" s="40">
        <v>488</v>
      </c>
      <c r="AJ177" s="43">
        <v>488</v>
      </c>
      <c r="AK177" s="278" t="s">
        <v>496</v>
      </c>
      <c r="AL177" s="338">
        <f t="shared" ref="AL177" si="91">AC177</f>
        <v>1</v>
      </c>
      <c r="AM177" s="339">
        <v>0.9</v>
      </c>
      <c r="AN177" s="340">
        <f>((AI177*AL177)*AM177)</f>
        <v>439.2</v>
      </c>
      <c r="AO177" s="341">
        <v>-439.2</v>
      </c>
      <c r="AP177" s="341">
        <f>AN177+AO177</f>
        <v>0</v>
      </c>
      <c r="AQ177" s="44" t="s">
        <v>391</v>
      </c>
    </row>
    <row r="178" spans="1:43" ht="24" customHeight="1">
      <c r="A178" s="133">
        <v>171</v>
      </c>
      <c r="B178" s="134" t="s">
        <v>29</v>
      </c>
      <c r="C178" s="135" t="s">
        <v>443</v>
      </c>
      <c r="D178" s="136" t="s">
        <v>463</v>
      </c>
      <c r="E178" s="49" t="s">
        <v>60</v>
      </c>
      <c r="F178" s="49"/>
      <c r="G178" s="49" t="s">
        <v>62</v>
      </c>
      <c r="H178" s="137" t="s">
        <v>449</v>
      </c>
      <c r="I178" s="49" t="s">
        <v>67</v>
      </c>
      <c r="J178" s="49"/>
      <c r="K178" s="65"/>
      <c r="L178" s="66" t="s">
        <v>1</v>
      </c>
      <c r="M178" s="67"/>
      <c r="N178" s="68"/>
      <c r="O178" s="67"/>
      <c r="P178" s="67"/>
      <c r="Q178" s="67"/>
      <c r="R178" s="69" t="s">
        <v>0</v>
      </c>
      <c r="S178" s="67"/>
      <c r="T178" s="66" t="s">
        <v>482</v>
      </c>
      <c r="U178" s="70" t="s">
        <v>491</v>
      </c>
      <c r="V178" s="71"/>
      <c r="W178" s="73"/>
      <c r="X178" s="74"/>
      <c r="Y178" s="75"/>
      <c r="Z178" s="71"/>
      <c r="AA178" s="347"/>
      <c r="AB178" s="21"/>
      <c r="AC178" s="76"/>
      <c r="AD178" s="77"/>
      <c r="AE178" s="22" t="s">
        <v>67</v>
      </c>
      <c r="AF178" s="78"/>
      <c r="AG178" s="78"/>
      <c r="AH178" s="77"/>
      <c r="AI178" s="78"/>
      <c r="AJ178" s="77"/>
      <c r="AK178" s="77"/>
      <c r="AL178" s="77"/>
      <c r="AM178" s="77"/>
      <c r="AN178" s="77"/>
      <c r="AO178" s="77"/>
      <c r="AP178" s="77"/>
      <c r="AQ178" s="72" t="s">
        <v>391</v>
      </c>
    </row>
    <row r="179" spans="1:43" ht="25.5">
      <c r="A179" s="138">
        <v>172</v>
      </c>
      <c r="B179" s="139" t="s">
        <v>29</v>
      </c>
      <c r="C179" s="140" t="s">
        <v>443</v>
      </c>
      <c r="D179" s="141" t="s">
        <v>463</v>
      </c>
      <c r="E179" s="11" t="s">
        <v>60</v>
      </c>
      <c r="F179" s="37"/>
      <c r="G179" s="11" t="s">
        <v>62</v>
      </c>
      <c r="H179" s="142" t="s">
        <v>449</v>
      </c>
      <c r="I179" s="11" t="s">
        <v>67</v>
      </c>
      <c r="J179" s="11"/>
      <c r="K179" s="79" t="s">
        <v>492</v>
      </c>
      <c r="L179" s="41" t="s">
        <v>1</v>
      </c>
      <c r="M179" s="10"/>
      <c r="N179" s="12"/>
      <c r="O179" s="10"/>
      <c r="P179" s="10"/>
      <c r="Q179" s="10"/>
      <c r="R179" s="10"/>
      <c r="S179" s="10"/>
      <c r="T179" s="41" t="s">
        <v>482</v>
      </c>
      <c r="U179" s="80" t="s">
        <v>493</v>
      </c>
      <c r="V179" s="252"/>
      <c r="W179" s="81"/>
      <c r="X179" s="82"/>
      <c r="Y179" s="54"/>
      <c r="Z179" s="31"/>
      <c r="AA179" s="348"/>
      <c r="AB179" s="48" t="s">
        <v>68</v>
      </c>
      <c r="AC179" s="39">
        <v>1</v>
      </c>
      <c r="AD179" s="10" t="s">
        <v>156</v>
      </c>
      <c r="AE179" s="32" t="s">
        <v>270</v>
      </c>
      <c r="AF179" s="12" t="s">
        <v>397</v>
      </c>
      <c r="AG179" s="38" t="s">
        <v>53</v>
      </c>
      <c r="AH179" s="10" t="s">
        <v>7</v>
      </c>
      <c r="AI179" s="40">
        <v>1446</v>
      </c>
      <c r="AJ179" s="43">
        <v>1446</v>
      </c>
      <c r="AK179" s="278" t="s">
        <v>496</v>
      </c>
      <c r="AL179" s="338">
        <f t="shared" ref="AL179:AL185" si="92">AC179</f>
        <v>1</v>
      </c>
      <c r="AM179" s="339">
        <v>0.9</v>
      </c>
      <c r="AN179" s="340">
        <f t="shared" ref="AN179:AN185" si="93">((AI179*AL179)*AM179)</f>
        <v>1301.4000000000001</v>
      </c>
      <c r="AO179" s="341">
        <v>-1301.4000000000001</v>
      </c>
      <c r="AP179" s="341">
        <f t="shared" ref="AP179:AP185" si="94">AN179+AO179</f>
        <v>0</v>
      </c>
      <c r="AQ179" s="44" t="s">
        <v>391</v>
      </c>
    </row>
    <row r="180" spans="1:43" ht="25.5">
      <c r="A180" s="138">
        <v>173</v>
      </c>
      <c r="B180" s="139" t="s">
        <v>29</v>
      </c>
      <c r="C180" s="140" t="s">
        <v>443</v>
      </c>
      <c r="D180" s="141" t="s">
        <v>463</v>
      </c>
      <c r="E180" s="11" t="s">
        <v>60</v>
      </c>
      <c r="F180" s="37"/>
      <c r="G180" s="11" t="s">
        <v>62</v>
      </c>
      <c r="H180" s="142" t="s">
        <v>449</v>
      </c>
      <c r="I180" s="11" t="s">
        <v>67</v>
      </c>
      <c r="J180" s="11"/>
      <c r="K180" s="79" t="s">
        <v>492</v>
      </c>
      <c r="L180" s="41" t="s">
        <v>1</v>
      </c>
      <c r="M180" s="10"/>
      <c r="N180" s="12"/>
      <c r="O180" s="10"/>
      <c r="P180" s="10"/>
      <c r="Q180" s="10"/>
      <c r="R180" s="10"/>
      <c r="S180" s="10"/>
      <c r="T180" s="41" t="s">
        <v>482</v>
      </c>
      <c r="U180" s="80" t="s">
        <v>493</v>
      </c>
      <c r="V180" s="252"/>
      <c r="W180" s="81"/>
      <c r="X180" s="82"/>
      <c r="Y180" s="54"/>
      <c r="Z180" s="31"/>
      <c r="AA180" s="348"/>
      <c r="AB180" s="48" t="s">
        <v>70</v>
      </c>
      <c r="AC180" s="39">
        <v>3</v>
      </c>
      <c r="AD180" s="10" t="s">
        <v>156</v>
      </c>
      <c r="AE180" s="32" t="s">
        <v>267</v>
      </c>
      <c r="AF180" s="12" t="s">
        <v>397</v>
      </c>
      <c r="AG180" s="38" t="s">
        <v>53</v>
      </c>
      <c r="AH180" s="10" t="s">
        <v>7</v>
      </c>
      <c r="AI180" s="40">
        <v>487</v>
      </c>
      <c r="AJ180" s="43">
        <v>1461</v>
      </c>
      <c r="AK180" s="278" t="s">
        <v>496</v>
      </c>
      <c r="AL180" s="338">
        <f t="shared" si="92"/>
        <v>3</v>
      </c>
      <c r="AM180" s="339">
        <v>0.9</v>
      </c>
      <c r="AN180" s="340">
        <f t="shared" si="93"/>
        <v>1314.9</v>
      </c>
      <c r="AO180" s="341">
        <v>-1314.9</v>
      </c>
      <c r="AP180" s="341">
        <f t="shared" si="94"/>
        <v>0</v>
      </c>
      <c r="AQ180" s="44" t="s">
        <v>391</v>
      </c>
    </row>
    <row r="181" spans="1:43" ht="96" customHeight="1">
      <c r="A181" s="138">
        <v>174</v>
      </c>
      <c r="B181" s="139" t="s">
        <v>29</v>
      </c>
      <c r="C181" s="140" t="s">
        <v>443</v>
      </c>
      <c r="D181" s="141" t="s">
        <v>463</v>
      </c>
      <c r="E181" s="11" t="s">
        <v>60</v>
      </c>
      <c r="F181" s="37"/>
      <c r="G181" s="11" t="s">
        <v>62</v>
      </c>
      <c r="H181" s="142" t="s">
        <v>449</v>
      </c>
      <c r="I181" s="11" t="s">
        <v>67</v>
      </c>
      <c r="J181" s="11"/>
      <c r="K181" s="79" t="s">
        <v>492</v>
      </c>
      <c r="L181" s="41" t="s">
        <v>1</v>
      </c>
      <c r="M181" s="10"/>
      <c r="N181" s="12"/>
      <c r="O181" s="10"/>
      <c r="P181" s="10"/>
      <c r="Q181" s="10"/>
      <c r="R181" s="10"/>
      <c r="S181" s="10"/>
      <c r="T181" s="41" t="s">
        <v>482</v>
      </c>
      <c r="U181" s="80" t="s">
        <v>493</v>
      </c>
      <c r="V181" s="252"/>
      <c r="W181" s="81"/>
      <c r="X181" s="82"/>
      <c r="Y181" s="54"/>
      <c r="Z181" s="31"/>
      <c r="AA181" s="348"/>
      <c r="AB181" s="48" t="s">
        <v>71</v>
      </c>
      <c r="AC181" s="39">
        <v>1</v>
      </c>
      <c r="AD181" s="10" t="s">
        <v>156</v>
      </c>
      <c r="AE181" s="11" t="s">
        <v>383</v>
      </c>
      <c r="AF181" s="12" t="s">
        <v>396</v>
      </c>
      <c r="AG181" s="38" t="s">
        <v>377</v>
      </c>
      <c r="AH181" s="10" t="s">
        <v>7</v>
      </c>
      <c r="AI181" s="40">
        <v>4089</v>
      </c>
      <c r="AJ181" s="43">
        <v>4089</v>
      </c>
      <c r="AK181" s="278" t="s">
        <v>539</v>
      </c>
      <c r="AL181" s="338">
        <f t="shared" si="92"/>
        <v>1</v>
      </c>
      <c r="AM181" s="339">
        <v>0.9</v>
      </c>
      <c r="AN181" s="340">
        <f t="shared" si="93"/>
        <v>3680.1</v>
      </c>
      <c r="AO181" s="341">
        <v>-3680.1</v>
      </c>
      <c r="AP181" s="341">
        <f t="shared" si="94"/>
        <v>0</v>
      </c>
      <c r="AQ181" s="44" t="s">
        <v>391</v>
      </c>
    </row>
    <row r="182" spans="1:43" ht="25.5">
      <c r="A182" s="138">
        <v>175</v>
      </c>
      <c r="B182" s="139" t="s">
        <v>29</v>
      </c>
      <c r="C182" s="140" t="s">
        <v>443</v>
      </c>
      <c r="D182" s="141" t="s">
        <v>463</v>
      </c>
      <c r="E182" s="11" t="s">
        <v>60</v>
      </c>
      <c r="F182" s="37"/>
      <c r="G182" s="11" t="s">
        <v>59</v>
      </c>
      <c r="H182" s="142" t="s">
        <v>449</v>
      </c>
      <c r="I182" s="11" t="s">
        <v>67</v>
      </c>
      <c r="J182" s="11"/>
      <c r="K182" s="79" t="s">
        <v>492</v>
      </c>
      <c r="L182" s="41" t="s">
        <v>1</v>
      </c>
      <c r="M182" s="10"/>
      <c r="N182" s="12"/>
      <c r="O182" s="10"/>
      <c r="P182" s="10"/>
      <c r="Q182" s="10"/>
      <c r="R182" s="10"/>
      <c r="S182" s="10"/>
      <c r="T182" s="41" t="s">
        <v>482</v>
      </c>
      <c r="U182" s="80" t="s">
        <v>493</v>
      </c>
      <c r="V182" s="252"/>
      <c r="W182" s="81"/>
      <c r="X182" s="82"/>
      <c r="Y182" s="54"/>
      <c r="Z182" s="31"/>
      <c r="AA182" s="348"/>
      <c r="AB182" s="48" t="s">
        <v>72</v>
      </c>
      <c r="AC182" s="39">
        <v>1</v>
      </c>
      <c r="AD182" s="10" t="s">
        <v>156</v>
      </c>
      <c r="AE182" s="32" t="s">
        <v>73</v>
      </c>
      <c r="AF182" s="12" t="s">
        <v>397</v>
      </c>
      <c r="AG182" s="38" t="s">
        <v>489</v>
      </c>
      <c r="AH182" s="10" t="s">
        <v>7</v>
      </c>
      <c r="AI182" s="40">
        <v>8781</v>
      </c>
      <c r="AJ182" s="43">
        <v>8781</v>
      </c>
      <c r="AK182" s="278"/>
      <c r="AL182" s="338">
        <f t="shared" si="92"/>
        <v>1</v>
      </c>
      <c r="AM182" s="339">
        <v>0</v>
      </c>
      <c r="AN182" s="340">
        <f t="shared" si="93"/>
        <v>0</v>
      </c>
      <c r="AO182" s="341">
        <v>0</v>
      </c>
      <c r="AP182" s="341">
        <f t="shared" si="94"/>
        <v>0</v>
      </c>
      <c r="AQ182" s="44" t="s">
        <v>391</v>
      </c>
    </row>
    <row r="183" spans="1:43" ht="114.75" customHeight="1">
      <c r="A183" s="138">
        <v>176</v>
      </c>
      <c r="B183" s="139" t="s">
        <v>29</v>
      </c>
      <c r="C183" s="140" t="s">
        <v>443</v>
      </c>
      <c r="D183" s="141" t="s">
        <v>463</v>
      </c>
      <c r="E183" s="11" t="s">
        <v>60</v>
      </c>
      <c r="F183" s="37"/>
      <c r="G183" s="11" t="s">
        <v>62</v>
      </c>
      <c r="H183" s="142" t="s">
        <v>449</v>
      </c>
      <c r="I183" s="11" t="s">
        <v>67</v>
      </c>
      <c r="J183" s="11"/>
      <c r="K183" s="79" t="s">
        <v>492</v>
      </c>
      <c r="L183" s="41" t="s">
        <v>1</v>
      </c>
      <c r="M183" s="10"/>
      <c r="N183" s="12"/>
      <c r="O183" s="10"/>
      <c r="P183" s="10"/>
      <c r="Q183" s="10"/>
      <c r="R183" s="10"/>
      <c r="S183" s="10"/>
      <c r="T183" s="41" t="s">
        <v>482</v>
      </c>
      <c r="U183" s="80" t="s">
        <v>493</v>
      </c>
      <c r="V183" s="252"/>
      <c r="W183" s="81"/>
      <c r="X183" s="82"/>
      <c r="Y183" s="54"/>
      <c r="Z183" s="31"/>
      <c r="AA183" s="348"/>
      <c r="AB183" s="48" t="s">
        <v>74</v>
      </c>
      <c r="AC183" s="39">
        <v>1</v>
      </c>
      <c r="AD183" s="10" t="s">
        <v>156</v>
      </c>
      <c r="AE183" s="32" t="s">
        <v>423</v>
      </c>
      <c r="AF183" s="12" t="s">
        <v>396</v>
      </c>
      <c r="AG183" s="38" t="s">
        <v>377</v>
      </c>
      <c r="AH183" s="10" t="s">
        <v>7</v>
      </c>
      <c r="AI183" s="40">
        <v>64400</v>
      </c>
      <c r="AJ183" s="43">
        <v>64400</v>
      </c>
      <c r="AK183" s="278" t="s">
        <v>543</v>
      </c>
      <c r="AL183" s="338">
        <f t="shared" si="92"/>
        <v>1</v>
      </c>
      <c r="AM183" s="339">
        <v>0.9</v>
      </c>
      <c r="AN183" s="340">
        <f t="shared" si="93"/>
        <v>57960</v>
      </c>
      <c r="AO183" s="341">
        <v>-57960</v>
      </c>
      <c r="AP183" s="341">
        <f t="shared" si="94"/>
        <v>0</v>
      </c>
      <c r="AQ183" s="44" t="s">
        <v>391</v>
      </c>
    </row>
    <row r="184" spans="1:43" ht="25.5">
      <c r="A184" s="138">
        <v>177</v>
      </c>
      <c r="B184" s="139" t="s">
        <v>29</v>
      </c>
      <c r="C184" s="140" t="s">
        <v>443</v>
      </c>
      <c r="D184" s="141" t="s">
        <v>463</v>
      </c>
      <c r="E184" s="11" t="s">
        <v>60</v>
      </c>
      <c r="F184" s="37"/>
      <c r="G184" s="11" t="s">
        <v>59</v>
      </c>
      <c r="H184" s="142" t="s">
        <v>449</v>
      </c>
      <c r="I184" s="11" t="s">
        <v>67</v>
      </c>
      <c r="J184" s="11"/>
      <c r="K184" s="79" t="s">
        <v>492</v>
      </c>
      <c r="L184" s="41" t="s">
        <v>1</v>
      </c>
      <c r="M184" s="10"/>
      <c r="N184" s="12"/>
      <c r="O184" s="10"/>
      <c r="P184" s="10"/>
      <c r="Q184" s="10"/>
      <c r="R184" s="10"/>
      <c r="S184" s="10"/>
      <c r="T184" s="41" t="s">
        <v>482</v>
      </c>
      <c r="U184" s="80" t="s">
        <v>493</v>
      </c>
      <c r="V184" s="252"/>
      <c r="W184" s="81"/>
      <c r="X184" s="82"/>
      <c r="Y184" s="54"/>
      <c r="Z184" s="31"/>
      <c r="AA184" s="348"/>
      <c r="AB184" s="48" t="s">
        <v>407</v>
      </c>
      <c r="AC184" s="39">
        <v>1</v>
      </c>
      <c r="AD184" s="10" t="s">
        <v>156</v>
      </c>
      <c r="AE184" s="32" t="s">
        <v>408</v>
      </c>
      <c r="AF184" s="12" t="s">
        <v>396</v>
      </c>
      <c r="AG184" s="38" t="s">
        <v>157</v>
      </c>
      <c r="AH184" s="10" t="s">
        <v>7</v>
      </c>
      <c r="AI184" s="40">
        <v>15197</v>
      </c>
      <c r="AJ184" s="43">
        <v>15197</v>
      </c>
      <c r="AK184" s="278" t="s">
        <v>543</v>
      </c>
      <c r="AL184" s="338">
        <f t="shared" si="92"/>
        <v>1</v>
      </c>
      <c r="AM184" s="339">
        <v>0.9</v>
      </c>
      <c r="AN184" s="340">
        <f t="shared" si="93"/>
        <v>13677.300000000001</v>
      </c>
      <c r="AO184" s="341">
        <v>-13677.300000000001</v>
      </c>
      <c r="AP184" s="341">
        <f t="shared" si="94"/>
        <v>0</v>
      </c>
      <c r="AQ184" s="44" t="s">
        <v>391</v>
      </c>
    </row>
    <row r="185" spans="1:43" ht="25.5">
      <c r="A185" s="138">
        <v>178</v>
      </c>
      <c r="B185" s="139" t="s">
        <v>29</v>
      </c>
      <c r="C185" s="140" t="s">
        <v>443</v>
      </c>
      <c r="D185" s="141" t="s">
        <v>463</v>
      </c>
      <c r="E185" s="11" t="s">
        <v>60</v>
      </c>
      <c r="F185" s="37"/>
      <c r="G185" s="11" t="s">
        <v>62</v>
      </c>
      <c r="H185" s="142" t="s">
        <v>449</v>
      </c>
      <c r="I185" s="11" t="s">
        <v>67</v>
      </c>
      <c r="J185" s="11"/>
      <c r="K185" s="79" t="s">
        <v>492</v>
      </c>
      <c r="L185" s="41" t="s">
        <v>1</v>
      </c>
      <c r="M185" s="10"/>
      <c r="N185" s="12"/>
      <c r="O185" s="10"/>
      <c r="P185" s="10"/>
      <c r="Q185" s="10"/>
      <c r="R185" s="10"/>
      <c r="S185" s="10"/>
      <c r="T185" s="41" t="s">
        <v>482</v>
      </c>
      <c r="U185" s="80" t="s">
        <v>493</v>
      </c>
      <c r="V185" s="252"/>
      <c r="W185" s="81"/>
      <c r="X185" s="82"/>
      <c r="Y185" s="54"/>
      <c r="Z185" s="31"/>
      <c r="AA185" s="348"/>
      <c r="AB185" s="48" t="s">
        <v>75</v>
      </c>
      <c r="AC185" s="39">
        <v>1</v>
      </c>
      <c r="AD185" s="10" t="s">
        <v>156</v>
      </c>
      <c r="AE185" s="32" t="s">
        <v>56</v>
      </c>
      <c r="AF185" s="12" t="s">
        <v>388</v>
      </c>
      <c r="AG185" s="38" t="s">
        <v>372</v>
      </c>
      <c r="AH185" s="10" t="s">
        <v>16</v>
      </c>
      <c r="AI185" s="40">
        <v>7890</v>
      </c>
      <c r="AJ185" s="43">
        <v>7890</v>
      </c>
      <c r="AK185" s="278" t="s">
        <v>548</v>
      </c>
      <c r="AL185" s="338">
        <f t="shared" si="92"/>
        <v>1</v>
      </c>
      <c r="AM185" s="339">
        <v>0.9</v>
      </c>
      <c r="AN185" s="340">
        <f t="shared" si="93"/>
        <v>7101</v>
      </c>
      <c r="AO185" s="341">
        <v>0</v>
      </c>
      <c r="AP185" s="341">
        <f t="shared" si="94"/>
        <v>7101</v>
      </c>
      <c r="AQ185" s="44" t="s">
        <v>391</v>
      </c>
    </row>
    <row r="186" spans="1:43" ht="27.95" customHeight="1" thickBot="1">
      <c r="A186" s="173">
        <v>179</v>
      </c>
      <c r="B186" s="174" t="s">
        <v>29</v>
      </c>
      <c r="C186" s="173" t="s">
        <v>462</v>
      </c>
      <c r="D186" s="175" t="s">
        <v>61</v>
      </c>
      <c r="E186" s="51" t="s">
        <v>60</v>
      </c>
      <c r="F186" s="51"/>
      <c r="G186" s="51" t="s">
        <v>62</v>
      </c>
      <c r="H186" s="176" t="s">
        <v>436</v>
      </c>
      <c r="I186" s="51" t="s">
        <v>360</v>
      </c>
      <c r="J186" s="51"/>
      <c r="K186" s="83" t="s">
        <v>31</v>
      </c>
      <c r="L186" s="52" t="s">
        <v>1</v>
      </c>
      <c r="M186" s="52"/>
      <c r="N186" s="84"/>
      <c r="O186" s="52"/>
      <c r="P186" s="52"/>
      <c r="Q186" s="52"/>
      <c r="R186" s="85" t="s">
        <v>45</v>
      </c>
      <c r="S186" s="52"/>
      <c r="T186" s="52"/>
      <c r="U186" s="86" t="s">
        <v>391</v>
      </c>
      <c r="V186" s="164"/>
      <c r="W186" s="245"/>
      <c r="X186" s="246"/>
      <c r="Y186" s="247"/>
      <c r="Z186" s="237" t="s">
        <v>294</v>
      </c>
      <c r="AA186" s="237"/>
      <c r="AB186" s="237" t="s">
        <v>294</v>
      </c>
      <c r="AC186" s="238"/>
      <c r="AD186" s="239"/>
      <c r="AE186" s="240"/>
      <c r="AF186" s="241"/>
      <c r="AG186" s="242"/>
      <c r="AH186" s="239"/>
      <c r="AI186" s="243" t="s">
        <v>5</v>
      </c>
      <c r="AJ186" s="244">
        <f>SUBTOTAL(9,AJ161:AJ185)</f>
        <v>282493</v>
      </c>
      <c r="AK186" s="370"/>
      <c r="AL186" s="244"/>
      <c r="AM186" s="244"/>
      <c r="AN186" s="244">
        <f t="shared" ref="AN186:AP186" si="95">SUBTOTAL(9,AN161:AN185)</f>
        <v>86352.3</v>
      </c>
      <c r="AO186" s="244">
        <f t="shared" si="95"/>
        <v>-79251.3</v>
      </c>
      <c r="AP186" s="244">
        <f t="shared" si="95"/>
        <v>7101</v>
      </c>
      <c r="AQ186" s="244" t="s">
        <v>391</v>
      </c>
    </row>
    <row r="187" spans="1:43" ht="24" customHeight="1">
      <c r="A187" s="133">
        <v>180</v>
      </c>
      <c r="B187" s="134" t="s">
        <v>29</v>
      </c>
      <c r="C187" s="135" t="s">
        <v>443</v>
      </c>
      <c r="D187" s="136" t="s">
        <v>463</v>
      </c>
      <c r="E187" s="49" t="s">
        <v>51</v>
      </c>
      <c r="F187" s="49"/>
      <c r="G187" s="49" t="s">
        <v>59</v>
      </c>
      <c r="H187" s="137" t="s">
        <v>444</v>
      </c>
      <c r="I187" s="49" t="s">
        <v>52</v>
      </c>
      <c r="J187" s="49"/>
      <c r="K187" s="65" t="s">
        <v>490</v>
      </c>
      <c r="L187" s="66" t="s">
        <v>1</v>
      </c>
      <c r="M187" s="67"/>
      <c r="N187" s="68"/>
      <c r="O187" s="67"/>
      <c r="P187" s="67"/>
      <c r="Q187" s="67"/>
      <c r="R187" s="69" t="s">
        <v>35</v>
      </c>
      <c r="S187" s="67"/>
      <c r="T187" s="66" t="s">
        <v>482</v>
      </c>
      <c r="U187" s="70" t="s">
        <v>491</v>
      </c>
      <c r="V187" s="71"/>
      <c r="W187" s="73"/>
      <c r="X187" s="74"/>
      <c r="Y187" s="75"/>
      <c r="Z187" s="71"/>
      <c r="AA187" s="347"/>
      <c r="AB187" s="21"/>
      <c r="AC187" s="76"/>
      <c r="AD187" s="77"/>
      <c r="AE187" s="22" t="s">
        <v>51</v>
      </c>
      <c r="AF187" s="78"/>
      <c r="AG187" s="78"/>
      <c r="AH187" s="77"/>
      <c r="AI187" s="78"/>
      <c r="AJ187" s="77"/>
      <c r="AK187" s="77"/>
      <c r="AL187" s="77"/>
      <c r="AM187" s="77"/>
      <c r="AN187" s="77"/>
      <c r="AO187" s="77"/>
      <c r="AP187" s="77"/>
      <c r="AQ187" s="72" t="s">
        <v>391</v>
      </c>
    </row>
    <row r="188" spans="1:43" ht="24" customHeight="1">
      <c r="A188" s="133">
        <v>181</v>
      </c>
      <c r="B188" s="134" t="s">
        <v>29</v>
      </c>
      <c r="C188" s="135" t="s">
        <v>443</v>
      </c>
      <c r="D188" s="136" t="s">
        <v>463</v>
      </c>
      <c r="E188" s="49" t="s">
        <v>51</v>
      </c>
      <c r="F188" s="49"/>
      <c r="G188" s="49" t="s">
        <v>59</v>
      </c>
      <c r="H188" s="137" t="s">
        <v>444</v>
      </c>
      <c r="I188" s="49" t="s">
        <v>52</v>
      </c>
      <c r="J188" s="49"/>
      <c r="K188" s="65" t="s">
        <v>490</v>
      </c>
      <c r="L188" s="66" t="s">
        <v>1</v>
      </c>
      <c r="M188" s="67"/>
      <c r="N188" s="68"/>
      <c r="O188" s="67"/>
      <c r="P188" s="67"/>
      <c r="Q188" s="67"/>
      <c r="R188" s="69" t="s">
        <v>0</v>
      </c>
      <c r="S188" s="67"/>
      <c r="T188" s="66" t="s">
        <v>482</v>
      </c>
      <c r="U188" s="70" t="s">
        <v>491</v>
      </c>
      <c r="V188" s="71"/>
      <c r="W188" s="73"/>
      <c r="X188" s="74"/>
      <c r="Y188" s="75"/>
      <c r="Z188" s="71"/>
      <c r="AA188" s="347"/>
      <c r="AB188" s="21"/>
      <c r="AC188" s="76"/>
      <c r="AD188" s="77"/>
      <c r="AE188" s="22" t="s">
        <v>52</v>
      </c>
      <c r="AF188" s="78"/>
      <c r="AG188" s="78"/>
      <c r="AH188" s="77"/>
      <c r="AI188" s="78"/>
      <c r="AJ188" s="77"/>
      <c r="AK188" s="77"/>
      <c r="AL188" s="77"/>
      <c r="AM188" s="77"/>
      <c r="AN188" s="77"/>
      <c r="AO188" s="77"/>
      <c r="AP188" s="77"/>
      <c r="AQ188" s="72" t="s">
        <v>391</v>
      </c>
    </row>
    <row r="189" spans="1:43" ht="25.5">
      <c r="A189" s="138">
        <v>182</v>
      </c>
      <c r="B189" s="139" t="s">
        <v>29</v>
      </c>
      <c r="C189" s="140" t="s">
        <v>443</v>
      </c>
      <c r="D189" s="141" t="s">
        <v>463</v>
      </c>
      <c r="E189" s="11" t="s">
        <v>51</v>
      </c>
      <c r="F189" s="37"/>
      <c r="G189" s="11" t="s">
        <v>59</v>
      </c>
      <c r="H189" s="142" t="s">
        <v>444</v>
      </c>
      <c r="I189" s="11" t="s">
        <v>52</v>
      </c>
      <c r="J189" s="11"/>
      <c r="K189" s="79" t="s">
        <v>492</v>
      </c>
      <c r="L189" s="41" t="s">
        <v>1</v>
      </c>
      <c r="M189" s="10"/>
      <c r="N189" s="12"/>
      <c r="O189" s="10"/>
      <c r="P189" s="10"/>
      <c r="Q189" s="10"/>
      <c r="R189" s="10"/>
      <c r="S189" s="10"/>
      <c r="T189" s="41" t="s">
        <v>482</v>
      </c>
      <c r="U189" s="80" t="s">
        <v>493</v>
      </c>
      <c r="V189" s="252"/>
      <c r="W189" s="81"/>
      <c r="X189" s="82"/>
      <c r="Y189" s="54"/>
      <c r="Z189" s="31"/>
      <c r="AA189" s="348"/>
      <c r="AB189" s="48" t="s">
        <v>54</v>
      </c>
      <c r="AC189" s="39">
        <v>4</v>
      </c>
      <c r="AD189" s="10" t="s">
        <v>156</v>
      </c>
      <c r="AE189" s="32" t="s">
        <v>267</v>
      </c>
      <c r="AF189" s="12" t="s">
        <v>397</v>
      </c>
      <c r="AG189" s="38" t="s">
        <v>53</v>
      </c>
      <c r="AH189" s="10" t="s">
        <v>7</v>
      </c>
      <c r="AI189" s="40">
        <v>487</v>
      </c>
      <c r="AJ189" s="43">
        <v>1948</v>
      </c>
      <c r="AK189" s="278" t="s">
        <v>496</v>
      </c>
      <c r="AL189" s="338">
        <f t="shared" ref="AL189:AL193" si="96">AC189</f>
        <v>4</v>
      </c>
      <c r="AM189" s="339">
        <v>0.9</v>
      </c>
      <c r="AN189" s="340">
        <f t="shared" ref="AN189:AN193" si="97">((AI189*AL189)*AM189)</f>
        <v>1753.2</v>
      </c>
      <c r="AO189" s="341">
        <v>-1753.2</v>
      </c>
      <c r="AP189" s="341">
        <f t="shared" ref="AP189:AP193" si="98">AN189+AO189</f>
        <v>0</v>
      </c>
      <c r="AQ189" s="44"/>
    </row>
    <row r="190" spans="1:43" ht="102">
      <c r="A190" s="138">
        <v>183</v>
      </c>
      <c r="B190" s="139" t="s">
        <v>29</v>
      </c>
      <c r="C190" s="140" t="s">
        <v>443</v>
      </c>
      <c r="D190" s="141" t="s">
        <v>463</v>
      </c>
      <c r="E190" s="11" t="s">
        <v>51</v>
      </c>
      <c r="F190" s="37"/>
      <c r="G190" s="11" t="s">
        <v>59</v>
      </c>
      <c r="H190" s="142" t="s">
        <v>444</v>
      </c>
      <c r="I190" s="11" t="s">
        <v>52</v>
      </c>
      <c r="J190" s="11"/>
      <c r="K190" s="79" t="s">
        <v>492</v>
      </c>
      <c r="L190" s="41" t="s">
        <v>1</v>
      </c>
      <c r="M190" s="10"/>
      <c r="N190" s="12"/>
      <c r="O190" s="10"/>
      <c r="P190" s="10"/>
      <c r="Q190" s="10"/>
      <c r="R190" s="10"/>
      <c r="S190" s="10"/>
      <c r="T190" s="41" t="s">
        <v>482</v>
      </c>
      <c r="U190" s="80" t="s">
        <v>493</v>
      </c>
      <c r="V190" s="252"/>
      <c r="W190" s="81"/>
      <c r="X190" s="82"/>
      <c r="Y190" s="54"/>
      <c r="Z190" s="31"/>
      <c r="AA190" s="348"/>
      <c r="AB190" s="48" t="s">
        <v>55</v>
      </c>
      <c r="AC190" s="39">
        <v>1</v>
      </c>
      <c r="AD190" s="10" t="s">
        <v>156</v>
      </c>
      <c r="AE190" s="32" t="s">
        <v>422</v>
      </c>
      <c r="AF190" s="12" t="s">
        <v>396</v>
      </c>
      <c r="AG190" s="38" t="s">
        <v>377</v>
      </c>
      <c r="AH190" s="10" t="s">
        <v>7</v>
      </c>
      <c r="AI190" s="40">
        <v>70146</v>
      </c>
      <c r="AJ190" s="43">
        <v>70146</v>
      </c>
      <c r="AK190" s="278" t="s">
        <v>543</v>
      </c>
      <c r="AL190" s="338">
        <f t="shared" si="96"/>
        <v>1</v>
      </c>
      <c r="AM190" s="339">
        <v>0.9</v>
      </c>
      <c r="AN190" s="340">
        <f t="shared" si="97"/>
        <v>63131.4</v>
      </c>
      <c r="AO190" s="341">
        <v>-63131.4</v>
      </c>
      <c r="AP190" s="341">
        <f t="shared" si="98"/>
        <v>0</v>
      </c>
      <c r="AQ190" s="44" t="s">
        <v>391</v>
      </c>
    </row>
    <row r="191" spans="1:43" ht="25.5">
      <c r="A191" s="143">
        <v>184</v>
      </c>
      <c r="B191" s="144" t="s">
        <v>29</v>
      </c>
      <c r="C191" s="145" t="s">
        <v>443</v>
      </c>
      <c r="D191" s="146" t="s">
        <v>463</v>
      </c>
      <c r="E191" s="147" t="s">
        <v>51</v>
      </c>
      <c r="F191" s="148"/>
      <c r="G191" s="147" t="s">
        <v>59</v>
      </c>
      <c r="H191" s="149" t="s">
        <v>444</v>
      </c>
      <c r="I191" s="11" t="s">
        <v>52</v>
      </c>
      <c r="J191" s="11"/>
      <c r="K191" s="79" t="s">
        <v>492</v>
      </c>
      <c r="L191" s="41" t="s">
        <v>1</v>
      </c>
      <c r="M191" s="10"/>
      <c r="N191" s="12"/>
      <c r="O191" s="10"/>
      <c r="P191" s="10"/>
      <c r="Q191" s="10"/>
      <c r="R191" s="10"/>
      <c r="S191" s="10"/>
      <c r="T191" s="41" t="s">
        <v>482</v>
      </c>
      <c r="U191" s="80" t="s">
        <v>493</v>
      </c>
      <c r="V191" s="252"/>
      <c r="W191" s="81"/>
      <c r="X191" s="82"/>
      <c r="Y191" s="54"/>
      <c r="Z191" s="31"/>
      <c r="AA191" s="348"/>
      <c r="AB191" s="48" t="s">
        <v>404</v>
      </c>
      <c r="AC191" s="39">
        <v>1</v>
      </c>
      <c r="AD191" s="10" t="s">
        <v>156</v>
      </c>
      <c r="AE191" s="32" t="s">
        <v>405</v>
      </c>
      <c r="AF191" s="12" t="s">
        <v>396</v>
      </c>
      <c r="AG191" s="38" t="s">
        <v>157</v>
      </c>
      <c r="AH191" s="10" t="s">
        <v>7</v>
      </c>
      <c r="AI191" s="40">
        <v>20259</v>
      </c>
      <c r="AJ191" s="43">
        <v>20259</v>
      </c>
      <c r="AK191" s="278" t="s">
        <v>543</v>
      </c>
      <c r="AL191" s="338">
        <f t="shared" si="96"/>
        <v>1</v>
      </c>
      <c r="AM191" s="339">
        <v>0.9</v>
      </c>
      <c r="AN191" s="340">
        <f t="shared" si="97"/>
        <v>18233.100000000002</v>
      </c>
      <c r="AO191" s="341">
        <v>-18233.100000000002</v>
      </c>
      <c r="AP191" s="341">
        <f t="shared" si="98"/>
        <v>0</v>
      </c>
      <c r="AQ191" s="44" t="s">
        <v>391</v>
      </c>
    </row>
    <row r="192" spans="1:43" ht="25.5">
      <c r="A192" s="133">
        <v>185</v>
      </c>
      <c r="B192" s="134" t="s">
        <v>29</v>
      </c>
      <c r="C192" s="135" t="s">
        <v>443</v>
      </c>
      <c r="D192" s="136" t="s">
        <v>463</v>
      </c>
      <c r="E192" s="49" t="s">
        <v>51</v>
      </c>
      <c r="F192" s="150"/>
      <c r="G192" s="151" t="s">
        <v>59</v>
      </c>
      <c r="H192" s="152" t="s">
        <v>444</v>
      </c>
      <c r="I192" s="166" t="s">
        <v>52</v>
      </c>
      <c r="J192" s="122"/>
      <c r="K192" s="79" t="s">
        <v>492</v>
      </c>
      <c r="L192" s="41" t="s">
        <v>1</v>
      </c>
      <c r="M192" s="10"/>
      <c r="N192" s="12"/>
      <c r="O192" s="10"/>
      <c r="P192" s="10"/>
      <c r="Q192" s="10"/>
      <c r="R192" s="10"/>
      <c r="S192" s="10"/>
      <c r="T192" s="41" t="s">
        <v>482</v>
      </c>
      <c r="U192" s="80" t="s">
        <v>493</v>
      </c>
      <c r="V192" s="252"/>
      <c r="W192" s="81"/>
      <c r="X192" s="82"/>
      <c r="Y192" s="54"/>
      <c r="Z192" s="31"/>
      <c r="AA192" s="348"/>
      <c r="AB192" s="48" t="s">
        <v>57</v>
      </c>
      <c r="AC192" s="39">
        <v>1</v>
      </c>
      <c r="AD192" s="10" t="s">
        <v>156</v>
      </c>
      <c r="AE192" s="32" t="s">
        <v>56</v>
      </c>
      <c r="AF192" s="12" t="s">
        <v>388</v>
      </c>
      <c r="AG192" s="38" t="s">
        <v>372</v>
      </c>
      <c r="AH192" s="10" t="s">
        <v>16</v>
      </c>
      <c r="AI192" s="40">
        <v>11603</v>
      </c>
      <c r="AJ192" s="43">
        <v>11603</v>
      </c>
      <c r="AK192" s="278" t="s">
        <v>548</v>
      </c>
      <c r="AL192" s="338">
        <f t="shared" si="96"/>
        <v>1</v>
      </c>
      <c r="AM192" s="339">
        <v>0.9</v>
      </c>
      <c r="AN192" s="340">
        <f t="shared" si="97"/>
        <v>10442.700000000001</v>
      </c>
      <c r="AO192" s="341">
        <v>0</v>
      </c>
      <c r="AP192" s="341">
        <f t="shared" si="98"/>
        <v>10442.700000000001</v>
      </c>
      <c r="AQ192" s="44" t="s">
        <v>391</v>
      </c>
    </row>
    <row r="193" spans="1:43" ht="25.5">
      <c r="A193" s="153">
        <v>186</v>
      </c>
      <c r="B193" s="154" t="s">
        <v>29</v>
      </c>
      <c r="C193" s="155" t="s">
        <v>443</v>
      </c>
      <c r="D193" s="156" t="s">
        <v>463</v>
      </c>
      <c r="E193" s="157" t="s">
        <v>51</v>
      </c>
      <c r="F193" s="165"/>
      <c r="G193" s="157" t="s">
        <v>59</v>
      </c>
      <c r="H193" s="158" t="s">
        <v>444</v>
      </c>
      <c r="I193" s="157" t="s">
        <v>52</v>
      </c>
      <c r="J193" s="11"/>
      <c r="K193" s="79" t="s">
        <v>492</v>
      </c>
      <c r="L193" s="41" t="s">
        <v>1</v>
      </c>
      <c r="M193" s="10"/>
      <c r="N193" s="12"/>
      <c r="O193" s="10"/>
      <c r="P193" s="10"/>
      <c r="Q193" s="10"/>
      <c r="R193" s="10"/>
      <c r="S193" s="10"/>
      <c r="T193" s="41" t="s">
        <v>482</v>
      </c>
      <c r="U193" s="80" t="s">
        <v>493</v>
      </c>
      <c r="V193" s="252"/>
      <c r="W193" s="81"/>
      <c r="X193" s="82"/>
      <c r="Y193" s="54"/>
      <c r="Z193" s="31"/>
      <c r="AA193" s="348"/>
      <c r="AB193" s="48" t="s">
        <v>58</v>
      </c>
      <c r="AC193" s="39">
        <v>1</v>
      </c>
      <c r="AD193" s="10" t="s">
        <v>156</v>
      </c>
      <c r="AE193" s="32" t="s">
        <v>268</v>
      </c>
      <c r="AF193" s="12" t="s">
        <v>397</v>
      </c>
      <c r="AG193" s="38" t="s">
        <v>489</v>
      </c>
      <c r="AH193" s="10" t="s">
        <v>7</v>
      </c>
      <c r="AI193" s="40">
        <v>6650</v>
      </c>
      <c r="AJ193" s="43">
        <v>6650</v>
      </c>
      <c r="AK193" s="278"/>
      <c r="AL193" s="338">
        <f t="shared" si="96"/>
        <v>1</v>
      </c>
      <c r="AM193" s="339">
        <v>0</v>
      </c>
      <c r="AN193" s="340">
        <f t="shared" si="97"/>
        <v>0</v>
      </c>
      <c r="AO193" s="341">
        <v>0</v>
      </c>
      <c r="AP193" s="341">
        <f t="shared" si="98"/>
        <v>0</v>
      </c>
      <c r="AQ193" s="44" t="s">
        <v>391</v>
      </c>
    </row>
    <row r="194" spans="1:43" ht="25.5">
      <c r="A194" s="138">
        <v>187</v>
      </c>
      <c r="B194" s="139" t="s">
        <v>29</v>
      </c>
      <c r="C194" s="140" t="s">
        <v>443</v>
      </c>
      <c r="D194" s="141" t="s">
        <v>463</v>
      </c>
      <c r="E194" s="11" t="s">
        <v>51</v>
      </c>
      <c r="F194" s="11"/>
      <c r="G194" s="11" t="s">
        <v>59</v>
      </c>
      <c r="H194" s="142" t="s">
        <v>444</v>
      </c>
      <c r="I194" s="11" t="s">
        <v>52</v>
      </c>
      <c r="J194" s="11"/>
      <c r="K194" s="79" t="s">
        <v>31</v>
      </c>
      <c r="L194" s="41" t="s">
        <v>1</v>
      </c>
      <c r="M194" s="10"/>
      <c r="N194" s="12"/>
      <c r="O194" s="10"/>
      <c r="P194" s="10"/>
      <c r="Q194" s="10"/>
      <c r="R194" s="10"/>
      <c r="S194" s="10"/>
      <c r="T194" s="41" t="s">
        <v>482</v>
      </c>
      <c r="U194" s="80" t="s">
        <v>493</v>
      </c>
      <c r="V194" s="252"/>
      <c r="W194" s="81"/>
      <c r="X194" s="82"/>
      <c r="Y194" s="54"/>
      <c r="Z194" s="31"/>
      <c r="AA194" s="348"/>
      <c r="AB194" s="48" t="s">
        <v>370</v>
      </c>
      <c r="AC194" s="39">
        <v>1</v>
      </c>
      <c r="AD194" s="10" t="s">
        <v>156</v>
      </c>
      <c r="AE194" s="32" t="s">
        <v>378</v>
      </c>
      <c r="AF194" s="12"/>
      <c r="AG194" s="38"/>
      <c r="AH194" s="10"/>
      <c r="AI194" s="40">
        <v>0</v>
      </c>
      <c r="AJ194" s="43" t="s">
        <v>389</v>
      </c>
      <c r="AK194" s="278"/>
      <c r="AL194" s="277"/>
      <c r="AM194" s="277">
        <v>0</v>
      </c>
      <c r="AN194" s="277">
        <v>0</v>
      </c>
      <c r="AO194" s="277">
        <v>0</v>
      </c>
      <c r="AP194" s="277">
        <v>0</v>
      </c>
      <c r="AQ194" s="44" t="s">
        <v>391</v>
      </c>
    </row>
    <row r="195" spans="1:43" ht="24" customHeight="1">
      <c r="A195" s="133">
        <v>188</v>
      </c>
      <c r="B195" s="134" t="s">
        <v>29</v>
      </c>
      <c r="C195" s="135" t="s">
        <v>443</v>
      </c>
      <c r="D195" s="136" t="s">
        <v>463</v>
      </c>
      <c r="E195" s="49" t="s">
        <v>51</v>
      </c>
      <c r="F195" s="49"/>
      <c r="G195" s="49" t="s">
        <v>59</v>
      </c>
      <c r="H195" s="137" t="s">
        <v>445</v>
      </c>
      <c r="I195" s="49" t="s">
        <v>297</v>
      </c>
      <c r="J195" s="49"/>
      <c r="K195" s="65" t="s">
        <v>490</v>
      </c>
      <c r="L195" s="66" t="s">
        <v>1</v>
      </c>
      <c r="M195" s="67"/>
      <c r="N195" s="68"/>
      <c r="O195" s="67"/>
      <c r="P195" s="67"/>
      <c r="Q195" s="67"/>
      <c r="R195" s="69" t="s">
        <v>0</v>
      </c>
      <c r="S195" s="67"/>
      <c r="T195" s="66" t="s">
        <v>482</v>
      </c>
      <c r="U195" s="70" t="s">
        <v>491</v>
      </c>
      <c r="V195" s="71"/>
      <c r="W195" s="73"/>
      <c r="X195" s="74"/>
      <c r="Y195" s="75"/>
      <c r="Z195" s="71"/>
      <c r="AA195" s="347"/>
      <c r="AB195" s="21"/>
      <c r="AC195" s="76"/>
      <c r="AD195" s="77"/>
      <c r="AE195" s="22" t="s">
        <v>297</v>
      </c>
      <c r="AF195" s="78"/>
      <c r="AG195" s="78"/>
      <c r="AH195" s="77"/>
      <c r="AI195" s="78"/>
      <c r="AJ195" s="77"/>
      <c r="AK195" s="77"/>
      <c r="AL195" s="77"/>
      <c r="AM195" s="77"/>
      <c r="AN195" s="77"/>
      <c r="AO195" s="77"/>
      <c r="AP195" s="77"/>
      <c r="AQ195" s="72" t="s">
        <v>391</v>
      </c>
    </row>
    <row r="196" spans="1:43" ht="38.25">
      <c r="A196" s="143">
        <v>189</v>
      </c>
      <c r="B196" s="144" t="s">
        <v>29</v>
      </c>
      <c r="C196" s="145" t="s">
        <v>443</v>
      </c>
      <c r="D196" s="146" t="s">
        <v>463</v>
      </c>
      <c r="E196" s="147" t="s">
        <v>51</v>
      </c>
      <c r="F196" s="147"/>
      <c r="G196" s="147" t="s">
        <v>59</v>
      </c>
      <c r="H196" s="149" t="s">
        <v>445</v>
      </c>
      <c r="I196" s="11" t="s">
        <v>297</v>
      </c>
      <c r="J196" s="11"/>
      <c r="K196" s="79" t="s">
        <v>492</v>
      </c>
      <c r="L196" s="41" t="s">
        <v>1</v>
      </c>
      <c r="M196" s="10"/>
      <c r="N196" s="12"/>
      <c r="O196" s="10"/>
      <c r="P196" s="10"/>
      <c r="Q196" s="10"/>
      <c r="R196" s="10"/>
      <c r="S196" s="12"/>
      <c r="T196" s="41" t="s">
        <v>482</v>
      </c>
      <c r="U196" s="80" t="s">
        <v>493</v>
      </c>
      <c r="V196" s="252"/>
      <c r="W196" s="81"/>
      <c r="X196" s="82"/>
      <c r="Y196" s="54"/>
      <c r="Z196" s="31"/>
      <c r="AA196" s="348"/>
      <c r="AB196" s="48" t="s">
        <v>298</v>
      </c>
      <c r="AC196" s="39">
        <v>3</v>
      </c>
      <c r="AD196" s="10" t="s">
        <v>156</v>
      </c>
      <c r="AE196" s="32" t="s">
        <v>299</v>
      </c>
      <c r="AF196" s="12" t="s">
        <v>397</v>
      </c>
      <c r="AG196" s="38" t="s">
        <v>53</v>
      </c>
      <c r="AH196" s="10" t="s">
        <v>7</v>
      </c>
      <c r="AI196" s="40">
        <v>821</v>
      </c>
      <c r="AJ196" s="43">
        <v>2463</v>
      </c>
      <c r="AK196" s="278" t="s">
        <v>496</v>
      </c>
      <c r="AL196" s="338">
        <f t="shared" ref="AL196:AL202" si="99">AC196</f>
        <v>3</v>
      </c>
      <c r="AM196" s="339">
        <v>0.9</v>
      </c>
      <c r="AN196" s="340">
        <f t="shared" ref="AN196:AN202" si="100">((AI196*AL196)*AM196)</f>
        <v>2216.7000000000003</v>
      </c>
      <c r="AO196" s="341">
        <v>-2216.7000000000003</v>
      </c>
      <c r="AP196" s="341">
        <f t="shared" ref="AP196:AP202" si="101">AN196+AO196</f>
        <v>0</v>
      </c>
      <c r="AQ196" s="44" t="s">
        <v>391</v>
      </c>
    </row>
    <row r="197" spans="1:43" ht="96" customHeight="1">
      <c r="A197" s="133">
        <v>190</v>
      </c>
      <c r="B197" s="134" t="s">
        <v>29</v>
      </c>
      <c r="C197" s="135" t="s">
        <v>443</v>
      </c>
      <c r="D197" s="136" t="s">
        <v>463</v>
      </c>
      <c r="E197" s="49" t="s">
        <v>51</v>
      </c>
      <c r="F197" s="49"/>
      <c r="G197" s="151" t="s">
        <v>59</v>
      </c>
      <c r="H197" s="152" t="s">
        <v>445</v>
      </c>
      <c r="I197" s="166" t="s">
        <v>297</v>
      </c>
      <c r="J197" s="122"/>
      <c r="K197" s="79" t="s">
        <v>492</v>
      </c>
      <c r="L197" s="41" t="s">
        <v>1</v>
      </c>
      <c r="M197" s="10"/>
      <c r="N197" s="12"/>
      <c r="O197" s="10"/>
      <c r="P197" s="10"/>
      <c r="Q197" s="10"/>
      <c r="R197" s="10"/>
      <c r="S197" s="12"/>
      <c r="T197" s="41" t="s">
        <v>482</v>
      </c>
      <c r="U197" s="80" t="s">
        <v>493</v>
      </c>
      <c r="V197" s="252"/>
      <c r="W197" s="81"/>
      <c r="X197" s="82"/>
      <c r="Y197" s="54"/>
      <c r="Z197" s="31"/>
      <c r="AA197" s="348"/>
      <c r="AB197" s="48" t="s">
        <v>300</v>
      </c>
      <c r="AC197" s="39">
        <v>1</v>
      </c>
      <c r="AD197" s="10" t="s">
        <v>156</v>
      </c>
      <c r="AE197" s="32" t="s">
        <v>382</v>
      </c>
      <c r="AF197" s="12" t="s">
        <v>396</v>
      </c>
      <c r="AG197" s="38" t="s">
        <v>377</v>
      </c>
      <c r="AH197" s="10" t="s">
        <v>7</v>
      </c>
      <c r="AI197" s="40">
        <v>4142</v>
      </c>
      <c r="AJ197" s="43">
        <v>4142</v>
      </c>
      <c r="AK197" s="278" t="s">
        <v>553</v>
      </c>
      <c r="AL197" s="338">
        <f t="shared" si="99"/>
        <v>1</v>
      </c>
      <c r="AM197" s="339">
        <v>0.9</v>
      </c>
      <c r="AN197" s="340">
        <f t="shared" si="100"/>
        <v>3727.8</v>
      </c>
      <c r="AO197" s="341">
        <v>0</v>
      </c>
      <c r="AP197" s="341">
        <f t="shared" si="101"/>
        <v>3727.8</v>
      </c>
      <c r="AQ197" s="44" t="s">
        <v>391</v>
      </c>
    </row>
    <row r="198" spans="1:43" ht="25.5">
      <c r="A198" s="153">
        <v>191</v>
      </c>
      <c r="B198" s="154" t="s">
        <v>29</v>
      </c>
      <c r="C198" s="155" t="s">
        <v>443</v>
      </c>
      <c r="D198" s="156" t="s">
        <v>463</v>
      </c>
      <c r="E198" s="157" t="s">
        <v>51</v>
      </c>
      <c r="F198" s="157"/>
      <c r="G198" s="157" t="s">
        <v>59</v>
      </c>
      <c r="H198" s="158" t="s">
        <v>445</v>
      </c>
      <c r="I198" s="157" t="s">
        <v>297</v>
      </c>
      <c r="J198" s="11"/>
      <c r="K198" s="79" t="s">
        <v>492</v>
      </c>
      <c r="L198" s="41" t="s">
        <v>1</v>
      </c>
      <c r="M198" s="10"/>
      <c r="N198" s="12"/>
      <c r="O198" s="10"/>
      <c r="P198" s="10"/>
      <c r="Q198" s="10"/>
      <c r="R198" s="10"/>
      <c r="S198" s="12"/>
      <c r="T198" s="41" t="s">
        <v>482</v>
      </c>
      <c r="U198" s="80" t="s">
        <v>493</v>
      </c>
      <c r="V198" s="252"/>
      <c r="W198" s="81"/>
      <c r="X198" s="82"/>
      <c r="Y198" s="54"/>
      <c r="Z198" s="31"/>
      <c r="AA198" s="348"/>
      <c r="AB198" s="48" t="s">
        <v>301</v>
      </c>
      <c r="AC198" s="39">
        <v>3</v>
      </c>
      <c r="AD198" s="10" t="s">
        <v>156</v>
      </c>
      <c r="AE198" s="32" t="s">
        <v>267</v>
      </c>
      <c r="AF198" s="12" t="s">
        <v>397</v>
      </c>
      <c r="AG198" s="38" t="s">
        <v>53</v>
      </c>
      <c r="AH198" s="10" t="s">
        <v>7</v>
      </c>
      <c r="AI198" s="40">
        <v>487</v>
      </c>
      <c r="AJ198" s="43">
        <v>1461</v>
      </c>
      <c r="AK198" s="278" t="s">
        <v>496</v>
      </c>
      <c r="AL198" s="338">
        <f t="shared" si="99"/>
        <v>3</v>
      </c>
      <c r="AM198" s="339">
        <v>0.9</v>
      </c>
      <c r="AN198" s="340">
        <f t="shared" si="100"/>
        <v>1314.9</v>
      </c>
      <c r="AO198" s="341">
        <v>-1314.9</v>
      </c>
      <c r="AP198" s="341">
        <f t="shared" si="101"/>
        <v>0</v>
      </c>
      <c r="AQ198" s="44" t="s">
        <v>391</v>
      </c>
    </row>
    <row r="199" spans="1:43" ht="35.25" customHeight="1">
      <c r="A199" s="205">
        <v>192</v>
      </c>
      <c r="B199" s="206" t="s">
        <v>29</v>
      </c>
      <c r="C199" s="207" t="s">
        <v>462</v>
      </c>
      <c r="D199" s="207" t="s">
        <v>61</v>
      </c>
      <c r="E199" s="208" t="s">
        <v>51</v>
      </c>
      <c r="F199" s="228"/>
      <c r="G199" s="208" t="s">
        <v>59</v>
      </c>
      <c r="H199" s="209" t="s">
        <v>430</v>
      </c>
      <c r="I199" s="208" t="s">
        <v>297</v>
      </c>
      <c r="J199" s="208"/>
      <c r="K199" s="210" t="s">
        <v>492</v>
      </c>
      <c r="L199" s="211" t="s">
        <v>1</v>
      </c>
      <c r="M199" s="212"/>
      <c r="N199" s="213"/>
      <c r="O199" s="212"/>
      <c r="P199" s="212"/>
      <c r="Q199" s="212"/>
      <c r="R199" s="212"/>
      <c r="S199" s="212"/>
      <c r="T199" s="211"/>
      <c r="U199" s="229" t="s">
        <v>391</v>
      </c>
      <c r="V199" s="252"/>
      <c r="W199" s="81"/>
      <c r="X199" s="82"/>
      <c r="Y199" s="54"/>
      <c r="Z199" s="31"/>
      <c r="AA199" s="348"/>
      <c r="AB199" s="48" t="s">
        <v>302</v>
      </c>
      <c r="AC199" s="39">
        <v>1</v>
      </c>
      <c r="AD199" s="10" t="s">
        <v>156</v>
      </c>
      <c r="AE199" s="32" t="s">
        <v>303</v>
      </c>
      <c r="AF199" s="12" t="s">
        <v>208</v>
      </c>
      <c r="AG199" s="38" t="s">
        <v>364</v>
      </c>
      <c r="AH199" s="10" t="s">
        <v>6</v>
      </c>
      <c r="AI199" s="40">
        <v>140235</v>
      </c>
      <c r="AJ199" s="43">
        <v>140235</v>
      </c>
      <c r="AK199" s="278"/>
      <c r="AL199" s="338">
        <f t="shared" si="99"/>
        <v>1</v>
      </c>
      <c r="AM199" s="339">
        <v>0</v>
      </c>
      <c r="AN199" s="340">
        <f t="shared" si="100"/>
        <v>0</v>
      </c>
      <c r="AO199" s="341">
        <v>0</v>
      </c>
      <c r="AP199" s="341">
        <f t="shared" si="101"/>
        <v>0</v>
      </c>
      <c r="AQ199" s="44"/>
    </row>
    <row r="200" spans="1:43" ht="127.5">
      <c r="A200" s="138">
        <v>193</v>
      </c>
      <c r="B200" s="139" t="s">
        <v>29</v>
      </c>
      <c r="C200" s="140" t="s">
        <v>443</v>
      </c>
      <c r="D200" s="141" t="s">
        <v>463</v>
      </c>
      <c r="E200" s="11" t="s">
        <v>51</v>
      </c>
      <c r="F200" s="11"/>
      <c r="G200" s="11" t="s">
        <v>59</v>
      </c>
      <c r="H200" s="142" t="s">
        <v>445</v>
      </c>
      <c r="I200" s="11" t="s">
        <v>297</v>
      </c>
      <c r="J200" s="11"/>
      <c r="K200" s="79" t="s">
        <v>492</v>
      </c>
      <c r="L200" s="41" t="s">
        <v>1</v>
      </c>
      <c r="M200" s="10"/>
      <c r="N200" s="12"/>
      <c r="O200" s="10"/>
      <c r="P200" s="10"/>
      <c r="Q200" s="10"/>
      <c r="R200" s="10"/>
      <c r="S200" s="12"/>
      <c r="T200" s="41" t="s">
        <v>482</v>
      </c>
      <c r="U200" s="80" t="s">
        <v>493</v>
      </c>
      <c r="V200" s="252"/>
      <c r="W200" s="81"/>
      <c r="X200" s="82"/>
      <c r="Y200" s="54"/>
      <c r="Z200" s="31"/>
      <c r="AA200" s="348"/>
      <c r="AB200" s="48" t="s">
        <v>304</v>
      </c>
      <c r="AC200" s="39">
        <v>1</v>
      </c>
      <c r="AD200" s="10" t="s">
        <v>156</v>
      </c>
      <c r="AE200" s="32" t="s">
        <v>381</v>
      </c>
      <c r="AF200" s="12" t="s">
        <v>396</v>
      </c>
      <c r="AG200" s="38" t="s">
        <v>377</v>
      </c>
      <c r="AH200" s="10" t="s">
        <v>7</v>
      </c>
      <c r="AI200" s="40">
        <v>136483</v>
      </c>
      <c r="AJ200" s="43">
        <v>136483</v>
      </c>
      <c r="AK200" s="278" t="s">
        <v>543</v>
      </c>
      <c r="AL200" s="338">
        <f t="shared" si="99"/>
        <v>1</v>
      </c>
      <c r="AM200" s="339">
        <v>0.9</v>
      </c>
      <c r="AN200" s="340">
        <f t="shared" si="100"/>
        <v>122834.7</v>
      </c>
      <c r="AO200" s="341">
        <v>-122834.7</v>
      </c>
      <c r="AP200" s="341">
        <f t="shared" si="101"/>
        <v>0</v>
      </c>
      <c r="AQ200" s="44" t="s">
        <v>391</v>
      </c>
    </row>
    <row r="201" spans="1:43" ht="25.5">
      <c r="A201" s="143">
        <v>194</v>
      </c>
      <c r="B201" s="144" t="s">
        <v>29</v>
      </c>
      <c r="C201" s="145" t="s">
        <v>443</v>
      </c>
      <c r="D201" s="146" t="s">
        <v>463</v>
      </c>
      <c r="E201" s="147" t="s">
        <v>51</v>
      </c>
      <c r="F201" s="148"/>
      <c r="G201" s="147" t="s">
        <v>59</v>
      </c>
      <c r="H201" s="149" t="s">
        <v>445</v>
      </c>
      <c r="I201" s="11" t="s">
        <v>297</v>
      </c>
      <c r="J201" s="11"/>
      <c r="K201" s="79" t="s">
        <v>492</v>
      </c>
      <c r="L201" s="41" t="s">
        <v>1</v>
      </c>
      <c r="M201" s="10"/>
      <c r="N201" s="12"/>
      <c r="O201" s="10"/>
      <c r="P201" s="10"/>
      <c r="Q201" s="10"/>
      <c r="R201" s="10"/>
      <c r="S201" s="10"/>
      <c r="T201" s="41" t="s">
        <v>482</v>
      </c>
      <c r="U201" s="80" t="s">
        <v>493</v>
      </c>
      <c r="V201" s="252"/>
      <c r="W201" s="81"/>
      <c r="X201" s="82"/>
      <c r="Y201" s="54"/>
      <c r="Z201" s="31"/>
      <c r="AA201" s="348"/>
      <c r="AB201" s="48" t="s">
        <v>406</v>
      </c>
      <c r="AC201" s="39">
        <v>1</v>
      </c>
      <c r="AD201" s="10" t="s">
        <v>156</v>
      </c>
      <c r="AE201" s="32" t="s">
        <v>405</v>
      </c>
      <c r="AF201" s="12" t="s">
        <v>396</v>
      </c>
      <c r="AG201" s="38" t="s">
        <v>157</v>
      </c>
      <c r="AH201" s="10" t="s">
        <v>7</v>
      </c>
      <c r="AI201" s="40">
        <v>20259</v>
      </c>
      <c r="AJ201" s="43">
        <v>20259</v>
      </c>
      <c r="AK201" s="278" t="s">
        <v>543</v>
      </c>
      <c r="AL201" s="338">
        <f t="shared" si="99"/>
        <v>1</v>
      </c>
      <c r="AM201" s="339">
        <v>0.9</v>
      </c>
      <c r="AN201" s="340">
        <f t="shared" si="100"/>
        <v>18233.100000000002</v>
      </c>
      <c r="AO201" s="341">
        <v>-18233.100000000002</v>
      </c>
      <c r="AP201" s="341">
        <f t="shared" si="101"/>
        <v>0</v>
      </c>
      <c r="AQ201" s="44" t="s">
        <v>391</v>
      </c>
    </row>
    <row r="202" spans="1:43" ht="25.5">
      <c r="A202" s="133">
        <v>195</v>
      </c>
      <c r="B202" s="134" t="s">
        <v>29</v>
      </c>
      <c r="C202" s="135" t="s">
        <v>443</v>
      </c>
      <c r="D202" s="159" t="s">
        <v>463</v>
      </c>
      <c r="E202" s="160" t="s">
        <v>51</v>
      </c>
      <c r="F202" s="161"/>
      <c r="G202" s="162" t="s">
        <v>59</v>
      </c>
      <c r="H202" s="152" t="s">
        <v>445</v>
      </c>
      <c r="I202" s="166" t="s">
        <v>297</v>
      </c>
      <c r="J202" s="122"/>
      <c r="K202" s="79" t="s">
        <v>492</v>
      </c>
      <c r="L202" s="41" t="s">
        <v>1</v>
      </c>
      <c r="M202" s="10"/>
      <c r="N202" s="12"/>
      <c r="O202" s="10"/>
      <c r="P202" s="10"/>
      <c r="Q202" s="10"/>
      <c r="R202" s="10"/>
      <c r="S202" s="10"/>
      <c r="T202" s="41" t="s">
        <v>482</v>
      </c>
      <c r="U202" s="80" t="s">
        <v>493</v>
      </c>
      <c r="V202" s="252"/>
      <c r="W202" s="81"/>
      <c r="X202" s="82"/>
      <c r="Y202" s="54"/>
      <c r="Z202" s="31"/>
      <c r="AA202" s="348"/>
      <c r="AB202" s="48" t="s">
        <v>305</v>
      </c>
      <c r="AC202" s="39">
        <v>1</v>
      </c>
      <c r="AD202" s="10" t="s">
        <v>156</v>
      </c>
      <c r="AE202" s="32" t="s">
        <v>56</v>
      </c>
      <c r="AF202" s="12" t="s">
        <v>388</v>
      </c>
      <c r="AG202" s="38" t="s">
        <v>372</v>
      </c>
      <c r="AH202" s="10" t="s">
        <v>16</v>
      </c>
      <c r="AI202" s="40">
        <v>15316</v>
      </c>
      <c r="AJ202" s="43">
        <v>15316</v>
      </c>
      <c r="AK202" s="278" t="s">
        <v>548</v>
      </c>
      <c r="AL202" s="338">
        <f t="shared" si="99"/>
        <v>1</v>
      </c>
      <c r="AM202" s="339">
        <v>0.9</v>
      </c>
      <c r="AN202" s="340">
        <f t="shared" si="100"/>
        <v>13784.4</v>
      </c>
      <c r="AO202" s="341">
        <v>0</v>
      </c>
      <c r="AP202" s="341">
        <f t="shared" si="101"/>
        <v>13784.4</v>
      </c>
      <c r="AQ202" s="44" t="s">
        <v>391</v>
      </c>
    </row>
    <row r="203" spans="1:43" ht="25.5">
      <c r="A203" s="153">
        <v>196</v>
      </c>
      <c r="B203" s="154" t="s">
        <v>29</v>
      </c>
      <c r="C203" s="155" t="s">
        <v>443</v>
      </c>
      <c r="D203" s="156" t="s">
        <v>463</v>
      </c>
      <c r="E203" s="157" t="s">
        <v>51</v>
      </c>
      <c r="F203" s="157"/>
      <c r="G203" s="157" t="s">
        <v>59</v>
      </c>
      <c r="H203" s="158" t="s">
        <v>445</v>
      </c>
      <c r="I203" s="157" t="s">
        <v>297</v>
      </c>
      <c r="J203" s="11"/>
      <c r="K203" s="79" t="s">
        <v>31</v>
      </c>
      <c r="L203" s="41" t="s">
        <v>1</v>
      </c>
      <c r="M203" s="10"/>
      <c r="N203" s="12"/>
      <c r="O203" s="10"/>
      <c r="P203" s="10"/>
      <c r="Q203" s="10"/>
      <c r="R203" s="10"/>
      <c r="S203" s="12"/>
      <c r="T203" s="41" t="s">
        <v>482</v>
      </c>
      <c r="U203" s="80" t="s">
        <v>493</v>
      </c>
      <c r="V203" s="252"/>
      <c r="W203" s="81"/>
      <c r="X203" s="82"/>
      <c r="Y203" s="54"/>
      <c r="Z203" s="31"/>
      <c r="AA203" s="348"/>
      <c r="AB203" s="48" t="s">
        <v>371</v>
      </c>
      <c r="AC203" s="39">
        <v>1</v>
      </c>
      <c r="AD203" s="10" t="s">
        <v>156</v>
      </c>
      <c r="AE203" s="32" t="s">
        <v>380</v>
      </c>
      <c r="AF203" s="12"/>
      <c r="AG203" s="38"/>
      <c r="AH203" s="10"/>
      <c r="AI203" s="40">
        <v>0</v>
      </c>
      <c r="AJ203" s="43" t="s">
        <v>389</v>
      </c>
      <c r="AK203" s="278"/>
      <c r="AL203" s="277"/>
      <c r="AM203" s="277">
        <v>0</v>
      </c>
      <c r="AN203" s="277">
        <v>0</v>
      </c>
      <c r="AO203" s="277">
        <v>0</v>
      </c>
      <c r="AP203" s="277">
        <v>0</v>
      </c>
      <c r="AQ203" s="44" t="s">
        <v>391</v>
      </c>
    </row>
    <row r="204" spans="1:43" ht="102">
      <c r="A204" s="138">
        <v>197</v>
      </c>
      <c r="B204" s="139" t="s">
        <v>29</v>
      </c>
      <c r="C204" s="140" t="s">
        <v>443</v>
      </c>
      <c r="D204" s="141" t="s">
        <v>463</v>
      </c>
      <c r="E204" s="11" t="s">
        <v>51</v>
      </c>
      <c r="F204" s="11"/>
      <c r="G204" s="11" t="s">
        <v>59</v>
      </c>
      <c r="H204" s="142" t="s">
        <v>445</v>
      </c>
      <c r="I204" s="11" t="s">
        <v>297</v>
      </c>
      <c r="J204" s="11"/>
      <c r="K204" s="79" t="s">
        <v>492</v>
      </c>
      <c r="L204" s="41" t="s">
        <v>1</v>
      </c>
      <c r="M204" s="10"/>
      <c r="N204" s="12"/>
      <c r="O204" s="10"/>
      <c r="P204" s="10"/>
      <c r="Q204" s="10"/>
      <c r="R204" s="10"/>
      <c r="S204" s="10"/>
      <c r="T204" s="41" t="s">
        <v>482</v>
      </c>
      <c r="U204" s="80" t="s">
        <v>493</v>
      </c>
      <c r="V204" s="252"/>
      <c r="W204" s="81"/>
      <c r="X204" s="82"/>
      <c r="Y204" s="54"/>
      <c r="Z204" s="31"/>
      <c r="AA204" s="348"/>
      <c r="AB204" s="48" t="s">
        <v>306</v>
      </c>
      <c r="AC204" s="39">
        <v>1</v>
      </c>
      <c r="AD204" s="10" t="s">
        <v>156</v>
      </c>
      <c r="AE204" s="32" t="s">
        <v>379</v>
      </c>
      <c r="AF204" s="12" t="s">
        <v>396</v>
      </c>
      <c r="AG204" s="38" t="s">
        <v>377</v>
      </c>
      <c r="AH204" s="10" t="s">
        <v>7</v>
      </c>
      <c r="AI204" s="40">
        <v>6541</v>
      </c>
      <c r="AJ204" s="43">
        <v>6541</v>
      </c>
      <c r="AK204" s="278" t="s">
        <v>539</v>
      </c>
      <c r="AL204" s="338">
        <f t="shared" ref="AL204:AL207" si="102">AC204</f>
        <v>1</v>
      </c>
      <c r="AM204" s="339">
        <v>0.9</v>
      </c>
      <c r="AN204" s="340">
        <f t="shared" ref="AN204:AN207" si="103">((AI204*AL204)*AM204)</f>
        <v>5886.9000000000005</v>
      </c>
      <c r="AO204" s="341">
        <v>-5886.9000000000005</v>
      </c>
      <c r="AP204" s="341">
        <f t="shared" ref="AP204:AP207" si="104">AN204+AO204</f>
        <v>0</v>
      </c>
      <c r="AQ204" s="44" t="s">
        <v>391</v>
      </c>
    </row>
    <row r="205" spans="1:43" ht="101.25" customHeight="1">
      <c r="A205" s="138">
        <v>198</v>
      </c>
      <c r="B205" s="139" t="s">
        <v>29</v>
      </c>
      <c r="C205" s="215" t="s">
        <v>462</v>
      </c>
      <c r="D205" s="215" t="s">
        <v>61</v>
      </c>
      <c r="E205" s="11" t="s">
        <v>51</v>
      </c>
      <c r="F205" s="37"/>
      <c r="G205" s="11" t="s">
        <v>59</v>
      </c>
      <c r="H205" s="142" t="s">
        <v>430</v>
      </c>
      <c r="I205" s="11" t="s">
        <v>297</v>
      </c>
      <c r="J205" s="11"/>
      <c r="K205" s="79" t="s">
        <v>492</v>
      </c>
      <c r="L205" s="41" t="s">
        <v>1</v>
      </c>
      <c r="M205" s="10"/>
      <c r="N205" s="12"/>
      <c r="O205" s="10"/>
      <c r="P205" s="10"/>
      <c r="Q205" s="10"/>
      <c r="R205" s="10"/>
      <c r="S205" s="10"/>
      <c r="T205" s="41"/>
      <c r="U205" s="80" t="s">
        <v>391</v>
      </c>
      <c r="V205" s="252"/>
      <c r="W205" s="81"/>
      <c r="X205" s="82"/>
      <c r="Y205" s="54"/>
      <c r="Z205" s="31"/>
      <c r="AA205" s="348"/>
      <c r="AB205" s="48" t="s">
        <v>368</v>
      </c>
      <c r="AC205" s="39">
        <v>2</v>
      </c>
      <c r="AD205" s="10" t="s">
        <v>156</v>
      </c>
      <c r="AE205" s="32" t="s">
        <v>473</v>
      </c>
      <c r="AF205" s="12" t="s">
        <v>387</v>
      </c>
      <c r="AG205" s="38" t="s">
        <v>316</v>
      </c>
      <c r="AH205" s="10" t="s">
        <v>7</v>
      </c>
      <c r="AI205" s="40">
        <v>160170</v>
      </c>
      <c r="AJ205" s="43">
        <v>320340</v>
      </c>
      <c r="AK205" s="278" t="s">
        <v>549</v>
      </c>
      <c r="AL205" s="338">
        <f t="shared" si="102"/>
        <v>2</v>
      </c>
      <c r="AM205" s="339">
        <v>0.9</v>
      </c>
      <c r="AN205" s="340">
        <f t="shared" si="103"/>
        <v>288306</v>
      </c>
      <c r="AO205" s="341">
        <v>0</v>
      </c>
      <c r="AP205" s="341">
        <f t="shared" si="104"/>
        <v>288306</v>
      </c>
      <c r="AQ205" s="44"/>
    </row>
    <row r="206" spans="1:43" ht="126.75" customHeight="1">
      <c r="A206" s="138">
        <v>199</v>
      </c>
      <c r="B206" s="139" t="s">
        <v>29</v>
      </c>
      <c r="C206" s="215" t="s">
        <v>462</v>
      </c>
      <c r="D206" s="215" t="s">
        <v>61</v>
      </c>
      <c r="E206" s="11" t="s">
        <v>51</v>
      </c>
      <c r="F206" s="37"/>
      <c r="G206" s="11" t="s">
        <v>59</v>
      </c>
      <c r="H206" s="142" t="s">
        <v>430</v>
      </c>
      <c r="I206" s="11" t="s">
        <v>297</v>
      </c>
      <c r="J206" s="11"/>
      <c r="K206" s="79" t="s">
        <v>492</v>
      </c>
      <c r="L206" s="41" t="s">
        <v>1</v>
      </c>
      <c r="M206" s="10"/>
      <c r="N206" s="12"/>
      <c r="O206" s="10"/>
      <c r="P206" s="10"/>
      <c r="Q206" s="10"/>
      <c r="R206" s="10"/>
      <c r="S206" s="10"/>
      <c r="T206" s="41"/>
      <c r="U206" s="80" t="s">
        <v>491</v>
      </c>
      <c r="V206" s="252"/>
      <c r="W206" s="81"/>
      <c r="X206" s="82"/>
      <c r="Y206" s="54"/>
      <c r="Z206" s="31"/>
      <c r="AA206" s="348"/>
      <c r="AB206" s="48" t="s">
        <v>369</v>
      </c>
      <c r="AC206" s="39">
        <v>1</v>
      </c>
      <c r="AD206" s="10" t="s">
        <v>156</v>
      </c>
      <c r="AE206" s="32" t="s">
        <v>474</v>
      </c>
      <c r="AF206" s="12" t="s">
        <v>387</v>
      </c>
      <c r="AG206" s="38" t="s">
        <v>316</v>
      </c>
      <c r="AH206" s="10" t="s">
        <v>7</v>
      </c>
      <c r="AI206" s="40">
        <v>101303</v>
      </c>
      <c r="AJ206" s="43">
        <v>101303</v>
      </c>
      <c r="AK206" s="278" t="s">
        <v>549</v>
      </c>
      <c r="AL206" s="338">
        <f t="shared" si="102"/>
        <v>1</v>
      </c>
      <c r="AM206" s="339">
        <v>0.9</v>
      </c>
      <c r="AN206" s="340">
        <f t="shared" si="103"/>
        <v>91172.7</v>
      </c>
      <c r="AO206" s="341">
        <v>0</v>
      </c>
      <c r="AP206" s="341">
        <f t="shared" si="104"/>
        <v>91172.7</v>
      </c>
      <c r="AQ206" s="44"/>
    </row>
    <row r="207" spans="1:43" ht="125.25" customHeight="1">
      <c r="A207" s="217">
        <v>200</v>
      </c>
      <c r="B207" s="218" t="s">
        <v>29</v>
      </c>
      <c r="C207" s="219" t="s">
        <v>462</v>
      </c>
      <c r="D207" s="219" t="s">
        <v>61</v>
      </c>
      <c r="E207" s="220" t="s">
        <v>51</v>
      </c>
      <c r="F207" s="230"/>
      <c r="G207" s="220" t="s">
        <v>59</v>
      </c>
      <c r="H207" s="221" t="s">
        <v>430</v>
      </c>
      <c r="I207" s="220" t="s">
        <v>297</v>
      </c>
      <c r="J207" s="220"/>
      <c r="K207" s="222" t="s">
        <v>492</v>
      </c>
      <c r="L207" s="223" t="s">
        <v>1</v>
      </c>
      <c r="M207" s="224"/>
      <c r="N207" s="225"/>
      <c r="O207" s="224"/>
      <c r="P207" s="224"/>
      <c r="Q207" s="224"/>
      <c r="R207" s="224"/>
      <c r="S207" s="224"/>
      <c r="T207" s="223"/>
      <c r="U207" s="231" t="s">
        <v>491</v>
      </c>
      <c r="V207" s="252"/>
      <c r="W207" s="81"/>
      <c r="X207" s="82"/>
      <c r="Y207" s="54"/>
      <c r="Z207" s="31"/>
      <c r="AA207" s="348"/>
      <c r="AB207" s="48" t="s">
        <v>307</v>
      </c>
      <c r="AC207" s="39">
        <v>1</v>
      </c>
      <c r="AD207" s="10" t="s">
        <v>156</v>
      </c>
      <c r="AE207" s="32" t="s">
        <v>475</v>
      </c>
      <c r="AF207" s="12" t="s">
        <v>387</v>
      </c>
      <c r="AG207" s="38" t="s">
        <v>316</v>
      </c>
      <c r="AH207" s="10" t="s">
        <v>7</v>
      </c>
      <c r="AI207" s="40">
        <v>56029</v>
      </c>
      <c r="AJ207" s="43">
        <v>56029</v>
      </c>
      <c r="AK207" s="278" t="s">
        <v>549</v>
      </c>
      <c r="AL207" s="338">
        <f t="shared" si="102"/>
        <v>1</v>
      </c>
      <c r="AM207" s="339">
        <v>0.9</v>
      </c>
      <c r="AN207" s="340">
        <f t="shared" si="103"/>
        <v>50426.1</v>
      </c>
      <c r="AO207" s="341">
        <v>0</v>
      </c>
      <c r="AP207" s="341">
        <f t="shared" si="104"/>
        <v>50426.1</v>
      </c>
      <c r="AQ207" s="44"/>
    </row>
    <row r="208" spans="1:43" ht="24" customHeight="1">
      <c r="A208" s="137">
        <v>201</v>
      </c>
      <c r="B208" s="139" t="s">
        <v>29</v>
      </c>
      <c r="C208" s="137" t="s">
        <v>443</v>
      </c>
      <c r="D208" s="137" t="s">
        <v>463</v>
      </c>
      <c r="E208" s="137" t="s">
        <v>51</v>
      </c>
      <c r="F208" s="137"/>
      <c r="G208" s="137" t="s">
        <v>59</v>
      </c>
      <c r="H208" s="137" t="s">
        <v>446</v>
      </c>
      <c r="I208" s="49" t="s">
        <v>308</v>
      </c>
      <c r="J208" s="49"/>
      <c r="K208" s="65" t="s">
        <v>490</v>
      </c>
      <c r="L208" s="66" t="s">
        <v>1</v>
      </c>
      <c r="M208" s="67"/>
      <c r="N208" s="68"/>
      <c r="O208" s="67"/>
      <c r="P208" s="67"/>
      <c r="Q208" s="67"/>
      <c r="R208" s="69" t="s">
        <v>0</v>
      </c>
      <c r="S208" s="67"/>
      <c r="T208" s="66" t="s">
        <v>482</v>
      </c>
      <c r="U208" s="70" t="s">
        <v>491</v>
      </c>
      <c r="V208" s="71"/>
      <c r="W208" s="73"/>
      <c r="X208" s="74"/>
      <c r="Y208" s="75"/>
      <c r="Z208" s="71"/>
      <c r="AA208" s="347"/>
      <c r="AB208" s="21"/>
      <c r="AC208" s="76"/>
      <c r="AD208" s="77"/>
      <c r="AE208" s="22" t="s">
        <v>308</v>
      </c>
      <c r="AF208" s="78"/>
      <c r="AG208" s="78"/>
      <c r="AH208" s="77"/>
      <c r="AI208" s="78"/>
      <c r="AJ208" s="77"/>
      <c r="AK208" s="77"/>
      <c r="AL208" s="77"/>
      <c r="AM208" s="77"/>
      <c r="AN208" s="77"/>
      <c r="AO208" s="77"/>
      <c r="AP208" s="77"/>
      <c r="AQ208" s="72" t="s">
        <v>391</v>
      </c>
    </row>
    <row r="209" spans="1:43" ht="25.5">
      <c r="A209" s="205">
        <v>202</v>
      </c>
      <c r="B209" s="206" t="s">
        <v>29</v>
      </c>
      <c r="C209" s="207" t="s">
        <v>462</v>
      </c>
      <c r="D209" s="207" t="s">
        <v>61</v>
      </c>
      <c r="E209" s="208" t="s">
        <v>51</v>
      </c>
      <c r="F209" s="208"/>
      <c r="G209" s="208" t="s">
        <v>59</v>
      </c>
      <c r="H209" s="209" t="s">
        <v>431</v>
      </c>
      <c r="I209" s="208" t="s">
        <v>308</v>
      </c>
      <c r="J209" s="208"/>
      <c r="K209" s="210" t="s">
        <v>492</v>
      </c>
      <c r="L209" s="211" t="s">
        <v>1</v>
      </c>
      <c r="M209" s="212"/>
      <c r="N209" s="213"/>
      <c r="O209" s="212"/>
      <c r="P209" s="212"/>
      <c r="Q209" s="212"/>
      <c r="R209" s="212"/>
      <c r="S209" s="213"/>
      <c r="T209" s="211"/>
      <c r="U209" s="214" t="s">
        <v>391</v>
      </c>
      <c r="V209" s="253"/>
      <c r="W209" s="198"/>
      <c r="X209" s="199"/>
      <c r="Y209" s="200"/>
      <c r="Z209" s="201"/>
      <c r="AA209" s="350"/>
      <c r="AB209" s="189" t="s">
        <v>309</v>
      </c>
      <c r="AC209" s="190">
        <v>1</v>
      </c>
      <c r="AD209" s="191" t="s">
        <v>156</v>
      </c>
      <c r="AE209" s="192" t="s">
        <v>310</v>
      </c>
      <c r="AF209" s="193" t="s">
        <v>374</v>
      </c>
      <c r="AG209" s="194" t="s">
        <v>375</v>
      </c>
      <c r="AH209" s="191" t="s">
        <v>16</v>
      </c>
      <c r="AI209" s="195">
        <v>7205</v>
      </c>
      <c r="AJ209" s="196">
        <v>7205</v>
      </c>
      <c r="AK209" s="372"/>
      <c r="AL209" s="338">
        <f t="shared" ref="AL209:AL226" si="105">AC209</f>
        <v>1</v>
      </c>
      <c r="AM209" s="339">
        <v>0</v>
      </c>
      <c r="AN209" s="340">
        <f t="shared" ref="AN209:AN226" si="106">((AI209*AL209)*AM209)</f>
        <v>0</v>
      </c>
      <c r="AO209" s="341">
        <v>0</v>
      </c>
      <c r="AP209" s="341">
        <f t="shared" ref="AP209:AP226" si="107">AN209+AO209</f>
        <v>0</v>
      </c>
      <c r="AQ209" s="197" t="s">
        <v>391</v>
      </c>
    </row>
    <row r="210" spans="1:43" ht="25.5" customHeight="1">
      <c r="A210" s="138">
        <v>203</v>
      </c>
      <c r="B210" s="139" t="s">
        <v>29</v>
      </c>
      <c r="C210" s="215" t="s">
        <v>462</v>
      </c>
      <c r="D210" s="215" t="s">
        <v>61</v>
      </c>
      <c r="E210" s="11" t="s">
        <v>51</v>
      </c>
      <c r="F210" s="11"/>
      <c r="G210" s="11" t="s">
        <v>59</v>
      </c>
      <c r="H210" s="142" t="s">
        <v>431</v>
      </c>
      <c r="I210" s="11" t="s">
        <v>308</v>
      </c>
      <c r="J210" s="11"/>
      <c r="K210" s="79" t="s">
        <v>492</v>
      </c>
      <c r="L210" s="41" t="s">
        <v>1</v>
      </c>
      <c r="M210" s="10"/>
      <c r="N210" s="12"/>
      <c r="O210" s="10"/>
      <c r="P210" s="10"/>
      <c r="Q210" s="10"/>
      <c r="R210" s="10"/>
      <c r="S210" s="12"/>
      <c r="T210" s="41"/>
      <c r="U210" s="216" t="s">
        <v>391</v>
      </c>
      <c r="V210" s="254"/>
      <c r="W210" s="81"/>
      <c r="X210" s="82"/>
      <c r="Y210" s="54"/>
      <c r="Z210" s="31"/>
      <c r="AA210" s="348"/>
      <c r="AB210" s="48" t="s">
        <v>311</v>
      </c>
      <c r="AC210" s="39">
        <v>1</v>
      </c>
      <c r="AD210" s="10" t="s">
        <v>156</v>
      </c>
      <c r="AE210" s="32" t="s">
        <v>69</v>
      </c>
      <c r="AF210" s="12" t="s">
        <v>374</v>
      </c>
      <c r="AG210" s="38" t="s">
        <v>376</v>
      </c>
      <c r="AH210" s="10" t="s">
        <v>16</v>
      </c>
      <c r="AI210" s="40">
        <v>9181</v>
      </c>
      <c r="AJ210" s="43">
        <v>9181</v>
      </c>
      <c r="AK210" s="278"/>
      <c r="AL210" s="338">
        <f t="shared" si="105"/>
        <v>1</v>
      </c>
      <c r="AM210" s="339">
        <v>0</v>
      </c>
      <c r="AN210" s="340">
        <f t="shared" si="106"/>
        <v>0</v>
      </c>
      <c r="AO210" s="341">
        <v>0</v>
      </c>
      <c r="AP210" s="341">
        <f t="shared" si="107"/>
        <v>0</v>
      </c>
      <c r="AQ210" s="44" t="s">
        <v>391</v>
      </c>
    </row>
    <row r="211" spans="1:43" ht="25.5">
      <c r="A211" s="163">
        <v>204</v>
      </c>
      <c r="B211" s="139" t="s">
        <v>29</v>
      </c>
      <c r="C211" s="140" t="s">
        <v>443</v>
      </c>
      <c r="D211" s="141" t="s">
        <v>463</v>
      </c>
      <c r="E211" s="11" t="s">
        <v>51</v>
      </c>
      <c r="F211" s="11"/>
      <c r="G211" s="11" t="s">
        <v>59</v>
      </c>
      <c r="H211" s="142" t="s">
        <v>446</v>
      </c>
      <c r="I211" s="11" t="s">
        <v>308</v>
      </c>
      <c r="J211" s="11"/>
      <c r="K211" s="79" t="s">
        <v>492</v>
      </c>
      <c r="L211" s="41" t="s">
        <v>1</v>
      </c>
      <c r="M211" s="10"/>
      <c r="N211" s="12"/>
      <c r="O211" s="10"/>
      <c r="P211" s="10"/>
      <c r="Q211" s="10"/>
      <c r="R211" s="10"/>
      <c r="S211" s="12"/>
      <c r="T211" s="41" t="s">
        <v>482</v>
      </c>
      <c r="U211" s="80" t="s">
        <v>493</v>
      </c>
      <c r="V211" s="252"/>
      <c r="W211" s="96"/>
      <c r="X211" s="97"/>
      <c r="Y211" s="98"/>
      <c r="Z211" s="99"/>
      <c r="AA211" s="351"/>
      <c r="AB211" s="48" t="s">
        <v>312</v>
      </c>
      <c r="AC211" s="39">
        <v>1</v>
      </c>
      <c r="AD211" s="10" t="s">
        <v>156</v>
      </c>
      <c r="AE211" s="11" t="s">
        <v>267</v>
      </c>
      <c r="AF211" s="12" t="s">
        <v>397</v>
      </c>
      <c r="AG211" s="38" t="s">
        <v>53</v>
      </c>
      <c r="AH211" s="10" t="s">
        <v>7</v>
      </c>
      <c r="AI211" s="40">
        <v>488</v>
      </c>
      <c r="AJ211" s="43">
        <v>488</v>
      </c>
      <c r="AK211" s="278" t="s">
        <v>496</v>
      </c>
      <c r="AL211" s="338">
        <f t="shared" si="105"/>
        <v>1</v>
      </c>
      <c r="AM211" s="339">
        <v>0.9</v>
      </c>
      <c r="AN211" s="340">
        <f t="shared" si="106"/>
        <v>439.2</v>
      </c>
      <c r="AO211" s="341">
        <v>-439.2</v>
      </c>
      <c r="AP211" s="341">
        <f t="shared" si="107"/>
        <v>0</v>
      </c>
      <c r="AQ211" s="44" t="s">
        <v>391</v>
      </c>
    </row>
    <row r="212" spans="1:43" ht="25.5">
      <c r="A212" s="138">
        <v>205</v>
      </c>
      <c r="B212" s="139" t="s">
        <v>29</v>
      </c>
      <c r="C212" s="215" t="s">
        <v>462</v>
      </c>
      <c r="D212" s="215" t="s">
        <v>61</v>
      </c>
      <c r="E212" s="11" t="s">
        <v>51</v>
      </c>
      <c r="F212" s="11"/>
      <c r="G212" s="11" t="s">
        <v>59</v>
      </c>
      <c r="H212" s="142" t="s">
        <v>431</v>
      </c>
      <c r="I212" s="11" t="s">
        <v>308</v>
      </c>
      <c r="J212" s="11"/>
      <c r="K212" s="79" t="s">
        <v>492</v>
      </c>
      <c r="L212" s="41" t="s">
        <v>1</v>
      </c>
      <c r="M212" s="10"/>
      <c r="N212" s="12"/>
      <c r="O212" s="10"/>
      <c r="P212" s="10"/>
      <c r="Q212" s="10"/>
      <c r="R212" s="10"/>
      <c r="S212" s="12"/>
      <c r="T212" s="41"/>
      <c r="U212" s="216" t="s">
        <v>391</v>
      </c>
      <c r="V212" s="254"/>
      <c r="W212" s="81"/>
      <c r="X212" s="82"/>
      <c r="Y212" s="54"/>
      <c r="Z212" s="31"/>
      <c r="AA212" s="348"/>
      <c r="AB212" s="48" t="s">
        <v>313</v>
      </c>
      <c r="AC212" s="39">
        <v>1</v>
      </c>
      <c r="AD212" s="10" t="s">
        <v>156</v>
      </c>
      <c r="AE212" s="32" t="s">
        <v>367</v>
      </c>
      <c r="AF212" s="12" t="s">
        <v>365</v>
      </c>
      <c r="AG212" s="38" t="s">
        <v>366</v>
      </c>
      <c r="AH212" s="10" t="s">
        <v>287</v>
      </c>
      <c r="AI212" s="40">
        <v>70779</v>
      </c>
      <c r="AJ212" s="43">
        <v>70779</v>
      </c>
      <c r="AK212" s="278"/>
      <c r="AL212" s="338">
        <f t="shared" si="105"/>
        <v>1</v>
      </c>
      <c r="AM212" s="339">
        <v>0</v>
      </c>
      <c r="AN212" s="340">
        <f t="shared" si="106"/>
        <v>0</v>
      </c>
      <c r="AO212" s="341">
        <v>0</v>
      </c>
      <c r="AP212" s="341">
        <f t="shared" si="107"/>
        <v>0</v>
      </c>
      <c r="AQ212" s="44" t="s">
        <v>391</v>
      </c>
    </row>
    <row r="213" spans="1:43" ht="38.25">
      <c r="A213" s="138">
        <v>206</v>
      </c>
      <c r="B213" s="139" t="s">
        <v>29</v>
      </c>
      <c r="C213" s="215" t="s">
        <v>462</v>
      </c>
      <c r="D213" s="215" t="s">
        <v>61</v>
      </c>
      <c r="E213" s="11" t="s">
        <v>51</v>
      </c>
      <c r="F213" s="11"/>
      <c r="G213" s="11" t="s">
        <v>59</v>
      </c>
      <c r="H213" s="142" t="s">
        <v>431</v>
      </c>
      <c r="I213" s="11" t="s">
        <v>308</v>
      </c>
      <c r="J213" s="11"/>
      <c r="K213" s="79" t="s">
        <v>492</v>
      </c>
      <c r="L213" s="41" t="s">
        <v>1</v>
      </c>
      <c r="M213" s="10"/>
      <c r="N213" s="12"/>
      <c r="O213" s="10"/>
      <c r="P213" s="10"/>
      <c r="Q213" s="10"/>
      <c r="R213" s="10"/>
      <c r="S213" s="12"/>
      <c r="T213" s="41"/>
      <c r="U213" s="216" t="s">
        <v>391</v>
      </c>
      <c r="V213" s="254"/>
      <c r="W213" s="81"/>
      <c r="X213" s="82"/>
      <c r="Y213" s="54"/>
      <c r="Z213" s="31"/>
      <c r="AA213" s="348"/>
      <c r="AB213" s="48" t="s">
        <v>314</v>
      </c>
      <c r="AC213" s="39">
        <v>1</v>
      </c>
      <c r="AD213" s="10" t="s">
        <v>156</v>
      </c>
      <c r="AE213" s="32" t="s">
        <v>432</v>
      </c>
      <c r="AF213" s="12" t="s">
        <v>387</v>
      </c>
      <c r="AG213" s="38" t="s">
        <v>291</v>
      </c>
      <c r="AH213" s="10" t="s">
        <v>7</v>
      </c>
      <c r="AI213" s="40">
        <v>10868</v>
      </c>
      <c r="AJ213" s="43">
        <v>10868</v>
      </c>
      <c r="AK213" s="278"/>
      <c r="AL213" s="338">
        <f t="shared" si="105"/>
        <v>1</v>
      </c>
      <c r="AM213" s="339">
        <v>0</v>
      </c>
      <c r="AN213" s="340">
        <f t="shared" si="106"/>
        <v>0</v>
      </c>
      <c r="AO213" s="341">
        <v>0</v>
      </c>
      <c r="AP213" s="341">
        <f t="shared" si="107"/>
        <v>0</v>
      </c>
      <c r="AQ213" s="44" t="s">
        <v>391</v>
      </c>
    </row>
    <row r="214" spans="1:43" ht="63.75">
      <c r="A214" s="138">
        <v>207</v>
      </c>
      <c r="B214" s="139" t="s">
        <v>29</v>
      </c>
      <c r="C214" s="215" t="s">
        <v>462</v>
      </c>
      <c r="D214" s="215" t="s">
        <v>61</v>
      </c>
      <c r="E214" s="11" t="s">
        <v>51</v>
      </c>
      <c r="F214" s="37"/>
      <c r="G214" s="11" t="s">
        <v>59</v>
      </c>
      <c r="H214" s="142" t="s">
        <v>431</v>
      </c>
      <c r="I214" s="11" t="s">
        <v>308</v>
      </c>
      <c r="J214" s="11"/>
      <c r="K214" s="79" t="s">
        <v>492</v>
      </c>
      <c r="L214" s="41" t="s">
        <v>1</v>
      </c>
      <c r="M214" s="10"/>
      <c r="N214" s="12"/>
      <c r="O214" s="10"/>
      <c r="P214" s="10"/>
      <c r="Q214" s="10"/>
      <c r="R214" s="10"/>
      <c r="S214" s="10"/>
      <c r="T214" s="41"/>
      <c r="U214" s="216" t="s">
        <v>391</v>
      </c>
      <c r="V214" s="254"/>
      <c r="W214" s="81"/>
      <c r="X214" s="82"/>
      <c r="Y214" s="54"/>
      <c r="Z214" s="31"/>
      <c r="AA214" s="348"/>
      <c r="AB214" s="48" t="s">
        <v>315</v>
      </c>
      <c r="AC214" s="39">
        <v>1</v>
      </c>
      <c r="AD214" s="10" t="s">
        <v>156</v>
      </c>
      <c r="AE214" s="32" t="s">
        <v>433</v>
      </c>
      <c r="AF214" s="12" t="s">
        <v>387</v>
      </c>
      <c r="AG214" s="38" t="s">
        <v>316</v>
      </c>
      <c r="AH214" s="10" t="s">
        <v>7</v>
      </c>
      <c r="AI214" s="40">
        <v>18117</v>
      </c>
      <c r="AJ214" s="43">
        <v>18117</v>
      </c>
      <c r="AK214" s="278"/>
      <c r="AL214" s="338">
        <f t="shared" si="105"/>
        <v>1</v>
      </c>
      <c r="AM214" s="339">
        <v>0</v>
      </c>
      <c r="AN214" s="340">
        <f t="shared" si="106"/>
        <v>0</v>
      </c>
      <c r="AO214" s="341">
        <v>0</v>
      </c>
      <c r="AP214" s="341">
        <f t="shared" si="107"/>
        <v>0</v>
      </c>
      <c r="AQ214" s="44" t="s">
        <v>531</v>
      </c>
    </row>
    <row r="215" spans="1:43" ht="38.25">
      <c r="A215" s="138">
        <v>208</v>
      </c>
      <c r="B215" s="139" t="s">
        <v>29</v>
      </c>
      <c r="C215" s="215" t="s">
        <v>462</v>
      </c>
      <c r="D215" s="215" t="s">
        <v>61</v>
      </c>
      <c r="E215" s="11" t="s">
        <v>51</v>
      </c>
      <c r="F215" s="37"/>
      <c r="G215" s="11" t="s">
        <v>59</v>
      </c>
      <c r="H215" s="142" t="s">
        <v>431</v>
      </c>
      <c r="I215" s="11" t="s">
        <v>308</v>
      </c>
      <c r="J215" s="11"/>
      <c r="K215" s="79" t="s">
        <v>492</v>
      </c>
      <c r="L215" s="41" t="s">
        <v>1</v>
      </c>
      <c r="M215" s="10"/>
      <c r="N215" s="12"/>
      <c r="O215" s="10"/>
      <c r="P215" s="10"/>
      <c r="Q215" s="10"/>
      <c r="R215" s="10"/>
      <c r="S215" s="10"/>
      <c r="T215" s="41"/>
      <c r="U215" s="216" t="s">
        <v>391</v>
      </c>
      <c r="V215" s="254"/>
      <c r="W215" s="81"/>
      <c r="X215" s="82"/>
      <c r="Y215" s="54"/>
      <c r="Z215" s="31"/>
      <c r="AA215" s="348"/>
      <c r="AB215" s="48" t="s">
        <v>317</v>
      </c>
      <c r="AC215" s="39">
        <v>1</v>
      </c>
      <c r="AD215" s="10" t="s">
        <v>156</v>
      </c>
      <c r="AE215" s="32" t="s">
        <v>434</v>
      </c>
      <c r="AF215" s="12" t="s">
        <v>387</v>
      </c>
      <c r="AG215" s="38" t="s">
        <v>316</v>
      </c>
      <c r="AH215" s="10" t="s">
        <v>7</v>
      </c>
      <c r="AI215" s="40">
        <v>12078</v>
      </c>
      <c r="AJ215" s="43">
        <v>12078</v>
      </c>
      <c r="AK215" s="278"/>
      <c r="AL215" s="338">
        <f t="shared" si="105"/>
        <v>1</v>
      </c>
      <c r="AM215" s="339">
        <v>0</v>
      </c>
      <c r="AN215" s="340">
        <f t="shared" si="106"/>
        <v>0</v>
      </c>
      <c r="AO215" s="341">
        <v>0</v>
      </c>
      <c r="AP215" s="341">
        <f t="shared" si="107"/>
        <v>0</v>
      </c>
      <c r="AQ215" s="44" t="s">
        <v>531</v>
      </c>
    </row>
    <row r="216" spans="1:43" ht="189.75" customHeight="1">
      <c r="A216" s="138">
        <v>209</v>
      </c>
      <c r="B216" s="139" t="s">
        <v>29</v>
      </c>
      <c r="C216" s="215" t="s">
        <v>462</v>
      </c>
      <c r="D216" s="215" t="s">
        <v>61</v>
      </c>
      <c r="E216" s="11" t="s">
        <v>51</v>
      </c>
      <c r="F216" s="11"/>
      <c r="G216" s="11" t="s">
        <v>59</v>
      </c>
      <c r="H216" s="142" t="s">
        <v>431</v>
      </c>
      <c r="I216" s="11" t="s">
        <v>308</v>
      </c>
      <c r="J216" s="11"/>
      <c r="K216" s="79" t="s">
        <v>492</v>
      </c>
      <c r="L216" s="41" t="s">
        <v>1</v>
      </c>
      <c r="M216" s="10"/>
      <c r="N216" s="12"/>
      <c r="O216" s="10"/>
      <c r="P216" s="10"/>
      <c r="Q216" s="10"/>
      <c r="R216" s="10"/>
      <c r="S216" s="12"/>
      <c r="T216" s="41"/>
      <c r="U216" s="216" t="s">
        <v>391</v>
      </c>
      <c r="V216" s="254"/>
      <c r="W216" s="81"/>
      <c r="X216" s="82"/>
      <c r="Y216" s="54"/>
      <c r="Z216" s="31"/>
      <c r="AA216" s="348"/>
      <c r="AB216" s="48" t="s">
        <v>318</v>
      </c>
      <c r="AC216" s="39">
        <v>1</v>
      </c>
      <c r="AD216" s="10" t="s">
        <v>156</v>
      </c>
      <c r="AE216" s="32" t="s">
        <v>435</v>
      </c>
      <c r="AF216" s="12" t="s">
        <v>290</v>
      </c>
      <c r="AG216" s="38" t="s">
        <v>53</v>
      </c>
      <c r="AH216" s="10" t="s">
        <v>7</v>
      </c>
      <c r="AI216" s="40">
        <v>118616</v>
      </c>
      <c r="AJ216" s="43">
        <v>118616</v>
      </c>
      <c r="AK216" s="278"/>
      <c r="AL216" s="338">
        <f t="shared" si="105"/>
        <v>1</v>
      </c>
      <c r="AM216" s="339">
        <v>0</v>
      </c>
      <c r="AN216" s="340">
        <f t="shared" si="106"/>
        <v>0</v>
      </c>
      <c r="AO216" s="341">
        <v>0</v>
      </c>
      <c r="AP216" s="341">
        <f t="shared" si="107"/>
        <v>0</v>
      </c>
      <c r="AQ216" s="44"/>
    </row>
    <row r="217" spans="1:43" ht="25.5">
      <c r="A217" s="138">
        <v>210</v>
      </c>
      <c r="B217" s="139" t="s">
        <v>29</v>
      </c>
      <c r="C217" s="215" t="s">
        <v>462</v>
      </c>
      <c r="D217" s="215" t="s">
        <v>61</v>
      </c>
      <c r="E217" s="11" t="s">
        <v>51</v>
      </c>
      <c r="F217" s="11"/>
      <c r="G217" s="11" t="s">
        <v>59</v>
      </c>
      <c r="H217" s="142" t="s">
        <v>431</v>
      </c>
      <c r="I217" s="11" t="s">
        <v>308</v>
      </c>
      <c r="J217" s="11"/>
      <c r="K217" s="79" t="s">
        <v>288</v>
      </c>
      <c r="L217" s="41" t="s">
        <v>1</v>
      </c>
      <c r="M217" s="10"/>
      <c r="N217" s="12"/>
      <c r="O217" s="10"/>
      <c r="P217" s="10"/>
      <c r="Q217" s="10"/>
      <c r="R217" s="10"/>
      <c r="S217" s="12"/>
      <c r="T217" s="41"/>
      <c r="U217" s="216" t="s">
        <v>391</v>
      </c>
      <c r="V217" s="254"/>
      <c r="W217" s="81"/>
      <c r="X217" s="82"/>
      <c r="Y217" s="54"/>
      <c r="Z217" s="31"/>
      <c r="AA217" s="348"/>
      <c r="AB217" s="48" t="s">
        <v>319</v>
      </c>
      <c r="AC217" s="39">
        <v>1</v>
      </c>
      <c r="AD217" s="10" t="s">
        <v>156</v>
      </c>
      <c r="AE217" s="32" t="s">
        <v>320</v>
      </c>
      <c r="AF217" s="12" t="s">
        <v>290</v>
      </c>
      <c r="AG217" s="38" t="s">
        <v>53</v>
      </c>
      <c r="AH217" s="10" t="s">
        <v>7</v>
      </c>
      <c r="AI217" s="40">
        <v>0</v>
      </c>
      <c r="AJ217" s="43" t="s">
        <v>338</v>
      </c>
      <c r="AK217" s="278"/>
      <c r="AL217" s="338">
        <f t="shared" si="105"/>
        <v>1</v>
      </c>
      <c r="AM217" s="339">
        <v>0</v>
      </c>
      <c r="AN217" s="340">
        <f t="shared" si="106"/>
        <v>0</v>
      </c>
      <c r="AO217" s="341">
        <v>0</v>
      </c>
      <c r="AP217" s="341">
        <f t="shared" si="107"/>
        <v>0</v>
      </c>
      <c r="AQ217" s="44" t="s">
        <v>391</v>
      </c>
    </row>
    <row r="218" spans="1:43" ht="25.5">
      <c r="A218" s="138">
        <v>211</v>
      </c>
      <c r="B218" s="139" t="s">
        <v>29</v>
      </c>
      <c r="C218" s="215" t="s">
        <v>462</v>
      </c>
      <c r="D218" s="215" t="s">
        <v>61</v>
      </c>
      <c r="E218" s="11" t="s">
        <v>51</v>
      </c>
      <c r="F218" s="11"/>
      <c r="G218" s="11" t="s">
        <v>59</v>
      </c>
      <c r="H218" s="142" t="s">
        <v>431</v>
      </c>
      <c r="I218" s="11" t="s">
        <v>308</v>
      </c>
      <c r="J218" s="11"/>
      <c r="K218" s="79" t="s">
        <v>288</v>
      </c>
      <c r="L218" s="41" t="s">
        <v>1</v>
      </c>
      <c r="M218" s="10"/>
      <c r="N218" s="12"/>
      <c r="O218" s="10"/>
      <c r="P218" s="10"/>
      <c r="Q218" s="10"/>
      <c r="R218" s="10"/>
      <c r="S218" s="12"/>
      <c r="T218" s="41"/>
      <c r="U218" s="216" t="s">
        <v>391</v>
      </c>
      <c r="V218" s="254"/>
      <c r="W218" s="81"/>
      <c r="X218" s="82"/>
      <c r="Y218" s="54"/>
      <c r="Z218" s="31"/>
      <c r="AA218" s="348"/>
      <c r="AB218" s="48" t="s">
        <v>321</v>
      </c>
      <c r="AC218" s="39">
        <v>1</v>
      </c>
      <c r="AD218" s="10" t="s">
        <v>156</v>
      </c>
      <c r="AE218" s="32" t="s">
        <v>322</v>
      </c>
      <c r="AF218" s="12" t="s">
        <v>290</v>
      </c>
      <c r="AG218" s="38" t="s">
        <v>53</v>
      </c>
      <c r="AH218" s="10" t="s">
        <v>7</v>
      </c>
      <c r="AI218" s="40">
        <v>0</v>
      </c>
      <c r="AJ218" s="43" t="s">
        <v>338</v>
      </c>
      <c r="AK218" s="278"/>
      <c r="AL218" s="338">
        <f t="shared" si="105"/>
        <v>1</v>
      </c>
      <c r="AM218" s="339">
        <v>0</v>
      </c>
      <c r="AN218" s="340">
        <f t="shared" si="106"/>
        <v>0</v>
      </c>
      <c r="AO218" s="341">
        <v>0</v>
      </c>
      <c r="AP218" s="341">
        <f t="shared" si="107"/>
        <v>0</v>
      </c>
      <c r="AQ218" s="44" t="s">
        <v>391</v>
      </c>
    </row>
    <row r="219" spans="1:43" ht="25.5">
      <c r="A219" s="138">
        <v>212</v>
      </c>
      <c r="B219" s="139" t="s">
        <v>29</v>
      </c>
      <c r="C219" s="215" t="s">
        <v>462</v>
      </c>
      <c r="D219" s="215" t="s">
        <v>61</v>
      </c>
      <c r="E219" s="11" t="s">
        <v>51</v>
      </c>
      <c r="F219" s="37"/>
      <c r="G219" s="11" t="s">
        <v>59</v>
      </c>
      <c r="H219" s="142" t="s">
        <v>431</v>
      </c>
      <c r="I219" s="11" t="s">
        <v>308</v>
      </c>
      <c r="J219" s="11"/>
      <c r="K219" s="79" t="s">
        <v>288</v>
      </c>
      <c r="L219" s="41" t="s">
        <v>1</v>
      </c>
      <c r="M219" s="10"/>
      <c r="N219" s="12"/>
      <c r="O219" s="10"/>
      <c r="P219" s="10"/>
      <c r="Q219" s="10"/>
      <c r="R219" s="10"/>
      <c r="S219" s="10"/>
      <c r="T219" s="41"/>
      <c r="U219" s="216" t="s">
        <v>391</v>
      </c>
      <c r="V219" s="254"/>
      <c r="W219" s="81"/>
      <c r="X219" s="82"/>
      <c r="Y219" s="54"/>
      <c r="Z219" s="31"/>
      <c r="AA219" s="348"/>
      <c r="AB219" s="48" t="s">
        <v>323</v>
      </c>
      <c r="AC219" s="39">
        <v>1</v>
      </c>
      <c r="AD219" s="10" t="s">
        <v>156</v>
      </c>
      <c r="AE219" s="32" t="s">
        <v>324</v>
      </c>
      <c r="AF219" s="12" t="s">
        <v>290</v>
      </c>
      <c r="AG219" s="38" t="s">
        <v>53</v>
      </c>
      <c r="AH219" s="10" t="s">
        <v>7</v>
      </c>
      <c r="AI219" s="40">
        <v>0</v>
      </c>
      <c r="AJ219" s="43" t="s">
        <v>338</v>
      </c>
      <c r="AK219" s="278"/>
      <c r="AL219" s="338">
        <f t="shared" si="105"/>
        <v>1</v>
      </c>
      <c r="AM219" s="339">
        <v>0</v>
      </c>
      <c r="AN219" s="340">
        <f t="shared" si="106"/>
        <v>0</v>
      </c>
      <c r="AO219" s="341">
        <v>0</v>
      </c>
      <c r="AP219" s="341">
        <f t="shared" si="107"/>
        <v>0</v>
      </c>
      <c r="AQ219" s="44" t="s">
        <v>391</v>
      </c>
    </row>
    <row r="220" spans="1:43" ht="25.5">
      <c r="A220" s="138">
        <v>213</v>
      </c>
      <c r="B220" s="139" t="s">
        <v>29</v>
      </c>
      <c r="C220" s="215" t="s">
        <v>462</v>
      </c>
      <c r="D220" s="215" t="s">
        <v>61</v>
      </c>
      <c r="E220" s="11" t="s">
        <v>51</v>
      </c>
      <c r="F220" s="37"/>
      <c r="G220" s="11" t="s">
        <v>59</v>
      </c>
      <c r="H220" s="142" t="s">
        <v>431</v>
      </c>
      <c r="I220" s="11" t="s">
        <v>308</v>
      </c>
      <c r="J220" s="11"/>
      <c r="K220" s="79" t="s">
        <v>288</v>
      </c>
      <c r="L220" s="41" t="s">
        <v>1</v>
      </c>
      <c r="M220" s="10"/>
      <c r="N220" s="12"/>
      <c r="O220" s="10"/>
      <c r="P220" s="10"/>
      <c r="Q220" s="10"/>
      <c r="R220" s="10"/>
      <c r="S220" s="10"/>
      <c r="T220" s="41"/>
      <c r="U220" s="216" t="s">
        <v>391</v>
      </c>
      <c r="V220" s="254"/>
      <c r="W220" s="81"/>
      <c r="X220" s="82"/>
      <c r="Y220" s="54"/>
      <c r="Z220" s="31"/>
      <c r="AA220" s="348"/>
      <c r="AB220" s="48" t="s">
        <v>325</v>
      </c>
      <c r="AC220" s="39">
        <v>1</v>
      </c>
      <c r="AD220" s="10" t="s">
        <v>156</v>
      </c>
      <c r="AE220" s="32" t="s">
        <v>326</v>
      </c>
      <c r="AF220" s="12" t="s">
        <v>290</v>
      </c>
      <c r="AG220" s="38" t="s">
        <v>53</v>
      </c>
      <c r="AH220" s="10" t="s">
        <v>7</v>
      </c>
      <c r="AI220" s="40">
        <v>0</v>
      </c>
      <c r="AJ220" s="43" t="s">
        <v>338</v>
      </c>
      <c r="AK220" s="278"/>
      <c r="AL220" s="338">
        <f t="shared" si="105"/>
        <v>1</v>
      </c>
      <c r="AM220" s="339">
        <v>0</v>
      </c>
      <c r="AN220" s="340">
        <f t="shared" si="106"/>
        <v>0</v>
      </c>
      <c r="AO220" s="341">
        <v>0</v>
      </c>
      <c r="AP220" s="341">
        <f t="shared" si="107"/>
        <v>0</v>
      </c>
      <c r="AQ220" s="44" t="s">
        <v>391</v>
      </c>
    </row>
    <row r="221" spans="1:43" ht="25.5">
      <c r="A221" s="138">
        <v>214</v>
      </c>
      <c r="B221" s="139" t="s">
        <v>29</v>
      </c>
      <c r="C221" s="215" t="s">
        <v>462</v>
      </c>
      <c r="D221" s="215" t="s">
        <v>61</v>
      </c>
      <c r="E221" s="11" t="s">
        <v>51</v>
      </c>
      <c r="F221" s="11"/>
      <c r="G221" s="11" t="s">
        <v>59</v>
      </c>
      <c r="H221" s="142" t="s">
        <v>431</v>
      </c>
      <c r="I221" s="11" t="s">
        <v>308</v>
      </c>
      <c r="J221" s="11"/>
      <c r="K221" s="79" t="s">
        <v>288</v>
      </c>
      <c r="L221" s="41" t="s">
        <v>1</v>
      </c>
      <c r="M221" s="10"/>
      <c r="N221" s="12"/>
      <c r="O221" s="10"/>
      <c r="P221" s="10"/>
      <c r="Q221" s="10"/>
      <c r="R221" s="10"/>
      <c r="S221" s="12"/>
      <c r="T221" s="41"/>
      <c r="U221" s="216" t="s">
        <v>391</v>
      </c>
      <c r="V221" s="254"/>
      <c r="W221" s="81"/>
      <c r="X221" s="82"/>
      <c r="Y221" s="54"/>
      <c r="Z221" s="31"/>
      <c r="AA221" s="348"/>
      <c r="AB221" s="48" t="s">
        <v>327</v>
      </c>
      <c r="AC221" s="39">
        <v>1</v>
      </c>
      <c r="AD221" s="10" t="s">
        <v>156</v>
      </c>
      <c r="AE221" s="32" t="s">
        <v>328</v>
      </c>
      <c r="AF221" s="12" t="s">
        <v>290</v>
      </c>
      <c r="AG221" s="38" t="s">
        <v>53</v>
      </c>
      <c r="AH221" s="10" t="s">
        <v>7</v>
      </c>
      <c r="AI221" s="40">
        <v>0</v>
      </c>
      <c r="AJ221" s="43" t="s">
        <v>338</v>
      </c>
      <c r="AK221" s="278"/>
      <c r="AL221" s="338">
        <f t="shared" si="105"/>
        <v>1</v>
      </c>
      <c r="AM221" s="339">
        <v>0</v>
      </c>
      <c r="AN221" s="340">
        <f t="shared" si="106"/>
        <v>0</v>
      </c>
      <c r="AO221" s="341">
        <v>0</v>
      </c>
      <c r="AP221" s="341">
        <f t="shared" si="107"/>
        <v>0</v>
      </c>
      <c r="AQ221" s="44" t="s">
        <v>391</v>
      </c>
    </row>
    <row r="222" spans="1:43" ht="25.5">
      <c r="A222" s="138">
        <v>215</v>
      </c>
      <c r="B222" s="139" t="s">
        <v>29</v>
      </c>
      <c r="C222" s="215" t="s">
        <v>462</v>
      </c>
      <c r="D222" s="215" t="s">
        <v>61</v>
      </c>
      <c r="E222" s="11" t="s">
        <v>51</v>
      </c>
      <c r="F222" s="11"/>
      <c r="G222" s="11" t="s">
        <v>59</v>
      </c>
      <c r="H222" s="142" t="s">
        <v>431</v>
      </c>
      <c r="I222" s="11" t="s">
        <v>308</v>
      </c>
      <c r="J222" s="11"/>
      <c r="K222" s="79" t="s">
        <v>288</v>
      </c>
      <c r="L222" s="41" t="s">
        <v>1</v>
      </c>
      <c r="M222" s="10"/>
      <c r="N222" s="12"/>
      <c r="O222" s="10"/>
      <c r="P222" s="10"/>
      <c r="Q222" s="10"/>
      <c r="R222" s="10"/>
      <c r="S222" s="12"/>
      <c r="T222" s="41"/>
      <c r="U222" s="216" t="s">
        <v>391</v>
      </c>
      <c r="V222" s="254"/>
      <c r="W222" s="81"/>
      <c r="X222" s="82"/>
      <c r="Y222" s="54"/>
      <c r="Z222" s="31"/>
      <c r="AA222" s="348"/>
      <c r="AB222" s="48" t="s">
        <v>329</v>
      </c>
      <c r="AC222" s="39">
        <v>1</v>
      </c>
      <c r="AD222" s="10" t="s">
        <v>156</v>
      </c>
      <c r="AE222" s="32" t="s">
        <v>330</v>
      </c>
      <c r="AF222" s="12" t="s">
        <v>290</v>
      </c>
      <c r="AG222" s="38" t="s">
        <v>53</v>
      </c>
      <c r="AH222" s="10" t="s">
        <v>7</v>
      </c>
      <c r="AI222" s="40">
        <v>0</v>
      </c>
      <c r="AJ222" s="43" t="s">
        <v>338</v>
      </c>
      <c r="AK222" s="278"/>
      <c r="AL222" s="338">
        <f t="shared" si="105"/>
        <v>1</v>
      </c>
      <c r="AM222" s="339">
        <v>0</v>
      </c>
      <c r="AN222" s="340">
        <f t="shared" si="106"/>
        <v>0</v>
      </c>
      <c r="AO222" s="341">
        <v>0</v>
      </c>
      <c r="AP222" s="341">
        <f t="shared" si="107"/>
        <v>0</v>
      </c>
      <c r="AQ222" s="44" t="s">
        <v>391</v>
      </c>
    </row>
    <row r="223" spans="1:43" ht="25.5">
      <c r="A223" s="138">
        <v>216</v>
      </c>
      <c r="B223" s="139" t="s">
        <v>29</v>
      </c>
      <c r="C223" s="215" t="s">
        <v>462</v>
      </c>
      <c r="D223" s="215" t="s">
        <v>61</v>
      </c>
      <c r="E223" s="11" t="s">
        <v>51</v>
      </c>
      <c r="F223" s="11"/>
      <c r="G223" s="11" t="s">
        <v>59</v>
      </c>
      <c r="H223" s="142" t="s">
        <v>431</v>
      </c>
      <c r="I223" s="11" t="s">
        <v>308</v>
      </c>
      <c r="J223" s="11"/>
      <c r="K223" s="79" t="s">
        <v>288</v>
      </c>
      <c r="L223" s="41" t="s">
        <v>1</v>
      </c>
      <c r="M223" s="10"/>
      <c r="N223" s="12"/>
      <c r="O223" s="10"/>
      <c r="P223" s="10"/>
      <c r="Q223" s="10"/>
      <c r="R223" s="10"/>
      <c r="S223" s="12"/>
      <c r="T223" s="41"/>
      <c r="U223" s="216" t="s">
        <v>391</v>
      </c>
      <c r="V223" s="254"/>
      <c r="W223" s="81"/>
      <c r="X223" s="82"/>
      <c r="Y223" s="54"/>
      <c r="Z223" s="31"/>
      <c r="AA223" s="348"/>
      <c r="AB223" s="48" t="s">
        <v>331</v>
      </c>
      <c r="AC223" s="39">
        <v>1</v>
      </c>
      <c r="AD223" s="10" t="s">
        <v>156</v>
      </c>
      <c r="AE223" s="32" t="s">
        <v>328</v>
      </c>
      <c r="AF223" s="12" t="s">
        <v>290</v>
      </c>
      <c r="AG223" s="38" t="s">
        <v>53</v>
      </c>
      <c r="AH223" s="10" t="s">
        <v>7</v>
      </c>
      <c r="AI223" s="40">
        <v>0</v>
      </c>
      <c r="AJ223" s="43" t="s">
        <v>338</v>
      </c>
      <c r="AK223" s="278"/>
      <c r="AL223" s="338">
        <f t="shared" si="105"/>
        <v>1</v>
      </c>
      <c r="AM223" s="339">
        <v>0</v>
      </c>
      <c r="AN223" s="340">
        <f t="shared" si="106"/>
        <v>0</v>
      </c>
      <c r="AO223" s="341">
        <v>0</v>
      </c>
      <c r="AP223" s="341">
        <f t="shared" si="107"/>
        <v>0</v>
      </c>
      <c r="AQ223" s="44" t="s">
        <v>391</v>
      </c>
    </row>
    <row r="224" spans="1:43" ht="25.5">
      <c r="A224" s="138">
        <v>217</v>
      </c>
      <c r="B224" s="139" t="s">
        <v>29</v>
      </c>
      <c r="C224" s="215" t="s">
        <v>462</v>
      </c>
      <c r="D224" s="215" t="s">
        <v>61</v>
      </c>
      <c r="E224" s="11" t="s">
        <v>51</v>
      </c>
      <c r="F224" s="37"/>
      <c r="G224" s="11" t="s">
        <v>59</v>
      </c>
      <c r="H224" s="142" t="s">
        <v>431</v>
      </c>
      <c r="I224" s="11" t="s">
        <v>308</v>
      </c>
      <c r="J224" s="11"/>
      <c r="K224" s="79" t="s">
        <v>288</v>
      </c>
      <c r="L224" s="41" t="s">
        <v>1</v>
      </c>
      <c r="M224" s="10"/>
      <c r="N224" s="12"/>
      <c r="O224" s="10"/>
      <c r="P224" s="10"/>
      <c r="Q224" s="10"/>
      <c r="R224" s="10"/>
      <c r="S224" s="10"/>
      <c r="T224" s="41"/>
      <c r="U224" s="216" t="s">
        <v>391</v>
      </c>
      <c r="V224" s="254"/>
      <c r="W224" s="81"/>
      <c r="X224" s="82"/>
      <c r="Y224" s="54"/>
      <c r="Z224" s="31"/>
      <c r="AA224" s="348"/>
      <c r="AB224" s="48" t="s">
        <v>332</v>
      </c>
      <c r="AC224" s="39">
        <v>1</v>
      </c>
      <c r="AD224" s="10" t="s">
        <v>156</v>
      </c>
      <c r="AE224" s="32" t="s">
        <v>333</v>
      </c>
      <c r="AF224" s="12" t="s">
        <v>290</v>
      </c>
      <c r="AG224" s="38" t="s">
        <v>53</v>
      </c>
      <c r="AH224" s="10" t="s">
        <v>7</v>
      </c>
      <c r="AI224" s="40">
        <v>0</v>
      </c>
      <c r="AJ224" s="43" t="s">
        <v>338</v>
      </c>
      <c r="AK224" s="278"/>
      <c r="AL224" s="338">
        <f t="shared" si="105"/>
        <v>1</v>
      </c>
      <c r="AM224" s="339">
        <v>0</v>
      </c>
      <c r="AN224" s="340">
        <f t="shared" si="106"/>
        <v>0</v>
      </c>
      <c r="AO224" s="341">
        <v>0</v>
      </c>
      <c r="AP224" s="341">
        <f t="shared" si="107"/>
        <v>0</v>
      </c>
      <c r="AQ224" s="44" t="s">
        <v>391</v>
      </c>
    </row>
    <row r="225" spans="1:43" ht="25.5">
      <c r="A225" s="138">
        <v>218</v>
      </c>
      <c r="B225" s="139" t="s">
        <v>29</v>
      </c>
      <c r="C225" s="215" t="s">
        <v>462</v>
      </c>
      <c r="D225" s="215" t="s">
        <v>61</v>
      </c>
      <c r="E225" s="11" t="s">
        <v>51</v>
      </c>
      <c r="F225" s="37"/>
      <c r="G225" s="11" t="s">
        <v>59</v>
      </c>
      <c r="H225" s="142" t="s">
        <v>431</v>
      </c>
      <c r="I225" s="11" t="s">
        <v>308</v>
      </c>
      <c r="J225" s="11"/>
      <c r="K225" s="79" t="s">
        <v>288</v>
      </c>
      <c r="L225" s="41" t="s">
        <v>1</v>
      </c>
      <c r="M225" s="10"/>
      <c r="N225" s="12"/>
      <c r="O225" s="10"/>
      <c r="P225" s="10"/>
      <c r="Q225" s="10"/>
      <c r="R225" s="10"/>
      <c r="S225" s="10"/>
      <c r="T225" s="41"/>
      <c r="U225" s="216" t="s">
        <v>391</v>
      </c>
      <c r="V225" s="254"/>
      <c r="W225" s="81"/>
      <c r="X225" s="82"/>
      <c r="Y225" s="54"/>
      <c r="Z225" s="31"/>
      <c r="AA225" s="348"/>
      <c r="AB225" s="48" t="s">
        <v>334</v>
      </c>
      <c r="AC225" s="39">
        <v>1</v>
      </c>
      <c r="AD225" s="10" t="s">
        <v>156</v>
      </c>
      <c r="AE225" s="32" t="s">
        <v>335</v>
      </c>
      <c r="AF225" s="12" t="s">
        <v>290</v>
      </c>
      <c r="AG225" s="38" t="s">
        <v>53</v>
      </c>
      <c r="AH225" s="10" t="s">
        <v>7</v>
      </c>
      <c r="AI225" s="40">
        <v>0</v>
      </c>
      <c r="AJ225" s="43" t="s">
        <v>338</v>
      </c>
      <c r="AK225" s="278"/>
      <c r="AL225" s="338">
        <f t="shared" si="105"/>
        <v>1</v>
      </c>
      <c r="AM225" s="339">
        <v>0</v>
      </c>
      <c r="AN225" s="340">
        <f t="shared" si="106"/>
        <v>0</v>
      </c>
      <c r="AO225" s="341">
        <v>0</v>
      </c>
      <c r="AP225" s="341">
        <f t="shared" si="107"/>
        <v>0</v>
      </c>
      <c r="AQ225" s="44" t="s">
        <v>391</v>
      </c>
    </row>
    <row r="226" spans="1:43" ht="25.5">
      <c r="A226" s="217">
        <v>219</v>
      </c>
      <c r="B226" s="218" t="s">
        <v>29</v>
      </c>
      <c r="C226" s="219" t="s">
        <v>462</v>
      </c>
      <c r="D226" s="219" t="s">
        <v>61</v>
      </c>
      <c r="E226" s="220" t="s">
        <v>51</v>
      </c>
      <c r="F226" s="220"/>
      <c r="G226" s="220" t="s">
        <v>59</v>
      </c>
      <c r="H226" s="221" t="s">
        <v>431</v>
      </c>
      <c r="I226" s="220" t="s">
        <v>308</v>
      </c>
      <c r="J226" s="220"/>
      <c r="K226" s="222" t="s">
        <v>288</v>
      </c>
      <c r="L226" s="223" t="s">
        <v>1</v>
      </c>
      <c r="M226" s="224"/>
      <c r="N226" s="225"/>
      <c r="O226" s="224"/>
      <c r="P226" s="224"/>
      <c r="Q226" s="224"/>
      <c r="R226" s="224"/>
      <c r="S226" s="225"/>
      <c r="T226" s="223"/>
      <c r="U226" s="226" t="s">
        <v>391</v>
      </c>
      <c r="V226" s="255"/>
      <c r="W226" s="81"/>
      <c r="X226" s="82"/>
      <c r="Y226" s="54"/>
      <c r="Z226" s="31"/>
      <c r="AA226" s="348"/>
      <c r="AB226" s="48" t="s">
        <v>336</v>
      </c>
      <c r="AC226" s="39">
        <v>1</v>
      </c>
      <c r="AD226" s="10" t="s">
        <v>156</v>
      </c>
      <c r="AE226" s="32" t="s">
        <v>337</v>
      </c>
      <c r="AF226" s="12" t="s">
        <v>290</v>
      </c>
      <c r="AG226" s="38" t="s">
        <v>53</v>
      </c>
      <c r="AH226" s="10" t="s">
        <v>7</v>
      </c>
      <c r="AI226" s="40">
        <v>0</v>
      </c>
      <c r="AJ226" s="43" t="s">
        <v>338</v>
      </c>
      <c r="AK226" s="278"/>
      <c r="AL226" s="338">
        <f t="shared" si="105"/>
        <v>1</v>
      </c>
      <c r="AM226" s="339">
        <v>0</v>
      </c>
      <c r="AN226" s="340">
        <f t="shared" si="106"/>
        <v>0</v>
      </c>
      <c r="AO226" s="341">
        <v>0</v>
      </c>
      <c r="AP226" s="341">
        <f t="shared" si="107"/>
        <v>0</v>
      </c>
      <c r="AQ226" s="44" t="s">
        <v>391</v>
      </c>
    </row>
    <row r="227" spans="1:43" ht="27.95" customHeight="1" thickBot="1">
      <c r="A227" s="173">
        <v>220</v>
      </c>
      <c r="B227" s="174" t="s">
        <v>29</v>
      </c>
      <c r="C227" s="173" t="s">
        <v>443</v>
      </c>
      <c r="D227" s="175" t="s">
        <v>463</v>
      </c>
      <c r="E227" s="51" t="s">
        <v>76</v>
      </c>
      <c r="F227" s="51"/>
      <c r="G227" s="51"/>
      <c r="H227" s="176"/>
      <c r="I227" s="51" t="s">
        <v>154</v>
      </c>
      <c r="J227" s="51"/>
      <c r="K227" s="83" t="s">
        <v>31</v>
      </c>
      <c r="L227" s="52" t="s">
        <v>1</v>
      </c>
      <c r="M227" s="52"/>
      <c r="N227" s="84"/>
      <c r="O227" s="52"/>
      <c r="P227" s="52"/>
      <c r="Q227" s="52"/>
      <c r="R227" s="85" t="s">
        <v>45</v>
      </c>
      <c r="S227" s="52"/>
      <c r="T227" s="52" t="s">
        <v>482</v>
      </c>
      <c r="U227" s="86" t="s">
        <v>391</v>
      </c>
      <c r="V227" s="164"/>
      <c r="W227" s="245"/>
      <c r="X227" s="246"/>
      <c r="Y227" s="247"/>
      <c r="Z227" s="237" t="s">
        <v>295</v>
      </c>
      <c r="AA227" s="237"/>
      <c r="AB227" s="237" t="s">
        <v>487</v>
      </c>
      <c r="AC227" s="238"/>
      <c r="AD227" s="239"/>
      <c r="AE227" s="240"/>
      <c r="AF227" s="241"/>
      <c r="AG227" s="242"/>
      <c r="AH227" s="239"/>
      <c r="AI227" s="243" t="s">
        <v>5</v>
      </c>
      <c r="AJ227" s="244">
        <f>SUBTOTAL(9,AJ187:AJ226)</f>
        <v>1162510</v>
      </c>
      <c r="AK227" s="370"/>
      <c r="AL227" s="244"/>
      <c r="AM227" s="244"/>
      <c r="AN227" s="244">
        <f t="shared" ref="AN227:AP227" si="108">SUBTOTAL(9,AN187:AN226)</f>
        <v>691902.89999999991</v>
      </c>
      <c r="AO227" s="244">
        <f t="shared" si="108"/>
        <v>-234043.2</v>
      </c>
      <c r="AP227" s="244">
        <f t="shared" si="108"/>
        <v>457859.7</v>
      </c>
      <c r="AQ227" s="244"/>
    </row>
    <row r="228" spans="1:43" ht="24" customHeight="1">
      <c r="A228" s="133">
        <v>221</v>
      </c>
      <c r="B228" s="134" t="s">
        <v>29</v>
      </c>
      <c r="C228" s="135" t="s">
        <v>443</v>
      </c>
      <c r="D228" s="136" t="s">
        <v>479</v>
      </c>
      <c r="E228" s="49"/>
      <c r="F228" s="49"/>
      <c r="G228" s="49"/>
      <c r="H228" s="137"/>
      <c r="I228" s="49" t="s">
        <v>479</v>
      </c>
      <c r="J228" s="49"/>
      <c r="K228" s="65" t="s">
        <v>490</v>
      </c>
      <c r="L228" s="66" t="s">
        <v>1</v>
      </c>
      <c r="M228" s="67"/>
      <c r="N228" s="68"/>
      <c r="O228" s="67"/>
      <c r="P228" s="67"/>
      <c r="Q228" s="67"/>
      <c r="R228" s="69" t="s">
        <v>35</v>
      </c>
      <c r="S228" s="67"/>
      <c r="T228" s="66" t="s">
        <v>482</v>
      </c>
      <c r="U228" s="70" t="s">
        <v>491</v>
      </c>
      <c r="V228" s="71"/>
      <c r="W228" s="73"/>
      <c r="X228" s="74"/>
      <c r="Y228" s="75"/>
      <c r="Z228" s="71"/>
      <c r="AA228" s="347"/>
      <c r="AB228" s="21"/>
      <c r="AC228" s="76"/>
      <c r="AD228" s="77"/>
      <c r="AE228" s="22" t="s">
        <v>476</v>
      </c>
      <c r="AF228" s="78"/>
      <c r="AG228" s="78"/>
      <c r="AH228" s="77"/>
      <c r="AI228" s="78"/>
      <c r="AJ228" s="77"/>
      <c r="AK228" s="77"/>
      <c r="AL228" s="77"/>
      <c r="AM228" s="77"/>
      <c r="AN228" s="77"/>
      <c r="AO228" s="77"/>
      <c r="AP228" s="77"/>
      <c r="AQ228" s="72" t="s">
        <v>391</v>
      </c>
    </row>
    <row r="229" spans="1:43" ht="151.5" customHeight="1">
      <c r="A229" s="138">
        <v>222</v>
      </c>
      <c r="B229" s="139" t="s">
        <v>29</v>
      </c>
      <c r="C229" s="140" t="s">
        <v>443</v>
      </c>
      <c r="D229" s="141" t="s">
        <v>479</v>
      </c>
      <c r="E229" s="11"/>
      <c r="F229" s="11"/>
      <c r="G229" s="11"/>
      <c r="H229" s="142"/>
      <c r="I229" s="147" t="s">
        <v>479</v>
      </c>
      <c r="J229" s="11"/>
      <c r="K229" s="79" t="s">
        <v>492</v>
      </c>
      <c r="L229" s="41" t="s">
        <v>1</v>
      </c>
      <c r="M229" s="10"/>
      <c r="N229" s="12"/>
      <c r="O229" s="10"/>
      <c r="P229" s="10"/>
      <c r="Q229" s="10"/>
      <c r="R229" s="10"/>
      <c r="S229" s="10"/>
      <c r="T229" s="41" t="s">
        <v>482</v>
      </c>
      <c r="U229" s="80" t="s">
        <v>493</v>
      </c>
      <c r="V229" s="252"/>
      <c r="W229" s="81"/>
      <c r="X229" s="82"/>
      <c r="Y229" s="54"/>
      <c r="Z229" s="31"/>
      <c r="AA229" s="348"/>
      <c r="AB229" s="48" t="s">
        <v>464</v>
      </c>
      <c r="AC229" s="39">
        <v>1</v>
      </c>
      <c r="AD229" s="10" t="s">
        <v>401</v>
      </c>
      <c r="AE229" s="32" t="s">
        <v>478</v>
      </c>
      <c r="AF229" s="12" t="s">
        <v>481</v>
      </c>
      <c r="AG229" s="38" t="s">
        <v>53</v>
      </c>
      <c r="AH229" s="10" t="s">
        <v>7</v>
      </c>
      <c r="AI229" s="40">
        <v>101877</v>
      </c>
      <c r="AJ229" s="43">
        <v>101877</v>
      </c>
      <c r="AK229" s="278"/>
      <c r="AL229" s="338">
        <f t="shared" ref="AL229" si="109">AC229</f>
        <v>1</v>
      </c>
      <c r="AM229" s="339">
        <v>0</v>
      </c>
      <c r="AN229" s="340">
        <f>((AI229*AL229)*AM229)</f>
        <v>0</v>
      </c>
      <c r="AO229" s="341">
        <v>0</v>
      </c>
      <c r="AP229" s="341">
        <f>AN229+AO229</f>
        <v>0</v>
      </c>
      <c r="AQ229" s="44" t="s">
        <v>391</v>
      </c>
    </row>
    <row r="230" spans="1:43" ht="24" customHeight="1">
      <c r="A230" s="133">
        <v>223</v>
      </c>
      <c r="B230" s="134" t="s">
        <v>29</v>
      </c>
      <c r="C230" s="135" t="s">
        <v>443</v>
      </c>
      <c r="D230" s="136" t="s">
        <v>429</v>
      </c>
      <c r="E230" s="49"/>
      <c r="F230" s="49"/>
      <c r="G230" s="49"/>
      <c r="H230" s="137"/>
      <c r="I230" s="49" t="s">
        <v>429</v>
      </c>
      <c r="J230" s="49"/>
      <c r="K230" s="65" t="s">
        <v>490</v>
      </c>
      <c r="L230" s="66" t="s">
        <v>1</v>
      </c>
      <c r="M230" s="67"/>
      <c r="N230" s="68"/>
      <c r="O230" s="67"/>
      <c r="P230" s="67"/>
      <c r="Q230" s="67"/>
      <c r="R230" s="69" t="s">
        <v>35</v>
      </c>
      <c r="S230" s="67"/>
      <c r="T230" s="66" t="s">
        <v>482</v>
      </c>
      <c r="U230" s="70" t="s">
        <v>491</v>
      </c>
      <c r="V230" s="71"/>
      <c r="W230" s="73"/>
      <c r="X230" s="74"/>
      <c r="Y230" s="75"/>
      <c r="Z230" s="71"/>
      <c r="AA230" s="347"/>
      <c r="AB230" s="21"/>
      <c r="AC230" s="76"/>
      <c r="AD230" s="77"/>
      <c r="AE230" s="22" t="s">
        <v>468</v>
      </c>
      <c r="AF230" s="78"/>
      <c r="AG230" s="78"/>
      <c r="AH230" s="77"/>
      <c r="AI230" s="78"/>
      <c r="AJ230" s="77"/>
      <c r="AK230" s="77"/>
      <c r="AL230" s="77"/>
      <c r="AM230" s="77"/>
      <c r="AN230" s="77"/>
      <c r="AO230" s="77"/>
      <c r="AP230" s="77"/>
      <c r="AQ230" s="72" t="s">
        <v>391</v>
      </c>
    </row>
    <row r="231" spans="1:43" ht="102.75" customHeight="1">
      <c r="A231" s="138">
        <v>224</v>
      </c>
      <c r="B231" s="139" t="s">
        <v>29</v>
      </c>
      <c r="C231" s="140" t="s">
        <v>443</v>
      </c>
      <c r="D231" s="141" t="s">
        <v>429</v>
      </c>
      <c r="E231" s="11"/>
      <c r="F231" s="11"/>
      <c r="G231" s="11"/>
      <c r="H231" s="142"/>
      <c r="I231" s="157" t="s">
        <v>429</v>
      </c>
      <c r="J231" s="11"/>
      <c r="K231" s="79" t="s">
        <v>492</v>
      </c>
      <c r="L231" s="41" t="s">
        <v>1</v>
      </c>
      <c r="M231" s="10"/>
      <c r="N231" s="12"/>
      <c r="O231" s="10"/>
      <c r="P231" s="10"/>
      <c r="Q231" s="10"/>
      <c r="R231" s="10"/>
      <c r="S231" s="10"/>
      <c r="T231" s="41" t="s">
        <v>482</v>
      </c>
      <c r="U231" s="80" t="s">
        <v>493</v>
      </c>
      <c r="V231" s="252"/>
      <c r="W231" s="274"/>
      <c r="X231" s="275"/>
      <c r="Y231" s="75"/>
      <c r="Z231" s="276"/>
      <c r="AA231" s="352"/>
      <c r="AB231" s="268" t="s">
        <v>467</v>
      </c>
      <c r="AC231" s="269">
        <v>1</v>
      </c>
      <c r="AD231" s="67" t="s">
        <v>401</v>
      </c>
      <c r="AE231" s="49" t="s">
        <v>477</v>
      </c>
      <c r="AF231" s="68" t="s">
        <v>466</v>
      </c>
      <c r="AG231" s="270" t="s">
        <v>465</v>
      </c>
      <c r="AH231" s="67" t="s">
        <v>7</v>
      </c>
      <c r="AI231" s="271">
        <v>35000</v>
      </c>
      <c r="AJ231" s="272">
        <v>35000</v>
      </c>
      <c r="AK231" s="373"/>
      <c r="AL231" s="380">
        <f t="shared" ref="AL231" si="110">AC231</f>
        <v>1</v>
      </c>
      <c r="AM231" s="381">
        <v>0</v>
      </c>
      <c r="AN231" s="382">
        <f>((AI231*AL231)*AM231)</f>
        <v>0</v>
      </c>
      <c r="AO231" s="383">
        <v>0</v>
      </c>
      <c r="AP231" s="383">
        <f>AN231+AO231</f>
        <v>0</v>
      </c>
      <c r="AQ231" s="273" t="s">
        <v>391</v>
      </c>
    </row>
    <row r="232" spans="1:43" ht="12.75" customHeight="1" thickBot="1">
      <c r="A232" s="257"/>
      <c r="B232" s="257"/>
      <c r="C232" s="258"/>
      <c r="D232" s="258"/>
      <c r="E232" s="233"/>
      <c r="F232" s="233"/>
      <c r="G232" s="233"/>
      <c r="H232" s="259"/>
      <c r="I232" s="233"/>
      <c r="J232" s="233"/>
      <c r="K232" s="260"/>
      <c r="L232" s="45"/>
      <c r="M232" s="203"/>
      <c r="N232" s="204"/>
      <c r="O232" s="203"/>
      <c r="P232" s="203"/>
      <c r="Q232" s="203"/>
      <c r="R232" s="203"/>
      <c r="S232" s="203"/>
      <c r="T232" s="45"/>
      <c r="U232" s="261"/>
      <c r="V232" s="45"/>
      <c r="Z232" s="262"/>
      <c r="AA232" s="263"/>
      <c r="AB232" s="232"/>
      <c r="AC232" s="202"/>
      <c r="AD232" s="203"/>
      <c r="AE232" s="233"/>
      <c r="AF232" s="204"/>
      <c r="AG232" s="234"/>
      <c r="AH232" s="203"/>
      <c r="AI232" s="235"/>
      <c r="AJ232" s="236"/>
      <c r="AK232" s="374"/>
      <c r="AL232" s="236"/>
      <c r="AM232" s="236"/>
      <c r="AN232" s="236"/>
      <c r="AO232" s="236"/>
      <c r="AP232" s="236"/>
      <c r="AQ232" s="355"/>
    </row>
    <row r="233" spans="1:43" ht="27.95" customHeight="1" thickBot="1">
      <c r="A233" s="17"/>
      <c r="B233" s="17" t="s">
        <v>29</v>
      </c>
      <c r="C233" s="17"/>
      <c r="D233" s="17"/>
      <c r="E233" s="186"/>
      <c r="F233" s="187"/>
      <c r="G233" s="187"/>
      <c r="H233" s="187"/>
      <c r="I233" s="264"/>
      <c r="J233" s="187"/>
      <c r="K233" s="187"/>
      <c r="L233" s="17" t="s">
        <v>20</v>
      </c>
      <c r="M233" s="17"/>
      <c r="N233" s="17"/>
      <c r="O233" s="17"/>
      <c r="P233" s="17"/>
      <c r="Q233" s="18" t="s">
        <v>20</v>
      </c>
      <c r="R233" s="18" t="s">
        <v>45</v>
      </c>
      <c r="S233" s="17"/>
      <c r="T233" s="17"/>
      <c r="U233" s="17"/>
      <c r="V233" s="17"/>
      <c r="W233" s="8"/>
      <c r="X233" s="9"/>
      <c r="Y233" s="9"/>
      <c r="Z233" s="20" t="s">
        <v>43</v>
      </c>
      <c r="AA233" s="20"/>
      <c r="AB233" s="20" t="s">
        <v>494</v>
      </c>
      <c r="AC233" s="103"/>
      <c r="AD233" s="19"/>
      <c r="AE233" s="103"/>
      <c r="AF233" s="103"/>
      <c r="AG233" s="103"/>
      <c r="AH233" s="19"/>
      <c r="AI233" s="6" t="s">
        <v>5</v>
      </c>
      <c r="AJ233" s="7">
        <f>SUBTOTAL(9,AJ10:AJ231)</f>
        <v>3402503</v>
      </c>
      <c r="AK233" s="375"/>
      <c r="AL233" s="7"/>
      <c r="AM233" s="7"/>
      <c r="AN233" s="7">
        <f>SUBTOTAL(9,AN10:AN231)</f>
        <v>1753228.63</v>
      </c>
      <c r="AO233" s="267">
        <f>SUBTOTAL(9,AO10:AO231)</f>
        <v>-841679.01000000013</v>
      </c>
      <c r="AP233" s="7">
        <f>SUBTOTAL(9,AP10:AP231)</f>
        <v>911549.62</v>
      </c>
      <c r="AQ233" s="8"/>
    </row>
    <row r="234" spans="1:43" ht="27.95" customHeight="1" thickBot="1">
      <c r="A234" s="33"/>
      <c r="B234" s="33"/>
      <c r="C234" s="33"/>
      <c r="D234" s="33"/>
      <c r="E234" s="188"/>
      <c r="F234" s="188"/>
      <c r="G234" s="188"/>
      <c r="H234" s="188"/>
      <c r="I234" s="266"/>
      <c r="J234" s="188"/>
      <c r="K234" s="188"/>
      <c r="L234" s="33"/>
      <c r="M234" s="33"/>
      <c r="N234" s="33"/>
      <c r="O234" s="33"/>
      <c r="P234" s="33"/>
      <c r="Q234" s="34"/>
      <c r="R234" s="34"/>
      <c r="S234" s="33"/>
      <c r="T234" s="33"/>
      <c r="U234" s="33"/>
      <c r="V234" s="33"/>
      <c r="W234" s="35"/>
      <c r="X234" s="35"/>
      <c r="Y234" s="35"/>
      <c r="Z234" s="36"/>
      <c r="AA234" s="36"/>
      <c r="AB234" s="367" t="s">
        <v>442</v>
      </c>
      <c r="AC234" s="103"/>
      <c r="AD234" s="19"/>
      <c r="AE234" s="103"/>
      <c r="AF234" s="103"/>
      <c r="AG234" s="103"/>
      <c r="AH234" s="19"/>
      <c r="AI234" s="6" t="s">
        <v>5</v>
      </c>
      <c r="AJ234" s="267">
        <v>-18821</v>
      </c>
      <c r="AK234" s="376"/>
      <c r="AL234" s="267"/>
      <c r="AM234" s="384">
        <f>AN233/AJ233</f>
        <v>0.5152761452377852</v>
      </c>
      <c r="AN234" s="267">
        <f>AJ234*AM234</f>
        <v>-9698.0123295203557</v>
      </c>
      <c r="AO234" s="267">
        <v>4655.7609639756402</v>
      </c>
      <c r="AP234" s="267">
        <f>AN234+AO234</f>
        <v>-5042.2513655447156</v>
      </c>
      <c r="AQ234" s="8"/>
    </row>
    <row r="235" spans="1:43" ht="27.95" customHeight="1" thickBot="1">
      <c r="A235" s="33"/>
      <c r="B235" s="33"/>
      <c r="C235" s="33"/>
      <c r="D235" s="33"/>
      <c r="E235" s="188"/>
      <c r="F235" s="188"/>
      <c r="G235" s="188"/>
      <c r="H235" s="188"/>
      <c r="I235" s="266"/>
      <c r="J235" s="188"/>
      <c r="K235" s="188"/>
      <c r="L235" s="33"/>
      <c r="M235" s="33"/>
      <c r="N235" s="33"/>
      <c r="O235" s="33"/>
      <c r="P235" s="33"/>
      <c r="Q235" s="34"/>
      <c r="R235" s="34"/>
      <c r="S235" s="33"/>
      <c r="T235" s="33"/>
      <c r="U235" s="33"/>
      <c r="V235" s="33"/>
      <c r="W235" s="35"/>
      <c r="X235" s="35"/>
      <c r="Y235" s="35"/>
      <c r="Z235" s="36"/>
      <c r="AA235" s="36"/>
      <c r="AB235" s="20" t="s">
        <v>488</v>
      </c>
      <c r="AC235" s="103"/>
      <c r="AD235" s="19"/>
      <c r="AE235" s="103"/>
      <c r="AF235" s="103"/>
      <c r="AG235" s="103"/>
      <c r="AH235" s="19"/>
      <c r="AI235" s="6" t="s">
        <v>5</v>
      </c>
      <c r="AJ235" s="7">
        <f>SUBTOTAL(9,AJ10:AJ234)</f>
        <v>3383682</v>
      </c>
      <c r="AK235" s="375"/>
      <c r="AL235" s="7"/>
      <c r="AM235" s="7"/>
      <c r="AN235" s="7">
        <f>AN233+AN234</f>
        <v>1743530.6176704795</v>
      </c>
      <c r="AO235" s="267">
        <f>SUBTOTAL(9,AO10:AO234)</f>
        <v>-837023.24903602444</v>
      </c>
      <c r="AP235" s="7">
        <f>SUBTOTAL(9,AP10:AP234)</f>
        <v>906507.36863445526</v>
      </c>
      <c r="AQ235" s="8"/>
    </row>
    <row r="236" spans="1:43" ht="27.95" customHeight="1" thickBot="1">
      <c r="A236" s="33"/>
      <c r="B236" s="33"/>
      <c r="C236" s="33"/>
      <c r="D236" s="33"/>
      <c r="E236" s="188"/>
      <c r="F236" s="188"/>
      <c r="G236" s="188"/>
      <c r="H236" s="188"/>
      <c r="I236" s="188"/>
      <c r="J236" s="188"/>
      <c r="K236" s="188"/>
      <c r="L236" s="33"/>
      <c r="M236" s="33"/>
      <c r="N236" s="33"/>
      <c r="O236" s="33"/>
      <c r="P236" s="33"/>
      <c r="Q236" s="34"/>
      <c r="R236" s="34"/>
      <c r="S236" s="33"/>
      <c r="T236" s="33"/>
      <c r="U236" s="33"/>
      <c r="V236" s="33"/>
      <c r="W236" s="35"/>
      <c r="X236" s="35"/>
      <c r="Y236" s="35"/>
      <c r="Z236" s="36"/>
      <c r="AA236" s="36"/>
      <c r="AB236" s="20" t="s">
        <v>50</v>
      </c>
      <c r="AC236" s="103"/>
      <c r="AD236" s="19"/>
      <c r="AE236" s="103"/>
      <c r="AF236" s="103"/>
      <c r="AG236" s="103"/>
      <c r="AH236" s="19"/>
      <c r="AI236" s="6" t="s">
        <v>5</v>
      </c>
      <c r="AJ236" s="7">
        <f>AJ235*5%</f>
        <v>169184.1</v>
      </c>
      <c r="AK236" s="375"/>
      <c r="AL236" s="7"/>
      <c r="AM236" s="7"/>
      <c r="AN236" s="7">
        <f>AN235*5%</f>
        <v>87176.530883523985</v>
      </c>
      <c r="AO236" s="267">
        <f t="shared" ref="AO236:AP236" si="111">AO235*5%</f>
        <v>-41851.162451801225</v>
      </c>
      <c r="AP236" s="7">
        <f t="shared" si="111"/>
        <v>45325.368431722767</v>
      </c>
      <c r="AQ236" s="8"/>
    </row>
    <row r="237" spans="1:43" ht="27.95" customHeight="1" thickBot="1">
      <c r="A237" s="33"/>
      <c r="B237" s="33"/>
      <c r="C237" s="33"/>
      <c r="D237" s="33"/>
      <c r="E237" s="188"/>
      <c r="F237" s="188"/>
      <c r="G237" s="188"/>
      <c r="H237" s="188"/>
      <c r="I237" s="188"/>
      <c r="J237" s="188"/>
      <c r="K237" s="188"/>
      <c r="L237" s="33"/>
      <c r="M237" s="33"/>
      <c r="N237" s="33"/>
      <c r="O237" s="33"/>
      <c r="P237" s="33"/>
      <c r="Q237" s="34"/>
      <c r="R237" s="34"/>
      <c r="S237" s="33"/>
      <c r="T237" s="33"/>
      <c r="U237" s="33"/>
      <c r="V237" s="33"/>
      <c r="W237" s="35"/>
      <c r="X237" s="35"/>
      <c r="Y237" s="35"/>
      <c r="Z237" s="36"/>
      <c r="AA237" s="36"/>
      <c r="AB237" s="20" t="s">
        <v>13</v>
      </c>
      <c r="AC237" s="103"/>
      <c r="AD237" s="19"/>
      <c r="AE237" s="103"/>
      <c r="AF237" s="103"/>
      <c r="AG237" s="103"/>
      <c r="AH237" s="19"/>
      <c r="AI237" s="6" t="s">
        <v>5</v>
      </c>
      <c r="AJ237" s="7">
        <f>SUBTOTAL(9,AJ10:AJ236)</f>
        <v>3552866.1</v>
      </c>
      <c r="AK237" s="375"/>
      <c r="AL237" s="7"/>
      <c r="AM237" s="7"/>
      <c r="AN237" s="7">
        <f>SUBTOTAL(9,AN10:AN236)</f>
        <v>3574237.766224483</v>
      </c>
      <c r="AO237" s="267">
        <f t="shared" ref="AO237:AP237" si="112">SUBTOTAL(9,AO10:AO236)</f>
        <v>-878874.41148782568</v>
      </c>
      <c r="AP237" s="7">
        <f t="shared" si="112"/>
        <v>951832.737066178</v>
      </c>
      <c r="AQ237" s="8"/>
    </row>
    <row r="238" spans="1:43" ht="24.95" customHeight="1">
      <c r="I238" s="188"/>
      <c r="AJ238" s="119" t="s">
        <v>469</v>
      </c>
      <c r="AK238" s="377"/>
      <c r="AL238" s="119"/>
      <c r="AM238" s="119"/>
      <c r="AN238" s="119"/>
      <c r="AO238" s="119"/>
      <c r="AP238" s="119"/>
      <c r="AQ238" s="47"/>
    </row>
    <row r="239" spans="1:43" ht="30.75" customHeight="1">
      <c r="AB239" s="118"/>
      <c r="AC239" s="42"/>
      <c r="AD239" s="42"/>
      <c r="AE239" s="46"/>
      <c r="AI239" s="42"/>
    </row>
  </sheetData>
  <sheetProtection formatCells="0" formatColumns="0" formatRows="0" insertRows="0" insertHyperlinks="0" autoFilter="0" pivotTables="0"/>
  <autoFilter ref="A7:AQ231" xr:uid="{E4AADDC4-0ED5-405E-A46A-5134AD73C825}"/>
  <mergeCells count="3">
    <mergeCell ref="AB4:AQ4"/>
    <mergeCell ref="AL5:AQ5"/>
    <mergeCell ref="AL6:AQ6"/>
  </mergeCells>
  <dataValidations disablePrompts="1" count="1">
    <dataValidation type="list" allowBlank="1" showInputMessage="1" showErrorMessage="1" sqref="AH56 AH15:AH16 AH83:AH86 AH54 AH10:AH13 AH108:AH109 AH20 AH58:AH65 AH18 AH22:AH52 AH67:AH81 AH88:AH106 AH138:AH154 AH229 AH179:AH186 AH156:AH158 AH196:AH207 AH189:AH194 AH131 AH129 AH111:AH113 AH124:AH125 AH122 AH115:AH120 AH134:AH135 AH161:AH173 AH177 AH175 AH209:AH227 AH231:AH232" xr:uid="{C2C8F3B3-14FF-4036-9DCA-5F366DCC6ABE}">
      <formula1>CountryOfOrigin</formula1>
    </dataValidation>
  </dataValidations>
  <printOptions horizontalCentered="1"/>
  <pageMargins left="0.70866141732283472" right="0.70866141732283472" top="0.74803149606299213" bottom="0.74803149606299213" header="0.19685039370078741" footer="0.62992125984251968"/>
  <pageSetup paperSize="8" scale="61" firstPageNumber="2" fitToHeight="0" orientation="landscape" r:id="rId1"/>
  <headerFooter alignWithMargins="0">
    <oddFooter>&amp;L&amp;"Times New Roman,Italic"&amp;9Document Ref. : DCD/KE/24C23/IC03/INV005&amp;CTSSC Kitchen &amp; Laundry Equipment Trading LLC&amp;R&amp;"Times New Roman,Bold"Page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INV-005</vt:lpstr>
      <vt:lpstr>INV-005 - BOQ</vt:lpstr>
      <vt:lpstr>'INV-005'!Print_Area</vt:lpstr>
      <vt:lpstr>'INV-005 - BOQ'!Print_Area</vt:lpstr>
      <vt:lpstr>'INV-005 -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Chainani</dc:creator>
  <cp:lastModifiedBy>Anil Johnson Karedan</cp:lastModifiedBy>
  <cp:lastPrinted>2023-03-27T12:01:12Z</cp:lastPrinted>
  <dcterms:created xsi:type="dcterms:W3CDTF">2002-05-24T13:06:54Z</dcterms:created>
  <dcterms:modified xsi:type="dcterms:W3CDTF">2023-03-27T12:16:34Z</dcterms:modified>
</cp:coreProperties>
</file>