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6. Corecut\"/>
    </mc:Choice>
  </mc:AlternateContent>
  <xr:revisionPtr revIDLastSave="0" documentId="13_ncr:1_{7EAE22CC-370C-443D-A747-11C65AE43E4D}" xr6:coauthVersionLast="47" xr6:coauthVersionMax="47" xr10:uidLastSave="{00000000-0000-0000-0000-000000000000}"/>
  <bookViews>
    <workbookView xWindow="-108" yWindow="-108" windowWidth="23256" windowHeight="12456" xr2:uid="{E4BC9D6E-EEE7-4038-9AA2-7A3E6386880B}"/>
  </bookViews>
  <sheets>
    <sheet name="Summary" sheetId="1" r:id="rId1"/>
  </sheets>
  <definedNames>
    <definedName name="_xlnm.Print_Area" localSheetId="0">Summary!$A$1:$L$112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2" i="1" l="1"/>
  <c r="K111" i="1"/>
  <c r="L111" i="1"/>
  <c r="J111" i="1"/>
  <c r="K109" i="1"/>
  <c r="L109" i="1"/>
  <c r="J109" i="1"/>
  <c r="L112" i="1"/>
  <c r="K110" i="1"/>
  <c r="L110" i="1"/>
  <c r="J110" i="1"/>
  <c r="F109" i="1"/>
  <c r="I109" i="1"/>
  <c r="L107" i="1"/>
  <c r="L108" i="1"/>
  <c r="L106" i="1"/>
  <c r="J106" i="1"/>
  <c r="K112" i="1" l="1"/>
  <c r="J108" i="1"/>
  <c r="J107" i="1"/>
  <c r="J104" i="1"/>
  <c r="J91" i="1"/>
  <c r="J85" i="1"/>
  <c r="F104" i="1"/>
  <c r="I104" i="1"/>
  <c r="L104" i="1" s="1"/>
  <c r="I108" i="1"/>
  <c r="F108" i="1"/>
  <c r="F105" i="1"/>
  <c r="F106" i="1"/>
  <c r="F107" i="1"/>
  <c r="I105" i="1"/>
  <c r="L105" i="1" s="1"/>
  <c r="I106" i="1"/>
  <c r="I107" i="1"/>
  <c r="J105" i="1"/>
  <c r="F83" i="1"/>
  <c r="I83" i="1"/>
  <c r="L83" i="1" s="1"/>
  <c r="J83" i="1"/>
  <c r="J88" i="1"/>
  <c r="J94" i="1"/>
  <c r="J99" i="1"/>
  <c r="K104" i="1" l="1"/>
  <c r="K105" i="1"/>
  <c r="K108" i="1"/>
  <c r="K106" i="1"/>
  <c r="K107" i="1"/>
  <c r="K83" i="1"/>
  <c r="J5" i="1"/>
  <c r="J6" i="1"/>
  <c r="J7" i="1"/>
  <c r="J8" i="1"/>
  <c r="J9" i="1"/>
  <c r="J12" i="1"/>
  <c r="J13" i="1"/>
  <c r="J14" i="1"/>
  <c r="J15" i="1"/>
  <c r="J16" i="1"/>
  <c r="J19" i="1"/>
  <c r="J20" i="1"/>
  <c r="J21" i="1"/>
  <c r="J22" i="1"/>
  <c r="J23" i="1"/>
  <c r="J26" i="1"/>
  <c r="J27" i="1"/>
  <c r="J28" i="1"/>
  <c r="J29" i="1"/>
  <c r="J30" i="1"/>
  <c r="J33" i="1"/>
  <c r="J34" i="1"/>
  <c r="J35" i="1"/>
  <c r="J36" i="1"/>
  <c r="J37" i="1"/>
  <c r="J40" i="1"/>
  <c r="J43" i="1"/>
  <c r="J44" i="1"/>
  <c r="J97" i="1"/>
  <c r="J98" i="1"/>
  <c r="J102" i="1"/>
  <c r="J48" i="1"/>
  <c r="J49" i="1"/>
  <c r="J51" i="1"/>
  <c r="J52" i="1"/>
  <c r="J53" i="1"/>
  <c r="J54" i="1"/>
  <c r="J55" i="1"/>
  <c r="J58" i="1"/>
  <c r="J59" i="1"/>
  <c r="J60" i="1"/>
  <c r="J61" i="1"/>
  <c r="J64" i="1"/>
  <c r="J67" i="1"/>
  <c r="J68" i="1"/>
  <c r="J71" i="1"/>
  <c r="J74" i="1"/>
  <c r="J75" i="1"/>
  <c r="J78" i="1"/>
  <c r="J81" i="1"/>
  <c r="J45" i="1" l="1"/>
  <c r="J115" i="1" l="1"/>
  <c r="I5" i="1" l="1"/>
  <c r="L5" i="1" s="1"/>
  <c r="I6" i="1"/>
  <c r="L6" i="1" s="1"/>
  <c r="K6" i="1" s="1"/>
  <c r="I7" i="1"/>
  <c r="L7" i="1" s="1"/>
  <c r="K7" i="1" s="1"/>
  <c r="I8" i="1"/>
  <c r="L8" i="1" s="1"/>
  <c r="K8" i="1" s="1"/>
  <c r="I9" i="1"/>
  <c r="L9" i="1" s="1"/>
  <c r="K9" i="1" s="1"/>
  <c r="I12" i="1"/>
  <c r="L12" i="1" s="1"/>
  <c r="K12" i="1" s="1"/>
  <c r="I13" i="1"/>
  <c r="L13" i="1" s="1"/>
  <c r="K13" i="1" s="1"/>
  <c r="I14" i="1"/>
  <c r="L14" i="1" s="1"/>
  <c r="K14" i="1" s="1"/>
  <c r="I15" i="1"/>
  <c r="L15" i="1" s="1"/>
  <c r="K15" i="1" s="1"/>
  <c r="I16" i="1"/>
  <c r="L16" i="1" s="1"/>
  <c r="K16" i="1" s="1"/>
  <c r="I19" i="1"/>
  <c r="L19" i="1" s="1"/>
  <c r="K19" i="1" s="1"/>
  <c r="I20" i="1"/>
  <c r="L20" i="1" s="1"/>
  <c r="K20" i="1" s="1"/>
  <c r="I21" i="1"/>
  <c r="L21" i="1" s="1"/>
  <c r="K21" i="1" s="1"/>
  <c r="I22" i="1"/>
  <c r="L22" i="1" s="1"/>
  <c r="K22" i="1" s="1"/>
  <c r="I23" i="1"/>
  <c r="L23" i="1" s="1"/>
  <c r="K23" i="1" s="1"/>
  <c r="I26" i="1"/>
  <c r="L26" i="1" s="1"/>
  <c r="K26" i="1" s="1"/>
  <c r="I27" i="1"/>
  <c r="L27" i="1" s="1"/>
  <c r="K27" i="1" s="1"/>
  <c r="I28" i="1"/>
  <c r="L28" i="1" s="1"/>
  <c r="K28" i="1" s="1"/>
  <c r="I29" i="1"/>
  <c r="L29" i="1" s="1"/>
  <c r="K29" i="1" s="1"/>
  <c r="I30" i="1"/>
  <c r="L30" i="1" s="1"/>
  <c r="K30" i="1" s="1"/>
  <c r="I33" i="1"/>
  <c r="L33" i="1" s="1"/>
  <c r="K33" i="1" s="1"/>
  <c r="I34" i="1"/>
  <c r="L34" i="1" s="1"/>
  <c r="K34" i="1" s="1"/>
  <c r="I35" i="1"/>
  <c r="L35" i="1" s="1"/>
  <c r="K35" i="1" s="1"/>
  <c r="I36" i="1"/>
  <c r="L36" i="1" s="1"/>
  <c r="K36" i="1" s="1"/>
  <c r="I37" i="1"/>
  <c r="L37" i="1" s="1"/>
  <c r="K37" i="1" s="1"/>
  <c r="I40" i="1"/>
  <c r="L40" i="1" s="1"/>
  <c r="K40" i="1" s="1"/>
  <c r="I43" i="1"/>
  <c r="L43" i="1" s="1"/>
  <c r="K43" i="1" s="1"/>
  <c r="I44" i="1"/>
  <c r="L44" i="1" s="1"/>
  <c r="K44" i="1" s="1"/>
  <c r="I85" i="1"/>
  <c r="L85" i="1" s="1"/>
  <c r="I88" i="1"/>
  <c r="L88" i="1" s="1"/>
  <c r="I91" i="1"/>
  <c r="L91" i="1" s="1"/>
  <c r="I94" i="1"/>
  <c r="L94" i="1" s="1"/>
  <c r="I97" i="1"/>
  <c r="L97" i="1" s="1"/>
  <c r="I98" i="1"/>
  <c r="L98" i="1" s="1"/>
  <c r="I99" i="1"/>
  <c r="L99" i="1" s="1"/>
  <c r="I102" i="1"/>
  <c r="L102" i="1" s="1"/>
  <c r="I48" i="1"/>
  <c r="L48" i="1" s="1"/>
  <c r="I49" i="1"/>
  <c r="L49" i="1" s="1"/>
  <c r="K49" i="1" s="1"/>
  <c r="I51" i="1"/>
  <c r="L51" i="1" s="1"/>
  <c r="K51" i="1" s="1"/>
  <c r="I52" i="1"/>
  <c r="L52" i="1" s="1"/>
  <c r="K52" i="1" s="1"/>
  <c r="I53" i="1"/>
  <c r="L53" i="1" s="1"/>
  <c r="K53" i="1" s="1"/>
  <c r="I54" i="1"/>
  <c r="L54" i="1" s="1"/>
  <c r="K54" i="1" s="1"/>
  <c r="I55" i="1"/>
  <c r="L55" i="1" s="1"/>
  <c r="K55" i="1" s="1"/>
  <c r="I58" i="1"/>
  <c r="L58" i="1" s="1"/>
  <c r="K58" i="1" s="1"/>
  <c r="I59" i="1"/>
  <c r="L59" i="1" s="1"/>
  <c r="K59" i="1" s="1"/>
  <c r="I60" i="1"/>
  <c r="L60" i="1" s="1"/>
  <c r="K60" i="1" s="1"/>
  <c r="I61" i="1"/>
  <c r="L61" i="1" s="1"/>
  <c r="K61" i="1" s="1"/>
  <c r="I64" i="1"/>
  <c r="L64" i="1" s="1"/>
  <c r="K64" i="1" s="1"/>
  <c r="I67" i="1"/>
  <c r="L67" i="1" s="1"/>
  <c r="K67" i="1" s="1"/>
  <c r="I68" i="1"/>
  <c r="L68" i="1" s="1"/>
  <c r="K68" i="1" s="1"/>
  <c r="I71" i="1"/>
  <c r="L71" i="1" s="1"/>
  <c r="K71" i="1" s="1"/>
  <c r="I74" i="1"/>
  <c r="L74" i="1" s="1"/>
  <c r="K74" i="1" s="1"/>
  <c r="I75" i="1"/>
  <c r="L75" i="1" s="1"/>
  <c r="K75" i="1" s="1"/>
  <c r="I78" i="1"/>
  <c r="L78" i="1" s="1"/>
  <c r="K78" i="1" s="1"/>
  <c r="I81" i="1"/>
  <c r="L81" i="1" s="1"/>
  <c r="K81" i="1" s="1"/>
  <c r="F97" i="1"/>
  <c r="F98" i="1"/>
  <c r="F99" i="1"/>
  <c r="F102" i="1"/>
  <c r="F91" i="1"/>
  <c r="K48" i="1" l="1"/>
  <c r="L45" i="1"/>
  <c r="K98" i="1"/>
  <c r="K85" i="1"/>
  <c r="K102" i="1"/>
  <c r="K99" i="1"/>
  <c r="K88" i="1"/>
  <c r="K97" i="1"/>
  <c r="K5" i="1"/>
  <c r="K45" i="1" s="1"/>
  <c r="K94" i="1"/>
  <c r="K91" i="1"/>
  <c r="F85" i="1"/>
  <c r="F88" i="1"/>
  <c r="F94" i="1"/>
  <c r="F5" i="1"/>
  <c r="F6" i="1"/>
  <c r="F7" i="1"/>
  <c r="F8" i="1"/>
  <c r="F9" i="1"/>
  <c r="F12" i="1"/>
  <c r="F13" i="1"/>
  <c r="F14" i="1"/>
  <c r="F15" i="1"/>
  <c r="F16" i="1"/>
  <c r="F19" i="1"/>
  <c r="F20" i="1"/>
  <c r="F21" i="1"/>
  <c r="F22" i="1"/>
  <c r="F23" i="1"/>
  <c r="F26" i="1"/>
  <c r="F27" i="1"/>
  <c r="F28" i="1"/>
  <c r="F29" i="1"/>
  <c r="F30" i="1"/>
  <c r="F33" i="1"/>
  <c r="F34" i="1"/>
  <c r="F35" i="1"/>
  <c r="F36" i="1"/>
  <c r="F37" i="1"/>
  <c r="F40" i="1"/>
  <c r="F43" i="1"/>
  <c r="F44" i="1"/>
  <c r="F48" i="1"/>
  <c r="F49" i="1"/>
  <c r="F51" i="1"/>
  <c r="F52" i="1"/>
  <c r="F53" i="1"/>
  <c r="F54" i="1"/>
  <c r="F55" i="1"/>
  <c r="F58" i="1"/>
  <c r="F59" i="1"/>
  <c r="F60" i="1"/>
  <c r="F61" i="1"/>
  <c r="F64" i="1"/>
  <c r="F67" i="1"/>
  <c r="F68" i="1"/>
  <c r="F71" i="1"/>
  <c r="F74" i="1"/>
  <c r="F75" i="1"/>
  <c r="F78" i="1"/>
  <c r="F81" i="1"/>
  <c r="L115" i="1" l="1"/>
</calcChain>
</file>

<file path=xl/sharedStrings.xml><?xml version="1.0" encoding="utf-8"?>
<sst xmlns="http://schemas.openxmlformats.org/spreadsheetml/2006/main" count="179" uniqueCount="114">
  <si>
    <t>A</t>
  </si>
  <si>
    <t>RCC Walls and Slabs</t>
  </si>
  <si>
    <t>upto 52mm dia</t>
  </si>
  <si>
    <t>A.1</t>
  </si>
  <si>
    <t>150mm - 200mm thick</t>
  </si>
  <si>
    <t>No</t>
  </si>
  <si>
    <t>A.2</t>
  </si>
  <si>
    <t>201mm - 250mm thick</t>
  </si>
  <si>
    <t>A.3</t>
  </si>
  <si>
    <t>251mm - 350mm thick</t>
  </si>
  <si>
    <t>A.4</t>
  </si>
  <si>
    <t>351mm - 400mm thick</t>
  </si>
  <si>
    <t>401mm - 500mm thick</t>
  </si>
  <si>
    <t>53mm dia 102mm dia</t>
  </si>
  <si>
    <t>A.6</t>
  </si>
  <si>
    <t>A.7</t>
  </si>
  <si>
    <t>A.8</t>
  </si>
  <si>
    <t>A.9</t>
  </si>
  <si>
    <t>A.10</t>
  </si>
  <si>
    <t>103mm dia 152mm dia</t>
  </si>
  <si>
    <t>A.11</t>
  </si>
  <si>
    <t>A.12</t>
  </si>
  <si>
    <t>A.13</t>
  </si>
  <si>
    <t>A.14</t>
  </si>
  <si>
    <t>A.15</t>
  </si>
  <si>
    <t>153mm dia 202mm dia</t>
  </si>
  <si>
    <t>A.16</t>
  </si>
  <si>
    <t>A.17</t>
  </si>
  <si>
    <t>A.18</t>
  </si>
  <si>
    <t>A.19</t>
  </si>
  <si>
    <t>A.20</t>
  </si>
  <si>
    <t>203mm dia 302mm dia</t>
  </si>
  <si>
    <t>A.21</t>
  </si>
  <si>
    <t>A.22</t>
  </si>
  <si>
    <t>A.23</t>
  </si>
  <si>
    <t>A.24</t>
  </si>
  <si>
    <t>A.25</t>
  </si>
  <si>
    <t>B</t>
  </si>
  <si>
    <t>Scanning</t>
  </si>
  <si>
    <t>B.1</t>
  </si>
  <si>
    <t>Concrete Scanning to locate Rebar / PT strands with reports</t>
  </si>
  <si>
    <t>C</t>
  </si>
  <si>
    <t>Mobilization</t>
  </si>
  <si>
    <t>C.1</t>
  </si>
  <si>
    <t>Mobilization &amp; demobilization charge for markings less than 5 Nos</t>
  </si>
  <si>
    <t>C.2</t>
  </si>
  <si>
    <t>Mobilization &amp; demobilization charge for markings less than 10 Nos</t>
  </si>
  <si>
    <t>Description</t>
  </si>
  <si>
    <t>Unit</t>
  </si>
  <si>
    <t>Qty</t>
  </si>
  <si>
    <t>Rate</t>
  </si>
  <si>
    <t>Amount</t>
  </si>
  <si>
    <t>WA-C010</t>
  </si>
  <si>
    <t>Variation</t>
  </si>
  <si>
    <t>WA-C023 R1</t>
  </si>
  <si>
    <t>no</t>
  </si>
  <si>
    <t>Demolition of Jumpform columns (3m x 1.2m x 0.5m)</t>
  </si>
  <si>
    <t>Demolition of Jumpform columns (3m x 1.6m x 0.5m)</t>
  </si>
  <si>
    <t>RCC wall opening water tank wall access opening (Level 31-32) (0.6m x 0.6m x 0.5m)</t>
  </si>
  <si>
    <t>RCC opeining (Level 30) (1.1m x 1.4m x 0.5m)</t>
  </si>
  <si>
    <t>RCC opeining (Level 31) (1.1m x 1.4m x 0.5m)</t>
  </si>
  <si>
    <t>RCC opeining (Level 31) (1.25m x 0.95m x 0.5m)</t>
  </si>
  <si>
    <t>RCC diamond wet cutting of wall in hotel ground floor LV room (1.25m x 0.93m x 0.5m)</t>
  </si>
  <si>
    <t>WA-C023 R2</t>
  </si>
  <si>
    <t>Demolition of 400mm top portion including proper diamond cutting</t>
  </si>
  <si>
    <t>m</t>
  </si>
  <si>
    <t>Cutting of beam LB28 (3.6m x 0.8m x 0.5m)</t>
  </si>
  <si>
    <t>Cutting of corewll (1.2m x 0.6m x 0.5m)</t>
  </si>
  <si>
    <t>Nos</t>
  </si>
  <si>
    <t>WA-C023 R3</t>
  </si>
  <si>
    <t>Demolition of existing plinth for Devit base at Level 32</t>
  </si>
  <si>
    <t>Demolition of existing plinth due to change in the layout</t>
  </si>
  <si>
    <t>item</t>
  </si>
  <si>
    <t>WA-C023 R4</t>
  </si>
  <si>
    <t>Demolition of Planter wall &amp; slab at Level 17</t>
  </si>
  <si>
    <t>Demolition of rasised slab at Level 2</t>
  </si>
  <si>
    <t>WA-C031</t>
  </si>
  <si>
    <t>Demolition, removal and cartaway of Office containers including breaking, removal of concrete foundation, pebbles and isolation of MEP services, strip off of MEP fixtures</t>
  </si>
  <si>
    <t>WA-C031 R1</t>
  </si>
  <si>
    <t>Partial demolition works</t>
  </si>
  <si>
    <t>WA-C048</t>
  </si>
  <si>
    <t>Partition wall removal, debris handing to DM approved yard</t>
  </si>
  <si>
    <t>WA-C059</t>
  </si>
  <si>
    <t>Column cutting at Level 28 to 29</t>
  </si>
  <si>
    <t>nos</t>
  </si>
  <si>
    <t>Previous Qty</t>
  </si>
  <si>
    <t>This Month Qty</t>
  </si>
  <si>
    <t>Cumulative Qty</t>
  </si>
  <si>
    <t>Previous Amount</t>
  </si>
  <si>
    <t>This Month Amount</t>
  </si>
  <si>
    <t>Cumulative Amount</t>
  </si>
  <si>
    <t>501mm thick to 700mm thick</t>
  </si>
  <si>
    <t>53mm dia - 102mm dia</t>
  </si>
  <si>
    <t>500mm - 700 mm thick</t>
  </si>
  <si>
    <t>103mm dia - 152mm dia</t>
  </si>
  <si>
    <t>153mm dia - 202mm dia</t>
  </si>
  <si>
    <t>500mm thick to 700mm thick</t>
  </si>
  <si>
    <t>203mm dia - 302mm dia</t>
  </si>
  <si>
    <t>700mm thick to 800mm thick</t>
  </si>
  <si>
    <t>350mm dia</t>
  </si>
  <si>
    <t>450mm dia</t>
  </si>
  <si>
    <t>201mm thick - 250mm thick</t>
  </si>
  <si>
    <t>251mm thick - 350mm thick</t>
  </si>
  <si>
    <t>350mm thick - 400mm thck</t>
  </si>
  <si>
    <t>No WA</t>
  </si>
  <si>
    <t>Wall Cutting level-29</t>
  </si>
  <si>
    <t>Planther box-Level-17 (E11/510) (80% work completed)</t>
  </si>
  <si>
    <t xml:space="preserve">Slab cutting level-24,25,29 (E11/637) </t>
  </si>
  <si>
    <t>21.42M Length x 1.15-0.85-0.00M H x 0.2M T- (QT-2023-0017)</t>
  </si>
  <si>
    <t>Wet cutting of slab - 1.3mx0.55mx0.2m</t>
  </si>
  <si>
    <t>Original Contract</t>
  </si>
  <si>
    <t xml:space="preserve">Variation </t>
  </si>
  <si>
    <t>Total</t>
  </si>
  <si>
    <t xml:space="preserve">Total of Variation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</si>
</sst>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Border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2" fontId="3" fillId="0" borderId="2" xfId="0" applyNumberFormat="1" applyFont="1" applyBorder="1" applyAlignment="1">
      <alignment horizontal="center" vertical="top"/>
    </xf>
    <xf numFmtId="43" fontId="3" fillId="0" borderId="2" xfId="1" applyFont="1" applyBorder="1" applyAlignment="1">
      <alignment vertical="top"/>
    </xf>
    <xf numFmtId="43" fontId="0" fillId="0" borderId="2" xfId="1" applyFont="1" applyBorder="1"/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vertical="center"/>
    </xf>
    <xf numFmtId="43" fontId="2" fillId="0" borderId="2" xfId="1" applyFont="1" applyBorder="1"/>
    <xf numFmtId="43" fontId="3" fillId="0" borderId="2" xfId="1" applyFont="1" applyBorder="1" applyAlignment="1">
      <alignment horizontal="center" vertical="center"/>
    </xf>
    <xf numFmtId="0" fontId="0" fillId="0" borderId="2" xfId="0" applyBorder="1"/>
    <xf numFmtId="43" fontId="0" fillId="0" borderId="2" xfId="1" applyFont="1" applyFill="1" applyBorder="1"/>
    <xf numFmtId="0" fontId="3" fillId="0" borderId="4" xfId="0" applyFont="1" applyBorder="1" applyAlignment="1">
      <alignment horizontal="center" vertical="top"/>
    </xf>
    <xf numFmtId="2" fontId="3" fillId="0" borderId="4" xfId="0" applyNumberFormat="1" applyFont="1" applyBorder="1" applyAlignment="1">
      <alignment horizontal="center" vertical="top"/>
    </xf>
    <xf numFmtId="43" fontId="3" fillId="0" borderId="4" xfId="1" applyFont="1" applyBorder="1" applyAlignment="1">
      <alignment vertical="top"/>
    </xf>
    <xf numFmtId="43" fontId="0" fillId="0" borderId="4" xfId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7" fillId="0" borderId="2" xfId="1" applyNumberFormat="1" applyFont="1" applyFill="1" applyBorder="1" applyAlignment="1">
      <alignment horizontal="center" vertical="center"/>
    </xf>
    <xf numFmtId="43" fontId="2" fillId="0" borderId="3" xfId="1" applyFont="1" applyBorder="1"/>
    <xf numFmtId="0" fontId="8" fillId="0" borderId="2" xfId="2" applyBorder="1" applyAlignment="1">
      <alignment horizontal="center" vertical="top"/>
    </xf>
    <xf numFmtId="2" fontId="8" fillId="0" borderId="2" xfId="2" applyNumberFormat="1" applyBorder="1" applyAlignment="1">
      <alignment horizontal="center" vertical="top"/>
    </xf>
    <xf numFmtId="43" fontId="8" fillId="0" borderId="2" xfId="2" applyNumberFormat="1" applyBorder="1" applyAlignment="1">
      <alignment vertical="top"/>
    </xf>
    <xf numFmtId="43" fontId="8" fillId="0" borderId="2" xfId="2" applyNumberFormat="1" applyBorder="1"/>
    <xf numFmtId="2" fontId="8" fillId="0" borderId="2" xfId="2" applyNumberFormat="1" applyBorder="1" applyAlignment="1">
      <alignment horizontal="center"/>
    </xf>
    <xf numFmtId="0" fontId="8" fillId="0" borderId="0" xfId="2"/>
    <xf numFmtId="0" fontId="8" fillId="0" borderId="2" xfId="2" applyBorder="1"/>
    <xf numFmtId="0" fontId="8" fillId="0" borderId="2" xfId="2" applyBorder="1" applyAlignment="1">
      <alignment horizontal="center"/>
    </xf>
    <xf numFmtId="0" fontId="4" fillId="0" borderId="4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1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8" fillId="0" borderId="2" xfId="2" applyNumberFormat="1" applyBorder="1" applyAlignment="1">
      <alignment wrapText="1"/>
    </xf>
    <xf numFmtId="43" fontId="0" fillId="0" borderId="2" xfId="1" applyFont="1" applyBorder="1" applyAlignment="1">
      <alignment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2" fontId="3" fillId="0" borderId="2" xfId="0" applyNumberFormat="1" applyFont="1" applyBorder="1" applyAlignment="1">
      <alignment vertical="center"/>
    </xf>
    <xf numFmtId="2" fontId="7" fillId="0" borderId="2" xfId="1" applyNumberFormat="1" applyFont="1" applyFill="1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8" fillId="0" borderId="2" xfId="2" applyBorder="1" applyAlignment="1">
      <alignment vertical="center"/>
    </xf>
    <xf numFmtId="0" fontId="8" fillId="0" borderId="2" xfId="2" applyNumberFormat="1" applyBorder="1" applyAlignment="1">
      <alignment vertical="center" wrapText="1"/>
    </xf>
    <xf numFmtId="2" fontId="8" fillId="0" borderId="2" xfId="2" applyNumberFormat="1" applyBorder="1" applyAlignment="1">
      <alignment horizontal="center" vertical="center"/>
    </xf>
    <xf numFmtId="0" fontId="8" fillId="0" borderId="2" xfId="2" applyBorder="1" applyAlignment="1">
      <alignment horizontal="center" vertical="center"/>
    </xf>
    <xf numFmtId="43" fontId="8" fillId="0" borderId="2" xfId="2" applyNumberFormat="1" applyBorder="1" applyAlignment="1">
      <alignment vertical="center"/>
    </xf>
    <xf numFmtId="0" fontId="8" fillId="0" borderId="0" xfId="2" applyAlignment="1">
      <alignment vertical="center"/>
    </xf>
    <xf numFmtId="2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0" fontId="2" fillId="0" borderId="2" xfId="0" applyFont="1" applyBorder="1"/>
    <xf numFmtId="2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wrapText="1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2" xfId="2" applyFont="1" applyBorder="1" applyAlignment="1">
      <alignment vertical="center"/>
    </xf>
    <xf numFmtId="0" fontId="4" fillId="0" borderId="2" xfId="2" applyNumberFormat="1" applyFont="1" applyBorder="1" applyAlignment="1">
      <alignment vertical="center" wrapText="1"/>
    </xf>
    <xf numFmtId="2" fontId="4" fillId="0" borderId="2" xfId="2" applyNumberFormat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43" fontId="4" fillId="0" borderId="2" xfId="2" applyNumberFormat="1" applyFont="1" applyBorder="1" applyAlignment="1">
      <alignment vertical="center"/>
    </xf>
    <xf numFmtId="0" fontId="4" fillId="0" borderId="0" xfId="2" applyFont="1" applyAlignment="1">
      <alignment vertical="center"/>
    </xf>
  </cellXfs>
  <cellStyles count="3">
    <cellStyle name="Comma" xfId="1" builtinId="3"/>
    <cellStyle name="Normal" xfId="0" builtinId="0"/>
    <cellStyle name="Warning Text" xfId="2" builtinId="1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132DD-3C2A-4E8B-BC1C-4495CE6116CE}" name="Table1" displayName="Table1" ref="A1:L115" totalsRowShown="0" headerRowDxfId="14" dataDxfId="12" headerRowBorderDxfId="13" headerRowCellStyle="Comma" dataCellStyle="Comma">
  <autoFilter ref="A1:L115" xr:uid="{08B132DD-3C2A-4E8B-BC1C-4495CE6116CE}"/>
  <tableColumns count="12">
    <tableColumn id="1" xr3:uid="{7BF07A07-4E05-450A-9960-9A6213142D16}" name="No" dataDxfId="11"/>
    <tableColumn id="2" xr3:uid="{FF2EDE6E-B967-4BC5-9CE9-0F8D5A049A86}" name="Description" dataDxfId="10"/>
    <tableColumn id="3" xr3:uid="{8D95DFF4-A562-41B0-B7A2-6DD45BA3F332}" name="Qty" dataDxfId="9"/>
    <tableColumn id="4" xr3:uid="{5BB1700B-3F15-4E1B-9972-908B04F7778E}" name="Unit" dataDxfId="8"/>
    <tableColumn id="5" xr3:uid="{CCE554A3-5D84-47B4-8C72-D8D88E279EDA}" name="Rate" dataDxfId="7" dataCellStyle="Comma"/>
    <tableColumn id="6" xr3:uid="{7A8C1BE1-308B-415C-AF55-30048BA6369C}" name="Amount" dataDxfId="6" dataCellStyle="Comma">
      <calculatedColumnFormula>Table1[[#This Row],[Rate]]*Table1[[#This Row],[Qty]]</calculatedColumnFormula>
    </tableColumn>
    <tableColumn id="7" xr3:uid="{D98112CE-9D26-4BEE-9450-16AC6E0BD644}" name="Previous Qty" dataDxfId="5"/>
    <tableColumn id="8" xr3:uid="{57B484DF-7B1A-47BB-8341-A0EF0BF737A5}" name="This Month Qty" dataDxfId="4"/>
    <tableColumn id="9" xr3:uid="{C3B77966-814C-4CE2-BF61-E8B8A7DA3058}" name="Cumulative Qty" dataDxfId="3">
      <calculatedColumnFormula>Table1[[#This Row],[This Month Qty]]+Table1[[#This Row],[Previous Qty]]</calculatedColumnFormula>
    </tableColumn>
    <tableColumn id="10" xr3:uid="{A54FF5CC-4C21-4A08-9504-1F7C57182425}" name="Previous Amount" dataDxfId="2" dataCellStyle="Comma">
      <calculatedColumnFormula>Table1[[#This Row],[Previous Qty]]*Table1[[#This Row],[Rate]]</calculatedColumnFormula>
    </tableColumn>
    <tableColumn id="11" xr3:uid="{4EA3A0F2-FC76-4D70-BB9E-9EF28177624E}" name="This Month Amount" dataDxfId="1" dataCellStyle="Comma">
      <calculatedColumnFormula>Table1[[#This Row],[Cumulative Amount]]-Table1[[#This Row],[Previous Amount]]</calculatedColumnFormula>
    </tableColumn>
    <tableColumn id="12" xr3:uid="{E0A3663B-6172-45F9-B702-7B4F39062BE9}" name="Cumulative Amount" dataDxfId="0" dataCellStyle="Comma">
      <calculatedColumnFormula>Table1[[#This Row],[Cumulative Qty]]*Table1[[#This Row],[Rate]]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B5C7-ED43-4C95-AEA7-658ADF46BCA7}">
  <dimension ref="A1:L115"/>
  <sheetViews>
    <sheetView tabSelected="1" view="pageBreakPreview" topLeftCell="A102" zoomScaleNormal="100" zoomScaleSheetLayoutView="100" workbookViewId="0">
      <selection activeCell="L110" sqref="L110"/>
    </sheetView>
  </sheetViews>
  <sheetFormatPr defaultRowHeight="14.4" x14ac:dyDescent="0.3"/>
  <cols>
    <col min="1" max="1" width="7.88671875" customWidth="1"/>
    <col min="2" max="2" width="26.5546875" style="1" customWidth="1"/>
    <col min="3" max="3" width="9.109375" style="28" customWidth="1"/>
    <col min="4" max="4" width="8.77734375" style="29" customWidth="1"/>
    <col min="5" max="5" width="15.109375" style="2" customWidth="1"/>
    <col min="6" max="6" width="13.44140625" style="2" customWidth="1"/>
    <col min="7" max="7" width="13.21875" style="28" customWidth="1"/>
    <col min="8" max="8" width="15.6640625" style="28" customWidth="1"/>
    <col min="9" max="9" width="18.33203125" style="2" customWidth="1"/>
    <col min="10" max="10" width="20.77734375" style="2" customWidth="1"/>
    <col min="11" max="11" width="20.6640625" style="2" customWidth="1"/>
    <col min="12" max="12" width="21.88671875" customWidth="1"/>
  </cols>
  <sheetData>
    <row r="1" spans="1:12" s="3" customFormat="1" ht="28.95" customHeight="1" x14ac:dyDescent="0.3">
      <c r="A1" s="19" t="s">
        <v>5</v>
      </c>
      <c r="B1" s="20" t="s">
        <v>47</v>
      </c>
      <c r="C1" s="21" t="s">
        <v>49</v>
      </c>
      <c r="D1" s="19" t="s">
        <v>48</v>
      </c>
      <c r="E1" s="22" t="s">
        <v>50</v>
      </c>
      <c r="F1" s="23" t="s">
        <v>51</v>
      </c>
      <c r="G1" s="24" t="s">
        <v>85</v>
      </c>
      <c r="H1" s="24" t="s">
        <v>86</v>
      </c>
      <c r="I1" s="24" t="s">
        <v>87</v>
      </c>
      <c r="J1" s="25" t="s">
        <v>88</v>
      </c>
      <c r="K1" s="25" t="s">
        <v>89</v>
      </c>
      <c r="L1" s="25" t="s">
        <v>90</v>
      </c>
    </row>
    <row r="2" spans="1:12" x14ac:dyDescent="0.3">
      <c r="A2" s="15"/>
      <c r="B2" s="42" t="s">
        <v>52</v>
      </c>
      <c r="C2" s="16"/>
      <c r="D2" s="15"/>
      <c r="E2" s="17"/>
      <c r="F2" s="18"/>
      <c r="G2" s="30"/>
      <c r="H2" s="30"/>
      <c r="I2" s="30"/>
      <c r="J2" s="18"/>
      <c r="K2" s="18"/>
      <c r="L2" s="18"/>
    </row>
    <row r="3" spans="1:12" x14ac:dyDescent="0.3">
      <c r="A3" s="4" t="s">
        <v>0</v>
      </c>
      <c r="B3" s="43" t="s">
        <v>1</v>
      </c>
      <c r="C3" s="5"/>
      <c r="D3" s="4"/>
      <c r="E3" s="6"/>
      <c r="F3" s="7"/>
      <c r="G3" s="26"/>
      <c r="H3" s="26"/>
      <c r="I3" s="26"/>
      <c r="J3" s="7"/>
      <c r="K3" s="7"/>
      <c r="L3" s="7"/>
    </row>
    <row r="4" spans="1:12" x14ac:dyDescent="0.3">
      <c r="A4" s="8"/>
      <c r="B4" s="44" t="s">
        <v>2</v>
      </c>
      <c r="C4" s="9"/>
      <c r="D4" s="8"/>
      <c r="E4" s="10"/>
      <c r="F4" s="7"/>
      <c r="G4" s="31"/>
      <c r="H4" s="26"/>
      <c r="I4" s="26"/>
      <c r="J4" s="7"/>
      <c r="K4" s="7"/>
      <c r="L4" s="7"/>
    </row>
    <row r="5" spans="1:12" x14ac:dyDescent="0.3">
      <c r="A5" s="8" t="s">
        <v>3</v>
      </c>
      <c r="B5" s="44" t="s">
        <v>4</v>
      </c>
      <c r="C5" s="9">
        <v>5</v>
      </c>
      <c r="D5" s="8" t="s">
        <v>5</v>
      </c>
      <c r="E5" s="10">
        <v>40</v>
      </c>
      <c r="F5" s="7">
        <f>Table1[[#This Row],[Rate]]*Table1[[#This Row],[Qty]]</f>
        <v>200</v>
      </c>
      <c r="G5" s="32">
        <v>112</v>
      </c>
      <c r="H5" s="26">
        <v>0</v>
      </c>
      <c r="I5" s="26">
        <f>Table1[[#This Row],[This Month Qty]]+Table1[[#This Row],[Previous Qty]]</f>
        <v>112</v>
      </c>
      <c r="J5" s="7">
        <f>Table1[[#This Row],[Previous Qty]]*Table1[[#This Row],[Rate]]</f>
        <v>4480</v>
      </c>
      <c r="K5" s="7">
        <f>Table1[[#This Row],[Cumulative Amount]]-Table1[[#This Row],[Previous Amount]]</f>
        <v>0</v>
      </c>
      <c r="L5" s="7">
        <f>Table1[[#This Row],[Cumulative Qty]]*Table1[[#This Row],[Rate]]</f>
        <v>4480</v>
      </c>
    </row>
    <row r="6" spans="1:12" x14ac:dyDescent="0.3">
      <c r="A6" s="8" t="s">
        <v>6</v>
      </c>
      <c r="B6" s="44" t="s">
        <v>7</v>
      </c>
      <c r="C6" s="9">
        <v>5</v>
      </c>
      <c r="D6" s="8" t="s">
        <v>5</v>
      </c>
      <c r="E6" s="10">
        <v>44</v>
      </c>
      <c r="F6" s="7">
        <f>Table1[[#This Row],[Rate]]*Table1[[#This Row],[Qty]]</f>
        <v>220</v>
      </c>
      <c r="G6" s="32">
        <v>715</v>
      </c>
      <c r="H6" s="64">
        <v>1</v>
      </c>
      <c r="I6" s="26">
        <f>Table1[[#This Row],[This Month Qty]]+Table1[[#This Row],[Previous Qty]]</f>
        <v>716</v>
      </c>
      <c r="J6" s="7">
        <f>Table1[[#This Row],[Previous Qty]]*Table1[[#This Row],[Rate]]</f>
        <v>31460</v>
      </c>
      <c r="K6" s="7">
        <f>Table1[[#This Row],[Cumulative Amount]]-Table1[[#This Row],[Previous Amount]]</f>
        <v>44</v>
      </c>
      <c r="L6" s="7">
        <f>Table1[[#This Row],[Cumulative Qty]]*Table1[[#This Row],[Rate]]</f>
        <v>31504</v>
      </c>
    </row>
    <row r="7" spans="1:12" x14ac:dyDescent="0.3">
      <c r="A7" s="8" t="s">
        <v>8</v>
      </c>
      <c r="B7" s="44" t="s">
        <v>9</v>
      </c>
      <c r="C7" s="9">
        <v>5</v>
      </c>
      <c r="D7" s="8" t="s">
        <v>5</v>
      </c>
      <c r="E7" s="10">
        <v>47</v>
      </c>
      <c r="F7" s="7">
        <f>Table1[[#This Row],[Rate]]*Table1[[#This Row],[Qty]]</f>
        <v>235</v>
      </c>
      <c r="G7" s="32">
        <v>128</v>
      </c>
      <c r="H7" s="64">
        <v>0</v>
      </c>
      <c r="I7" s="26">
        <f>Table1[[#This Row],[This Month Qty]]+Table1[[#This Row],[Previous Qty]]</f>
        <v>128</v>
      </c>
      <c r="J7" s="7">
        <f>Table1[[#This Row],[Previous Qty]]*Table1[[#This Row],[Rate]]</f>
        <v>6016</v>
      </c>
      <c r="K7" s="7">
        <f>Table1[[#This Row],[Cumulative Amount]]-Table1[[#This Row],[Previous Amount]]</f>
        <v>0</v>
      </c>
      <c r="L7" s="7">
        <f>Table1[[#This Row],[Cumulative Qty]]*Table1[[#This Row],[Rate]]</f>
        <v>6016</v>
      </c>
    </row>
    <row r="8" spans="1:12" x14ac:dyDescent="0.3">
      <c r="A8" s="8" t="s">
        <v>10</v>
      </c>
      <c r="B8" s="44" t="s">
        <v>11</v>
      </c>
      <c r="C8" s="9">
        <v>5</v>
      </c>
      <c r="D8" s="8" t="s">
        <v>5</v>
      </c>
      <c r="E8" s="10">
        <v>52</v>
      </c>
      <c r="F8" s="7">
        <f>Table1[[#This Row],[Rate]]*Table1[[#This Row],[Qty]]</f>
        <v>260</v>
      </c>
      <c r="G8" s="32">
        <v>26</v>
      </c>
      <c r="H8" s="64">
        <v>0</v>
      </c>
      <c r="I8" s="26">
        <f>Table1[[#This Row],[This Month Qty]]+Table1[[#This Row],[Previous Qty]]</f>
        <v>26</v>
      </c>
      <c r="J8" s="7">
        <f>Table1[[#This Row],[Previous Qty]]*Table1[[#This Row],[Rate]]</f>
        <v>1352</v>
      </c>
      <c r="K8" s="7">
        <f>Table1[[#This Row],[Cumulative Amount]]-Table1[[#This Row],[Previous Amount]]</f>
        <v>0</v>
      </c>
      <c r="L8" s="7">
        <f>Table1[[#This Row],[Cumulative Qty]]*Table1[[#This Row],[Rate]]</f>
        <v>1352</v>
      </c>
    </row>
    <row r="9" spans="1:12" x14ac:dyDescent="0.3">
      <c r="A9" s="8" t="s">
        <v>10</v>
      </c>
      <c r="B9" s="44" t="s">
        <v>12</v>
      </c>
      <c r="C9" s="9">
        <v>5</v>
      </c>
      <c r="D9" s="8" t="s">
        <v>5</v>
      </c>
      <c r="E9" s="10">
        <v>60</v>
      </c>
      <c r="F9" s="7">
        <f>Table1[[#This Row],[Rate]]*Table1[[#This Row],[Qty]]</f>
        <v>300</v>
      </c>
      <c r="G9" s="32">
        <v>158</v>
      </c>
      <c r="H9" s="64">
        <v>6</v>
      </c>
      <c r="I9" s="26">
        <f>Table1[[#This Row],[This Month Qty]]+Table1[[#This Row],[Previous Qty]]</f>
        <v>164</v>
      </c>
      <c r="J9" s="7">
        <f>Table1[[#This Row],[Previous Qty]]*Table1[[#This Row],[Rate]]</f>
        <v>9480</v>
      </c>
      <c r="K9" s="7">
        <f>Table1[[#This Row],[Cumulative Amount]]-Table1[[#This Row],[Previous Amount]]</f>
        <v>360</v>
      </c>
      <c r="L9" s="7">
        <f>Table1[[#This Row],[Cumulative Qty]]*Table1[[#This Row],[Rate]]</f>
        <v>9840</v>
      </c>
    </row>
    <row r="10" spans="1:12" x14ac:dyDescent="0.3">
      <c r="A10" s="8"/>
      <c r="B10" s="44"/>
      <c r="C10" s="9"/>
      <c r="D10" s="8"/>
      <c r="E10" s="10"/>
      <c r="F10" s="7"/>
      <c r="G10" s="31"/>
      <c r="H10" s="26"/>
      <c r="I10" s="26"/>
      <c r="J10" s="7"/>
      <c r="K10" s="7"/>
      <c r="L10" s="7"/>
    </row>
    <row r="11" spans="1:12" x14ac:dyDescent="0.3">
      <c r="A11" s="8"/>
      <c r="B11" s="44" t="s">
        <v>13</v>
      </c>
      <c r="C11" s="9"/>
      <c r="D11" s="8"/>
      <c r="E11" s="10"/>
      <c r="F11" s="7"/>
      <c r="G11" s="31"/>
      <c r="H11" s="26"/>
      <c r="I11" s="26"/>
      <c r="J11" s="7"/>
      <c r="K11" s="7"/>
      <c r="L11" s="7"/>
    </row>
    <row r="12" spans="1:12" x14ac:dyDescent="0.3">
      <c r="A12" s="8" t="s">
        <v>14</v>
      </c>
      <c r="B12" s="44" t="s">
        <v>4</v>
      </c>
      <c r="C12" s="9">
        <v>25</v>
      </c>
      <c r="D12" s="8" t="s">
        <v>5</v>
      </c>
      <c r="E12" s="10">
        <v>50</v>
      </c>
      <c r="F12" s="7">
        <f>Table1[[#This Row],[Rate]]*Table1[[#This Row],[Qty]]</f>
        <v>1250</v>
      </c>
      <c r="G12" s="32">
        <v>255</v>
      </c>
      <c r="H12" s="26">
        <v>0</v>
      </c>
      <c r="I12" s="26">
        <f>Table1[[#This Row],[This Month Qty]]+Table1[[#This Row],[Previous Qty]]</f>
        <v>255</v>
      </c>
      <c r="J12" s="7">
        <f>Table1[[#This Row],[Previous Qty]]*Table1[[#This Row],[Rate]]</f>
        <v>12750</v>
      </c>
      <c r="K12" s="7">
        <f>Table1[[#This Row],[Cumulative Amount]]-Table1[[#This Row],[Previous Amount]]</f>
        <v>0</v>
      </c>
      <c r="L12" s="7">
        <f>Table1[[#This Row],[Cumulative Qty]]*Table1[[#This Row],[Rate]]</f>
        <v>12750</v>
      </c>
    </row>
    <row r="13" spans="1:12" x14ac:dyDescent="0.3">
      <c r="A13" s="8" t="s">
        <v>15</v>
      </c>
      <c r="B13" s="44" t="s">
        <v>7</v>
      </c>
      <c r="C13" s="9">
        <v>25</v>
      </c>
      <c r="D13" s="8" t="s">
        <v>5</v>
      </c>
      <c r="E13" s="10">
        <v>55</v>
      </c>
      <c r="F13" s="7">
        <f>Table1[[#This Row],[Rate]]*Table1[[#This Row],[Qty]]</f>
        <v>1375</v>
      </c>
      <c r="G13" s="32">
        <v>6</v>
      </c>
      <c r="H13" s="26">
        <v>2</v>
      </c>
      <c r="I13" s="26">
        <f>Table1[[#This Row],[This Month Qty]]+Table1[[#This Row],[Previous Qty]]</f>
        <v>8</v>
      </c>
      <c r="J13" s="7">
        <f>Table1[[#This Row],[Previous Qty]]*Table1[[#This Row],[Rate]]</f>
        <v>330</v>
      </c>
      <c r="K13" s="7">
        <f>Table1[[#This Row],[Cumulative Amount]]-Table1[[#This Row],[Previous Amount]]</f>
        <v>110</v>
      </c>
      <c r="L13" s="7">
        <f>Table1[[#This Row],[Cumulative Qty]]*Table1[[#This Row],[Rate]]</f>
        <v>440</v>
      </c>
    </row>
    <row r="14" spans="1:12" x14ac:dyDescent="0.3">
      <c r="A14" s="8" t="s">
        <v>16</v>
      </c>
      <c r="B14" s="44" t="s">
        <v>9</v>
      </c>
      <c r="C14" s="9">
        <v>5</v>
      </c>
      <c r="D14" s="8" t="s">
        <v>5</v>
      </c>
      <c r="E14" s="10">
        <v>64</v>
      </c>
      <c r="F14" s="7">
        <f>Table1[[#This Row],[Rate]]*Table1[[#This Row],[Qty]]</f>
        <v>320</v>
      </c>
      <c r="G14" s="32">
        <v>86</v>
      </c>
      <c r="H14" s="64">
        <v>9</v>
      </c>
      <c r="I14" s="26">
        <f>Table1[[#This Row],[This Month Qty]]+Table1[[#This Row],[Previous Qty]]</f>
        <v>95</v>
      </c>
      <c r="J14" s="7">
        <f>Table1[[#This Row],[Previous Qty]]*Table1[[#This Row],[Rate]]</f>
        <v>5504</v>
      </c>
      <c r="K14" s="7">
        <f>Table1[[#This Row],[Cumulative Amount]]-Table1[[#This Row],[Previous Amount]]</f>
        <v>576</v>
      </c>
      <c r="L14" s="7">
        <f>Table1[[#This Row],[Cumulative Qty]]*Table1[[#This Row],[Rate]]</f>
        <v>6080</v>
      </c>
    </row>
    <row r="15" spans="1:12" x14ac:dyDescent="0.3">
      <c r="A15" s="8" t="s">
        <v>17</v>
      </c>
      <c r="B15" s="44" t="s">
        <v>11</v>
      </c>
      <c r="C15" s="9">
        <v>5</v>
      </c>
      <c r="D15" s="8" t="s">
        <v>5</v>
      </c>
      <c r="E15" s="10">
        <v>67</v>
      </c>
      <c r="F15" s="7">
        <f>Table1[[#This Row],[Rate]]*Table1[[#This Row],[Qty]]</f>
        <v>335</v>
      </c>
      <c r="G15" s="32">
        <v>50</v>
      </c>
      <c r="H15" s="26">
        <v>14</v>
      </c>
      <c r="I15" s="26">
        <f>Table1[[#This Row],[This Month Qty]]+Table1[[#This Row],[Previous Qty]]</f>
        <v>64</v>
      </c>
      <c r="J15" s="7">
        <f>Table1[[#This Row],[Previous Qty]]*Table1[[#This Row],[Rate]]</f>
        <v>3350</v>
      </c>
      <c r="K15" s="7">
        <f>Table1[[#This Row],[Cumulative Amount]]-Table1[[#This Row],[Previous Amount]]</f>
        <v>938</v>
      </c>
      <c r="L15" s="7">
        <f>Table1[[#This Row],[Cumulative Qty]]*Table1[[#This Row],[Rate]]</f>
        <v>4288</v>
      </c>
    </row>
    <row r="16" spans="1:12" x14ac:dyDescent="0.3">
      <c r="A16" s="8" t="s">
        <v>18</v>
      </c>
      <c r="B16" s="44" t="s">
        <v>12</v>
      </c>
      <c r="C16" s="9">
        <v>5</v>
      </c>
      <c r="D16" s="8" t="s">
        <v>5</v>
      </c>
      <c r="E16" s="10">
        <v>75</v>
      </c>
      <c r="F16" s="7">
        <f>Table1[[#This Row],[Rate]]*Table1[[#This Row],[Qty]]</f>
        <v>375</v>
      </c>
      <c r="G16" s="32">
        <v>49</v>
      </c>
      <c r="H16" s="64">
        <v>57</v>
      </c>
      <c r="I16" s="26">
        <f>Table1[[#This Row],[This Month Qty]]+Table1[[#This Row],[Previous Qty]]</f>
        <v>106</v>
      </c>
      <c r="J16" s="7">
        <f>Table1[[#This Row],[Previous Qty]]*Table1[[#This Row],[Rate]]</f>
        <v>3675</v>
      </c>
      <c r="K16" s="7">
        <f>Table1[[#This Row],[Cumulative Amount]]-Table1[[#This Row],[Previous Amount]]</f>
        <v>4275</v>
      </c>
      <c r="L16" s="7">
        <f>Table1[[#This Row],[Cumulative Qty]]*Table1[[#This Row],[Rate]]</f>
        <v>7950</v>
      </c>
    </row>
    <row r="17" spans="1:12" x14ac:dyDescent="0.3">
      <c r="A17" s="8"/>
      <c r="B17" s="44"/>
      <c r="C17" s="9"/>
      <c r="D17" s="8"/>
      <c r="E17" s="10"/>
      <c r="F17" s="7"/>
      <c r="G17" s="31"/>
      <c r="H17" s="26"/>
      <c r="I17" s="26"/>
      <c r="J17" s="7"/>
      <c r="K17" s="7"/>
      <c r="L17" s="7"/>
    </row>
    <row r="18" spans="1:12" x14ac:dyDescent="0.3">
      <c r="A18" s="8"/>
      <c r="B18" s="44" t="s">
        <v>19</v>
      </c>
      <c r="C18" s="9"/>
      <c r="D18" s="8"/>
      <c r="E18" s="10"/>
      <c r="F18" s="7"/>
      <c r="G18" s="31"/>
      <c r="H18" s="26"/>
      <c r="I18" s="26"/>
      <c r="J18" s="7"/>
      <c r="K18" s="7"/>
      <c r="L18" s="7"/>
    </row>
    <row r="19" spans="1:12" x14ac:dyDescent="0.3">
      <c r="A19" s="8" t="s">
        <v>20</v>
      </c>
      <c r="B19" s="44" t="s">
        <v>4</v>
      </c>
      <c r="C19" s="9">
        <v>25</v>
      </c>
      <c r="D19" s="8" t="s">
        <v>5</v>
      </c>
      <c r="E19" s="10">
        <v>60</v>
      </c>
      <c r="F19" s="7">
        <f>Table1[[#This Row],[Rate]]*Table1[[#This Row],[Qty]]</f>
        <v>1500</v>
      </c>
      <c r="G19" s="32">
        <v>37</v>
      </c>
      <c r="H19" s="64">
        <v>2</v>
      </c>
      <c r="I19" s="26">
        <f>Table1[[#This Row],[This Month Qty]]+Table1[[#This Row],[Previous Qty]]</f>
        <v>39</v>
      </c>
      <c r="J19" s="7">
        <f>Table1[[#This Row],[Previous Qty]]*Table1[[#This Row],[Rate]]</f>
        <v>2220</v>
      </c>
      <c r="K19" s="7">
        <f>Table1[[#This Row],[Cumulative Amount]]-Table1[[#This Row],[Previous Amount]]</f>
        <v>120</v>
      </c>
      <c r="L19" s="7">
        <f>Table1[[#This Row],[Cumulative Qty]]*Table1[[#This Row],[Rate]]</f>
        <v>2340</v>
      </c>
    </row>
    <row r="20" spans="1:12" x14ac:dyDescent="0.3">
      <c r="A20" s="8" t="s">
        <v>21</v>
      </c>
      <c r="B20" s="44" t="s">
        <v>7</v>
      </c>
      <c r="C20" s="9">
        <v>25</v>
      </c>
      <c r="D20" s="8" t="s">
        <v>5</v>
      </c>
      <c r="E20" s="10">
        <v>65</v>
      </c>
      <c r="F20" s="7">
        <f>Table1[[#This Row],[Rate]]*Table1[[#This Row],[Qty]]</f>
        <v>1625</v>
      </c>
      <c r="G20" s="32">
        <v>30</v>
      </c>
      <c r="H20" s="64">
        <v>8</v>
      </c>
      <c r="I20" s="26">
        <f>Table1[[#This Row],[This Month Qty]]+Table1[[#This Row],[Previous Qty]]</f>
        <v>38</v>
      </c>
      <c r="J20" s="7">
        <f>Table1[[#This Row],[Previous Qty]]*Table1[[#This Row],[Rate]]</f>
        <v>1950</v>
      </c>
      <c r="K20" s="7">
        <f>Table1[[#This Row],[Cumulative Amount]]-Table1[[#This Row],[Previous Amount]]</f>
        <v>520</v>
      </c>
      <c r="L20" s="7">
        <f>Table1[[#This Row],[Cumulative Qty]]*Table1[[#This Row],[Rate]]</f>
        <v>2470</v>
      </c>
    </row>
    <row r="21" spans="1:12" x14ac:dyDescent="0.3">
      <c r="A21" s="8" t="s">
        <v>22</v>
      </c>
      <c r="B21" s="44" t="s">
        <v>9</v>
      </c>
      <c r="C21" s="9">
        <v>5</v>
      </c>
      <c r="D21" s="8" t="s">
        <v>5</v>
      </c>
      <c r="E21" s="10">
        <v>78</v>
      </c>
      <c r="F21" s="7">
        <f>Table1[[#This Row],[Rate]]*Table1[[#This Row],[Qty]]</f>
        <v>390</v>
      </c>
      <c r="G21" s="32">
        <v>263</v>
      </c>
      <c r="H21" s="64">
        <v>6</v>
      </c>
      <c r="I21" s="26">
        <f>Table1[[#This Row],[This Month Qty]]+Table1[[#This Row],[Previous Qty]]</f>
        <v>269</v>
      </c>
      <c r="J21" s="7">
        <f>Table1[[#This Row],[Previous Qty]]*Table1[[#This Row],[Rate]]</f>
        <v>20514</v>
      </c>
      <c r="K21" s="7">
        <f>Table1[[#This Row],[Cumulative Amount]]-Table1[[#This Row],[Previous Amount]]</f>
        <v>468</v>
      </c>
      <c r="L21" s="7">
        <f>Table1[[#This Row],[Cumulative Qty]]*Table1[[#This Row],[Rate]]</f>
        <v>20982</v>
      </c>
    </row>
    <row r="22" spans="1:12" x14ac:dyDescent="0.3">
      <c r="A22" s="8" t="s">
        <v>23</v>
      </c>
      <c r="B22" s="44" t="s">
        <v>11</v>
      </c>
      <c r="C22" s="9">
        <v>5</v>
      </c>
      <c r="D22" s="8" t="s">
        <v>5</v>
      </c>
      <c r="E22" s="10">
        <v>84</v>
      </c>
      <c r="F22" s="7">
        <f>Table1[[#This Row],[Rate]]*Table1[[#This Row],[Qty]]</f>
        <v>420</v>
      </c>
      <c r="G22" s="32">
        <v>87</v>
      </c>
      <c r="H22" s="26">
        <v>7</v>
      </c>
      <c r="I22" s="26">
        <f>Table1[[#This Row],[This Month Qty]]+Table1[[#This Row],[Previous Qty]]</f>
        <v>94</v>
      </c>
      <c r="J22" s="7">
        <f>Table1[[#This Row],[Previous Qty]]*Table1[[#This Row],[Rate]]</f>
        <v>7308</v>
      </c>
      <c r="K22" s="7">
        <f>Table1[[#This Row],[Cumulative Amount]]-Table1[[#This Row],[Previous Amount]]</f>
        <v>588</v>
      </c>
      <c r="L22" s="7">
        <f>Table1[[#This Row],[Cumulative Qty]]*Table1[[#This Row],[Rate]]</f>
        <v>7896</v>
      </c>
    </row>
    <row r="23" spans="1:12" x14ac:dyDescent="0.3">
      <c r="A23" s="8" t="s">
        <v>24</v>
      </c>
      <c r="B23" s="44" t="s">
        <v>12</v>
      </c>
      <c r="C23" s="9">
        <v>5</v>
      </c>
      <c r="D23" s="8" t="s">
        <v>5</v>
      </c>
      <c r="E23" s="10">
        <v>90</v>
      </c>
      <c r="F23" s="7">
        <f>Table1[[#This Row],[Rate]]*Table1[[#This Row],[Qty]]</f>
        <v>450</v>
      </c>
      <c r="G23" s="32">
        <v>50</v>
      </c>
      <c r="H23" s="64">
        <v>12</v>
      </c>
      <c r="I23" s="26">
        <f>Table1[[#This Row],[This Month Qty]]+Table1[[#This Row],[Previous Qty]]</f>
        <v>62</v>
      </c>
      <c r="J23" s="7">
        <f>Table1[[#This Row],[Previous Qty]]*Table1[[#This Row],[Rate]]</f>
        <v>4500</v>
      </c>
      <c r="K23" s="7">
        <f>Table1[[#This Row],[Cumulative Amount]]-Table1[[#This Row],[Previous Amount]]</f>
        <v>1080</v>
      </c>
      <c r="L23" s="7">
        <f>Table1[[#This Row],[Cumulative Qty]]*Table1[[#This Row],[Rate]]</f>
        <v>5580</v>
      </c>
    </row>
    <row r="24" spans="1:12" x14ac:dyDescent="0.3">
      <c r="A24" s="8"/>
      <c r="B24" s="44"/>
      <c r="C24" s="9"/>
      <c r="D24" s="8"/>
      <c r="E24" s="10"/>
      <c r="F24" s="7"/>
      <c r="G24" s="31"/>
      <c r="H24" s="26"/>
      <c r="I24" s="26"/>
      <c r="J24" s="7"/>
      <c r="K24" s="7"/>
      <c r="L24" s="7"/>
    </row>
    <row r="25" spans="1:12" x14ac:dyDescent="0.3">
      <c r="A25" s="8"/>
      <c r="B25" s="44" t="s">
        <v>25</v>
      </c>
      <c r="C25" s="9"/>
      <c r="D25" s="8"/>
      <c r="E25" s="10"/>
      <c r="F25" s="7"/>
      <c r="G25" s="31"/>
      <c r="H25" s="26"/>
      <c r="I25" s="26"/>
      <c r="J25" s="7"/>
      <c r="K25" s="7"/>
      <c r="L25" s="7"/>
    </row>
    <row r="26" spans="1:12" x14ac:dyDescent="0.3">
      <c r="A26" s="8" t="s">
        <v>26</v>
      </c>
      <c r="B26" s="44" t="s">
        <v>4</v>
      </c>
      <c r="C26" s="9">
        <v>25</v>
      </c>
      <c r="D26" s="8" t="s">
        <v>5</v>
      </c>
      <c r="E26" s="10">
        <v>70</v>
      </c>
      <c r="F26" s="7">
        <f>Table1[[#This Row],[Rate]]*Table1[[#This Row],[Qty]]</f>
        <v>1750</v>
      </c>
      <c r="G26" s="32">
        <v>111</v>
      </c>
      <c r="H26" s="26">
        <v>0</v>
      </c>
      <c r="I26" s="26">
        <f>Table1[[#This Row],[This Month Qty]]+Table1[[#This Row],[Previous Qty]]</f>
        <v>111</v>
      </c>
      <c r="J26" s="7">
        <f>Table1[[#This Row],[Previous Qty]]*Table1[[#This Row],[Rate]]</f>
        <v>7770</v>
      </c>
      <c r="K26" s="7">
        <f>Table1[[#This Row],[Cumulative Amount]]-Table1[[#This Row],[Previous Amount]]</f>
        <v>0</v>
      </c>
      <c r="L26" s="7">
        <f>Table1[[#This Row],[Cumulative Qty]]*Table1[[#This Row],[Rate]]</f>
        <v>7770</v>
      </c>
    </row>
    <row r="27" spans="1:12" x14ac:dyDescent="0.3">
      <c r="A27" s="8" t="s">
        <v>27</v>
      </c>
      <c r="B27" s="44" t="s">
        <v>7</v>
      </c>
      <c r="C27" s="9">
        <v>25</v>
      </c>
      <c r="D27" s="8" t="s">
        <v>5</v>
      </c>
      <c r="E27" s="10">
        <v>74</v>
      </c>
      <c r="F27" s="7">
        <f>Table1[[#This Row],[Rate]]*Table1[[#This Row],[Qty]]</f>
        <v>1850</v>
      </c>
      <c r="G27" s="32">
        <v>132</v>
      </c>
      <c r="H27" s="26">
        <v>0</v>
      </c>
      <c r="I27" s="26">
        <f>Table1[[#This Row],[This Month Qty]]+Table1[[#This Row],[Previous Qty]]</f>
        <v>132</v>
      </c>
      <c r="J27" s="7">
        <f>Table1[[#This Row],[Previous Qty]]*Table1[[#This Row],[Rate]]</f>
        <v>9768</v>
      </c>
      <c r="K27" s="7">
        <f>Table1[[#This Row],[Cumulative Amount]]-Table1[[#This Row],[Previous Amount]]</f>
        <v>0</v>
      </c>
      <c r="L27" s="7">
        <f>Table1[[#This Row],[Cumulative Qty]]*Table1[[#This Row],[Rate]]</f>
        <v>9768</v>
      </c>
    </row>
    <row r="28" spans="1:12" x14ac:dyDescent="0.3">
      <c r="A28" s="8" t="s">
        <v>28</v>
      </c>
      <c r="B28" s="44" t="s">
        <v>9</v>
      </c>
      <c r="C28" s="9">
        <v>5</v>
      </c>
      <c r="D28" s="8" t="s">
        <v>5</v>
      </c>
      <c r="E28" s="10">
        <v>88</v>
      </c>
      <c r="F28" s="7">
        <f>Table1[[#This Row],[Rate]]*Table1[[#This Row],[Qty]]</f>
        <v>440</v>
      </c>
      <c r="G28" s="32">
        <v>325</v>
      </c>
      <c r="H28" s="26">
        <v>0</v>
      </c>
      <c r="I28" s="26">
        <f>Table1[[#This Row],[This Month Qty]]+Table1[[#This Row],[Previous Qty]]</f>
        <v>325</v>
      </c>
      <c r="J28" s="7">
        <f>Table1[[#This Row],[Previous Qty]]*Table1[[#This Row],[Rate]]</f>
        <v>28600</v>
      </c>
      <c r="K28" s="7">
        <f>Table1[[#This Row],[Cumulative Amount]]-Table1[[#This Row],[Previous Amount]]</f>
        <v>0</v>
      </c>
      <c r="L28" s="7">
        <f>Table1[[#This Row],[Cumulative Qty]]*Table1[[#This Row],[Rate]]</f>
        <v>28600</v>
      </c>
    </row>
    <row r="29" spans="1:12" x14ac:dyDescent="0.3">
      <c r="A29" s="8" t="s">
        <v>29</v>
      </c>
      <c r="B29" s="44" t="s">
        <v>11</v>
      </c>
      <c r="C29" s="9">
        <v>5</v>
      </c>
      <c r="D29" s="8" t="s">
        <v>5</v>
      </c>
      <c r="E29" s="10">
        <v>95</v>
      </c>
      <c r="F29" s="7">
        <f>Table1[[#This Row],[Rate]]*Table1[[#This Row],[Qty]]</f>
        <v>475</v>
      </c>
      <c r="G29" s="32">
        <v>175</v>
      </c>
      <c r="H29" s="64">
        <v>1</v>
      </c>
      <c r="I29" s="26">
        <f>Table1[[#This Row],[This Month Qty]]+Table1[[#This Row],[Previous Qty]]</f>
        <v>176</v>
      </c>
      <c r="J29" s="7">
        <f>Table1[[#This Row],[Previous Qty]]*Table1[[#This Row],[Rate]]</f>
        <v>16625</v>
      </c>
      <c r="K29" s="7">
        <f>Table1[[#This Row],[Cumulative Amount]]-Table1[[#This Row],[Previous Amount]]</f>
        <v>95</v>
      </c>
      <c r="L29" s="7">
        <f>Table1[[#This Row],[Cumulative Qty]]*Table1[[#This Row],[Rate]]</f>
        <v>16720</v>
      </c>
    </row>
    <row r="30" spans="1:12" x14ac:dyDescent="0.3">
      <c r="A30" s="8" t="s">
        <v>30</v>
      </c>
      <c r="B30" s="44" t="s">
        <v>12</v>
      </c>
      <c r="C30" s="9">
        <v>5</v>
      </c>
      <c r="D30" s="8" t="s">
        <v>5</v>
      </c>
      <c r="E30" s="10">
        <v>110</v>
      </c>
      <c r="F30" s="7">
        <f>Table1[[#This Row],[Rate]]*Table1[[#This Row],[Qty]]</f>
        <v>550</v>
      </c>
      <c r="G30" s="32">
        <v>199</v>
      </c>
      <c r="H30" s="64">
        <v>2</v>
      </c>
      <c r="I30" s="26">
        <f>Table1[[#This Row],[This Month Qty]]+Table1[[#This Row],[Previous Qty]]</f>
        <v>201</v>
      </c>
      <c r="J30" s="7">
        <f>Table1[[#This Row],[Previous Qty]]*Table1[[#This Row],[Rate]]</f>
        <v>21890</v>
      </c>
      <c r="K30" s="7">
        <f>Table1[[#This Row],[Cumulative Amount]]-Table1[[#This Row],[Previous Amount]]</f>
        <v>220</v>
      </c>
      <c r="L30" s="7">
        <f>Table1[[#This Row],[Cumulative Qty]]*Table1[[#This Row],[Rate]]</f>
        <v>22110</v>
      </c>
    </row>
    <row r="31" spans="1:12" x14ac:dyDescent="0.3">
      <c r="A31" s="8"/>
      <c r="B31" s="44"/>
      <c r="C31" s="9"/>
      <c r="D31" s="8"/>
      <c r="E31" s="10"/>
      <c r="F31" s="7"/>
      <c r="G31" s="31"/>
      <c r="H31" s="26"/>
      <c r="I31" s="26"/>
      <c r="J31" s="7"/>
      <c r="K31" s="7"/>
      <c r="L31" s="7"/>
    </row>
    <row r="32" spans="1:12" x14ac:dyDescent="0.3">
      <c r="A32" s="8"/>
      <c r="B32" s="44" t="s">
        <v>31</v>
      </c>
      <c r="C32" s="9"/>
      <c r="D32" s="8"/>
      <c r="E32" s="10"/>
      <c r="F32" s="7"/>
      <c r="G32" s="31"/>
      <c r="H32" s="26"/>
      <c r="I32" s="26"/>
      <c r="J32" s="7"/>
      <c r="K32" s="7"/>
      <c r="L32" s="7"/>
    </row>
    <row r="33" spans="1:12" x14ac:dyDescent="0.3">
      <c r="A33" s="8" t="s">
        <v>32</v>
      </c>
      <c r="B33" s="44" t="s">
        <v>4</v>
      </c>
      <c r="C33" s="9">
        <v>25</v>
      </c>
      <c r="D33" s="8" t="s">
        <v>5</v>
      </c>
      <c r="E33" s="10">
        <v>112</v>
      </c>
      <c r="F33" s="7">
        <f>Table1[[#This Row],[Rate]]*Table1[[#This Row],[Qty]]</f>
        <v>2800</v>
      </c>
      <c r="G33" s="32">
        <v>7</v>
      </c>
      <c r="H33" s="26">
        <v>0</v>
      </c>
      <c r="I33" s="26">
        <f>Table1[[#This Row],[This Month Qty]]+Table1[[#This Row],[Previous Qty]]</f>
        <v>7</v>
      </c>
      <c r="J33" s="7">
        <f>Table1[[#This Row],[Previous Qty]]*Table1[[#This Row],[Rate]]</f>
        <v>784</v>
      </c>
      <c r="K33" s="7">
        <f>Table1[[#This Row],[Cumulative Amount]]-Table1[[#This Row],[Previous Amount]]</f>
        <v>0</v>
      </c>
      <c r="L33" s="7">
        <f>Table1[[#This Row],[Cumulative Qty]]*Table1[[#This Row],[Rate]]</f>
        <v>784</v>
      </c>
    </row>
    <row r="34" spans="1:12" x14ac:dyDescent="0.3">
      <c r="A34" s="8" t="s">
        <v>33</v>
      </c>
      <c r="B34" s="44" t="s">
        <v>7</v>
      </c>
      <c r="C34" s="9">
        <v>25</v>
      </c>
      <c r="D34" s="8" t="s">
        <v>5</v>
      </c>
      <c r="E34" s="10">
        <v>125</v>
      </c>
      <c r="F34" s="7">
        <f>Table1[[#This Row],[Rate]]*Table1[[#This Row],[Qty]]</f>
        <v>3125</v>
      </c>
      <c r="G34" s="32">
        <v>14</v>
      </c>
      <c r="H34" s="26">
        <v>0</v>
      </c>
      <c r="I34" s="26">
        <f>Table1[[#This Row],[This Month Qty]]+Table1[[#This Row],[Previous Qty]]</f>
        <v>14</v>
      </c>
      <c r="J34" s="7">
        <f>Table1[[#This Row],[Previous Qty]]*Table1[[#This Row],[Rate]]</f>
        <v>1750</v>
      </c>
      <c r="K34" s="7">
        <f>Table1[[#This Row],[Cumulative Amount]]-Table1[[#This Row],[Previous Amount]]</f>
        <v>0</v>
      </c>
      <c r="L34" s="7">
        <f>Table1[[#This Row],[Cumulative Qty]]*Table1[[#This Row],[Rate]]</f>
        <v>1750</v>
      </c>
    </row>
    <row r="35" spans="1:12" x14ac:dyDescent="0.3">
      <c r="A35" s="8" t="s">
        <v>34</v>
      </c>
      <c r="B35" s="44" t="s">
        <v>9</v>
      </c>
      <c r="C35" s="9">
        <v>5</v>
      </c>
      <c r="D35" s="8" t="s">
        <v>5</v>
      </c>
      <c r="E35" s="10">
        <v>150</v>
      </c>
      <c r="F35" s="7">
        <f>Table1[[#This Row],[Rate]]*Table1[[#This Row],[Qty]]</f>
        <v>750</v>
      </c>
      <c r="G35" s="32">
        <v>32</v>
      </c>
      <c r="H35" s="26">
        <v>0</v>
      </c>
      <c r="I35" s="26">
        <f>Table1[[#This Row],[This Month Qty]]+Table1[[#This Row],[Previous Qty]]</f>
        <v>32</v>
      </c>
      <c r="J35" s="7">
        <f>Table1[[#This Row],[Previous Qty]]*Table1[[#This Row],[Rate]]</f>
        <v>4800</v>
      </c>
      <c r="K35" s="7">
        <f>Table1[[#This Row],[Cumulative Amount]]-Table1[[#This Row],[Previous Amount]]</f>
        <v>0</v>
      </c>
      <c r="L35" s="7">
        <f>Table1[[#This Row],[Cumulative Qty]]*Table1[[#This Row],[Rate]]</f>
        <v>4800</v>
      </c>
    </row>
    <row r="36" spans="1:12" x14ac:dyDescent="0.3">
      <c r="A36" s="8" t="s">
        <v>35</v>
      </c>
      <c r="B36" s="44" t="s">
        <v>11</v>
      </c>
      <c r="C36" s="9">
        <v>5</v>
      </c>
      <c r="D36" s="8" t="s">
        <v>5</v>
      </c>
      <c r="E36" s="10">
        <v>158</v>
      </c>
      <c r="F36" s="7">
        <f>Table1[[#This Row],[Rate]]*Table1[[#This Row],[Qty]]</f>
        <v>790</v>
      </c>
      <c r="G36" s="32">
        <v>8</v>
      </c>
      <c r="H36" s="26">
        <v>0</v>
      </c>
      <c r="I36" s="26">
        <f>Table1[[#This Row],[This Month Qty]]+Table1[[#This Row],[Previous Qty]]</f>
        <v>8</v>
      </c>
      <c r="J36" s="7">
        <f>Table1[[#This Row],[Previous Qty]]*Table1[[#This Row],[Rate]]</f>
        <v>1264</v>
      </c>
      <c r="K36" s="7">
        <f>Table1[[#This Row],[Cumulative Amount]]-Table1[[#This Row],[Previous Amount]]</f>
        <v>0</v>
      </c>
      <c r="L36" s="7">
        <f>Table1[[#This Row],[Cumulative Qty]]*Table1[[#This Row],[Rate]]</f>
        <v>1264</v>
      </c>
    </row>
    <row r="37" spans="1:12" x14ac:dyDescent="0.3">
      <c r="A37" s="8" t="s">
        <v>36</v>
      </c>
      <c r="B37" s="44" t="s">
        <v>12</v>
      </c>
      <c r="C37" s="9">
        <v>5</v>
      </c>
      <c r="D37" s="8" t="s">
        <v>5</v>
      </c>
      <c r="E37" s="10">
        <v>175</v>
      </c>
      <c r="F37" s="7">
        <f>Table1[[#This Row],[Rate]]*Table1[[#This Row],[Qty]]</f>
        <v>875</v>
      </c>
      <c r="G37" s="32">
        <v>17</v>
      </c>
      <c r="H37" s="26">
        <v>0</v>
      </c>
      <c r="I37" s="26">
        <f>Table1[[#This Row],[This Month Qty]]+Table1[[#This Row],[Previous Qty]]</f>
        <v>17</v>
      </c>
      <c r="J37" s="7">
        <f>Table1[[#This Row],[Previous Qty]]*Table1[[#This Row],[Rate]]</f>
        <v>2975</v>
      </c>
      <c r="K37" s="7">
        <f>Table1[[#This Row],[Cumulative Amount]]-Table1[[#This Row],[Previous Amount]]</f>
        <v>0</v>
      </c>
      <c r="L37" s="7">
        <f>Table1[[#This Row],[Cumulative Qty]]*Table1[[#This Row],[Rate]]</f>
        <v>2975</v>
      </c>
    </row>
    <row r="38" spans="1:12" x14ac:dyDescent="0.3">
      <c r="A38" s="8"/>
      <c r="B38" s="44"/>
      <c r="C38" s="9"/>
      <c r="D38" s="8"/>
      <c r="E38" s="10"/>
      <c r="F38" s="7"/>
      <c r="G38" s="31"/>
      <c r="H38" s="26"/>
      <c r="I38" s="26"/>
      <c r="J38" s="7"/>
      <c r="K38" s="7"/>
      <c r="L38" s="7"/>
    </row>
    <row r="39" spans="1:12" x14ac:dyDescent="0.3">
      <c r="A39" s="8" t="s">
        <v>37</v>
      </c>
      <c r="B39" s="44" t="s">
        <v>38</v>
      </c>
      <c r="C39" s="9"/>
      <c r="D39" s="8"/>
      <c r="E39" s="10"/>
      <c r="F39" s="7"/>
      <c r="G39" s="31"/>
      <c r="H39" s="26"/>
      <c r="I39" s="26"/>
      <c r="J39" s="7"/>
      <c r="K39" s="7"/>
      <c r="L39" s="7"/>
    </row>
    <row r="40" spans="1:12" s="52" customFormat="1" ht="28.8" x14ac:dyDescent="0.3">
      <c r="A40" s="8" t="s">
        <v>39</v>
      </c>
      <c r="B40" s="44" t="s">
        <v>40</v>
      </c>
      <c r="C40" s="9">
        <v>25</v>
      </c>
      <c r="D40" s="8" t="s">
        <v>5</v>
      </c>
      <c r="E40" s="10">
        <v>150</v>
      </c>
      <c r="F40" s="50">
        <f>Table1[[#This Row],[Rate]]*Table1[[#This Row],[Qty]]</f>
        <v>3750</v>
      </c>
      <c r="G40" s="32">
        <v>86</v>
      </c>
      <c r="H40" s="65">
        <v>12</v>
      </c>
      <c r="I40" s="51">
        <f>Table1[[#This Row],[This Month Qty]]+Table1[[#This Row],[Previous Qty]]</f>
        <v>98</v>
      </c>
      <c r="J40" s="50">
        <f>Table1[[#This Row],[Previous Qty]]*Table1[[#This Row],[Rate]]</f>
        <v>12900</v>
      </c>
      <c r="K40" s="50">
        <f>Table1[[#This Row],[Cumulative Amount]]-Table1[[#This Row],[Previous Amount]]</f>
        <v>1800</v>
      </c>
      <c r="L40" s="50">
        <f>Table1[[#This Row],[Cumulative Qty]]*Table1[[#This Row],[Rate]]</f>
        <v>14700</v>
      </c>
    </row>
    <row r="41" spans="1:12" x14ac:dyDescent="0.3">
      <c r="A41" s="8"/>
      <c r="B41" s="44"/>
      <c r="C41" s="9"/>
      <c r="D41" s="8"/>
      <c r="E41" s="10"/>
      <c r="F41" s="7"/>
      <c r="G41" s="31"/>
      <c r="H41" s="26"/>
      <c r="I41" s="26"/>
      <c r="J41" s="7"/>
      <c r="K41" s="7"/>
      <c r="L41" s="7"/>
    </row>
    <row r="42" spans="1:12" x14ac:dyDescent="0.3">
      <c r="A42" s="8" t="s">
        <v>41</v>
      </c>
      <c r="B42" s="44" t="s">
        <v>42</v>
      </c>
      <c r="C42" s="9"/>
      <c r="D42" s="8"/>
      <c r="E42" s="10"/>
      <c r="F42" s="7"/>
      <c r="G42" s="31"/>
      <c r="H42" s="26"/>
      <c r="I42" s="26"/>
      <c r="J42" s="7"/>
      <c r="K42" s="7"/>
      <c r="L42" s="7"/>
    </row>
    <row r="43" spans="1:12" s="52" customFormat="1" ht="43.2" x14ac:dyDescent="0.3">
      <c r="A43" s="8" t="s">
        <v>43</v>
      </c>
      <c r="B43" s="44" t="s">
        <v>44</v>
      </c>
      <c r="C43" s="9">
        <v>20</v>
      </c>
      <c r="D43" s="8" t="s">
        <v>5</v>
      </c>
      <c r="E43" s="10">
        <v>250</v>
      </c>
      <c r="F43" s="50">
        <f>Table1[[#This Row],[Rate]]*Table1[[#This Row],[Qty]]</f>
        <v>5000</v>
      </c>
      <c r="G43" s="32">
        <v>40</v>
      </c>
      <c r="H43" s="51">
        <v>0</v>
      </c>
      <c r="I43" s="51">
        <f>Table1[[#This Row],[This Month Qty]]+Table1[[#This Row],[Previous Qty]]</f>
        <v>40</v>
      </c>
      <c r="J43" s="50">
        <f>Table1[[#This Row],[Previous Qty]]*Table1[[#This Row],[Rate]]</f>
        <v>10000</v>
      </c>
      <c r="K43" s="50">
        <f>Table1[[#This Row],[Cumulative Amount]]-Table1[[#This Row],[Previous Amount]]</f>
        <v>0</v>
      </c>
      <c r="L43" s="50">
        <f>Table1[[#This Row],[Cumulative Qty]]*Table1[[#This Row],[Rate]]</f>
        <v>10000</v>
      </c>
    </row>
    <row r="44" spans="1:12" s="52" customFormat="1" ht="43.2" x14ac:dyDescent="0.3">
      <c r="A44" s="8" t="s">
        <v>45</v>
      </c>
      <c r="B44" s="54" t="s">
        <v>46</v>
      </c>
      <c r="C44" s="55">
        <v>20</v>
      </c>
      <c r="D44" s="53" t="s">
        <v>5</v>
      </c>
      <c r="E44" s="10">
        <v>200</v>
      </c>
      <c r="F44" s="50">
        <f>Table1[[#This Row],[Rate]]*Table1[[#This Row],[Qty]]</f>
        <v>4000</v>
      </c>
      <c r="G44" s="56">
        <v>43</v>
      </c>
      <c r="H44" s="51">
        <v>0</v>
      </c>
      <c r="I44" s="57">
        <f>Table1[[#This Row],[This Month Qty]]+Table1[[#This Row],[Previous Qty]]</f>
        <v>43</v>
      </c>
      <c r="J44" s="50">
        <f>Table1[[#This Row],[Previous Qty]]*Table1[[#This Row],[Rate]]</f>
        <v>8600</v>
      </c>
      <c r="K44" s="50">
        <f>Table1[[#This Row],[Cumulative Amount]]-Table1[[#This Row],[Previous Amount]]</f>
        <v>0</v>
      </c>
      <c r="L44" s="50">
        <f>Table1[[#This Row],[Cumulative Qty]]*Table1[[#This Row],[Rate]]</f>
        <v>8600</v>
      </c>
    </row>
    <row r="45" spans="1:12" x14ac:dyDescent="0.3">
      <c r="A45" s="8"/>
      <c r="B45" s="44"/>
      <c r="C45" s="9"/>
      <c r="D45" s="8"/>
      <c r="E45" s="10"/>
      <c r="F45" s="7"/>
      <c r="G45" s="31"/>
      <c r="H45" s="26"/>
      <c r="I45" s="26"/>
      <c r="J45" s="11">
        <f>SUBTOTAL(109,J2:J44)</f>
        <v>242615</v>
      </c>
      <c r="K45" s="11">
        <f>SUBTOTAL(109,K2:K44)</f>
        <v>11194</v>
      </c>
      <c r="L45" s="11">
        <f>SUBTOTAL(109,L2:L44)</f>
        <v>253809</v>
      </c>
    </row>
    <row r="46" spans="1:12" x14ac:dyDescent="0.3">
      <c r="A46" s="4"/>
      <c r="B46" s="45" t="s">
        <v>53</v>
      </c>
      <c r="C46" s="5"/>
      <c r="D46" s="4"/>
      <c r="E46" s="6"/>
      <c r="F46" s="7"/>
      <c r="G46" s="26"/>
      <c r="H46" s="26"/>
      <c r="I46" s="26"/>
      <c r="J46" s="7"/>
      <c r="K46" s="7"/>
      <c r="L46" s="7"/>
    </row>
    <row r="47" spans="1:12" x14ac:dyDescent="0.3">
      <c r="A47" s="8"/>
      <c r="B47" s="46" t="s">
        <v>54</v>
      </c>
      <c r="C47" s="9"/>
      <c r="D47" s="8"/>
      <c r="E47" s="12"/>
      <c r="F47" s="7"/>
      <c r="G47" s="26"/>
      <c r="H47" s="26"/>
      <c r="I47" s="26"/>
      <c r="J47" s="7"/>
      <c r="K47" s="7"/>
      <c r="L47" s="7"/>
    </row>
    <row r="48" spans="1:12" ht="28.8" x14ac:dyDescent="0.3">
      <c r="A48" s="13"/>
      <c r="B48" s="47" t="s">
        <v>57</v>
      </c>
      <c r="C48" s="26">
        <v>2</v>
      </c>
      <c r="D48" s="27" t="s">
        <v>55</v>
      </c>
      <c r="E48" s="7">
        <v>6600</v>
      </c>
      <c r="F48" s="7">
        <f>Table1[[#This Row],[Rate]]*Table1[[#This Row],[Qty]]</f>
        <v>13200</v>
      </c>
      <c r="G48" s="26">
        <v>2</v>
      </c>
      <c r="H48" s="26"/>
      <c r="I48" s="26">
        <f>Table1[[#This Row],[This Month Qty]]+Table1[[#This Row],[Previous Qty]]</f>
        <v>2</v>
      </c>
      <c r="J48" s="7">
        <f>Table1[[#This Row],[Previous Qty]]*Table1[[#This Row],[Rate]]</f>
        <v>13200</v>
      </c>
      <c r="K48" s="7">
        <f>Table1[[#This Row],[Cumulative Amount]]-Table1[[#This Row],[Previous Amount]]</f>
        <v>0</v>
      </c>
      <c r="L48" s="7">
        <f>Table1[[#This Row],[Cumulative Qty]]*Table1[[#This Row],[Rate]]</f>
        <v>13200</v>
      </c>
    </row>
    <row r="49" spans="1:12" ht="28.8" x14ac:dyDescent="0.3">
      <c r="A49" s="13"/>
      <c r="B49" s="47" t="s">
        <v>56</v>
      </c>
      <c r="C49" s="26">
        <v>2</v>
      </c>
      <c r="D49" s="27" t="s">
        <v>55</v>
      </c>
      <c r="E49" s="7">
        <v>4900</v>
      </c>
      <c r="F49" s="7">
        <f>Table1[[#This Row],[Rate]]*Table1[[#This Row],[Qty]]</f>
        <v>9800</v>
      </c>
      <c r="G49" s="26">
        <v>2</v>
      </c>
      <c r="H49" s="26"/>
      <c r="I49" s="26">
        <f>Table1[[#This Row],[This Month Qty]]+Table1[[#This Row],[Previous Qty]]</f>
        <v>2</v>
      </c>
      <c r="J49" s="7">
        <f>Table1[[#This Row],[Previous Qty]]*Table1[[#This Row],[Rate]]</f>
        <v>9800</v>
      </c>
      <c r="K49" s="7">
        <f>Table1[[#This Row],[Cumulative Amount]]-Table1[[#This Row],[Previous Amount]]</f>
        <v>0</v>
      </c>
      <c r="L49" s="7">
        <f>Table1[[#This Row],[Cumulative Qty]]*Table1[[#This Row],[Rate]]</f>
        <v>9800</v>
      </c>
    </row>
    <row r="50" spans="1:12" x14ac:dyDescent="0.3">
      <c r="A50" s="13"/>
      <c r="B50" s="47"/>
      <c r="C50" s="26"/>
      <c r="D50" s="27"/>
      <c r="E50" s="7"/>
      <c r="F50" s="7"/>
      <c r="G50" s="26"/>
      <c r="H50" s="26"/>
      <c r="I50" s="26"/>
      <c r="J50" s="7"/>
      <c r="K50" s="7"/>
      <c r="L50" s="7"/>
    </row>
    <row r="51" spans="1:12" ht="43.2" x14ac:dyDescent="0.3">
      <c r="A51" s="13"/>
      <c r="B51" s="47" t="s">
        <v>58</v>
      </c>
      <c r="C51" s="26">
        <v>4</v>
      </c>
      <c r="D51" s="27" t="s">
        <v>55</v>
      </c>
      <c r="E51" s="7">
        <v>2450</v>
      </c>
      <c r="F51" s="7">
        <f>Table1[[#This Row],[Rate]]*Table1[[#This Row],[Qty]]</f>
        <v>9800</v>
      </c>
      <c r="G51" s="26">
        <v>2</v>
      </c>
      <c r="H51" s="26"/>
      <c r="I51" s="26">
        <f>Table1[[#This Row],[This Month Qty]]+Table1[[#This Row],[Previous Qty]]</f>
        <v>2</v>
      </c>
      <c r="J51" s="7">
        <f>Table1[[#This Row],[Previous Qty]]*Table1[[#This Row],[Rate]]</f>
        <v>4900</v>
      </c>
      <c r="K51" s="7">
        <f>Table1[[#This Row],[Cumulative Amount]]-Table1[[#This Row],[Previous Amount]]</f>
        <v>0</v>
      </c>
      <c r="L51" s="7">
        <f>Table1[[#This Row],[Cumulative Qty]]*Table1[[#This Row],[Rate]]</f>
        <v>4900</v>
      </c>
    </row>
    <row r="52" spans="1:12" ht="28.8" x14ac:dyDescent="0.3">
      <c r="A52" s="13"/>
      <c r="B52" s="47" t="s">
        <v>59</v>
      </c>
      <c r="C52" s="26">
        <v>1</v>
      </c>
      <c r="D52" s="27" t="s">
        <v>55</v>
      </c>
      <c r="E52" s="14">
        <v>3700</v>
      </c>
      <c r="F52" s="7">
        <f>Table1[[#This Row],[Rate]]*Table1[[#This Row],[Qty]]</f>
        <v>3700</v>
      </c>
      <c r="G52" s="26">
        <v>1</v>
      </c>
      <c r="H52" s="26"/>
      <c r="I52" s="26">
        <f>Table1[[#This Row],[This Month Qty]]+Table1[[#This Row],[Previous Qty]]</f>
        <v>1</v>
      </c>
      <c r="J52" s="7">
        <f>Table1[[#This Row],[Previous Qty]]*Table1[[#This Row],[Rate]]</f>
        <v>3700</v>
      </c>
      <c r="K52" s="7">
        <f>Table1[[#This Row],[Cumulative Amount]]-Table1[[#This Row],[Previous Amount]]</f>
        <v>0</v>
      </c>
      <c r="L52" s="7">
        <f>Table1[[#This Row],[Cumulative Qty]]*Table1[[#This Row],[Rate]]</f>
        <v>3700</v>
      </c>
    </row>
    <row r="53" spans="1:12" ht="28.8" x14ac:dyDescent="0.3">
      <c r="A53" s="13"/>
      <c r="B53" s="47" t="s">
        <v>60</v>
      </c>
      <c r="C53" s="26">
        <v>1</v>
      </c>
      <c r="D53" s="27" t="s">
        <v>55</v>
      </c>
      <c r="E53" s="14">
        <v>3700</v>
      </c>
      <c r="F53" s="7">
        <f>Table1[[#This Row],[Rate]]*Table1[[#This Row],[Qty]]</f>
        <v>3700</v>
      </c>
      <c r="G53" s="26">
        <v>0</v>
      </c>
      <c r="H53" s="26"/>
      <c r="I53" s="26">
        <f>Table1[[#This Row],[This Month Qty]]+Table1[[#This Row],[Previous Qty]]</f>
        <v>0</v>
      </c>
      <c r="J53" s="7">
        <f>Table1[[#This Row],[Previous Qty]]*Table1[[#This Row],[Rate]]</f>
        <v>0</v>
      </c>
      <c r="K53" s="7">
        <f>Table1[[#This Row],[Cumulative Amount]]-Table1[[#This Row],[Previous Amount]]</f>
        <v>0</v>
      </c>
      <c r="L53" s="7">
        <f>Table1[[#This Row],[Cumulative Qty]]*Table1[[#This Row],[Rate]]</f>
        <v>0</v>
      </c>
    </row>
    <row r="54" spans="1:12" ht="28.8" x14ac:dyDescent="0.3">
      <c r="A54" s="13"/>
      <c r="B54" s="47" t="s">
        <v>61</v>
      </c>
      <c r="C54" s="26">
        <v>1</v>
      </c>
      <c r="D54" s="27" t="s">
        <v>55</v>
      </c>
      <c r="E54" s="14">
        <v>2900</v>
      </c>
      <c r="F54" s="7">
        <f>Table1[[#This Row],[Rate]]*Table1[[#This Row],[Qty]]</f>
        <v>2900</v>
      </c>
      <c r="G54" s="26">
        <v>0</v>
      </c>
      <c r="H54" s="26"/>
      <c r="I54" s="26">
        <f>Table1[[#This Row],[This Month Qty]]+Table1[[#This Row],[Previous Qty]]</f>
        <v>0</v>
      </c>
      <c r="J54" s="7">
        <f>Table1[[#This Row],[Previous Qty]]*Table1[[#This Row],[Rate]]</f>
        <v>0</v>
      </c>
      <c r="K54" s="7">
        <f>Table1[[#This Row],[Cumulative Amount]]-Table1[[#This Row],[Previous Amount]]</f>
        <v>0</v>
      </c>
      <c r="L54" s="7">
        <f>Table1[[#This Row],[Cumulative Qty]]*Table1[[#This Row],[Rate]]</f>
        <v>0</v>
      </c>
    </row>
    <row r="55" spans="1:12" ht="43.2" x14ac:dyDescent="0.3">
      <c r="A55" s="13"/>
      <c r="B55" s="47" t="s">
        <v>62</v>
      </c>
      <c r="C55" s="26">
        <v>2</v>
      </c>
      <c r="D55" s="27" t="s">
        <v>55</v>
      </c>
      <c r="E55" s="14">
        <v>2900</v>
      </c>
      <c r="F55" s="7">
        <f>Table1[[#This Row],[Rate]]*Table1[[#This Row],[Qty]]</f>
        <v>5800</v>
      </c>
      <c r="G55" s="26">
        <v>2</v>
      </c>
      <c r="H55" s="26"/>
      <c r="I55" s="26">
        <f>Table1[[#This Row],[This Month Qty]]+Table1[[#This Row],[Previous Qty]]</f>
        <v>2</v>
      </c>
      <c r="J55" s="7">
        <f>Table1[[#This Row],[Previous Qty]]*Table1[[#This Row],[Rate]]</f>
        <v>5800</v>
      </c>
      <c r="K55" s="7">
        <f>Table1[[#This Row],[Cumulative Amount]]-Table1[[#This Row],[Previous Amount]]</f>
        <v>0</v>
      </c>
      <c r="L55" s="7">
        <f>Table1[[#This Row],[Cumulative Qty]]*Table1[[#This Row],[Rate]]</f>
        <v>5800</v>
      </c>
    </row>
    <row r="56" spans="1:12" x14ac:dyDescent="0.3">
      <c r="A56" s="13"/>
      <c r="B56" s="47"/>
      <c r="C56" s="26"/>
      <c r="D56" s="27"/>
      <c r="E56" s="7"/>
      <c r="F56" s="7"/>
      <c r="G56" s="26"/>
      <c r="H56" s="26"/>
      <c r="I56" s="26"/>
      <c r="J56" s="7"/>
      <c r="K56" s="7"/>
      <c r="L56" s="7"/>
    </row>
    <row r="57" spans="1:12" x14ac:dyDescent="0.3">
      <c r="A57" s="13"/>
      <c r="B57" s="48" t="s">
        <v>63</v>
      </c>
      <c r="C57" s="26"/>
      <c r="D57" s="27"/>
      <c r="E57" s="7"/>
      <c r="F57" s="7"/>
      <c r="G57" s="26"/>
      <c r="H57" s="26"/>
      <c r="I57" s="26"/>
      <c r="J57" s="7"/>
      <c r="K57" s="7"/>
      <c r="L57" s="7"/>
    </row>
    <row r="58" spans="1:12" ht="28.8" x14ac:dyDescent="0.3">
      <c r="A58" s="13"/>
      <c r="B58" s="47" t="s">
        <v>70</v>
      </c>
      <c r="C58" s="26">
        <v>42</v>
      </c>
      <c r="D58" s="27" t="s">
        <v>55</v>
      </c>
      <c r="E58" s="14">
        <v>950</v>
      </c>
      <c r="F58" s="7">
        <f>Table1[[#This Row],[Rate]]*Table1[[#This Row],[Qty]]</f>
        <v>39900</v>
      </c>
      <c r="G58" s="26">
        <v>2</v>
      </c>
      <c r="H58" s="26"/>
      <c r="I58" s="26">
        <f>Table1[[#This Row],[This Month Qty]]+Table1[[#This Row],[Previous Qty]]</f>
        <v>2</v>
      </c>
      <c r="J58" s="7">
        <f>Table1[[#This Row],[Previous Qty]]*Table1[[#This Row],[Rate]]</f>
        <v>1900</v>
      </c>
      <c r="K58" s="7">
        <f>Table1[[#This Row],[Cumulative Amount]]-Table1[[#This Row],[Previous Amount]]</f>
        <v>0</v>
      </c>
      <c r="L58" s="7">
        <f>Table1[[#This Row],[Cumulative Qty]]*Table1[[#This Row],[Rate]]</f>
        <v>1900</v>
      </c>
    </row>
    <row r="59" spans="1:12" ht="43.2" x14ac:dyDescent="0.3">
      <c r="A59" s="13"/>
      <c r="B59" s="47" t="s">
        <v>64</v>
      </c>
      <c r="C59" s="26">
        <v>144</v>
      </c>
      <c r="D59" s="27" t="s">
        <v>65</v>
      </c>
      <c r="E59" s="14">
        <v>710</v>
      </c>
      <c r="F59" s="7">
        <f>Table1[[#This Row],[Rate]]*Table1[[#This Row],[Qty]]</f>
        <v>102240</v>
      </c>
      <c r="G59" s="26">
        <v>144.4</v>
      </c>
      <c r="H59" s="26"/>
      <c r="I59" s="26">
        <f>Table1[[#This Row],[This Month Qty]]+Table1[[#This Row],[Previous Qty]]</f>
        <v>144.4</v>
      </c>
      <c r="J59" s="7">
        <f>Table1[[#This Row],[Previous Qty]]*Table1[[#This Row],[Rate]]</f>
        <v>102524</v>
      </c>
      <c r="K59" s="7">
        <f>Table1[[#This Row],[Cumulative Amount]]-Table1[[#This Row],[Previous Amount]]</f>
        <v>0</v>
      </c>
      <c r="L59" s="7">
        <f>Table1[[#This Row],[Cumulative Qty]]*Table1[[#This Row],[Rate]]</f>
        <v>102524</v>
      </c>
    </row>
    <row r="60" spans="1:12" ht="28.8" x14ac:dyDescent="0.3">
      <c r="A60" s="13"/>
      <c r="B60" s="47" t="s">
        <v>66</v>
      </c>
      <c r="C60" s="26">
        <v>1</v>
      </c>
      <c r="D60" s="27" t="s">
        <v>72</v>
      </c>
      <c r="E60" s="14">
        <v>6700</v>
      </c>
      <c r="F60" s="7">
        <f>Table1[[#This Row],[Rate]]*Table1[[#This Row],[Qty]]</f>
        <v>6700</v>
      </c>
      <c r="G60" s="26">
        <v>1</v>
      </c>
      <c r="H60" s="26"/>
      <c r="I60" s="26">
        <f>Table1[[#This Row],[This Month Qty]]+Table1[[#This Row],[Previous Qty]]</f>
        <v>1</v>
      </c>
      <c r="J60" s="7">
        <f>Table1[[#This Row],[Previous Qty]]*Table1[[#This Row],[Rate]]</f>
        <v>6700</v>
      </c>
      <c r="K60" s="7">
        <f>Table1[[#This Row],[Cumulative Amount]]-Table1[[#This Row],[Previous Amount]]</f>
        <v>0</v>
      </c>
      <c r="L60" s="7">
        <f>Table1[[#This Row],[Cumulative Qty]]*Table1[[#This Row],[Rate]]</f>
        <v>6700</v>
      </c>
    </row>
    <row r="61" spans="1:12" ht="28.8" x14ac:dyDescent="0.3">
      <c r="A61" s="13"/>
      <c r="B61" s="47" t="s">
        <v>67</v>
      </c>
      <c r="C61" s="26">
        <v>1</v>
      </c>
      <c r="D61" s="27" t="s">
        <v>68</v>
      </c>
      <c r="E61" s="14">
        <v>3300</v>
      </c>
      <c r="F61" s="7">
        <f>Table1[[#This Row],[Rate]]*Table1[[#This Row],[Qty]]</f>
        <v>3300</v>
      </c>
      <c r="G61" s="26">
        <v>1</v>
      </c>
      <c r="H61" s="26"/>
      <c r="I61" s="26">
        <f>Table1[[#This Row],[This Month Qty]]+Table1[[#This Row],[Previous Qty]]</f>
        <v>1</v>
      </c>
      <c r="J61" s="7">
        <f>Table1[[#This Row],[Previous Qty]]*Table1[[#This Row],[Rate]]</f>
        <v>3300</v>
      </c>
      <c r="K61" s="7">
        <f>Table1[[#This Row],[Cumulative Amount]]-Table1[[#This Row],[Previous Amount]]</f>
        <v>0</v>
      </c>
      <c r="L61" s="7">
        <f>Table1[[#This Row],[Cumulative Qty]]*Table1[[#This Row],[Rate]]</f>
        <v>3300</v>
      </c>
    </row>
    <row r="62" spans="1:12" x14ac:dyDescent="0.3">
      <c r="A62" s="13"/>
      <c r="B62" s="47"/>
      <c r="C62" s="26"/>
      <c r="D62" s="27"/>
      <c r="E62" s="7"/>
      <c r="F62" s="7"/>
      <c r="G62" s="26"/>
      <c r="H62" s="26"/>
      <c r="I62" s="26"/>
      <c r="J62" s="7"/>
      <c r="K62" s="7"/>
      <c r="L62" s="7"/>
    </row>
    <row r="63" spans="1:12" x14ac:dyDescent="0.3">
      <c r="A63" s="13"/>
      <c r="B63" s="48" t="s">
        <v>69</v>
      </c>
      <c r="C63" s="26"/>
      <c r="D63" s="27"/>
      <c r="E63" s="7"/>
      <c r="F63" s="7"/>
      <c r="G63" s="26"/>
      <c r="H63" s="26"/>
      <c r="I63" s="26"/>
      <c r="J63" s="7"/>
      <c r="K63" s="7"/>
      <c r="L63" s="7"/>
    </row>
    <row r="64" spans="1:12" ht="28.8" x14ac:dyDescent="0.3">
      <c r="A64" s="13"/>
      <c r="B64" s="47" t="s">
        <v>71</v>
      </c>
      <c r="C64" s="26">
        <v>1</v>
      </c>
      <c r="D64" s="27" t="s">
        <v>72</v>
      </c>
      <c r="E64" s="14">
        <v>6600</v>
      </c>
      <c r="F64" s="7">
        <f>Table1[[#This Row],[Rate]]*Table1[[#This Row],[Qty]]</f>
        <v>6600</v>
      </c>
      <c r="G64" s="26">
        <v>1</v>
      </c>
      <c r="H64" s="26"/>
      <c r="I64" s="26">
        <f>Table1[[#This Row],[This Month Qty]]+Table1[[#This Row],[Previous Qty]]</f>
        <v>1</v>
      </c>
      <c r="J64" s="7">
        <f>Table1[[#This Row],[Previous Qty]]*Table1[[#This Row],[Rate]]</f>
        <v>6600</v>
      </c>
      <c r="K64" s="7">
        <f>Table1[[#This Row],[Cumulative Amount]]-Table1[[#This Row],[Previous Amount]]</f>
        <v>0</v>
      </c>
      <c r="L64" s="7">
        <f>Table1[[#This Row],[Cumulative Qty]]*Table1[[#This Row],[Rate]]</f>
        <v>6600</v>
      </c>
    </row>
    <row r="65" spans="1:12" x14ac:dyDescent="0.3">
      <c r="A65" s="13"/>
      <c r="B65" s="47"/>
      <c r="C65" s="26"/>
      <c r="D65" s="27"/>
      <c r="E65" s="7"/>
      <c r="F65" s="7"/>
      <c r="G65" s="26"/>
      <c r="H65" s="26"/>
      <c r="I65" s="26"/>
      <c r="J65" s="7"/>
      <c r="K65" s="7"/>
      <c r="L65" s="7"/>
    </row>
    <row r="66" spans="1:12" x14ac:dyDescent="0.3">
      <c r="A66" s="13"/>
      <c r="B66" s="48" t="s">
        <v>73</v>
      </c>
      <c r="C66" s="26"/>
      <c r="D66" s="27"/>
      <c r="E66" s="7"/>
      <c r="F66" s="7"/>
      <c r="G66" s="26"/>
      <c r="H66" s="26"/>
      <c r="I66" s="26"/>
      <c r="J66" s="7"/>
      <c r="K66" s="7"/>
      <c r="L66" s="7"/>
    </row>
    <row r="67" spans="1:12" ht="28.8" x14ac:dyDescent="0.3">
      <c r="A67" s="13"/>
      <c r="B67" s="47" t="s">
        <v>74</v>
      </c>
      <c r="C67" s="26">
        <v>1</v>
      </c>
      <c r="D67" s="27" t="s">
        <v>72</v>
      </c>
      <c r="E67" s="7">
        <v>31000</v>
      </c>
      <c r="F67" s="7">
        <f>Table1[[#This Row],[Rate]]*Table1[[#This Row],[Qty]]</f>
        <v>31000</v>
      </c>
      <c r="G67" s="26">
        <v>0</v>
      </c>
      <c r="H67" s="26"/>
      <c r="I67" s="26">
        <f>Table1[[#This Row],[This Month Qty]]+Table1[[#This Row],[Previous Qty]]</f>
        <v>0</v>
      </c>
      <c r="J67" s="7">
        <f>Table1[[#This Row],[Previous Qty]]*Table1[[#This Row],[Rate]]</f>
        <v>0</v>
      </c>
      <c r="K67" s="7">
        <f>Table1[[#This Row],[Cumulative Amount]]-Table1[[#This Row],[Previous Amount]]</f>
        <v>0</v>
      </c>
      <c r="L67" s="7">
        <f>Table1[[#This Row],[Cumulative Qty]]*Table1[[#This Row],[Rate]]</f>
        <v>0</v>
      </c>
    </row>
    <row r="68" spans="1:12" ht="28.8" x14ac:dyDescent="0.3">
      <c r="A68" s="13"/>
      <c r="B68" s="47" t="s">
        <v>75</v>
      </c>
      <c r="C68" s="26">
        <v>1</v>
      </c>
      <c r="D68" s="27" t="s">
        <v>72</v>
      </c>
      <c r="E68" s="7">
        <v>19000</v>
      </c>
      <c r="F68" s="7">
        <f>Table1[[#This Row],[Rate]]*Table1[[#This Row],[Qty]]</f>
        <v>19000</v>
      </c>
      <c r="G68" s="26">
        <v>0</v>
      </c>
      <c r="H68" s="26"/>
      <c r="I68" s="26">
        <f>Table1[[#This Row],[This Month Qty]]+Table1[[#This Row],[Previous Qty]]</f>
        <v>0</v>
      </c>
      <c r="J68" s="7">
        <f>Table1[[#This Row],[Previous Qty]]*Table1[[#This Row],[Rate]]</f>
        <v>0</v>
      </c>
      <c r="K68" s="7">
        <f>Table1[[#This Row],[Cumulative Amount]]-Table1[[#This Row],[Previous Amount]]</f>
        <v>0</v>
      </c>
      <c r="L68" s="7">
        <f>Table1[[#This Row],[Cumulative Qty]]*Table1[[#This Row],[Rate]]</f>
        <v>0</v>
      </c>
    </row>
    <row r="69" spans="1:12" x14ac:dyDescent="0.3">
      <c r="A69" s="13"/>
      <c r="B69" s="47"/>
      <c r="C69" s="26"/>
      <c r="D69" s="27"/>
      <c r="E69" s="7"/>
      <c r="F69" s="7"/>
      <c r="G69" s="26"/>
      <c r="H69" s="26"/>
      <c r="I69" s="26"/>
      <c r="J69" s="7"/>
      <c r="K69" s="7"/>
      <c r="L69" s="7"/>
    </row>
    <row r="70" spans="1:12" x14ac:dyDescent="0.3">
      <c r="A70" s="13"/>
      <c r="B70" s="48" t="s">
        <v>76</v>
      </c>
      <c r="C70" s="26"/>
      <c r="D70" s="27"/>
      <c r="E70" s="7"/>
      <c r="F70" s="7"/>
      <c r="G70" s="26"/>
      <c r="H70" s="26"/>
      <c r="I70" s="26"/>
      <c r="J70" s="7"/>
      <c r="K70" s="7"/>
      <c r="L70" s="7"/>
    </row>
    <row r="71" spans="1:12" ht="86.4" x14ac:dyDescent="0.3">
      <c r="A71" s="13"/>
      <c r="B71" s="47" t="s">
        <v>77</v>
      </c>
      <c r="C71" s="26">
        <v>1</v>
      </c>
      <c r="D71" s="27" t="s">
        <v>72</v>
      </c>
      <c r="E71" s="7">
        <v>97200</v>
      </c>
      <c r="F71" s="7">
        <f>Table1[[#This Row],[Rate]]*Table1[[#This Row],[Qty]]</f>
        <v>97200</v>
      </c>
      <c r="G71" s="26">
        <v>1</v>
      </c>
      <c r="H71" s="26"/>
      <c r="I71" s="26">
        <f>Table1[[#This Row],[This Month Qty]]+Table1[[#This Row],[Previous Qty]]</f>
        <v>1</v>
      </c>
      <c r="J71" s="7">
        <f>Table1[[#This Row],[Previous Qty]]*Table1[[#This Row],[Rate]]</f>
        <v>97200</v>
      </c>
      <c r="K71" s="7">
        <f>Table1[[#This Row],[Cumulative Amount]]-Table1[[#This Row],[Previous Amount]]</f>
        <v>0</v>
      </c>
      <c r="L71" s="7">
        <f>Table1[[#This Row],[Cumulative Qty]]*Table1[[#This Row],[Rate]]</f>
        <v>97200</v>
      </c>
    </row>
    <row r="72" spans="1:12" x14ac:dyDescent="0.3">
      <c r="A72" s="13"/>
      <c r="B72" s="47"/>
      <c r="C72" s="26"/>
      <c r="D72" s="27"/>
      <c r="E72" s="7"/>
      <c r="F72" s="7"/>
      <c r="G72" s="26"/>
      <c r="H72" s="26"/>
      <c r="I72" s="26"/>
      <c r="J72" s="7"/>
      <c r="K72" s="7"/>
      <c r="L72" s="7"/>
    </row>
    <row r="73" spans="1:12" x14ac:dyDescent="0.3">
      <c r="A73" s="13"/>
      <c r="B73" s="48" t="s">
        <v>78</v>
      </c>
      <c r="C73" s="26"/>
      <c r="D73" s="27"/>
      <c r="E73" s="7"/>
      <c r="F73" s="7"/>
      <c r="G73" s="26"/>
      <c r="H73" s="26"/>
      <c r="I73" s="26"/>
      <c r="J73" s="7"/>
      <c r="K73" s="7"/>
      <c r="L73" s="7"/>
    </row>
    <row r="74" spans="1:12" ht="86.4" x14ac:dyDescent="0.3">
      <c r="A74" s="13"/>
      <c r="B74" s="47" t="s">
        <v>77</v>
      </c>
      <c r="C74" s="26">
        <v>1</v>
      </c>
      <c r="D74" s="27" t="s">
        <v>72</v>
      </c>
      <c r="E74" s="7">
        <v>-97200</v>
      </c>
      <c r="F74" s="7">
        <f>Table1[[#This Row],[Rate]]*Table1[[#This Row],[Qty]]</f>
        <v>-97200</v>
      </c>
      <c r="G74" s="26">
        <v>1</v>
      </c>
      <c r="H74" s="26"/>
      <c r="I74" s="26">
        <f>Table1[[#This Row],[This Month Qty]]+Table1[[#This Row],[Previous Qty]]</f>
        <v>1</v>
      </c>
      <c r="J74" s="7">
        <f>Table1[[#This Row],[Previous Qty]]*Table1[[#This Row],[Rate]]</f>
        <v>-97200</v>
      </c>
      <c r="K74" s="7">
        <f>Table1[[#This Row],[Cumulative Amount]]-Table1[[#This Row],[Previous Amount]]</f>
        <v>0</v>
      </c>
      <c r="L74" s="7">
        <f>Table1[[#This Row],[Cumulative Qty]]*Table1[[#This Row],[Rate]]</f>
        <v>-97200</v>
      </c>
    </row>
    <row r="75" spans="1:12" x14ac:dyDescent="0.3">
      <c r="A75" s="13"/>
      <c r="B75" s="47" t="s">
        <v>79</v>
      </c>
      <c r="C75" s="26">
        <v>1</v>
      </c>
      <c r="D75" s="27" t="s">
        <v>72</v>
      </c>
      <c r="E75" s="7">
        <v>46082.45</v>
      </c>
      <c r="F75" s="7">
        <f>Table1[[#This Row],[Rate]]*Table1[[#This Row],[Qty]]</f>
        <v>46082.45</v>
      </c>
      <c r="G75" s="26">
        <v>1</v>
      </c>
      <c r="H75" s="26"/>
      <c r="I75" s="26">
        <f>Table1[[#This Row],[This Month Qty]]+Table1[[#This Row],[Previous Qty]]</f>
        <v>1</v>
      </c>
      <c r="J75" s="7">
        <f>Table1[[#This Row],[Previous Qty]]*Table1[[#This Row],[Rate]]</f>
        <v>46082.45</v>
      </c>
      <c r="K75" s="7">
        <f>Table1[[#This Row],[Cumulative Amount]]-Table1[[#This Row],[Previous Amount]]</f>
        <v>0</v>
      </c>
      <c r="L75" s="7">
        <f>Table1[[#This Row],[Cumulative Qty]]*Table1[[#This Row],[Rate]]</f>
        <v>46082.45</v>
      </c>
    </row>
    <row r="76" spans="1:12" x14ac:dyDescent="0.3">
      <c r="A76" s="13"/>
      <c r="B76" s="47"/>
      <c r="C76" s="26"/>
      <c r="D76" s="27"/>
      <c r="E76" s="7"/>
      <c r="F76" s="7"/>
      <c r="G76" s="26"/>
      <c r="H76" s="26"/>
      <c r="I76" s="26"/>
      <c r="J76" s="7"/>
      <c r="K76" s="7"/>
      <c r="L76" s="7"/>
    </row>
    <row r="77" spans="1:12" x14ac:dyDescent="0.3">
      <c r="A77" s="13"/>
      <c r="B77" s="48" t="s">
        <v>80</v>
      </c>
      <c r="C77" s="26"/>
      <c r="D77" s="27"/>
      <c r="E77" s="7"/>
      <c r="F77" s="7"/>
      <c r="G77" s="26"/>
      <c r="H77" s="26"/>
      <c r="I77" s="26"/>
      <c r="J77" s="7"/>
      <c r="K77" s="7"/>
      <c r="L77" s="7"/>
    </row>
    <row r="78" spans="1:12" ht="28.8" x14ac:dyDescent="0.3">
      <c r="A78" s="13"/>
      <c r="B78" s="47" t="s">
        <v>81</v>
      </c>
      <c r="C78" s="26">
        <v>1</v>
      </c>
      <c r="D78" s="27" t="s">
        <v>72</v>
      </c>
      <c r="E78" s="14">
        <v>8650</v>
      </c>
      <c r="F78" s="7">
        <f>Table1[[#This Row],[Rate]]*Table1[[#This Row],[Qty]]</f>
        <v>8650</v>
      </c>
      <c r="G78" s="26">
        <v>0</v>
      </c>
      <c r="H78" s="26"/>
      <c r="I78" s="26">
        <f>Table1[[#This Row],[This Month Qty]]+Table1[[#This Row],[Previous Qty]]</f>
        <v>0</v>
      </c>
      <c r="J78" s="7">
        <f>Table1[[#This Row],[Previous Qty]]*Table1[[#This Row],[Rate]]</f>
        <v>0</v>
      </c>
      <c r="K78" s="7">
        <f>Table1[[#This Row],[Cumulative Amount]]-Table1[[#This Row],[Previous Amount]]</f>
        <v>0</v>
      </c>
      <c r="L78" s="7">
        <f>Table1[[#This Row],[Cumulative Qty]]*Table1[[#This Row],[Rate]]</f>
        <v>0</v>
      </c>
    </row>
    <row r="79" spans="1:12" x14ac:dyDescent="0.3">
      <c r="A79" s="13"/>
      <c r="B79" s="47"/>
      <c r="C79" s="26"/>
      <c r="D79" s="27"/>
      <c r="E79" s="7"/>
      <c r="F79" s="7"/>
      <c r="G79" s="26"/>
      <c r="H79" s="26"/>
      <c r="I79" s="26"/>
      <c r="J79" s="7"/>
      <c r="K79" s="7"/>
      <c r="L79" s="7"/>
    </row>
    <row r="80" spans="1:12" x14ac:dyDescent="0.3">
      <c r="A80" s="13"/>
      <c r="B80" s="48" t="s">
        <v>82</v>
      </c>
      <c r="C80" s="26"/>
      <c r="D80" s="27"/>
      <c r="E80" s="7"/>
      <c r="F80" s="7"/>
      <c r="G80" s="26"/>
      <c r="H80" s="26"/>
      <c r="I80" s="26"/>
      <c r="J80" s="7"/>
      <c r="K80" s="7"/>
      <c r="L80" s="7"/>
    </row>
    <row r="81" spans="1:12" ht="28.8" x14ac:dyDescent="0.3">
      <c r="A81" s="13"/>
      <c r="B81" s="47" t="s">
        <v>83</v>
      </c>
      <c r="C81" s="26">
        <v>2</v>
      </c>
      <c r="D81" s="27" t="s">
        <v>84</v>
      </c>
      <c r="E81" s="7">
        <v>5200</v>
      </c>
      <c r="F81" s="7">
        <f>Table1[[#This Row],[Rate]]*Table1[[#This Row],[Qty]]</f>
        <v>10400</v>
      </c>
      <c r="G81" s="26">
        <v>2</v>
      </c>
      <c r="H81" s="26"/>
      <c r="I81" s="26">
        <f>Table1[[#This Row],[This Month Qty]]+Table1[[#This Row],[Previous Qty]]</f>
        <v>2</v>
      </c>
      <c r="J81" s="7">
        <f>Table1[[#This Row],[Previous Qty]]*Table1[[#This Row],[Rate]]</f>
        <v>10400</v>
      </c>
      <c r="K81" s="7">
        <f>Table1[[#This Row],[Cumulative Amount]]-Table1[[#This Row],[Previous Amount]]</f>
        <v>0</v>
      </c>
      <c r="L81" s="7">
        <f>Table1[[#This Row],[Cumulative Qty]]*Table1[[#This Row],[Rate]]</f>
        <v>10400</v>
      </c>
    </row>
    <row r="82" spans="1:12" x14ac:dyDescent="0.3">
      <c r="A82" s="13"/>
      <c r="B82" s="47"/>
      <c r="C82" s="26"/>
      <c r="D82" s="27"/>
      <c r="E82" s="7"/>
      <c r="F82" s="7"/>
      <c r="G82" s="26"/>
      <c r="H82" s="26"/>
      <c r="I82" s="26"/>
      <c r="J82" s="7"/>
      <c r="K82" s="7"/>
      <c r="L82" s="7"/>
    </row>
    <row r="83" spans="1:12" x14ac:dyDescent="0.3">
      <c r="A83" s="13"/>
      <c r="B83" s="48" t="s">
        <v>104</v>
      </c>
      <c r="C83" s="26"/>
      <c r="D83" s="27"/>
      <c r="E83" s="7"/>
      <c r="F83" s="7">
        <f>Table1[[#This Row],[Rate]]*Table1[[#This Row],[Qty]]</f>
        <v>0</v>
      </c>
      <c r="G83" s="26">
        <v>0</v>
      </c>
      <c r="H83" s="26"/>
      <c r="I83" s="26">
        <f>Table1[[#This Row],[This Month Qty]]+Table1[[#This Row],[Previous Qty]]</f>
        <v>0</v>
      </c>
      <c r="J83" s="7">
        <f>Table1[[#This Row],[Previous Qty]]*Table1[[#This Row],[Rate]]</f>
        <v>0</v>
      </c>
      <c r="K83" s="7">
        <f>Table1[[#This Row],[Cumulative Amount]]-Table1[[#This Row],[Previous Amount]]</f>
        <v>0</v>
      </c>
      <c r="L83" s="7">
        <f>Table1[[#This Row],[Cumulative Qty]]*Table1[[#This Row],[Rate]]</f>
        <v>0</v>
      </c>
    </row>
    <row r="84" spans="1:12" s="39" customFormat="1" x14ac:dyDescent="0.3">
      <c r="A84" s="34"/>
      <c r="B84" s="49" t="s">
        <v>92</v>
      </c>
      <c r="C84" s="35"/>
      <c r="D84" s="34"/>
      <c r="E84" s="36"/>
      <c r="F84" s="37"/>
      <c r="G84" s="38"/>
      <c r="H84" s="38"/>
      <c r="I84" s="38"/>
      <c r="J84" s="37"/>
      <c r="K84" s="37"/>
      <c r="L84" s="37"/>
    </row>
    <row r="85" spans="1:12" s="39" customFormat="1" x14ac:dyDescent="0.3">
      <c r="A85" s="34"/>
      <c r="B85" s="49" t="s">
        <v>91</v>
      </c>
      <c r="C85" s="35"/>
      <c r="D85" s="34"/>
      <c r="E85" s="36">
        <v>105</v>
      </c>
      <c r="F85" s="37">
        <f>Table1[[#This Row],[Rate]]*Table1[[#This Row],[Qty]]</f>
        <v>0</v>
      </c>
      <c r="G85" s="38">
        <v>7</v>
      </c>
      <c r="H85" s="38"/>
      <c r="I85" s="38">
        <f>Table1[[#This Row],[This Month Qty]]+Table1[[#This Row],[Previous Qty]]</f>
        <v>7</v>
      </c>
      <c r="J85" s="37">
        <f>Table1[[#This Row],[Previous Qty]]*Table1[[#This Row],[Rate]]</f>
        <v>735</v>
      </c>
      <c r="K85" s="37">
        <f>Table1[[#This Row],[Cumulative Amount]]-Table1[[#This Row],[Previous Amount]]</f>
        <v>0</v>
      </c>
      <c r="L85" s="37">
        <f>Table1[[#This Row],[Cumulative Qty]]*Table1[[#This Row],[Rate]]</f>
        <v>735</v>
      </c>
    </row>
    <row r="86" spans="1:12" s="39" customFormat="1" x14ac:dyDescent="0.3">
      <c r="A86" s="34"/>
      <c r="B86" s="49"/>
      <c r="C86" s="35"/>
      <c r="D86" s="34"/>
      <c r="E86" s="36"/>
      <c r="F86" s="37"/>
      <c r="G86" s="38"/>
      <c r="H86" s="38"/>
      <c r="I86" s="38"/>
      <c r="J86" s="37"/>
      <c r="K86" s="37"/>
      <c r="L86" s="37"/>
    </row>
    <row r="87" spans="1:12" s="39" customFormat="1" x14ac:dyDescent="0.3">
      <c r="A87" s="34"/>
      <c r="B87" s="49" t="s">
        <v>94</v>
      </c>
      <c r="C87" s="35"/>
      <c r="D87" s="34"/>
      <c r="E87" s="36"/>
      <c r="F87" s="37"/>
      <c r="G87" s="38"/>
      <c r="H87" s="38"/>
      <c r="I87" s="38"/>
      <c r="J87" s="37"/>
      <c r="K87" s="37"/>
      <c r="L87" s="37"/>
    </row>
    <row r="88" spans="1:12" s="39" customFormat="1" x14ac:dyDescent="0.3">
      <c r="A88" s="34"/>
      <c r="B88" s="49" t="s">
        <v>93</v>
      </c>
      <c r="C88" s="35"/>
      <c r="D88" s="34"/>
      <c r="E88" s="36">
        <v>148</v>
      </c>
      <c r="F88" s="37">
        <f>Table1[[#This Row],[Rate]]*Table1[[#This Row],[Qty]]</f>
        <v>0</v>
      </c>
      <c r="G88" s="38">
        <v>2</v>
      </c>
      <c r="H88" s="38"/>
      <c r="I88" s="38">
        <f>Table1[[#This Row],[This Month Qty]]+Table1[[#This Row],[Previous Qty]]</f>
        <v>2</v>
      </c>
      <c r="J88" s="37">
        <f>Table1[[#This Row],[Previous Qty]]*Table1[[#This Row],[Rate]]</f>
        <v>296</v>
      </c>
      <c r="K88" s="37">
        <f>Table1[[#This Row],[Cumulative Amount]]-Table1[[#This Row],[Previous Amount]]</f>
        <v>0</v>
      </c>
      <c r="L88" s="37">
        <f>Table1[[#This Row],[Cumulative Qty]]*Table1[[#This Row],[Rate]]</f>
        <v>296</v>
      </c>
    </row>
    <row r="89" spans="1:12" s="39" customFormat="1" x14ac:dyDescent="0.3">
      <c r="A89" s="34"/>
      <c r="B89" s="49"/>
      <c r="C89" s="35"/>
      <c r="D89" s="34"/>
      <c r="E89" s="36"/>
      <c r="F89" s="37"/>
      <c r="G89" s="38"/>
      <c r="H89" s="38"/>
      <c r="I89" s="38"/>
      <c r="J89" s="37"/>
      <c r="K89" s="37"/>
      <c r="L89" s="37"/>
    </row>
    <row r="90" spans="1:12" s="39" customFormat="1" x14ac:dyDescent="0.3">
      <c r="A90" s="34"/>
      <c r="B90" s="49" t="s">
        <v>95</v>
      </c>
      <c r="C90" s="35"/>
      <c r="D90" s="34"/>
      <c r="E90" s="36"/>
      <c r="F90" s="37"/>
      <c r="G90" s="38"/>
      <c r="H90" s="38"/>
      <c r="I90" s="38"/>
      <c r="J90" s="37"/>
      <c r="K90" s="37"/>
      <c r="L90" s="37"/>
    </row>
    <row r="91" spans="1:12" s="39" customFormat="1" x14ac:dyDescent="0.3">
      <c r="A91" s="34"/>
      <c r="B91" s="49" t="s">
        <v>96</v>
      </c>
      <c r="C91" s="35"/>
      <c r="D91" s="34"/>
      <c r="E91" s="36">
        <v>154</v>
      </c>
      <c r="F91" s="37">
        <f>Table1[[#This Row],[Rate]]*Table1[[#This Row],[Qty]]</f>
        <v>0</v>
      </c>
      <c r="G91" s="38">
        <v>14</v>
      </c>
      <c r="H91" s="38"/>
      <c r="I91" s="38">
        <f>Table1[[#This Row],[This Month Qty]]+Table1[[#This Row],[Previous Qty]]</f>
        <v>14</v>
      </c>
      <c r="J91" s="37">
        <f>Table1[[#This Row],[Previous Qty]]*Table1[[#This Row],[Rate]]</f>
        <v>2156</v>
      </c>
      <c r="K91" s="37">
        <f>Table1[[#This Row],[Cumulative Amount]]-Table1[[#This Row],[Previous Amount]]</f>
        <v>0</v>
      </c>
      <c r="L91" s="37">
        <f>Table1[[#This Row],[Cumulative Qty]]*Table1[[#This Row],[Rate]]</f>
        <v>2156</v>
      </c>
    </row>
    <row r="92" spans="1:12" s="39" customFormat="1" x14ac:dyDescent="0.3">
      <c r="A92" s="34"/>
      <c r="B92" s="49"/>
      <c r="C92" s="35"/>
      <c r="D92" s="34"/>
      <c r="E92" s="36"/>
      <c r="F92" s="37"/>
      <c r="G92" s="38"/>
      <c r="H92" s="38"/>
      <c r="I92" s="38"/>
      <c r="J92" s="37"/>
      <c r="K92" s="37"/>
      <c r="L92" s="37"/>
    </row>
    <row r="93" spans="1:12" s="39" customFormat="1" x14ac:dyDescent="0.3">
      <c r="A93" s="34"/>
      <c r="B93" s="49" t="s">
        <v>97</v>
      </c>
      <c r="C93" s="35"/>
      <c r="D93" s="34"/>
      <c r="E93" s="36"/>
      <c r="F93" s="37"/>
      <c r="G93" s="38"/>
      <c r="H93" s="38"/>
      <c r="I93" s="38"/>
      <c r="J93" s="37"/>
      <c r="K93" s="37"/>
      <c r="L93" s="37"/>
    </row>
    <row r="94" spans="1:12" s="39" customFormat="1" x14ac:dyDescent="0.3">
      <c r="A94" s="34"/>
      <c r="B94" s="49" t="s">
        <v>98</v>
      </c>
      <c r="C94" s="35"/>
      <c r="D94" s="34"/>
      <c r="E94" s="36">
        <v>560</v>
      </c>
      <c r="F94" s="37">
        <f>Table1[[#This Row],[Rate]]*Table1[[#This Row],[Qty]]</f>
        <v>0</v>
      </c>
      <c r="G94" s="38">
        <v>2</v>
      </c>
      <c r="H94" s="38"/>
      <c r="I94" s="38">
        <f>Table1[[#This Row],[This Month Qty]]+Table1[[#This Row],[Previous Qty]]</f>
        <v>2</v>
      </c>
      <c r="J94" s="37">
        <f>Table1[[#This Row],[Previous Qty]]*Table1[[#This Row],[Rate]]</f>
        <v>1120</v>
      </c>
      <c r="K94" s="37">
        <f>Table1[[#This Row],[Cumulative Amount]]-Table1[[#This Row],[Previous Amount]]</f>
        <v>0</v>
      </c>
      <c r="L94" s="37">
        <f>Table1[[#This Row],[Cumulative Qty]]*Table1[[#This Row],[Rate]]</f>
        <v>1120</v>
      </c>
    </row>
    <row r="95" spans="1:12" s="39" customFormat="1" x14ac:dyDescent="0.3">
      <c r="A95" s="34"/>
      <c r="B95" s="49"/>
      <c r="C95" s="35"/>
      <c r="D95" s="34"/>
      <c r="E95" s="36"/>
      <c r="F95" s="37"/>
      <c r="G95" s="38"/>
      <c r="H95" s="38"/>
      <c r="I95" s="38"/>
      <c r="J95" s="37"/>
      <c r="K95" s="37"/>
      <c r="L95" s="37"/>
    </row>
    <row r="96" spans="1:12" s="39" customFormat="1" x14ac:dyDescent="0.3">
      <c r="A96" s="34"/>
      <c r="B96" s="49" t="s">
        <v>99</v>
      </c>
      <c r="C96" s="35"/>
      <c r="D96" s="34"/>
      <c r="E96" s="36"/>
      <c r="F96" s="37"/>
      <c r="G96" s="38"/>
      <c r="H96" s="38"/>
      <c r="I96" s="38"/>
      <c r="J96" s="37"/>
      <c r="K96" s="37"/>
      <c r="L96" s="37"/>
    </row>
    <row r="97" spans="1:12" s="39" customFormat="1" x14ac:dyDescent="0.3">
      <c r="A97" s="34"/>
      <c r="B97" s="49" t="s">
        <v>101</v>
      </c>
      <c r="C97" s="35"/>
      <c r="D97" s="34"/>
      <c r="E97" s="36">
        <v>245</v>
      </c>
      <c r="F97" s="37">
        <f>Table1[[#This Row],[Rate]]*Table1[[#This Row],[Qty]]</f>
        <v>0</v>
      </c>
      <c r="G97" s="38">
        <v>3</v>
      </c>
      <c r="H97" s="38"/>
      <c r="I97" s="38">
        <f>Table1[[#This Row],[This Month Qty]]+Table1[[#This Row],[Previous Qty]]</f>
        <v>3</v>
      </c>
      <c r="J97" s="37">
        <f>Table1[[#This Row],[Previous Qty]]*Table1[[#This Row],[Rate]]</f>
        <v>735</v>
      </c>
      <c r="K97" s="37">
        <f>Table1[[#This Row],[Cumulative Amount]]-Table1[[#This Row],[Previous Amount]]</f>
        <v>0</v>
      </c>
      <c r="L97" s="37">
        <f>Table1[[#This Row],[Cumulative Qty]]*Table1[[#This Row],[Rate]]</f>
        <v>735</v>
      </c>
    </row>
    <row r="98" spans="1:12" s="39" customFormat="1" x14ac:dyDescent="0.3">
      <c r="A98" s="34"/>
      <c r="B98" s="49" t="s">
        <v>102</v>
      </c>
      <c r="C98" s="35"/>
      <c r="D98" s="34"/>
      <c r="E98" s="36">
        <v>260</v>
      </c>
      <c r="F98" s="37">
        <f>Table1[[#This Row],[Rate]]*Table1[[#This Row],[Qty]]</f>
        <v>0</v>
      </c>
      <c r="G98" s="38">
        <v>1</v>
      </c>
      <c r="H98" s="38"/>
      <c r="I98" s="38">
        <f>Table1[[#This Row],[This Month Qty]]+Table1[[#This Row],[Previous Qty]]</f>
        <v>1</v>
      </c>
      <c r="J98" s="37">
        <f>Table1[[#This Row],[Previous Qty]]*Table1[[#This Row],[Rate]]</f>
        <v>260</v>
      </c>
      <c r="K98" s="37">
        <f>Table1[[#This Row],[Cumulative Amount]]-Table1[[#This Row],[Previous Amount]]</f>
        <v>0</v>
      </c>
      <c r="L98" s="37">
        <f>Table1[[#This Row],[Cumulative Qty]]*Table1[[#This Row],[Rate]]</f>
        <v>260</v>
      </c>
    </row>
    <row r="99" spans="1:12" s="39" customFormat="1" x14ac:dyDescent="0.3">
      <c r="A99" s="34"/>
      <c r="B99" s="49" t="s">
        <v>103</v>
      </c>
      <c r="C99" s="35"/>
      <c r="D99" s="34"/>
      <c r="E99" s="36">
        <v>280</v>
      </c>
      <c r="F99" s="37">
        <f>Table1[[#This Row],[Rate]]*Table1[[#This Row],[Qty]]</f>
        <v>0</v>
      </c>
      <c r="G99" s="38">
        <v>1</v>
      </c>
      <c r="H99" s="38"/>
      <c r="I99" s="38">
        <f>Table1[[#This Row],[This Month Qty]]+Table1[[#This Row],[Previous Qty]]</f>
        <v>1</v>
      </c>
      <c r="J99" s="37">
        <f>Table1[[#This Row],[Previous Qty]]*Table1[[#This Row],[Rate]]</f>
        <v>280</v>
      </c>
      <c r="K99" s="37">
        <f>Table1[[#This Row],[Cumulative Amount]]-Table1[[#This Row],[Previous Amount]]</f>
        <v>0</v>
      </c>
      <c r="L99" s="37">
        <f>Table1[[#This Row],[Cumulative Qty]]*Table1[[#This Row],[Rate]]</f>
        <v>280</v>
      </c>
    </row>
    <row r="100" spans="1:12" s="39" customFormat="1" x14ac:dyDescent="0.3">
      <c r="A100" s="34"/>
      <c r="B100" s="49"/>
      <c r="C100" s="35"/>
      <c r="D100" s="34"/>
      <c r="E100" s="36"/>
      <c r="F100" s="37"/>
      <c r="G100" s="38"/>
      <c r="H100" s="38"/>
      <c r="I100" s="38"/>
      <c r="J100" s="37"/>
      <c r="K100" s="37"/>
      <c r="L100" s="37"/>
    </row>
    <row r="101" spans="1:12" s="39" customFormat="1" x14ac:dyDescent="0.3">
      <c r="A101" s="34"/>
      <c r="B101" s="49" t="s">
        <v>100</v>
      </c>
      <c r="C101" s="35"/>
      <c r="D101" s="34"/>
      <c r="E101" s="36"/>
      <c r="F101" s="37"/>
      <c r="G101" s="38"/>
      <c r="H101" s="38"/>
      <c r="I101" s="38"/>
      <c r="J101" s="37"/>
      <c r="K101" s="37"/>
      <c r="L101" s="37"/>
    </row>
    <row r="102" spans="1:12" s="39" customFormat="1" x14ac:dyDescent="0.3">
      <c r="A102" s="34"/>
      <c r="B102" s="49" t="s">
        <v>101</v>
      </c>
      <c r="C102" s="35"/>
      <c r="D102" s="34"/>
      <c r="E102" s="36">
        <v>740</v>
      </c>
      <c r="F102" s="37">
        <f>Table1[[#This Row],[Rate]]*Table1[[#This Row],[Qty]]</f>
        <v>0</v>
      </c>
      <c r="G102" s="38">
        <v>3</v>
      </c>
      <c r="H102" s="38"/>
      <c r="I102" s="38">
        <f>Table1[[#This Row],[This Month Qty]]+Table1[[#This Row],[Previous Qty]]</f>
        <v>3</v>
      </c>
      <c r="J102" s="37">
        <f>Table1[[#This Row],[Previous Qty]]*Table1[[#This Row],[Rate]]</f>
        <v>2220</v>
      </c>
      <c r="K102" s="37">
        <f>Table1[[#This Row],[Cumulative Amount]]-Table1[[#This Row],[Previous Amount]]</f>
        <v>0</v>
      </c>
      <c r="L102" s="37">
        <f>Table1[[#This Row],[Cumulative Qty]]*Table1[[#This Row],[Rate]]</f>
        <v>2220</v>
      </c>
    </row>
    <row r="103" spans="1:12" s="39" customFormat="1" x14ac:dyDescent="0.3">
      <c r="A103" s="34"/>
      <c r="B103" s="49"/>
      <c r="C103" s="35"/>
      <c r="D103" s="34"/>
      <c r="E103" s="36"/>
      <c r="F103" s="37"/>
      <c r="G103" s="38"/>
      <c r="H103" s="38"/>
      <c r="I103" s="38"/>
      <c r="J103" s="37"/>
      <c r="K103" s="37"/>
      <c r="L103" s="37"/>
    </row>
    <row r="104" spans="1:12" s="39" customFormat="1" ht="28.8" x14ac:dyDescent="0.3">
      <c r="A104" s="40"/>
      <c r="B104" s="49" t="s">
        <v>109</v>
      </c>
      <c r="C104" s="38"/>
      <c r="D104" s="41"/>
      <c r="E104" s="37">
        <v>3200</v>
      </c>
      <c r="F104" s="37">
        <f>Table1[[#This Row],[Rate]]*Table1[[#This Row],[Qty]]</f>
        <v>0</v>
      </c>
      <c r="G104" s="38">
        <v>2</v>
      </c>
      <c r="H104" s="38"/>
      <c r="I104" s="38">
        <f>Table1[[#This Row],[This Month Qty]]+Table1[[#This Row],[Previous Qty]]</f>
        <v>2</v>
      </c>
      <c r="J104" s="37">
        <f>Table1[[#This Row],[Previous Qty]]*Table1[[#This Row],[Rate]]</f>
        <v>6400</v>
      </c>
      <c r="K104" s="37">
        <f>Table1[[#This Row],[Cumulative Amount]]-Table1[[#This Row],[Previous Amount]]</f>
        <v>0</v>
      </c>
      <c r="L104" s="37">
        <f>Table1[[#This Row],[Cumulative Qty]]*Table1[[#This Row],[Rate]]</f>
        <v>6400</v>
      </c>
    </row>
    <row r="105" spans="1:12" s="39" customFormat="1" x14ac:dyDescent="0.3">
      <c r="A105" s="40"/>
      <c r="B105" s="49" t="s">
        <v>105</v>
      </c>
      <c r="C105" s="38"/>
      <c r="D105" s="41"/>
      <c r="E105" s="37">
        <v>7300</v>
      </c>
      <c r="F105" s="37">
        <f>Table1[[#This Row],[Rate]]*Table1[[#This Row],[Qty]]</f>
        <v>0</v>
      </c>
      <c r="G105" s="38">
        <v>1</v>
      </c>
      <c r="H105" s="38"/>
      <c r="I105" s="38">
        <f>Table1[[#This Row],[This Month Qty]]+Table1[[#This Row],[Previous Qty]]</f>
        <v>1</v>
      </c>
      <c r="J105" s="37">
        <f>Table1[[#This Row],[Previous Qty]]*Table1[[#This Row],[Rate]]</f>
        <v>7300</v>
      </c>
      <c r="K105" s="37">
        <f>Table1[[#This Row],[Cumulative Amount]]-Table1[[#This Row],[Previous Amount]]</f>
        <v>0</v>
      </c>
      <c r="L105" s="37">
        <f>Table1[[#This Row],[Cumulative Qty]]*Table1[[#This Row],[Rate]]</f>
        <v>7300</v>
      </c>
    </row>
    <row r="106" spans="1:12" s="39" customFormat="1" ht="43.2" x14ac:dyDescent="0.3">
      <c r="A106" s="40"/>
      <c r="B106" s="49" t="s">
        <v>106</v>
      </c>
      <c r="C106" s="38"/>
      <c r="D106" s="41"/>
      <c r="E106" s="37">
        <v>40600</v>
      </c>
      <c r="F106" s="37">
        <f>Table1[[#This Row],[Rate]]*Table1[[#This Row],[Qty]]</f>
        <v>0</v>
      </c>
      <c r="G106" s="38">
        <v>1</v>
      </c>
      <c r="H106" s="38"/>
      <c r="I106" s="38">
        <f>Table1[[#This Row],[This Month Qty]]+Table1[[#This Row],[Previous Qty]]</f>
        <v>1</v>
      </c>
      <c r="J106" s="37">
        <f>Table1[[#This Row],[Previous Qty]]*Table1[[#This Row],[Rate]]*0.9</f>
        <v>36540</v>
      </c>
      <c r="K106" s="37">
        <f>Table1[[#This Row],[Cumulative Amount]]-Table1[[#This Row],[Previous Amount]]</f>
        <v>0</v>
      </c>
      <c r="L106" s="37">
        <f>Table1[[#This Row],[Previous Qty]]*Table1[[#This Row],[Rate]]*0.9</f>
        <v>36540</v>
      </c>
    </row>
    <row r="107" spans="1:12" s="39" customFormat="1" ht="28.8" x14ac:dyDescent="0.3">
      <c r="A107" s="40"/>
      <c r="B107" s="49" t="s">
        <v>107</v>
      </c>
      <c r="C107" s="38"/>
      <c r="D107" s="41"/>
      <c r="E107" s="37">
        <v>2800</v>
      </c>
      <c r="F107" s="37">
        <f>Table1[[#This Row],[Rate]]*Table1[[#This Row],[Qty]]</f>
        <v>0</v>
      </c>
      <c r="G107" s="38">
        <v>4</v>
      </c>
      <c r="H107" s="38"/>
      <c r="I107" s="38">
        <f>Table1[[#This Row],[This Month Qty]]+Table1[[#This Row],[Previous Qty]]</f>
        <v>4</v>
      </c>
      <c r="J107" s="37">
        <f>Table1[[#This Row],[Previous Qty]]*Table1[[#This Row],[Rate]]*0.9</f>
        <v>10080</v>
      </c>
      <c r="K107" s="37">
        <f>Table1[[#This Row],[Cumulative Amount]]-Table1[[#This Row],[Previous Amount]]</f>
        <v>0</v>
      </c>
      <c r="L107" s="37">
        <f>Table1[[#This Row],[Previous Qty]]*Table1[[#This Row],[Rate]]*0.9</f>
        <v>10080</v>
      </c>
    </row>
    <row r="108" spans="1:12" s="63" customFormat="1" ht="43.2" x14ac:dyDescent="0.3">
      <c r="A108" s="58"/>
      <c r="B108" s="59" t="s">
        <v>108</v>
      </c>
      <c r="C108" s="60"/>
      <c r="D108" s="61"/>
      <c r="E108" s="62">
        <v>8200</v>
      </c>
      <c r="F108" s="62">
        <f>Table1[[#This Row],[Rate]]*Table1[[#This Row],[Qty]]</f>
        <v>0</v>
      </c>
      <c r="G108" s="60">
        <v>0</v>
      </c>
      <c r="H108" s="60"/>
      <c r="I108" s="60">
        <f>Table1[[#This Row],[This Month Qty]]+Table1[[#This Row],[Previous Qty]]</f>
        <v>0</v>
      </c>
      <c r="J108" s="62">
        <f>Table1[[#This Row],[Previous Qty]]*Table1[[#This Row],[Rate]]*0.9</f>
        <v>0</v>
      </c>
      <c r="K108" s="62">
        <f>Table1[[#This Row],[Cumulative Amount]]-Table1[[#This Row],[Previous Amount]]</f>
        <v>0</v>
      </c>
      <c r="L108" s="62">
        <f>Table1[[#This Row],[Previous Qty]]*Table1[[#This Row],[Rate]]*0.9</f>
        <v>0</v>
      </c>
    </row>
    <row r="109" spans="1:12" s="79" customFormat="1" x14ac:dyDescent="0.3">
      <c r="A109" s="74"/>
      <c r="B109" s="75" t="s">
        <v>113</v>
      </c>
      <c r="C109" s="76"/>
      <c r="D109" s="77"/>
      <c r="E109" s="78"/>
      <c r="F109" s="78">
        <f>Table1[[#This Row],[Rate]]*Table1[[#This Row],[Qty]]</f>
        <v>0</v>
      </c>
      <c r="G109" s="76"/>
      <c r="H109" s="76"/>
      <c r="I109" s="76">
        <f>Table1[[#This Row],[This Month Qty]]+Table1[[#This Row],[Previous Qty]]</f>
        <v>0</v>
      </c>
      <c r="J109" s="78">
        <f>SUM(J48:J108)</f>
        <v>283028.45</v>
      </c>
      <c r="K109" s="78">
        <f t="shared" ref="K109:L109" si="0">SUM(K48:K108)</f>
        <v>0</v>
      </c>
      <c r="L109" s="78">
        <f t="shared" si="0"/>
        <v>283028.45</v>
      </c>
    </row>
    <row r="110" spans="1:12" s="69" customFormat="1" ht="23.4" customHeight="1" x14ac:dyDescent="0.3">
      <c r="A110" s="66"/>
      <c r="B110" s="48" t="s">
        <v>110</v>
      </c>
      <c r="C110" s="67"/>
      <c r="D110" s="68"/>
      <c r="E110" s="11"/>
      <c r="F110" s="11"/>
      <c r="G110" s="67"/>
      <c r="H110" s="67"/>
      <c r="I110" s="67"/>
      <c r="J110" s="11">
        <f>J45</f>
        <v>242615</v>
      </c>
      <c r="K110" s="11">
        <f t="shared" ref="K110:L110" si="1">K45</f>
        <v>11194</v>
      </c>
      <c r="L110" s="11">
        <f t="shared" si="1"/>
        <v>253809</v>
      </c>
    </row>
    <row r="111" spans="1:12" s="69" customFormat="1" x14ac:dyDescent="0.3">
      <c r="A111" s="66"/>
      <c r="B111" s="48" t="s">
        <v>111</v>
      </c>
      <c r="C111" s="67"/>
      <c r="D111" s="68"/>
      <c r="E111" s="11"/>
      <c r="F111" s="11"/>
      <c r="G111" s="67"/>
      <c r="H111" s="67"/>
      <c r="I111" s="67"/>
      <c r="J111" s="11">
        <f>J109</f>
        <v>283028.45</v>
      </c>
      <c r="K111" s="11">
        <f t="shared" ref="K111:L111" si="2">K109</f>
        <v>0</v>
      </c>
      <c r="L111" s="11">
        <f t="shared" si="2"/>
        <v>283028.45</v>
      </c>
    </row>
    <row r="112" spans="1:12" s="69" customFormat="1" x14ac:dyDescent="0.3">
      <c r="A112" s="70"/>
      <c r="B112" s="71" t="s">
        <v>112</v>
      </c>
      <c r="C112" s="72"/>
      <c r="D112" s="73"/>
      <c r="E112" s="33"/>
      <c r="F112" s="33"/>
      <c r="G112" s="72"/>
      <c r="H112" s="72"/>
      <c r="I112" s="72"/>
      <c r="J112" s="33">
        <f>J111+J110</f>
        <v>525643.44999999995</v>
      </c>
      <c r="K112" s="33">
        <f t="shared" ref="K112:L112" si="3">K111+K110</f>
        <v>11194</v>
      </c>
      <c r="L112" s="33">
        <f t="shared" si="3"/>
        <v>536837.44999999995</v>
      </c>
    </row>
    <row r="113" spans="9:12" x14ac:dyDescent="0.3">
      <c r="I113" s="28"/>
      <c r="L113" s="2"/>
    </row>
    <row r="114" spans="9:12" x14ac:dyDescent="0.3">
      <c r="I114" s="28"/>
      <c r="J114" s="2">
        <v>548016.44999999995</v>
      </c>
      <c r="L114" s="2">
        <v>548016.44999999995</v>
      </c>
    </row>
    <row r="115" spans="9:12" x14ac:dyDescent="0.3">
      <c r="I115" s="28"/>
      <c r="J115" s="2">
        <f>J112-J114</f>
        <v>-22373</v>
      </c>
      <c r="L115" s="2">
        <f>L112-L114</f>
        <v>-11179</v>
      </c>
    </row>
  </sheetData>
  <phoneticPr fontId="9" type="noConversion"/>
  <pageMargins left="0.7" right="0.7" top="0.75" bottom="0.75" header="0.3" footer="0.3"/>
  <pageSetup paperSize="9" scale="4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Tharaka Rathnayaka</cp:lastModifiedBy>
  <dcterms:created xsi:type="dcterms:W3CDTF">2023-03-15T11:16:58Z</dcterms:created>
  <dcterms:modified xsi:type="dcterms:W3CDTF">2023-04-18T13:07:17Z</dcterms:modified>
</cp:coreProperties>
</file>