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P012 Joseph Advertising\"/>
    </mc:Choice>
  </mc:AlternateContent>
  <xr:revisionPtr revIDLastSave="0" documentId="13_ncr:1_{F3C16644-D115-42FD-9C9D-426F69516832}" xr6:coauthVersionLast="47" xr6:coauthVersionMax="47" xr10:uidLastSave="{00000000-0000-0000-0000-000000000000}"/>
  <bookViews>
    <workbookView xWindow="-110" yWindow="-110" windowWidth="25820" windowHeight="13900" xr2:uid="{D969ED1F-0331-444F-AB61-2D4A1C1B4C15}"/>
  </bookViews>
  <sheets>
    <sheet name="Summary" sheetId="2" r:id="rId1"/>
    <sheet name="BOQ" sheetId="1" r:id="rId2"/>
  </sheets>
  <definedNames>
    <definedName name="_xlnm.Print_Area" localSheetId="0">Summary!$A$1:$E$8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3" i="1" l="1"/>
  <c r="I64" i="1"/>
  <c r="C7" i="2"/>
  <c r="K4" i="2"/>
  <c r="D5" i="2"/>
  <c r="C3" i="2"/>
  <c r="J8" i="1" l="1"/>
  <c r="L65" i="1"/>
  <c r="K65" i="1"/>
  <c r="J65" i="1"/>
  <c r="M65" i="1" s="1"/>
  <c r="G65" i="1"/>
  <c r="L64" i="1"/>
  <c r="K64" i="1"/>
  <c r="M64" i="1"/>
  <c r="N64" i="1" s="1"/>
  <c r="G64" i="1"/>
  <c r="L63" i="1"/>
  <c r="K63" i="1"/>
  <c r="M63" i="1"/>
  <c r="N63" i="1" s="1"/>
  <c r="G63" i="1"/>
  <c r="L61" i="1"/>
  <c r="K61" i="1"/>
  <c r="J61" i="1"/>
  <c r="M61" i="1" s="1"/>
  <c r="N61" i="1" s="1"/>
  <c r="G61" i="1"/>
  <c r="M60" i="1"/>
  <c r="N60" i="1" s="1"/>
  <c r="L60" i="1"/>
  <c r="K60" i="1"/>
  <c r="J60" i="1"/>
  <c r="G60" i="1"/>
  <c r="L58" i="1"/>
  <c r="K58" i="1"/>
  <c r="J58" i="1"/>
  <c r="M58" i="1" s="1"/>
  <c r="G58" i="1"/>
  <c r="L57" i="1"/>
  <c r="K57" i="1"/>
  <c r="J57" i="1"/>
  <c r="M57" i="1" s="1"/>
  <c r="N57" i="1" s="1"/>
  <c r="G57" i="1"/>
  <c r="M56" i="1"/>
  <c r="N56" i="1" s="1"/>
  <c r="L56" i="1"/>
  <c r="K56" i="1"/>
  <c r="J56" i="1"/>
  <c r="G56" i="1"/>
  <c r="L55" i="1"/>
  <c r="K55" i="1"/>
  <c r="J55" i="1"/>
  <c r="M55" i="1" s="1"/>
  <c r="N55" i="1" s="1"/>
  <c r="G55" i="1"/>
  <c r="L53" i="1"/>
  <c r="K53" i="1"/>
  <c r="J53" i="1"/>
  <c r="M53" i="1" s="1"/>
  <c r="N53" i="1" s="1"/>
  <c r="G53" i="1"/>
  <c r="L52" i="1"/>
  <c r="K52" i="1"/>
  <c r="J52" i="1"/>
  <c r="M52" i="1" s="1"/>
  <c r="N52" i="1" s="1"/>
  <c r="G52" i="1"/>
  <c r="L51" i="1"/>
  <c r="K51" i="1"/>
  <c r="J51" i="1"/>
  <c r="M51" i="1" s="1"/>
  <c r="N51" i="1" s="1"/>
  <c r="G51" i="1"/>
  <c r="M49" i="1"/>
  <c r="N49" i="1" s="1"/>
  <c r="L49" i="1"/>
  <c r="K49" i="1"/>
  <c r="J49" i="1"/>
  <c r="G49" i="1"/>
  <c r="L48" i="1"/>
  <c r="K48" i="1"/>
  <c r="J48" i="1"/>
  <c r="M48" i="1" s="1"/>
  <c r="N48" i="1" s="1"/>
  <c r="G48" i="1"/>
  <c r="L46" i="1"/>
  <c r="K46" i="1"/>
  <c r="J46" i="1"/>
  <c r="M46" i="1" s="1"/>
  <c r="N46" i="1" s="1"/>
  <c r="G46" i="1"/>
  <c r="M45" i="1"/>
  <c r="N45" i="1" s="1"/>
  <c r="L45" i="1"/>
  <c r="K45" i="1"/>
  <c r="J45" i="1"/>
  <c r="G45" i="1"/>
  <c r="L44" i="1"/>
  <c r="K44" i="1"/>
  <c r="J44" i="1"/>
  <c r="M44" i="1" s="1"/>
  <c r="N44" i="1" s="1"/>
  <c r="G44" i="1"/>
  <c r="L43" i="1"/>
  <c r="K43" i="1"/>
  <c r="J43" i="1"/>
  <c r="M43" i="1" s="1"/>
  <c r="N43" i="1" s="1"/>
  <c r="G43" i="1"/>
  <c r="L42" i="1"/>
  <c r="K42" i="1"/>
  <c r="J42" i="1"/>
  <c r="M42" i="1" s="1"/>
  <c r="N42" i="1" s="1"/>
  <c r="G42" i="1"/>
  <c r="L41" i="1"/>
  <c r="K41" i="1"/>
  <c r="J41" i="1"/>
  <c r="M41" i="1" s="1"/>
  <c r="N41" i="1" s="1"/>
  <c r="G41" i="1"/>
  <c r="M40" i="1"/>
  <c r="N40" i="1" s="1"/>
  <c r="L40" i="1"/>
  <c r="K40" i="1"/>
  <c r="J40" i="1"/>
  <c r="G40" i="1"/>
  <c r="L39" i="1"/>
  <c r="K39" i="1"/>
  <c r="J39" i="1"/>
  <c r="M39" i="1" s="1"/>
  <c r="N39" i="1" s="1"/>
  <c r="G39" i="1"/>
  <c r="L38" i="1"/>
  <c r="K38" i="1"/>
  <c r="J38" i="1"/>
  <c r="M38" i="1" s="1"/>
  <c r="N38" i="1" s="1"/>
  <c r="G38" i="1"/>
  <c r="M36" i="1"/>
  <c r="N36" i="1" s="1"/>
  <c r="L36" i="1"/>
  <c r="K36" i="1"/>
  <c r="J36" i="1"/>
  <c r="G36" i="1"/>
  <c r="L35" i="1"/>
  <c r="K35" i="1"/>
  <c r="J35" i="1"/>
  <c r="M35" i="1" s="1"/>
  <c r="N35" i="1" s="1"/>
  <c r="G35" i="1"/>
  <c r="L34" i="1"/>
  <c r="K34" i="1"/>
  <c r="J34" i="1"/>
  <c r="M34" i="1" s="1"/>
  <c r="N34" i="1" s="1"/>
  <c r="G34" i="1"/>
  <c r="L32" i="1"/>
  <c r="K32" i="1"/>
  <c r="J32" i="1"/>
  <c r="M32" i="1" s="1"/>
  <c r="N32" i="1" s="1"/>
  <c r="G32" i="1"/>
  <c r="L30" i="1"/>
  <c r="K30" i="1"/>
  <c r="J30" i="1"/>
  <c r="M30" i="1" s="1"/>
  <c r="N30" i="1" s="1"/>
  <c r="G30" i="1"/>
  <c r="M29" i="1"/>
  <c r="N29" i="1" s="1"/>
  <c r="L29" i="1"/>
  <c r="K29" i="1"/>
  <c r="J29" i="1"/>
  <c r="G29" i="1"/>
  <c r="L27" i="1"/>
  <c r="K27" i="1"/>
  <c r="J27" i="1"/>
  <c r="M27" i="1" s="1"/>
  <c r="N27" i="1" s="1"/>
  <c r="G27" i="1"/>
  <c r="L26" i="1"/>
  <c r="K26" i="1"/>
  <c r="J26" i="1"/>
  <c r="M26" i="1" s="1"/>
  <c r="N26" i="1" s="1"/>
  <c r="G26" i="1"/>
  <c r="M25" i="1"/>
  <c r="N25" i="1" s="1"/>
  <c r="L25" i="1"/>
  <c r="K25" i="1"/>
  <c r="J25" i="1"/>
  <c r="G25" i="1"/>
  <c r="L24" i="1"/>
  <c r="K24" i="1"/>
  <c r="J24" i="1"/>
  <c r="M24" i="1" s="1"/>
  <c r="N24" i="1" s="1"/>
  <c r="G24" i="1"/>
  <c r="L23" i="1"/>
  <c r="K23" i="1"/>
  <c r="J23" i="1"/>
  <c r="M23" i="1" s="1"/>
  <c r="N23" i="1" s="1"/>
  <c r="G23" i="1"/>
  <c r="L22" i="1"/>
  <c r="K22" i="1"/>
  <c r="J22" i="1"/>
  <c r="M22" i="1" s="1"/>
  <c r="N22" i="1" s="1"/>
  <c r="G22" i="1"/>
  <c r="L21" i="1"/>
  <c r="K21" i="1"/>
  <c r="J21" i="1"/>
  <c r="M21" i="1" s="1"/>
  <c r="N21" i="1" s="1"/>
  <c r="G21" i="1"/>
  <c r="M20" i="1"/>
  <c r="N20" i="1" s="1"/>
  <c r="L20" i="1"/>
  <c r="K20" i="1"/>
  <c r="J20" i="1"/>
  <c r="G20" i="1"/>
  <c r="L19" i="1"/>
  <c r="K19" i="1"/>
  <c r="J19" i="1"/>
  <c r="M19" i="1" s="1"/>
  <c r="N19" i="1" s="1"/>
  <c r="G19" i="1"/>
  <c r="L18" i="1"/>
  <c r="K18" i="1"/>
  <c r="J18" i="1"/>
  <c r="M18" i="1" s="1"/>
  <c r="N18" i="1" s="1"/>
  <c r="G18" i="1"/>
  <c r="M17" i="1"/>
  <c r="N17" i="1" s="1"/>
  <c r="L17" i="1"/>
  <c r="K17" i="1"/>
  <c r="J17" i="1"/>
  <c r="G17" i="1"/>
  <c r="L16" i="1"/>
  <c r="K16" i="1"/>
  <c r="J16" i="1"/>
  <c r="M16" i="1" s="1"/>
  <c r="N16" i="1" s="1"/>
  <c r="G16" i="1"/>
  <c r="L15" i="1"/>
  <c r="K15" i="1"/>
  <c r="J15" i="1"/>
  <c r="M15" i="1" s="1"/>
  <c r="N15" i="1" s="1"/>
  <c r="G15" i="1"/>
  <c r="L13" i="1"/>
  <c r="K13" i="1"/>
  <c r="J13" i="1"/>
  <c r="M13" i="1" s="1"/>
  <c r="N13" i="1" s="1"/>
  <c r="G13" i="1"/>
  <c r="L12" i="1"/>
  <c r="K12" i="1"/>
  <c r="J12" i="1"/>
  <c r="M12" i="1" s="1"/>
  <c r="N12" i="1" s="1"/>
  <c r="G12" i="1"/>
  <c r="M11" i="1"/>
  <c r="N11" i="1" s="1"/>
  <c r="L11" i="1"/>
  <c r="K11" i="1"/>
  <c r="J11" i="1"/>
  <c r="G11" i="1"/>
  <c r="L10" i="1"/>
  <c r="K10" i="1"/>
  <c r="J10" i="1"/>
  <c r="M10" i="1" s="1"/>
  <c r="N10" i="1" s="1"/>
  <c r="G10" i="1"/>
  <c r="L9" i="1"/>
  <c r="K9" i="1"/>
  <c r="J9" i="1"/>
  <c r="M9" i="1" s="1"/>
  <c r="N9" i="1" s="1"/>
  <c r="G9" i="1"/>
  <c r="K8" i="1"/>
  <c r="G8" i="1"/>
  <c r="L7" i="1"/>
  <c r="K7" i="1"/>
  <c r="J7" i="1"/>
  <c r="M7" i="1" s="1"/>
  <c r="N7" i="1" s="1"/>
  <c r="G7" i="1"/>
  <c r="L5" i="1"/>
  <c r="K5" i="1"/>
  <c r="J5" i="1"/>
  <c r="M5" i="1" s="1"/>
  <c r="G5" i="1"/>
  <c r="L4" i="1"/>
  <c r="K4" i="1"/>
  <c r="K66" i="1" s="1"/>
  <c r="J4" i="1"/>
  <c r="M4" i="1" s="1"/>
  <c r="G4" i="1"/>
  <c r="G66" i="1" s="1"/>
  <c r="N4" i="1" l="1"/>
  <c r="M8" i="1" l="1"/>
  <c r="M66" i="1" s="1"/>
  <c r="N8" i="1"/>
  <c r="I8" i="1"/>
  <c r="L8" i="1" s="1"/>
  <c r="L66" i="1" s="1"/>
  <c r="N66" i="1" l="1"/>
  <c r="E3" i="2"/>
  <c r="D3" i="2" l="1"/>
  <c r="E6" i="2"/>
  <c r="D6" i="2" s="1"/>
  <c r="E7" i="2" l="1"/>
  <c r="D7" i="2" s="1"/>
</calcChain>
</file>

<file path=xl/sharedStrings.xml><?xml version="1.0" encoding="utf-8"?>
<sst xmlns="http://schemas.openxmlformats.org/spreadsheetml/2006/main" count="96" uniqueCount="90">
  <si>
    <t>S.N</t>
  </si>
  <si>
    <t>Description</t>
  </si>
  <si>
    <t>Sign Code</t>
  </si>
  <si>
    <t>Contract BOQ</t>
  </si>
  <si>
    <t>Quantity Certified</t>
  </si>
  <si>
    <t>Total Amount</t>
  </si>
  <si>
    <t>Comp (%)</t>
  </si>
  <si>
    <t>Remarks</t>
  </si>
  <si>
    <t>Unit</t>
  </si>
  <si>
    <t>Qty</t>
  </si>
  <si>
    <t xml:space="preserve">Unit Rate                </t>
  </si>
  <si>
    <t xml:space="preserve">Amount               </t>
  </si>
  <si>
    <t>Previous</t>
  </si>
  <si>
    <t>Current</t>
  </si>
  <si>
    <t>To Date</t>
  </si>
  <si>
    <t>Room Number</t>
  </si>
  <si>
    <t>Door Sign</t>
  </si>
  <si>
    <t>Door Sign FOH</t>
  </si>
  <si>
    <t>Door Sign BOH</t>
  </si>
  <si>
    <t>Door Sign Picto FOH</t>
  </si>
  <si>
    <t>Door Sign Picto BOH</t>
  </si>
  <si>
    <t>Technical Room FOH</t>
  </si>
  <si>
    <t>Technical Room BOH</t>
  </si>
  <si>
    <t>Leaf Sign FOH (double sided)</t>
  </si>
  <si>
    <t>Directional Sign</t>
  </si>
  <si>
    <t>Room Directional</t>
  </si>
  <si>
    <t>Directional Sign Wall</t>
  </si>
  <si>
    <t>Vehicular Directional Sign (freestanding)</t>
  </si>
  <si>
    <t>3.3a</t>
  </si>
  <si>
    <t>Vehicular Directional Sign (Pole mounted)</t>
  </si>
  <si>
    <t>3.3b</t>
  </si>
  <si>
    <t>Pedestrian Directional Sign (freestanding)</t>
  </si>
  <si>
    <t>3.4a</t>
  </si>
  <si>
    <t>Pedestrian Directional Sign (pole mounted)</t>
  </si>
  <si>
    <t>3.4b</t>
  </si>
  <si>
    <t>Car Park Ceiling Directional</t>
  </si>
  <si>
    <t>Wall graphics signs</t>
  </si>
  <si>
    <t>Column graphics signs</t>
  </si>
  <si>
    <t>Lift Lobby ID</t>
  </si>
  <si>
    <t>Integrated Directional</t>
  </si>
  <si>
    <t>Floor Graphics signs</t>
  </si>
  <si>
    <t>Column Directional signs</t>
  </si>
  <si>
    <t>Directory Signs</t>
  </si>
  <si>
    <t>Directory Sign</t>
  </si>
  <si>
    <t>Lift Cabin Directory Hotel</t>
  </si>
  <si>
    <t>Digital Signs</t>
  </si>
  <si>
    <t>Digital Screen Sign</t>
  </si>
  <si>
    <t>Level Signs</t>
  </si>
  <si>
    <t>Level Sign FOH</t>
  </si>
  <si>
    <t>Level Sign BOH</t>
  </si>
  <si>
    <t>Level Sign BOH / Staircase</t>
  </si>
  <si>
    <t>Identity Signs</t>
  </si>
  <si>
    <t>Monument ID</t>
  </si>
  <si>
    <t>Entrance ID</t>
  </si>
  <si>
    <t>Car Park Entrance ID</t>
  </si>
  <si>
    <t>Low Level Building ID</t>
  </si>
  <si>
    <t>F&amp;B / Retail ID</t>
  </si>
  <si>
    <t>Desktop Sign</t>
  </si>
  <si>
    <t>Function ID</t>
  </si>
  <si>
    <t>Building Entrance Sign</t>
  </si>
  <si>
    <t>Lift Entrance ID</t>
  </si>
  <si>
    <t>Elevator Signs</t>
  </si>
  <si>
    <t>Elevator Sign FOH</t>
  </si>
  <si>
    <t>Elevator Sign BOH</t>
  </si>
  <si>
    <t>Emergency Signs</t>
  </si>
  <si>
    <t>Escape Route Plan FOH</t>
  </si>
  <si>
    <t>Escape Route Plan BOH</t>
  </si>
  <si>
    <t>Fire Hose Cabinet</t>
  </si>
  <si>
    <t>Rules &amp; Regulations</t>
  </si>
  <si>
    <t>Rules and Regulation Internal</t>
  </si>
  <si>
    <t>Rules and Regulation External</t>
  </si>
  <si>
    <t>Pool Depth Marking</t>
  </si>
  <si>
    <t>Assembly Point Sign</t>
  </si>
  <si>
    <t>Misc. Signs</t>
  </si>
  <si>
    <t>Escape Route Plan FOH (guest
room)</t>
  </si>
  <si>
    <t>Qibla Sign</t>
  </si>
  <si>
    <t>Preliminaries</t>
  </si>
  <si>
    <t>Shop Drawings</t>
  </si>
  <si>
    <t>Project Management &amp; Coordination</t>
  </si>
  <si>
    <t>TOTAL AMOUNT (AED)</t>
  </si>
  <si>
    <t>90% until WIR approval</t>
  </si>
  <si>
    <t>No</t>
  </si>
  <si>
    <t>Previous Amount</t>
  </si>
  <si>
    <t>Current Amount</t>
  </si>
  <si>
    <t>Cumulative Amount</t>
  </si>
  <si>
    <t>BOQ</t>
  </si>
  <si>
    <t>Advance Payment</t>
  </si>
  <si>
    <t>Advance Payment Recovery (20%)</t>
  </si>
  <si>
    <t>No supportings (Drawings, drawing refs)</t>
  </si>
  <si>
    <t>No supportings (Staff details, program)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</si>
</sst>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-409]mmm\-yy;@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5" fontId="3" fillId="0" borderId="0" applyNumberFormat="0" applyFill="0" applyBorder="0" applyAlignment="0" applyProtection="0"/>
  </cellStyleXfs>
  <cellXfs count="93">
    <xf numFmtId="0" fontId="0" fillId="0" borderId="0" xfId="0"/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1" fontId="4" fillId="2" borderId="6" xfId="3" applyNumberFormat="1" applyFont="1" applyFill="1" applyBorder="1" applyAlignment="1">
      <alignment horizontal="center" vertical="center"/>
    </xf>
    <xf numFmtId="1" fontId="4" fillId="2" borderId="2" xfId="3" applyNumberFormat="1" applyFont="1" applyFill="1" applyBorder="1" applyAlignment="1">
      <alignment horizontal="center" vertical="center"/>
    </xf>
    <xf numFmtId="1" fontId="4" fillId="2" borderId="7" xfId="3" applyNumberFormat="1" applyFont="1" applyFill="1" applyBorder="1" applyAlignment="1">
      <alignment horizontal="center" vertical="center"/>
    </xf>
    <xf numFmtId="43" fontId="4" fillId="2" borderId="6" xfId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2" borderId="7" xfId="1" applyFont="1" applyFill="1" applyBorder="1" applyAlignment="1">
      <alignment horizontal="center" vertical="center"/>
    </xf>
    <xf numFmtId="1" fontId="4" fillId="2" borderId="8" xfId="3" applyNumberFormat="1" applyFont="1" applyFill="1" applyBorder="1" applyAlignment="1">
      <alignment horizontal="center" vertical="center" wrapText="1"/>
    </xf>
    <xf numFmtId="164" fontId="4" fillId="2" borderId="9" xfId="4" applyNumberFormat="1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43" fontId="4" fillId="2" borderId="11" xfId="1" applyFont="1" applyFill="1" applyBorder="1" applyAlignment="1">
      <alignment horizontal="center" vertical="center" wrapText="1"/>
    </xf>
    <xf numFmtId="43" fontId="4" fillId="2" borderId="13" xfId="1" applyFont="1" applyFill="1" applyBorder="1" applyAlignment="1">
      <alignment horizontal="center" vertical="center" wrapText="1"/>
    </xf>
    <xf numFmtId="43" fontId="5" fillId="2" borderId="14" xfId="1" applyFont="1" applyFill="1" applyBorder="1" applyAlignment="1">
      <alignment horizontal="center" vertical="center"/>
    </xf>
    <xf numFmtId="43" fontId="5" fillId="2" borderId="11" xfId="1" applyFont="1" applyFill="1" applyBorder="1" applyAlignment="1">
      <alignment horizontal="center" vertical="center"/>
    </xf>
    <xf numFmtId="3" fontId="5" fillId="2" borderId="15" xfId="0" applyNumberFormat="1" applyFont="1" applyFill="1" applyBorder="1" applyAlignment="1">
      <alignment horizontal="center" vertical="center"/>
    </xf>
    <xf numFmtId="43" fontId="5" fillId="2" borderId="15" xfId="1" applyFont="1" applyFill="1" applyBorder="1" applyAlignment="1">
      <alignment horizontal="center" vertical="center"/>
    </xf>
    <xf numFmtId="1" fontId="4" fillId="2" borderId="16" xfId="3" applyNumberFormat="1" applyFont="1" applyFill="1" applyBorder="1" applyAlignment="1">
      <alignment horizontal="center" vertical="center" wrapText="1"/>
    </xf>
    <xf numFmtId="164" fontId="4" fillId="2" borderId="17" xfId="4" applyNumberFormat="1" applyFont="1" applyFill="1" applyBorder="1" applyAlignment="1">
      <alignment horizontal="center" vertical="center"/>
    </xf>
    <xf numFmtId="0" fontId="4" fillId="2" borderId="18" xfId="2" applyFont="1" applyFill="1" applyBorder="1" applyAlignment="1">
      <alignment horizontal="center" vertical="center" wrapText="1"/>
    </xf>
    <xf numFmtId="0" fontId="4" fillId="2" borderId="19" xfId="2" applyFont="1" applyFill="1" applyBorder="1" applyAlignment="1">
      <alignment horizontal="left" vertical="center" wrapText="1"/>
    </xf>
    <xf numFmtId="0" fontId="4" fillId="2" borderId="19" xfId="2" applyFont="1" applyFill="1" applyBorder="1" applyAlignment="1">
      <alignment horizontal="center" vertical="center" wrapText="1"/>
    </xf>
    <xf numFmtId="0" fontId="4" fillId="2" borderId="0" xfId="2" applyFont="1" applyFill="1" applyAlignment="1">
      <alignment horizontal="center" vertical="center" wrapText="1"/>
    </xf>
    <xf numFmtId="43" fontId="4" fillId="2" borderId="19" xfId="1" applyFont="1" applyFill="1" applyBorder="1" applyAlignment="1">
      <alignment horizontal="center" vertical="center" wrapText="1"/>
    </xf>
    <xf numFmtId="43" fontId="4" fillId="2" borderId="20" xfId="1" applyFont="1" applyFill="1" applyBorder="1" applyAlignment="1">
      <alignment horizontal="center" vertical="center" wrapText="1"/>
    </xf>
    <xf numFmtId="43" fontId="5" fillId="2" borderId="21" xfId="1" applyFont="1" applyFill="1" applyBorder="1" applyAlignment="1">
      <alignment horizontal="center" vertical="center"/>
    </xf>
    <xf numFmtId="43" fontId="5" fillId="2" borderId="19" xfId="1" applyFont="1" applyFill="1" applyBorder="1" applyAlignment="1">
      <alignment horizontal="center" vertical="center"/>
    </xf>
    <xf numFmtId="3" fontId="5" fillId="2" borderId="22" xfId="0" applyNumberFormat="1" applyFont="1" applyFill="1" applyBorder="1" applyAlignment="1">
      <alignment horizontal="center" vertical="center"/>
    </xf>
    <xf numFmtId="43" fontId="5" fillId="2" borderId="22" xfId="1" applyFont="1" applyFill="1" applyBorder="1" applyAlignment="1">
      <alignment horizontal="center" vertical="center"/>
    </xf>
    <xf numFmtId="1" fontId="4" fillId="2" borderId="23" xfId="3" applyNumberFormat="1" applyFont="1" applyFill="1" applyBorder="1" applyAlignment="1">
      <alignment horizontal="center" vertical="center" wrapText="1"/>
    </xf>
    <xf numFmtId="164" fontId="4" fillId="2" borderId="24" xfId="4" applyNumberFormat="1" applyFont="1" applyFill="1" applyBorder="1" applyAlignment="1">
      <alignment horizontal="center" vertical="center"/>
    </xf>
    <xf numFmtId="0" fontId="6" fillId="0" borderId="18" xfId="2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9" xfId="2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3" fontId="6" fillId="0" borderId="19" xfId="1" applyFont="1" applyBorder="1" applyAlignment="1">
      <alignment horizontal="right" vertical="center" wrapText="1"/>
    </xf>
    <xf numFmtId="43" fontId="6" fillId="0" borderId="20" xfId="1" applyFont="1" applyBorder="1" applyAlignment="1">
      <alignment horizontal="right" vertical="center" wrapText="1"/>
    </xf>
    <xf numFmtId="43" fontId="6" fillId="0" borderId="21" xfId="1" applyFont="1" applyBorder="1" applyAlignment="1">
      <alignment horizontal="center" vertical="center" wrapText="1"/>
    </xf>
    <xf numFmtId="43" fontId="6" fillId="0" borderId="19" xfId="1" applyFont="1" applyBorder="1" applyAlignment="1">
      <alignment horizontal="center" vertical="center" wrapText="1"/>
    </xf>
    <xf numFmtId="166" fontId="6" fillId="0" borderId="22" xfId="5" applyNumberFormat="1" applyFont="1" applyBorder="1" applyAlignment="1">
      <alignment horizontal="center" vertical="center" wrapText="1"/>
    </xf>
    <xf numFmtId="43" fontId="6" fillId="0" borderId="21" xfId="1" applyFont="1" applyFill="1" applyBorder="1" applyAlignment="1">
      <alignment horizontal="center" vertical="center" wrapText="1"/>
    </xf>
    <xf numFmtId="43" fontId="6" fillId="0" borderId="19" xfId="1" applyFont="1" applyFill="1" applyBorder="1" applyAlignment="1">
      <alignment horizontal="center" vertical="center" wrapText="1"/>
    </xf>
    <xf numFmtId="43" fontId="6" fillId="0" borderId="22" xfId="1" applyFont="1" applyFill="1" applyBorder="1" applyAlignment="1">
      <alignment horizontal="center" vertical="center" wrapText="1"/>
    </xf>
    <xf numFmtId="9" fontId="6" fillId="0" borderId="23" xfId="5" applyNumberFormat="1" applyFont="1" applyBorder="1" applyAlignment="1">
      <alignment horizontal="center" vertical="center" wrapText="1"/>
    </xf>
    <xf numFmtId="4" fontId="6" fillId="0" borderId="24" xfId="5" applyNumberFormat="1" applyFont="1" applyBorder="1" applyAlignment="1">
      <alignment horizontal="center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18" xfId="2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9" xfId="2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3" fontId="7" fillId="0" borderId="19" xfId="1" applyFont="1" applyBorder="1" applyAlignment="1">
      <alignment horizontal="right" vertical="center" wrapText="1"/>
    </xf>
    <xf numFmtId="43" fontId="7" fillId="0" borderId="20" xfId="1" applyFont="1" applyBorder="1" applyAlignment="1">
      <alignment horizontal="right" vertical="center" wrapText="1"/>
    </xf>
    <xf numFmtId="43" fontId="7" fillId="0" borderId="21" xfId="1" applyFont="1" applyBorder="1" applyAlignment="1">
      <alignment horizontal="center" vertical="center" wrapText="1"/>
    </xf>
    <xf numFmtId="43" fontId="7" fillId="0" borderId="19" xfId="1" applyFont="1" applyBorder="1" applyAlignment="1">
      <alignment horizontal="center" vertical="center" wrapText="1"/>
    </xf>
    <xf numFmtId="166" fontId="7" fillId="0" borderId="22" xfId="5" applyNumberFormat="1" applyFont="1" applyBorder="1" applyAlignment="1">
      <alignment horizontal="center" vertical="center" wrapText="1"/>
    </xf>
    <xf numFmtId="43" fontId="7" fillId="0" borderId="21" xfId="1" applyFont="1" applyFill="1" applyBorder="1" applyAlignment="1">
      <alignment horizontal="center" vertical="center" wrapText="1"/>
    </xf>
    <xf numFmtId="43" fontId="7" fillId="0" borderId="19" xfId="1" applyFont="1" applyFill="1" applyBorder="1" applyAlignment="1">
      <alignment horizontal="center" vertical="center" wrapText="1"/>
    </xf>
    <xf numFmtId="43" fontId="7" fillId="0" borderId="22" xfId="1" applyFont="1" applyFill="1" applyBorder="1" applyAlignment="1">
      <alignment horizontal="center" vertical="center" wrapText="1"/>
    </xf>
    <xf numFmtId="9" fontId="7" fillId="0" borderId="23" xfId="5" applyNumberFormat="1" applyFont="1" applyBorder="1" applyAlignment="1">
      <alignment horizontal="center" vertical="center" wrapText="1"/>
    </xf>
    <xf numFmtId="4" fontId="7" fillId="0" borderId="24" xfId="5" applyNumberFormat="1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left" vertical="center"/>
    </xf>
    <xf numFmtId="0" fontId="9" fillId="2" borderId="26" xfId="2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43" fontId="9" fillId="2" borderId="26" xfId="1" applyFont="1" applyFill="1" applyBorder="1" applyAlignment="1">
      <alignment horizontal="right" vertical="center" wrapText="1"/>
    </xf>
    <xf numFmtId="43" fontId="4" fillId="2" borderId="27" xfId="1" applyFont="1" applyFill="1" applyBorder="1" applyAlignment="1">
      <alignment horizontal="right" vertical="center" wrapText="1"/>
    </xf>
    <xf numFmtId="43" fontId="9" fillId="2" borderId="28" xfId="1" applyFont="1" applyFill="1" applyBorder="1" applyAlignment="1">
      <alignment horizontal="center" vertical="center" wrapText="1"/>
    </xf>
    <xf numFmtId="43" fontId="9" fillId="2" borderId="26" xfId="1" applyFont="1" applyFill="1" applyBorder="1" applyAlignment="1">
      <alignment horizontal="center" vertical="center" wrapText="1"/>
    </xf>
    <xf numFmtId="4" fontId="9" fillId="2" borderId="27" xfId="5" applyNumberFormat="1" applyFont="1" applyFill="1" applyBorder="1" applyAlignment="1">
      <alignment horizontal="center" vertical="center" wrapText="1"/>
    </xf>
    <xf numFmtId="43" fontId="4" fillId="2" borderId="28" xfId="1" applyFont="1" applyFill="1" applyBorder="1" applyAlignment="1">
      <alignment horizontal="right" vertical="center" wrapText="1"/>
    </xf>
    <xf numFmtId="43" fontId="4" fillId="2" borderId="26" xfId="1" applyFont="1" applyFill="1" applyBorder="1" applyAlignment="1">
      <alignment horizontal="right" vertical="center" wrapText="1"/>
    </xf>
    <xf numFmtId="9" fontId="6" fillId="0" borderId="29" xfId="5" applyNumberFormat="1" applyFont="1" applyBorder="1" applyAlignment="1">
      <alignment horizontal="center" vertical="center" wrapText="1"/>
    </xf>
    <xf numFmtId="4" fontId="9" fillId="0" borderId="30" xfId="5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3" fontId="0" fillId="0" borderId="0" xfId="1" applyFont="1"/>
    <xf numFmtId="9" fontId="0" fillId="0" borderId="0" xfId="0" applyNumberFormat="1"/>
    <xf numFmtId="0" fontId="0" fillId="0" borderId="32" xfId="0" applyBorder="1"/>
    <xf numFmtId="43" fontId="0" fillId="0" borderId="32" xfId="1" applyFont="1" applyBorder="1"/>
    <xf numFmtId="43" fontId="2" fillId="0" borderId="32" xfId="1" applyFont="1" applyBorder="1"/>
    <xf numFmtId="0" fontId="0" fillId="0" borderId="33" xfId="0" applyBorder="1"/>
    <xf numFmtId="43" fontId="0" fillId="0" borderId="33" xfId="1" applyFont="1" applyBorder="1"/>
    <xf numFmtId="0" fontId="0" fillId="0" borderId="34" xfId="0" applyBorder="1"/>
    <xf numFmtId="43" fontId="0" fillId="0" borderId="34" xfId="1" applyFont="1" applyBorder="1"/>
    <xf numFmtId="0" fontId="2" fillId="0" borderId="31" xfId="0" applyFont="1" applyBorder="1" applyAlignment="1">
      <alignment horizontal="center" vertical="center"/>
    </xf>
    <xf numFmtId="43" fontId="2" fillId="0" borderId="31" xfId="1" applyFont="1" applyBorder="1" applyAlignment="1">
      <alignment horizontal="center" vertical="center"/>
    </xf>
  </cellXfs>
  <cellStyles count="6">
    <cellStyle name="Comma" xfId="1" builtinId="3"/>
    <cellStyle name="Comma 9" xfId="5" xr:uid="{0E5F0534-0E4F-4378-AD92-961A384AABE4}"/>
    <cellStyle name="Comma_PUBLIC AREAS - BOQ - 25-11-07 - INDIKA 2" xfId="4" xr:uid="{6739560D-3889-49F8-9DA3-F71481EA26BF}"/>
    <cellStyle name="Normal" xfId="0" builtinId="0"/>
    <cellStyle name="Normal 10 2" xfId="2" xr:uid="{7295F9D6-B520-41A7-82DF-E6D269197CAE}"/>
    <cellStyle name="Normal_BILL NO 1 3" xfId="3" xr:uid="{20DDE93E-47A6-4BD6-B952-4E0AEAE21D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CA94-613B-4ABD-85B8-6A367C2D50C2}">
  <dimension ref="A1:K8"/>
  <sheetViews>
    <sheetView tabSelected="1" view="pageBreakPreview" zoomScale="110" zoomScaleNormal="100" zoomScaleSheetLayoutView="110" workbookViewId="0">
      <selection activeCell="B3" sqref="B3"/>
    </sheetView>
  </sheetViews>
  <sheetFormatPr defaultRowHeight="14.5" x14ac:dyDescent="0.35"/>
  <cols>
    <col min="2" max="2" width="27.81640625" customWidth="1"/>
    <col min="3" max="5" width="19.08984375" style="82" customWidth="1"/>
  </cols>
  <sheetData>
    <row r="1" spans="1:11" s="81" customFormat="1" ht="30" customHeight="1" x14ac:dyDescent="0.35">
      <c r="A1" s="91" t="s">
        <v>81</v>
      </c>
      <c r="B1" s="91" t="s">
        <v>1</v>
      </c>
      <c r="C1" s="92" t="s">
        <v>82</v>
      </c>
      <c r="D1" s="92" t="s">
        <v>83</v>
      </c>
      <c r="E1" s="92" t="s">
        <v>84</v>
      </c>
    </row>
    <row r="2" spans="1:11" x14ac:dyDescent="0.35">
      <c r="A2" s="89"/>
      <c r="B2" s="89"/>
      <c r="C2" s="90"/>
      <c r="D2" s="90"/>
      <c r="E2" s="90"/>
    </row>
    <row r="3" spans="1:11" x14ac:dyDescent="0.35">
      <c r="A3" s="84"/>
      <c r="B3" s="84" t="s">
        <v>85</v>
      </c>
      <c r="C3" s="85">
        <f>BOQ!K66</f>
        <v>0</v>
      </c>
      <c r="D3" s="85">
        <f>E3-C3</f>
        <v>21982.400000000001</v>
      </c>
      <c r="E3" s="85">
        <f>BOQ!M66</f>
        <v>21982.400000000001</v>
      </c>
    </row>
    <row r="4" spans="1:11" x14ac:dyDescent="0.35">
      <c r="A4" s="84"/>
      <c r="B4" s="84"/>
      <c r="C4" s="85"/>
      <c r="D4" s="85"/>
      <c r="E4" s="85"/>
      <c r="I4">
        <v>999150</v>
      </c>
      <c r="J4" s="83">
        <v>0.2</v>
      </c>
      <c r="K4">
        <f>PRODUCT(I4:J4)</f>
        <v>199830</v>
      </c>
    </row>
    <row r="5" spans="1:11" x14ac:dyDescent="0.35">
      <c r="A5" s="84"/>
      <c r="B5" s="84" t="s">
        <v>86</v>
      </c>
      <c r="C5" s="85">
        <v>199830</v>
      </c>
      <c r="D5" s="85">
        <f>E5-C5</f>
        <v>0</v>
      </c>
      <c r="E5" s="85">
        <v>199830</v>
      </c>
    </row>
    <row r="6" spans="1:11" x14ac:dyDescent="0.35">
      <c r="A6" s="84"/>
      <c r="B6" s="84" t="s">
        <v>87</v>
      </c>
      <c r="C6" s="85">
        <v>0</v>
      </c>
      <c r="D6" s="85">
        <f>E6-C6</f>
        <v>-4396.4800000000005</v>
      </c>
      <c r="E6" s="85">
        <f>-IF(E3*20%&gt;E5,E5,E3*20%)</f>
        <v>-4396.4800000000005</v>
      </c>
    </row>
    <row r="7" spans="1:11" x14ac:dyDescent="0.35">
      <c r="A7" s="84"/>
      <c r="B7" s="84"/>
      <c r="C7" s="86">
        <f>SUM(C3:C6)</f>
        <v>199830</v>
      </c>
      <c r="D7" s="86">
        <f>E7-C7</f>
        <v>17585.919999999984</v>
      </c>
      <c r="E7" s="86">
        <f>SUM(E3:E6)</f>
        <v>217415.91999999998</v>
      </c>
    </row>
    <row r="8" spans="1:11" x14ac:dyDescent="0.35">
      <c r="A8" s="87"/>
      <c r="B8" s="87"/>
      <c r="C8" s="88"/>
      <c r="D8" s="88"/>
      <c r="E8" s="88"/>
    </row>
  </sheetData>
  <pageMargins left="0.7" right="0.7" top="0.75" bottom="0.75" header="0.3" footer="0.3"/>
  <pageSetup paperSize="9" scale="93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B812-A0E0-4E1E-B432-7944777A7AC0}">
  <dimension ref="A1:O67"/>
  <sheetViews>
    <sheetView view="pageBreakPreview" topLeftCell="A55" zoomScale="94" zoomScaleNormal="100" zoomScaleSheetLayoutView="94" workbookViewId="0">
      <selection activeCell="O64" sqref="O64"/>
    </sheetView>
  </sheetViews>
  <sheetFormatPr defaultRowHeight="14.5" x14ac:dyDescent="0.35"/>
  <cols>
    <col min="2" max="2" width="38.7265625" bestFit="1" customWidth="1"/>
    <col min="6" max="6" width="14" customWidth="1"/>
    <col min="7" max="7" width="13.453125" bestFit="1" customWidth="1"/>
    <col min="11" max="13" width="14.81640625" customWidth="1"/>
    <col min="15" max="15" width="38.36328125" customWidth="1"/>
  </cols>
  <sheetData>
    <row r="1" spans="1:15" ht="16" thickTop="1" x14ac:dyDescent="0.35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 t="s">
        <v>4</v>
      </c>
      <c r="I1" s="7"/>
      <c r="J1" s="8"/>
      <c r="K1" s="9" t="s">
        <v>5</v>
      </c>
      <c r="L1" s="10"/>
      <c r="M1" s="11"/>
      <c r="N1" s="12" t="s">
        <v>6</v>
      </c>
      <c r="O1" s="13" t="s">
        <v>7</v>
      </c>
    </row>
    <row r="2" spans="1:15" ht="16" thickBot="1" x14ac:dyDescent="0.4">
      <c r="A2" s="14"/>
      <c r="B2" s="15"/>
      <c r="C2" s="16"/>
      <c r="D2" s="17" t="s">
        <v>8</v>
      </c>
      <c r="E2" s="17" t="s">
        <v>9</v>
      </c>
      <c r="F2" s="18" t="s">
        <v>10</v>
      </c>
      <c r="G2" s="19" t="s">
        <v>11</v>
      </c>
      <c r="H2" s="20" t="s">
        <v>12</v>
      </c>
      <c r="I2" s="21" t="s">
        <v>13</v>
      </c>
      <c r="J2" s="22" t="s">
        <v>14</v>
      </c>
      <c r="K2" s="20" t="s">
        <v>12</v>
      </c>
      <c r="L2" s="21" t="s">
        <v>13</v>
      </c>
      <c r="M2" s="23" t="s">
        <v>14</v>
      </c>
      <c r="N2" s="24"/>
      <c r="O2" s="25"/>
    </row>
    <row r="3" spans="1:15" ht="15.5" x14ac:dyDescent="0.35">
      <c r="A3" s="26"/>
      <c r="B3" s="27" t="s">
        <v>15</v>
      </c>
      <c r="C3" s="28"/>
      <c r="D3" s="28"/>
      <c r="E3" s="29"/>
      <c r="F3" s="30"/>
      <c r="G3" s="31"/>
      <c r="H3" s="32"/>
      <c r="I3" s="33"/>
      <c r="J3" s="34"/>
      <c r="K3" s="32"/>
      <c r="L3" s="33"/>
      <c r="M3" s="35"/>
      <c r="N3" s="36"/>
      <c r="O3" s="37"/>
    </row>
    <row r="4" spans="1:15" x14ac:dyDescent="0.35">
      <c r="A4" s="38"/>
      <c r="B4" s="39" t="s">
        <v>15</v>
      </c>
      <c r="C4" s="40">
        <v>1.1000000000000001</v>
      </c>
      <c r="D4" s="41"/>
      <c r="E4" s="42">
        <v>229</v>
      </c>
      <c r="F4" s="43">
        <v>170</v>
      </c>
      <c r="G4" s="44">
        <f>F4*E4</f>
        <v>38930</v>
      </c>
      <c r="H4" s="45"/>
      <c r="I4" s="46"/>
      <c r="J4" s="47">
        <f>I4+H4</f>
        <v>0</v>
      </c>
      <c r="K4" s="48">
        <f>H4*F4</f>
        <v>0</v>
      </c>
      <c r="L4" s="49">
        <f>I4*F4</f>
        <v>0</v>
      </c>
      <c r="M4" s="50">
        <f>J4*F4</f>
        <v>0</v>
      </c>
      <c r="N4" s="51">
        <f>M4/G4</f>
        <v>0</v>
      </c>
      <c r="O4" s="52"/>
    </row>
    <row r="5" spans="1:15" x14ac:dyDescent="0.35">
      <c r="A5" s="38"/>
      <c r="B5" s="39" t="s">
        <v>15</v>
      </c>
      <c r="C5" s="40">
        <v>1.1000000000000001</v>
      </c>
      <c r="D5" s="41"/>
      <c r="E5" s="42">
        <v>0</v>
      </c>
      <c r="F5" s="43">
        <v>135</v>
      </c>
      <c r="G5" s="44">
        <f>F5*E5</f>
        <v>0</v>
      </c>
      <c r="H5" s="45"/>
      <c r="I5" s="46"/>
      <c r="J5" s="47">
        <f>I5+H5</f>
        <v>0</v>
      </c>
      <c r="K5" s="48">
        <f>H5*F5</f>
        <v>0</v>
      </c>
      <c r="L5" s="49">
        <f>I5*F5</f>
        <v>0</v>
      </c>
      <c r="M5" s="50">
        <f>J5*F5</f>
        <v>0</v>
      </c>
      <c r="N5" s="51">
        <v>0</v>
      </c>
      <c r="O5" s="52"/>
    </row>
    <row r="6" spans="1:15" x14ac:dyDescent="0.35">
      <c r="A6" s="38"/>
      <c r="B6" s="53" t="s">
        <v>16</v>
      </c>
      <c r="C6" s="40"/>
      <c r="D6" s="41"/>
      <c r="E6" s="42"/>
      <c r="F6" s="43"/>
      <c r="G6" s="44"/>
      <c r="H6" s="45"/>
      <c r="I6" s="46"/>
      <c r="J6" s="47"/>
      <c r="K6" s="48"/>
      <c r="L6" s="49"/>
      <c r="M6" s="50"/>
      <c r="N6" s="51"/>
      <c r="O6" s="52"/>
    </row>
    <row r="7" spans="1:15" x14ac:dyDescent="0.35">
      <c r="A7" s="38"/>
      <c r="B7" s="39" t="s">
        <v>17</v>
      </c>
      <c r="C7" s="40">
        <v>2.1</v>
      </c>
      <c r="D7" s="41"/>
      <c r="E7" s="42">
        <v>263</v>
      </c>
      <c r="F7" s="43">
        <v>242</v>
      </c>
      <c r="G7" s="44">
        <f t="shared" ref="G7:G32" si="0">F7*E7</f>
        <v>63646</v>
      </c>
      <c r="H7" s="45"/>
      <c r="I7" s="46"/>
      <c r="J7" s="47">
        <f t="shared" ref="J7:J32" si="1">I7+H7</f>
        <v>0</v>
      </c>
      <c r="K7" s="48">
        <f t="shared" ref="K7:K65" si="2">H7*F7</f>
        <v>0</v>
      </c>
      <c r="L7" s="49">
        <f t="shared" ref="L7:L65" si="3">I7*F7</f>
        <v>0</v>
      </c>
      <c r="M7" s="50">
        <f t="shared" ref="M7:M65" si="4">J7*F7</f>
        <v>0</v>
      </c>
      <c r="N7" s="51">
        <f t="shared" ref="N7:N32" si="5">M7/G7</f>
        <v>0</v>
      </c>
      <c r="O7" s="52"/>
    </row>
    <row r="8" spans="1:15" x14ac:dyDescent="0.35">
      <c r="A8" s="38"/>
      <c r="B8" s="39" t="s">
        <v>18</v>
      </c>
      <c r="C8" s="40">
        <v>2.2000000000000002</v>
      </c>
      <c r="D8" s="41"/>
      <c r="E8" s="42">
        <v>437</v>
      </c>
      <c r="F8" s="43">
        <v>80</v>
      </c>
      <c r="G8" s="44">
        <f t="shared" si="0"/>
        <v>34960</v>
      </c>
      <c r="H8" s="45"/>
      <c r="I8" s="46">
        <f>J8-H8</f>
        <v>54</v>
      </c>
      <c r="J8" s="47">
        <f>60*90%</f>
        <v>54</v>
      </c>
      <c r="K8" s="48">
        <f t="shared" si="2"/>
        <v>0</v>
      </c>
      <c r="L8" s="49">
        <f t="shared" si="3"/>
        <v>4320</v>
      </c>
      <c r="M8" s="50">
        <f t="shared" si="4"/>
        <v>4320</v>
      </c>
      <c r="N8" s="51">
        <f t="shared" si="5"/>
        <v>0.12356979405034325</v>
      </c>
      <c r="O8" s="52" t="s">
        <v>80</v>
      </c>
    </row>
    <row r="9" spans="1:15" x14ac:dyDescent="0.35">
      <c r="A9" s="38"/>
      <c r="B9" s="39" t="s">
        <v>19</v>
      </c>
      <c r="C9" s="40">
        <v>2.2999999999999998</v>
      </c>
      <c r="D9" s="41"/>
      <c r="E9" s="42">
        <v>26</v>
      </c>
      <c r="F9" s="43">
        <v>180</v>
      </c>
      <c r="G9" s="44">
        <f t="shared" si="0"/>
        <v>4680</v>
      </c>
      <c r="H9" s="45"/>
      <c r="I9" s="46"/>
      <c r="J9" s="47">
        <f t="shared" si="1"/>
        <v>0</v>
      </c>
      <c r="K9" s="48">
        <f t="shared" si="2"/>
        <v>0</v>
      </c>
      <c r="L9" s="49">
        <f t="shared" si="3"/>
        <v>0</v>
      </c>
      <c r="M9" s="50">
        <f t="shared" si="4"/>
        <v>0</v>
      </c>
      <c r="N9" s="51">
        <f t="shared" si="5"/>
        <v>0</v>
      </c>
      <c r="O9" s="52"/>
    </row>
    <row r="10" spans="1:15" x14ac:dyDescent="0.35">
      <c r="A10" s="38"/>
      <c r="B10" s="39" t="s">
        <v>20</v>
      </c>
      <c r="C10" s="40">
        <v>2.4</v>
      </c>
      <c r="D10" s="41"/>
      <c r="E10" s="42">
        <v>4</v>
      </c>
      <c r="F10" s="43">
        <v>77</v>
      </c>
      <c r="G10" s="44">
        <f t="shared" si="0"/>
        <v>308</v>
      </c>
      <c r="H10" s="45"/>
      <c r="I10" s="46"/>
      <c r="J10" s="47">
        <f t="shared" si="1"/>
        <v>0</v>
      </c>
      <c r="K10" s="48">
        <f t="shared" si="2"/>
        <v>0</v>
      </c>
      <c r="L10" s="49">
        <f t="shared" si="3"/>
        <v>0</v>
      </c>
      <c r="M10" s="50">
        <f t="shared" si="4"/>
        <v>0</v>
      </c>
      <c r="N10" s="51">
        <f t="shared" si="5"/>
        <v>0</v>
      </c>
      <c r="O10" s="52"/>
    </row>
    <row r="11" spans="1:15" x14ac:dyDescent="0.35">
      <c r="A11" s="38"/>
      <c r="B11" s="39" t="s">
        <v>21</v>
      </c>
      <c r="C11" s="40">
        <v>2.5</v>
      </c>
      <c r="D11" s="41"/>
      <c r="E11" s="42">
        <v>91</v>
      </c>
      <c r="F11" s="43">
        <v>162</v>
      </c>
      <c r="G11" s="44">
        <f t="shared" si="0"/>
        <v>14742</v>
      </c>
      <c r="H11" s="45"/>
      <c r="I11" s="46"/>
      <c r="J11" s="47">
        <f t="shared" si="1"/>
        <v>0</v>
      </c>
      <c r="K11" s="48">
        <f t="shared" si="2"/>
        <v>0</v>
      </c>
      <c r="L11" s="49">
        <f t="shared" si="3"/>
        <v>0</v>
      </c>
      <c r="M11" s="50">
        <f t="shared" si="4"/>
        <v>0</v>
      </c>
      <c r="N11" s="51">
        <f t="shared" si="5"/>
        <v>0</v>
      </c>
      <c r="O11" s="52"/>
    </row>
    <row r="12" spans="1:15" x14ac:dyDescent="0.35">
      <c r="A12" s="38"/>
      <c r="B12" s="39" t="s">
        <v>22</v>
      </c>
      <c r="C12" s="40">
        <v>2.6</v>
      </c>
      <c r="D12" s="41"/>
      <c r="E12" s="42">
        <v>169</v>
      </c>
      <c r="F12" s="43">
        <v>120</v>
      </c>
      <c r="G12" s="44">
        <f t="shared" si="0"/>
        <v>20280</v>
      </c>
      <c r="H12" s="45"/>
      <c r="I12" s="46"/>
      <c r="J12" s="47">
        <f t="shared" si="1"/>
        <v>0</v>
      </c>
      <c r="K12" s="48">
        <f t="shared" si="2"/>
        <v>0</v>
      </c>
      <c r="L12" s="49">
        <f t="shared" si="3"/>
        <v>0</v>
      </c>
      <c r="M12" s="50">
        <f t="shared" si="4"/>
        <v>0</v>
      </c>
      <c r="N12" s="51">
        <f t="shared" si="5"/>
        <v>0</v>
      </c>
      <c r="O12" s="52"/>
    </row>
    <row r="13" spans="1:15" x14ac:dyDescent="0.35">
      <c r="A13" s="38"/>
      <c r="B13" s="39" t="s">
        <v>23</v>
      </c>
      <c r="C13" s="40">
        <v>2.7</v>
      </c>
      <c r="D13" s="41"/>
      <c r="E13" s="42">
        <v>8</v>
      </c>
      <c r="F13" s="43">
        <v>746</v>
      </c>
      <c r="G13" s="44">
        <f t="shared" si="0"/>
        <v>5968</v>
      </c>
      <c r="H13" s="45"/>
      <c r="I13" s="46"/>
      <c r="J13" s="47">
        <f t="shared" si="1"/>
        <v>0</v>
      </c>
      <c r="K13" s="48">
        <f t="shared" si="2"/>
        <v>0</v>
      </c>
      <c r="L13" s="49">
        <f t="shared" si="3"/>
        <v>0</v>
      </c>
      <c r="M13" s="50">
        <f t="shared" si="4"/>
        <v>0</v>
      </c>
      <c r="N13" s="51">
        <f t="shared" si="5"/>
        <v>0</v>
      </c>
      <c r="O13" s="52"/>
    </row>
    <row r="14" spans="1:15" x14ac:dyDescent="0.35">
      <c r="A14" s="54"/>
      <c r="B14" s="53" t="s">
        <v>24</v>
      </c>
      <c r="C14" s="55"/>
      <c r="D14" s="56"/>
      <c r="E14" s="57"/>
      <c r="F14" s="58"/>
      <c r="G14" s="59"/>
      <c r="H14" s="60"/>
      <c r="I14" s="61"/>
      <c r="J14" s="62"/>
      <c r="K14" s="63"/>
      <c r="L14" s="64"/>
      <c r="M14" s="65"/>
      <c r="N14" s="66"/>
      <c r="O14" s="67"/>
    </row>
    <row r="15" spans="1:15" x14ac:dyDescent="0.35">
      <c r="A15" s="38"/>
      <c r="B15" s="39" t="s">
        <v>25</v>
      </c>
      <c r="C15" s="40">
        <v>3.1</v>
      </c>
      <c r="D15" s="41"/>
      <c r="E15" s="42">
        <v>37</v>
      </c>
      <c r="F15" s="43">
        <v>349</v>
      </c>
      <c r="G15" s="44">
        <f t="shared" si="0"/>
        <v>12913</v>
      </c>
      <c r="H15" s="45"/>
      <c r="I15" s="46"/>
      <c r="J15" s="47">
        <f t="shared" si="1"/>
        <v>0</v>
      </c>
      <c r="K15" s="48">
        <f t="shared" si="2"/>
        <v>0</v>
      </c>
      <c r="L15" s="49">
        <f t="shared" si="3"/>
        <v>0</v>
      </c>
      <c r="M15" s="50">
        <f t="shared" si="4"/>
        <v>0</v>
      </c>
      <c r="N15" s="51">
        <f t="shared" si="5"/>
        <v>0</v>
      </c>
      <c r="O15" s="52"/>
    </row>
    <row r="16" spans="1:15" x14ac:dyDescent="0.35">
      <c r="A16" s="38"/>
      <c r="B16" s="39" t="s">
        <v>26</v>
      </c>
      <c r="C16" s="40">
        <v>3.2</v>
      </c>
      <c r="D16" s="41"/>
      <c r="E16" s="42">
        <v>5</v>
      </c>
      <c r="F16" s="43">
        <v>1640</v>
      </c>
      <c r="G16" s="44">
        <f t="shared" si="0"/>
        <v>8200</v>
      </c>
      <c r="H16" s="45"/>
      <c r="I16" s="46"/>
      <c r="J16" s="47">
        <f t="shared" si="1"/>
        <v>0</v>
      </c>
      <c r="K16" s="48">
        <f t="shared" si="2"/>
        <v>0</v>
      </c>
      <c r="L16" s="49">
        <f t="shared" si="3"/>
        <v>0</v>
      </c>
      <c r="M16" s="50">
        <f t="shared" si="4"/>
        <v>0</v>
      </c>
      <c r="N16" s="51">
        <f t="shared" si="5"/>
        <v>0</v>
      </c>
      <c r="O16" s="52"/>
    </row>
    <row r="17" spans="1:15" x14ac:dyDescent="0.35">
      <c r="A17" s="38"/>
      <c r="B17" s="39" t="s">
        <v>27</v>
      </c>
      <c r="C17" s="40" t="s">
        <v>28</v>
      </c>
      <c r="D17" s="41"/>
      <c r="E17" s="42">
        <v>3</v>
      </c>
      <c r="F17" s="43">
        <v>18181</v>
      </c>
      <c r="G17" s="44">
        <f t="shared" si="0"/>
        <v>54543</v>
      </c>
      <c r="H17" s="45"/>
      <c r="I17" s="46"/>
      <c r="J17" s="47">
        <f t="shared" si="1"/>
        <v>0</v>
      </c>
      <c r="K17" s="48">
        <f t="shared" si="2"/>
        <v>0</v>
      </c>
      <c r="L17" s="49">
        <f t="shared" si="3"/>
        <v>0</v>
      </c>
      <c r="M17" s="50">
        <f t="shared" si="4"/>
        <v>0</v>
      </c>
      <c r="N17" s="51">
        <f t="shared" si="5"/>
        <v>0</v>
      </c>
      <c r="O17" s="52"/>
    </row>
    <row r="18" spans="1:15" x14ac:dyDescent="0.35">
      <c r="A18" s="38"/>
      <c r="B18" s="39" t="s">
        <v>29</v>
      </c>
      <c r="C18" s="40" t="s">
        <v>30</v>
      </c>
      <c r="D18" s="41"/>
      <c r="E18" s="42">
        <v>5</v>
      </c>
      <c r="F18" s="43">
        <v>21085</v>
      </c>
      <c r="G18" s="44">
        <f t="shared" si="0"/>
        <v>105425</v>
      </c>
      <c r="H18" s="45"/>
      <c r="I18" s="46"/>
      <c r="J18" s="47">
        <f t="shared" si="1"/>
        <v>0</v>
      </c>
      <c r="K18" s="48">
        <f t="shared" si="2"/>
        <v>0</v>
      </c>
      <c r="L18" s="49">
        <f t="shared" si="3"/>
        <v>0</v>
      </c>
      <c r="M18" s="50">
        <f t="shared" si="4"/>
        <v>0</v>
      </c>
      <c r="N18" s="51">
        <f t="shared" si="5"/>
        <v>0</v>
      </c>
      <c r="O18" s="52"/>
    </row>
    <row r="19" spans="1:15" x14ac:dyDescent="0.35">
      <c r="A19" s="38"/>
      <c r="B19" s="39" t="s">
        <v>31</v>
      </c>
      <c r="C19" s="40" t="s">
        <v>32</v>
      </c>
      <c r="D19" s="41"/>
      <c r="E19" s="42">
        <v>5</v>
      </c>
      <c r="F19" s="43">
        <v>12825</v>
      </c>
      <c r="G19" s="44">
        <f t="shared" si="0"/>
        <v>64125</v>
      </c>
      <c r="H19" s="45"/>
      <c r="I19" s="46"/>
      <c r="J19" s="47">
        <f t="shared" si="1"/>
        <v>0</v>
      </c>
      <c r="K19" s="48">
        <f t="shared" si="2"/>
        <v>0</v>
      </c>
      <c r="L19" s="49">
        <f t="shared" si="3"/>
        <v>0</v>
      </c>
      <c r="M19" s="50">
        <f t="shared" si="4"/>
        <v>0</v>
      </c>
      <c r="N19" s="51">
        <f t="shared" si="5"/>
        <v>0</v>
      </c>
      <c r="O19" s="52"/>
    </row>
    <row r="20" spans="1:15" x14ac:dyDescent="0.35">
      <c r="A20" s="38"/>
      <c r="B20" s="39" t="s">
        <v>33</v>
      </c>
      <c r="C20" s="40" t="s">
        <v>34</v>
      </c>
      <c r="D20" s="41"/>
      <c r="E20" s="42">
        <v>2</v>
      </c>
      <c r="F20" s="43">
        <v>19582</v>
      </c>
      <c r="G20" s="44">
        <f t="shared" si="0"/>
        <v>39164</v>
      </c>
      <c r="H20" s="45"/>
      <c r="I20" s="46"/>
      <c r="J20" s="47">
        <f t="shared" si="1"/>
        <v>0</v>
      </c>
      <c r="K20" s="48">
        <f t="shared" si="2"/>
        <v>0</v>
      </c>
      <c r="L20" s="49">
        <f t="shared" si="3"/>
        <v>0</v>
      </c>
      <c r="M20" s="50">
        <f t="shared" si="4"/>
        <v>0</v>
      </c>
      <c r="N20" s="51">
        <f t="shared" si="5"/>
        <v>0</v>
      </c>
      <c r="O20" s="52"/>
    </row>
    <row r="21" spans="1:15" x14ac:dyDescent="0.35">
      <c r="A21" s="38"/>
      <c r="B21" s="39" t="s">
        <v>35</v>
      </c>
      <c r="C21" s="40">
        <v>3.5</v>
      </c>
      <c r="D21" s="41"/>
      <c r="E21" s="42">
        <v>8</v>
      </c>
      <c r="F21" s="43">
        <v>1742</v>
      </c>
      <c r="G21" s="44">
        <f t="shared" si="0"/>
        <v>13936</v>
      </c>
      <c r="H21" s="45"/>
      <c r="I21" s="46"/>
      <c r="J21" s="47">
        <f t="shared" si="1"/>
        <v>0</v>
      </c>
      <c r="K21" s="48">
        <f t="shared" si="2"/>
        <v>0</v>
      </c>
      <c r="L21" s="49">
        <f t="shared" si="3"/>
        <v>0</v>
      </c>
      <c r="M21" s="50">
        <f t="shared" si="4"/>
        <v>0</v>
      </c>
      <c r="N21" s="51">
        <f t="shared" si="5"/>
        <v>0</v>
      </c>
      <c r="O21" s="52"/>
    </row>
    <row r="22" spans="1:15" x14ac:dyDescent="0.35">
      <c r="A22" s="38"/>
      <c r="B22" s="39" t="s">
        <v>36</v>
      </c>
      <c r="C22" s="40">
        <v>3.6</v>
      </c>
      <c r="D22" s="41"/>
      <c r="E22" s="42">
        <v>3</v>
      </c>
      <c r="F22" s="43">
        <v>987</v>
      </c>
      <c r="G22" s="44">
        <f t="shared" si="0"/>
        <v>2961</v>
      </c>
      <c r="H22" s="45"/>
      <c r="I22" s="46"/>
      <c r="J22" s="47">
        <f t="shared" si="1"/>
        <v>0</v>
      </c>
      <c r="K22" s="48">
        <f t="shared" si="2"/>
        <v>0</v>
      </c>
      <c r="L22" s="49">
        <f t="shared" si="3"/>
        <v>0</v>
      </c>
      <c r="M22" s="50">
        <f t="shared" si="4"/>
        <v>0</v>
      </c>
      <c r="N22" s="51">
        <f t="shared" si="5"/>
        <v>0</v>
      </c>
      <c r="O22" s="52"/>
    </row>
    <row r="23" spans="1:15" x14ac:dyDescent="0.35">
      <c r="A23" s="38"/>
      <c r="B23" s="39" t="s">
        <v>37</v>
      </c>
      <c r="C23" s="40">
        <v>3.7</v>
      </c>
      <c r="D23" s="41"/>
      <c r="E23" s="42">
        <v>8</v>
      </c>
      <c r="F23" s="43">
        <v>498</v>
      </c>
      <c r="G23" s="44">
        <f t="shared" si="0"/>
        <v>3984</v>
      </c>
      <c r="H23" s="45"/>
      <c r="I23" s="46"/>
      <c r="J23" s="47">
        <f t="shared" si="1"/>
        <v>0</v>
      </c>
      <c r="K23" s="48">
        <f t="shared" si="2"/>
        <v>0</v>
      </c>
      <c r="L23" s="49">
        <f t="shared" si="3"/>
        <v>0</v>
      </c>
      <c r="M23" s="50">
        <f t="shared" si="4"/>
        <v>0</v>
      </c>
      <c r="N23" s="51">
        <f t="shared" si="5"/>
        <v>0</v>
      </c>
      <c r="O23" s="52"/>
    </row>
    <row r="24" spans="1:15" x14ac:dyDescent="0.35">
      <c r="A24" s="38"/>
      <c r="B24" s="39" t="s">
        <v>38</v>
      </c>
      <c r="C24" s="40">
        <v>3.8</v>
      </c>
      <c r="D24" s="41"/>
      <c r="E24" s="42">
        <v>6</v>
      </c>
      <c r="F24" s="43">
        <v>829</v>
      </c>
      <c r="G24" s="44">
        <f t="shared" si="0"/>
        <v>4974</v>
      </c>
      <c r="H24" s="45"/>
      <c r="I24" s="46"/>
      <c r="J24" s="47">
        <f t="shared" si="1"/>
        <v>0</v>
      </c>
      <c r="K24" s="48">
        <f t="shared" si="2"/>
        <v>0</v>
      </c>
      <c r="L24" s="49">
        <f t="shared" si="3"/>
        <v>0</v>
      </c>
      <c r="M24" s="50">
        <f t="shared" si="4"/>
        <v>0</v>
      </c>
      <c r="N24" s="51">
        <f t="shared" si="5"/>
        <v>0</v>
      </c>
      <c r="O24" s="52"/>
    </row>
    <row r="25" spans="1:15" x14ac:dyDescent="0.35">
      <c r="A25" s="38"/>
      <c r="B25" s="39" t="s">
        <v>39</v>
      </c>
      <c r="C25" s="40">
        <v>3.9</v>
      </c>
      <c r="D25" s="41"/>
      <c r="E25" s="42">
        <v>13</v>
      </c>
      <c r="F25" s="43">
        <v>335</v>
      </c>
      <c r="G25" s="44">
        <f t="shared" si="0"/>
        <v>4355</v>
      </c>
      <c r="H25" s="45"/>
      <c r="I25" s="46"/>
      <c r="J25" s="47">
        <f t="shared" si="1"/>
        <v>0</v>
      </c>
      <c r="K25" s="48">
        <f t="shared" si="2"/>
        <v>0</v>
      </c>
      <c r="L25" s="49">
        <f t="shared" si="3"/>
        <v>0</v>
      </c>
      <c r="M25" s="50">
        <f t="shared" si="4"/>
        <v>0</v>
      </c>
      <c r="N25" s="51">
        <f t="shared" si="5"/>
        <v>0</v>
      </c>
      <c r="O25" s="52"/>
    </row>
    <row r="26" spans="1:15" x14ac:dyDescent="0.35">
      <c r="A26" s="38"/>
      <c r="B26" s="39" t="s">
        <v>40</v>
      </c>
      <c r="C26" s="40">
        <v>3.1</v>
      </c>
      <c r="D26" s="41"/>
      <c r="E26" s="42">
        <v>1</v>
      </c>
      <c r="F26" s="43">
        <v>1554</v>
      </c>
      <c r="G26" s="44">
        <f t="shared" si="0"/>
        <v>1554</v>
      </c>
      <c r="H26" s="45"/>
      <c r="I26" s="46"/>
      <c r="J26" s="47">
        <f t="shared" si="1"/>
        <v>0</v>
      </c>
      <c r="K26" s="48">
        <f t="shared" si="2"/>
        <v>0</v>
      </c>
      <c r="L26" s="49">
        <f t="shared" si="3"/>
        <v>0</v>
      </c>
      <c r="M26" s="50">
        <f t="shared" si="4"/>
        <v>0</v>
      </c>
      <c r="N26" s="51">
        <f t="shared" si="5"/>
        <v>0</v>
      </c>
      <c r="O26" s="52"/>
    </row>
    <row r="27" spans="1:15" x14ac:dyDescent="0.35">
      <c r="A27" s="38"/>
      <c r="B27" s="39" t="s">
        <v>41</v>
      </c>
      <c r="C27" s="40">
        <v>3.11</v>
      </c>
      <c r="D27" s="41"/>
      <c r="E27" s="42">
        <v>2</v>
      </c>
      <c r="F27" s="43">
        <v>1310</v>
      </c>
      <c r="G27" s="44">
        <f t="shared" si="0"/>
        <v>2620</v>
      </c>
      <c r="H27" s="45"/>
      <c r="I27" s="46"/>
      <c r="J27" s="47">
        <f t="shared" si="1"/>
        <v>0</v>
      </c>
      <c r="K27" s="48">
        <f t="shared" si="2"/>
        <v>0</v>
      </c>
      <c r="L27" s="49">
        <f t="shared" si="3"/>
        <v>0</v>
      </c>
      <c r="M27" s="50">
        <f t="shared" si="4"/>
        <v>0</v>
      </c>
      <c r="N27" s="51">
        <f t="shared" si="5"/>
        <v>0</v>
      </c>
      <c r="O27" s="52"/>
    </row>
    <row r="28" spans="1:15" x14ac:dyDescent="0.35">
      <c r="A28" s="54"/>
      <c r="B28" s="53" t="s">
        <v>42</v>
      </c>
      <c r="C28" s="55"/>
      <c r="D28" s="56"/>
      <c r="E28" s="57"/>
      <c r="F28" s="58"/>
      <c r="G28" s="59"/>
      <c r="H28" s="60"/>
      <c r="I28" s="61"/>
      <c r="J28" s="62"/>
      <c r="K28" s="63"/>
      <c r="L28" s="64"/>
      <c r="M28" s="65"/>
      <c r="N28" s="66"/>
      <c r="O28" s="67"/>
    </row>
    <row r="29" spans="1:15" x14ac:dyDescent="0.35">
      <c r="A29" s="38"/>
      <c r="B29" s="39" t="s">
        <v>43</v>
      </c>
      <c r="C29" s="40">
        <v>4.0999999999999996</v>
      </c>
      <c r="D29" s="41"/>
      <c r="E29" s="42">
        <v>14</v>
      </c>
      <c r="F29" s="43">
        <v>2964</v>
      </c>
      <c r="G29" s="44">
        <f t="shared" si="0"/>
        <v>41496</v>
      </c>
      <c r="H29" s="45"/>
      <c r="I29" s="46"/>
      <c r="J29" s="47">
        <f t="shared" si="1"/>
        <v>0</v>
      </c>
      <c r="K29" s="48">
        <f t="shared" si="2"/>
        <v>0</v>
      </c>
      <c r="L29" s="49">
        <f t="shared" si="3"/>
        <v>0</v>
      </c>
      <c r="M29" s="50">
        <f t="shared" si="4"/>
        <v>0</v>
      </c>
      <c r="N29" s="51">
        <f t="shared" si="5"/>
        <v>0</v>
      </c>
      <c r="O29" s="52"/>
    </row>
    <row r="30" spans="1:15" x14ac:dyDescent="0.35">
      <c r="A30" s="38"/>
      <c r="B30" s="39" t="s">
        <v>44</v>
      </c>
      <c r="C30" s="40">
        <v>4.2</v>
      </c>
      <c r="D30" s="41"/>
      <c r="E30" s="42">
        <v>11</v>
      </c>
      <c r="F30" s="43">
        <v>192</v>
      </c>
      <c r="G30" s="44">
        <f t="shared" si="0"/>
        <v>2112</v>
      </c>
      <c r="H30" s="45"/>
      <c r="I30" s="46"/>
      <c r="J30" s="47">
        <f t="shared" si="1"/>
        <v>0</v>
      </c>
      <c r="K30" s="48">
        <f t="shared" si="2"/>
        <v>0</v>
      </c>
      <c r="L30" s="49">
        <f t="shared" si="3"/>
        <v>0</v>
      </c>
      <c r="M30" s="50">
        <f t="shared" si="4"/>
        <v>0</v>
      </c>
      <c r="N30" s="51">
        <f t="shared" si="5"/>
        <v>0</v>
      </c>
      <c r="O30" s="52"/>
    </row>
    <row r="31" spans="1:15" x14ac:dyDescent="0.35">
      <c r="A31" s="54"/>
      <c r="B31" s="53" t="s">
        <v>45</v>
      </c>
      <c r="C31" s="55"/>
      <c r="D31" s="56"/>
      <c r="E31" s="57"/>
      <c r="F31" s="58"/>
      <c r="G31" s="59"/>
      <c r="H31" s="60"/>
      <c r="I31" s="61"/>
      <c r="J31" s="62"/>
      <c r="K31" s="63"/>
      <c r="L31" s="64"/>
      <c r="M31" s="65"/>
      <c r="N31" s="66"/>
      <c r="O31" s="67"/>
    </row>
    <row r="32" spans="1:15" x14ac:dyDescent="0.35">
      <c r="A32" s="38"/>
      <c r="B32" s="39" t="s">
        <v>46</v>
      </c>
      <c r="C32" s="40">
        <v>5.3</v>
      </c>
      <c r="D32" s="41"/>
      <c r="E32" s="42">
        <v>7</v>
      </c>
      <c r="F32" s="43">
        <v>334</v>
      </c>
      <c r="G32" s="44">
        <f t="shared" si="0"/>
        <v>2338</v>
      </c>
      <c r="H32" s="45"/>
      <c r="I32" s="46"/>
      <c r="J32" s="47">
        <f t="shared" si="1"/>
        <v>0</v>
      </c>
      <c r="K32" s="48">
        <f t="shared" si="2"/>
        <v>0</v>
      </c>
      <c r="L32" s="49">
        <f t="shared" si="3"/>
        <v>0</v>
      </c>
      <c r="M32" s="50">
        <f t="shared" si="4"/>
        <v>0</v>
      </c>
      <c r="N32" s="51">
        <f t="shared" si="5"/>
        <v>0</v>
      </c>
      <c r="O32" s="52"/>
    </row>
    <row r="33" spans="1:15" x14ac:dyDescent="0.35">
      <c r="A33" s="54"/>
      <c r="B33" s="53" t="s">
        <v>47</v>
      </c>
      <c r="C33" s="55"/>
      <c r="D33" s="56"/>
      <c r="E33" s="57"/>
      <c r="F33" s="58"/>
      <c r="G33" s="59"/>
      <c r="H33" s="60"/>
      <c r="I33" s="61"/>
      <c r="J33" s="62"/>
      <c r="K33" s="63"/>
      <c r="L33" s="64"/>
      <c r="M33" s="65"/>
      <c r="N33" s="66"/>
      <c r="O33" s="67"/>
    </row>
    <row r="34" spans="1:15" x14ac:dyDescent="0.35">
      <c r="A34" s="38"/>
      <c r="B34" s="39" t="s">
        <v>48</v>
      </c>
      <c r="C34" s="40">
        <v>6.1</v>
      </c>
      <c r="D34" s="41"/>
      <c r="E34" s="42">
        <v>11</v>
      </c>
      <c r="F34" s="43">
        <v>190</v>
      </c>
      <c r="G34" s="44">
        <f>F34*E34</f>
        <v>2090</v>
      </c>
      <c r="H34" s="45"/>
      <c r="I34" s="46"/>
      <c r="J34" s="47">
        <f>I34+H34</f>
        <v>0</v>
      </c>
      <c r="K34" s="48">
        <f t="shared" si="2"/>
        <v>0</v>
      </c>
      <c r="L34" s="49">
        <f t="shared" si="3"/>
        <v>0</v>
      </c>
      <c r="M34" s="50">
        <f t="shared" si="4"/>
        <v>0</v>
      </c>
      <c r="N34" s="51">
        <f>M34/G34</f>
        <v>0</v>
      </c>
      <c r="O34" s="52"/>
    </row>
    <row r="35" spans="1:15" x14ac:dyDescent="0.35">
      <c r="A35" s="38"/>
      <c r="B35" s="39" t="s">
        <v>49</v>
      </c>
      <c r="C35" s="40">
        <v>6.2</v>
      </c>
      <c r="D35" s="41"/>
      <c r="E35" s="42">
        <v>123</v>
      </c>
      <c r="F35" s="43">
        <v>80</v>
      </c>
      <c r="G35" s="44">
        <f>F35*E35</f>
        <v>9840</v>
      </c>
      <c r="H35" s="45"/>
      <c r="I35" s="46"/>
      <c r="J35" s="47">
        <f>I35+H35</f>
        <v>0</v>
      </c>
      <c r="K35" s="48">
        <f t="shared" si="2"/>
        <v>0</v>
      </c>
      <c r="L35" s="49">
        <f t="shared" si="3"/>
        <v>0</v>
      </c>
      <c r="M35" s="50">
        <f t="shared" si="4"/>
        <v>0</v>
      </c>
      <c r="N35" s="51">
        <f>M35/G35</f>
        <v>0</v>
      </c>
      <c r="O35" s="52"/>
    </row>
    <row r="36" spans="1:15" x14ac:dyDescent="0.35">
      <c r="A36" s="38"/>
      <c r="B36" s="39" t="s">
        <v>50</v>
      </c>
      <c r="C36" s="40">
        <v>6.3</v>
      </c>
      <c r="D36" s="41"/>
      <c r="E36" s="42">
        <v>172</v>
      </c>
      <c r="F36" s="43">
        <v>172</v>
      </c>
      <c r="G36" s="44">
        <f>F36*E36</f>
        <v>29584</v>
      </c>
      <c r="H36" s="45"/>
      <c r="I36" s="46"/>
      <c r="J36" s="47">
        <f>I36+H36</f>
        <v>0</v>
      </c>
      <c r="K36" s="48">
        <f t="shared" si="2"/>
        <v>0</v>
      </c>
      <c r="L36" s="49">
        <f t="shared" si="3"/>
        <v>0</v>
      </c>
      <c r="M36" s="50">
        <f t="shared" si="4"/>
        <v>0</v>
      </c>
      <c r="N36" s="51">
        <f>M36/G36</f>
        <v>0</v>
      </c>
      <c r="O36" s="52"/>
    </row>
    <row r="37" spans="1:15" x14ac:dyDescent="0.35">
      <c r="A37" s="54"/>
      <c r="B37" s="53" t="s">
        <v>51</v>
      </c>
      <c r="C37" s="55"/>
      <c r="D37" s="56"/>
      <c r="E37" s="57"/>
      <c r="F37" s="58"/>
      <c r="G37" s="59"/>
      <c r="H37" s="60"/>
      <c r="I37" s="61"/>
      <c r="J37" s="62"/>
      <c r="K37" s="63"/>
      <c r="L37" s="64"/>
      <c r="M37" s="65"/>
      <c r="N37" s="66"/>
      <c r="O37" s="67"/>
    </row>
    <row r="38" spans="1:15" x14ac:dyDescent="0.35">
      <c r="A38" s="38"/>
      <c r="B38" s="39" t="s">
        <v>52</v>
      </c>
      <c r="C38" s="40">
        <v>7.3</v>
      </c>
      <c r="D38" s="41"/>
      <c r="E38" s="42">
        <v>2</v>
      </c>
      <c r="F38" s="43">
        <v>36126</v>
      </c>
      <c r="G38" s="44">
        <f>F38*E38</f>
        <v>72252</v>
      </c>
      <c r="H38" s="45"/>
      <c r="I38" s="46"/>
      <c r="J38" s="47">
        <f>I38+H38</f>
        <v>0</v>
      </c>
      <c r="K38" s="48">
        <f t="shared" si="2"/>
        <v>0</v>
      </c>
      <c r="L38" s="49">
        <f t="shared" si="3"/>
        <v>0</v>
      </c>
      <c r="M38" s="50">
        <f t="shared" si="4"/>
        <v>0</v>
      </c>
      <c r="N38" s="51">
        <f>M38/G38</f>
        <v>0</v>
      </c>
      <c r="O38" s="52"/>
    </row>
    <row r="39" spans="1:15" x14ac:dyDescent="0.35">
      <c r="A39" s="38"/>
      <c r="B39" s="39" t="s">
        <v>53</v>
      </c>
      <c r="C39" s="40">
        <v>7.4</v>
      </c>
      <c r="D39" s="41"/>
      <c r="E39" s="42">
        <v>1</v>
      </c>
      <c r="F39" s="43">
        <v>673</v>
      </c>
      <c r="G39" s="44">
        <f t="shared" ref="G39:G61" si="6">F39*E39</f>
        <v>673</v>
      </c>
      <c r="H39" s="45"/>
      <c r="I39" s="46"/>
      <c r="J39" s="47">
        <f t="shared" ref="J39:J61" si="7">I39+H39</f>
        <v>0</v>
      </c>
      <c r="K39" s="48">
        <f t="shared" si="2"/>
        <v>0</v>
      </c>
      <c r="L39" s="49">
        <f t="shared" si="3"/>
        <v>0</v>
      </c>
      <c r="M39" s="50">
        <f t="shared" si="4"/>
        <v>0</v>
      </c>
      <c r="N39" s="51">
        <f t="shared" ref="N39:N61" si="8">M39/G39</f>
        <v>0</v>
      </c>
      <c r="O39" s="52"/>
    </row>
    <row r="40" spans="1:15" x14ac:dyDescent="0.35">
      <c r="A40" s="38"/>
      <c r="B40" s="39" t="s">
        <v>54</v>
      </c>
      <c r="C40" s="40">
        <v>7.5</v>
      </c>
      <c r="D40" s="41"/>
      <c r="E40" s="42">
        <v>1</v>
      </c>
      <c r="F40" s="43">
        <v>5785</v>
      </c>
      <c r="G40" s="44">
        <f t="shared" si="6"/>
        <v>5785</v>
      </c>
      <c r="H40" s="45"/>
      <c r="I40" s="46"/>
      <c r="J40" s="47">
        <f t="shared" si="7"/>
        <v>0</v>
      </c>
      <c r="K40" s="48">
        <f t="shared" si="2"/>
        <v>0</v>
      </c>
      <c r="L40" s="49">
        <f t="shared" si="3"/>
        <v>0</v>
      </c>
      <c r="M40" s="50">
        <f t="shared" si="4"/>
        <v>0</v>
      </c>
      <c r="N40" s="51">
        <f t="shared" si="8"/>
        <v>0</v>
      </c>
      <c r="O40" s="52"/>
    </row>
    <row r="41" spans="1:15" x14ac:dyDescent="0.35">
      <c r="A41" s="38"/>
      <c r="B41" s="39" t="s">
        <v>55</v>
      </c>
      <c r="C41" s="40">
        <v>7.6</v>
      </c>
      <c r="D41" s="41"/>
      <c r="E41" s="42">
        <v>1</v>
      </c>
      <c r="F41" s="43">
        <v>13366</v>
      </c>
      <c r="G41" s="44">
        <f t="shared" si="6"/>
        <v>13366</v>
      </c>
      <c r="H41" s="45"/>
      <c r="I41" s="46"/>
      <c r="J41" s="47">
        <f t="shared" si="7"/>
        <v>0</v>
      </c>
      <c r="K41" s="48">
        <f t="shared" si="2"/>
        <v>0</v>
      </c>
      <c r="L41" s="49">
        <f t="shared" si="3"/>
        <v>0</v>
      </c>
      <c r="M41" s="50">
        <f t="shared" si="4"/>
        <v>0</v>
      </c>
      <c r="N41" s="51">
        <f t="shared" si="8"/>
        <v>0</v>
      </c>
      <c r="O41" s="52"/>
    </row>
    <row r="42" spans="1:15" x14ac:dyDescent="0.35">
      <c r="A42" s="38"/>
      <c r="B42" s="39" t="s">
        <v>56</v>
      </c>
      <c r="C42" s="40">
        <v>7.7</v>
      </c>
      <c r="D42" s="41"/>
      <c r="E42" s="42">
        <v>28</v>
      </c>
      <c r="F42" s="43">
        <v>5246</v>
      </c>
      <c r="G42" s="44">
        <f t="shared" si="6"/>
        <v>146888</v>
      </c>
      <c r="H42" s="45"/>
      <c r="I42" s="46"/>
      <c r="J42" s="47">
        <f t="shared" si="7"/>
        <v>0</v>
      </c>
      <c r="K42" s="48">
        <f t="shared" si="2"/>
        <v>0</v>
      </c>
      <c r="L42" s="49">
        <f t="shared" si="3"/>
        <v>0</v>
      </c>
      <c r="M42" s="50">
        <f t="shared" si="4"/>
        <v>0</v>
      </c>
      <c r="N42" s="51">
        <f t="shared" si="8"/>
        <v>0</v>
      </c>
      <c r="O42" s="52"/>
    </row>
    <row r="43" spans="1:15" x14ac:dyDescent="0.35">
      <c r="A43" s="38"/>
      <c r="B43" s="39" t="s">
        <v>57</v>
      </c>
      <c r="C43" s="40">
        <v>7.8</v>
      </c>
      <c r="D43" s="41"/>
      <c r="E43" s="42">
        <v>3</v>
      </c>
      <c r="F43" s="43">
        <v>271</v>
      </c>
      <c r="G43" s="44">
        <f t="shared" si="6"/>
        <v>813</v>
      </c>
      <c r="H43" s="45"/>
      <c r="I43" s="46"/>
      <c r="J43" s="47">
        <f t="shared" si="7"/>
        <v>0</v>
      </c>
      <c r="K43" s="48">
        <f t="shared" si="2"/>
        <v>0</v>
      </c>
      <c r="L43" s="49">
        <f t="shared" si="3"/>
        <v>0</v>
      </c>
      <c r="M43" s="50">
        <f t="shared" si="4"/>
        <v>0</v>
      </c>
      <c r="N43" s="51">
        <f t="shared" si="8"/>
        <v>0</v>
      </c>
      <c r="O43" s="52"/>
    </row>
    <row r="44" spans="1:15" x14ac:dyDescent="0.35">
      <c r="A44" s="38"/>
      <c r="B44" s="39" t="s">
        <v>58</v>
      </c>
      <c r="C44" s="40">
        <v>7.9</v>
      </c>
      <c r="D44" s="41"/>
      <c r="E44" s="42">
        <v>4</v>
      </c>
      <c r="F44" s="43">
        <v>592</v>
      </c>
      <c r="G44" s="44">
        <f t="shared" si="6"/>
        <v>2368</v>
      </c>
      <c r="H44" s="45"/>
      <c r="I44" s="46"/>
      <c r="J44" s="47">
        <f t="shared" si="7"/>
        <v>0</v>
      </c>
      <c r="K44" s="48">
        <f t="shared" si="2"/>
        <v>0</v>
      </c>
      <c r="L44" s="49">
        <f t="shared" si="3"/>
        <v>0</v>
      </c>
      <c r="M44" s="50">
        <f t="shared" si="4"/>
        <v>0</v>
      </c>
      <c r="N44" s="51">
        <f t="shared" si="8"/>
        <v>0</v>
      </c>
      <c r="O44" s="52"/>
    </row>
    <row r="45" spans="1:15" x14ac:dyDescent="0.35">
      <c r="A45" s="38"/>
      <c r="B45" s="39" t="s">
        <v>59</v>
      </c>
      <c r="C45" s="40">
        <v>7.1</v>
      </c>
      <c r="D45" s="41"/>
      <c r="E45" s="42">
        <v>8</v>
      </c>
      <c r="F45" s="43">
        <v>673</v>
      </c>
      <c r="G45" s="44">
        <f t="shared" si="6"/>
        <v>5384</v>
      </c>
      <c r="H45" s="45"/>
      <c r="I45" s="46"/>
      <c r="J45" s="47">
        <f t="shared" si="7"/>
        <v>0</v>
      </c>
      <c r="K45" s="48">
        <f t="shared" si="2"/>
        <v>0</v>
      </c>
      <c r="L45" s="49">
        <f t="shared" si="3"/>
        <v>0</v>
      </c>
      <c r="M45" s="50">
        <f t="shared" si="4"/>
        <v>0</v>
      </c>
      <c r="N45" s="51">
        <f t="shared" si="8"/>
        <v>0</v>
      </c>
      <c r="O45" s="52"/>
    </row>
    <row r="46" spans="1:15" x14ac:dyDescent="0.35">
      <c r="A46" s="38"/>
      <c r="B46" s="39" t="s">
        <v>60</v>
      </c>
      <c r="C46" s="40">
        <v>7.11</v>
      </c>
      <c r="D46" s="41"/>
      <c r="E46" s="42">
        <v>1</v>
      </c>
      <c r="F46" s="43">
        <v>1133</v>
      </c>
      <c r="G46" s="44">
        <f t="shared" si="6"/>
        <v>1133</v>
      </c>
      <c r="H46" s="45"/>
      <c r="I46" s="46"/>
      <c r="J46" s="47">
        <f t="shared" si="7"/>
        <v>0</v>
      </c>
      <c r="K46" s="48">
        <f t="shared" si="2"/>
        <v>0</v>
      </c>
      <c r="L46" s="49">
        <f t="shared" si="3"/>
        <v>0</v>
      </c>
      <c r="M46" s="50">
        <f t="shared" si="4"/>
        <v>0</v>
      </c>
      <c r="N46" s="51">
        <f t="shared" si="8"/>
        <v>0</v>
      </c>
      <c r="O46" s="52"/>
    </row>
    <row r="47" spans="1:15" x14ac:dyDescent="0.35">
      <c r="A47" s="54"/>
      <c r="B47" s="53" t="s">
        <v>61</v>
      </c>
      <c r="C47" s="55"/>
      <c r="D47" s="56"/>
      <c r="E47" s="57"/>
      <c r="F47" s="58"/>
      <c r="G47" s="59"/>
      <c r="H47" s="60"/>
      <c r="I47" s="61"/>
      <c r="J47" s="62"/>
      <c r="K47" s="63"/>
      <c r="L47" s="64"/>
      <c r="M47" s="65"/>
      <c r="N47" s="66"/>
      <c r="O47" s="67"/>
    </row>
    <row r="48" spans="1:15" x14ac:dyDescent="0.35">
      <c r="A48" s="38"/>
      <c r="B48" s="39" t="s">
        <v>62</v>
      </c>
      <c r="C48" s="40">
        <v>8.1</v>
      </c>
      <c r="D48" s="41"/>
      <c r="E48" s="42">
        <v>159</v>
      </c>
      <c r="F48" s="43">
        <v>64</v>
      </c>
      <c r="G48" s="44">
        <f t="shared" si="6"/>
        <v>10176</v>
      </c>
      <c r="H48" s="45"/>
      <c r="I48" s="46"/>
      <c r="J48" s="47">
        <f t="shared" si="7"/>
        <v>0</v>
      </c>
      <c r="K48" s="48">
        <f t="shared" si="2"/>
        <v>0</v>
      </c>
      <c r="L48" s="49">
        <f t="shared" si="3"/>
        <v>0</v>
      </c>
      <c r="M48" s="50">
        <f t="shared" si="4"/>
        <v>0</v>
      </c>
      <c r="N48" s="51">
        <f t="shared" si="8"/>
        <v>0</v>
      </c>
      <c r="O48" s="52"/>
    </row>
    <row r="49" spans="1:15" x14ac:dyDescent="0.35">
      <c r="A49" s="38"/>
      <c r="B49" s="39" t="s">
        <v>63</v>
      </c>
      <c r="C49" s="40">
        <v>8.1999999999999993</v>
      </c>
      <c r="D49" s="41"/>
      <c r="E49" s="42">
        <v>182</v>
      </c>
      <c r="F49" s="43">
        <v>54</v>
      </c>
      <c r="G49" s="44">
        <f t="shared" si="6"/>
        <v>9828</v>
      </c>
      <c r="H49" s="45"/>
      <c r="I49" s="46"/>
      <c r="J49" s="47">
        <f t="shared" si="7"/>
        <v>0</v>
      </c>
      <c r="K49" s="48">
        <f t="shared" si="2"/>
        <v>0</v>
      </c>
      <c r="L49" s="49">
        <f t="shared" si="3"/>
        <v>0</v>
      </c>
      <c r="M49" s="50">
        <f t="shared" si="4"/>
        <v>0</v>
      </c>
      <c r="N49" s="51">
        <f t="shared" si="8"/>
        <v>0</v>
      </c>
      <c r="O49" s="52"/>
    </row>
    <row r="50" spans="1:15" x14ac:dyDescent="0.35">
      <c r="A50" s="54"/>
      <c r="B50" s="53" t="s">
        <v>64</v>
      </c>
      <c r="C50" s="55"/>
      <c r="D50" s="56"/>
      <c r="E50" s="57"/>
      <c r="F50" s="58"/>
      <c r="G50" s="59"/>
      <c r="H50" s="60"/>
      <c r="I50" s="61"/>
      <c r="J50" s="62"/>
      <c r="K50" s="63"/>
      <c r="L50" s="64"/>
      <c r="M50" s="65"/>
      <c r="N50" s="66"/>
      <c r="O50" s="67"/>
    </row>
    <row r="51" spans="1:15" x14ac:dyDescent="0.35">
      <c r="A51" s="38"/>
      <c r="B51" s="39" t="s">
        <v>65</v>
      </c>
      <c r="C51" s="40">
        <v>9.1</v>
      </c>
      <c r="D51" s="41"/>
      <c r="E51" s="42">
        <v>51</v>
      </c>
      <c r="F51" s="43">
        <v>257</v>
      </c>
      <c r="G51" s="44">
        <f t="shared" si="6"/>
        <v>13107</v>
      </c>
      <c r="H51" s="45"/>
      <c r="I51" s="46"/>
      <c r="J51" s="47">
        <f t="shared" si="7"/>
        <v>0</v>
      </c>
      <c r="K51" s="48">
        <f t="shared" si="2"/>
        <v>0</v>
      </c>
      <c r="L51" s="49">
        <f t="shared" si="3"/>
        <v>0</v>
      </c>
      <c r="M51" s="50">
        <f t="shared" si="4"/>
        <v>0</v>
      </c>
      <c r="N51" s="51">
        <f t="shared" si="8"/>
        <v>0</v>
      </c>
      <c r="O51" s="52"/>
    </row>
    <row r="52" spans="1:15" x14ac:dyDescent="0.35">
      <c r="A52" s="38"/>
      <c r="B52" s="39" t="s">
        <v>66</v>
      </c>
      <c r="C52" s="40">
        <v>9.1999999999999993</v>
      </c>
      <c r="D52" s="41"/>
      <c r="E52" s="42">
        <v>88</v>
      </c>
      <c r="F52" s="43">
        <v>172</v>
      </c>
      <c r="G52" s="44">
        <f t="shared" si="6"/>
        <v>15136</v>
      </c>
      <c r="H52" s="45"/>
      <c r="I52" s="46"/>
      <c r="J52" s="47">
        <f t="shared" si="7"/>
        <v>0</v>
      </c>
      <c r="K52" s="48">
        <f t="shared" si="2"/>
        <v>0</v>
      </c>
      <c r="L52" s="49">
        <f t="shared" si="3"/>
        <v>0</v>
      </c>
      <c r="M52" s="50">
        <f t="shared" si="4"/>
        <v>0</v>
      </c>
      <c r="N52" s="51">
        <f t="shared" si="8"/>
        <v>0</v>
      </c>
      <c r="O52" s="52"/>
    </row>
    <row r="53" spans="1:15" x14ac:dyDescent="0.35">
      <c r="A53" s="38"/>
      <c r="B53" s="39" t="s">
        <v>67</v>
      </c>
      <c r="C53" s="40">
        <v>9.3000000000000007</v>
      </c>
      <c r="D53" s="41"/>
      <c r="E53" s="42">
        <v>52</v>
      </c>
      <c r="F53" s="43">
        <v>55</v>
      </c>
      <c r="G53" s="44">
        <f t="shared" si="6"/>
        <v>2860</v>
      </c>
      <c r="H53" s="45"/>
      <c r="I53" s="46"/>
      <c r="J53" s="47">
        <f t="shared" si="7"/>
        <v>0</v>
      </c>
      <c r="K53" s="48">
        <f t="shared" si="2"/>
        <v>0</v>
      </c>
      <c r="L53" s="49">
        <f t="shared" si="3"/>
        <v>0</v>
      </c>
      <c r="M53" s="50">
        <f t="shared" si="4"/>
        <v>0</v>
      </c>
      <c r="N53" s="51">
        <f t="shared" si="8"/>
        <v>0</v>
      </c>
      <c r="O53" s="52"/>
    </row>
    <row r="54" spans="1:15" x14ac:dyDescent="0.35">
      <c r="A54" s="54"/>
      <c r="B54" s="53" t="s">
        <v>68</v>
      </c>
      <c r="C54" s="55"/>
      <c r="D54" s="56"/>
      <c r="E54" s="57"/>
      <c r="F54" s="58"/>
      <c r="G54" s="59"/>
      <c r="H54" s="60"/>
      <c r="I54" s="61"/>
      <c r="J54" s="62"/>
      <c r="K54" s="63"/>
      <c r="L54" s="64"/>
      <c r="M54" s="65"/>
      <c r="N54" s="66"/>
      <c r="O54" s="67"/>
    </row>
    <row r="55" spans="1:15" x14ac:dyDescent="0.35">
      <c r="A55" s="38"/>
      <c r="B55" s="39" t="s">
        <v>69</v>
      </c>
      <c r="C55" s="40">
        <v>10.1</v>
      </c>
      <c r="D55" s="41"/>
      <c r="E55" s="42">
        <v>2</v>
      </c>
      <c r="F55" s="43">
        <v>1394</v>
      </c>
      <c r="G55" s="44">
        <f t="shared" si="6"/>
        <v>2788</v>
      </c>
      <c r="H55" s="45"/>
      <c r="I55" s="46"/>
      <c r="J55" s="47">
        <f t="shared" si="7"/>
        <v>0</v>
      </c>
      <c r="K55" s="48">
        <f t="shared" si="2"/>
        <v>0</v>
      </c>
      <c r="L55" s="49">
        <f t="shared" si="3"/>
        <v>0</v>
      </c>
      <c r="M55" s="50">
        <f t="shared" si="4"/>
        <v>0</v>
      </c>
      <c r="N55" s="51">
        <f t="shared" si="8"/>
        <v>0</v>
      </c>
      <c r="O55" s="52"/>
    </row>
    <row r="56" spans="1:15" x14ac:dyDescent="0.35">
      <c r="A56" s="38"/>
      <c r="B56" s="39" t="s">
        <v>70</v>
      </c>
      <c r="C56" s="40">
        <v>10.199999999999999</v>
      </c>
      <c r="D56" s="41"/>
      <c r="E56" s="42">
        <v>7</v>
      </c>
      <c r="F56" s="43">
        <v>1923</v>
      </c>
      <c r="G56" s="44">
        <f t="shared" si="6"/>
        <v>13461</v>
      </c>
      <c r="H56" s="45"/>
      <c r="I56" s="46"/>
      <c r="J56" s="47">
        <f t="shared" si="7"/>
        <v>0</v>
      </c>
      <c r="K56" s="48">
        <f t="shared" si="2"/>
        <v>0</v>
      </c>
      <c r="L56" s="49">
        <f t="shared" si="3"/>
        <v>0</v>
      </c>
      <c r="M56" s="50">
        <f t="shared" si="4"/>
        <v>0</v>
      </c>
      <c r="N56" s="51">
        <f t="shared" si="8"/>
        <v>0</v>
      </c>
      <c r="O56" s="52"/>
    </row>
    <row r="57" spans="1:15" x14ac:dyDescent="0.35">
      <c r="A57" s="38"/>
      <c r="B57" s="39" t="s">
        <v>71</v>
      </c>
      <c r="C57" s="40">
        <v>10.3</v>
      </c>
      <c r="D57" s="41"/>
      <c r="E57" s="42">
        <v>6</v>
      </c>
      <c r="F57" s="43">
        <v>285</v>
      </c>
      <c r="G57" s="44">
        <f t="shared" si="6"/>
        <v>1710</v>
      </c>
      <c r="H57" s="45"/>
      <c r="I57" s="46"/>
      <c r="J57" s="47">
        <f t="shared" si="7"/>
        <v>0</v>
      </c>
      <c r="K57" s="48">
        <f t="shared" si="2"/>
        <v>0</v>
      </c>
      <c r="L57" s="49">
        <f t="shared" si="3"/>
        <v>0</v>
      </c>
      <c r="M57" s="50">
        <f t="shared" si="4"/>
        <v>0</v>
      </c>
      <c r="N57" s="51">
        <f t="shared" si="8"/>
        <v>0</v>
      </c>
      <c r="O57" s="52"/>
    </row>
    <row r="58" spans="1:15" x14ac:dyDescent="0.35">
      <c r="A58" s="38"/>
      <c r="B58" s="39" t="s">
        <v>72</v>
      </c>
      <c r="C58" s="40">
        <v>10.4</v>
      </c>
      <c r="D58" s="41"/>
      <c r="E58" s="42">
        <v>0</v>
      </c>
      <c r="F58" s="43">
        <v>1012</v>
      </c>
      <c r="G58" s="44">
        <f t="shared" si="6"/>
        <v>0</v>
      </c>
      <c r="H58" s="45"/>
      <c r="I58" s="46"/>
      <c r="J58" s="47">
        <f t="shared" si="7"/>
        <v>0</v>
      </c>
      <c r="K58" s="48">
        <f t="shared" si="2"/>
        <v>0</v>
      </c>
      <c r="L58" s="49">
        <f t="shared" si="3"/>
        <v>0</v>
      </c>
      <c r="M58" s="50">
        <f t="shared" si="4"/>
        <v>0</v>
      </c>
      <c r="N58" s="51">
        <v>0</v>
      </c>
      <c r="O58" s="52"/>
    </row>
    <row r="59" spans="1:15" x14ac:dyDescent="0.35">
      <c r="A59" s="54"/>
      <c r="B59" s="53" t="s">
        <v>73</v>
      </c>
      <c r="C59" s="55"/>
      <c r="D59" s="56"/>
      <c r="E59" s="57"/>
      <c r="F59" s="58"/>
      <c r="G59" s="59"/>
      <c r="H59" s="60"/>
      <c r="I59" s="61"/>
      <c r="J59" s="62"/>
      <c r="K59" s="63"/>
      <c r="L59" s="64"/>
      <c r="M59" s="65"/>
      <c r="N59" s="66"/>
      <c r="O59" s="67"/>
    </row>
    <row r="60" spans="1:15" ht="28" x14ac:dyDescent="0.35">
      <c r="A60" s="38"/>
      <c r="B60" s="39" t="s">
        <v>74</v>
      </c>
      <c r="C60" s="40">
        <v>9.1</v>
      </c>
      <c r="D60" s="41"/>
      <c r="E60" s="42">
        <v>229</v>
      </c>
      <c r="F60" s="43">
        <v>229</v>
      </c>
      <c r="G60" s="44">
        <f t="shared" si="6"/>
        <v>52441</v>
      </c>
      <c r="H60" s="45"/>
      <c r="I60" s="46"/>
      <c r="J60" s="47">
        <f t="shared" si="7"/>
        <v>0</v>
      </c>
      <c r="K60" s="48">
        <f t="shared" si="2"/>
        <v>0</v>
      </c>
      <c r="L60" s="49">
        <f t="shared" si="3"/>
        <v>0</v>
      </c>
      <c r="M60" s="50">
        <f t="shared" si="4"/>
        <v>0</v>
      </c>
      <c r="N60" s="51">
        <f t="shared" si="8"/>
        <v>0</v>
      </c>
      <c r="O60" s="52"/>
    </row>
    <row r="61" spans="1:15" x14ac:dyDescent="0.35">
      <c r="A61" s="38"/>
      <c r="B61" s="39" t="s">
        <v>75</v>
      </c>
      <c r="C61" s="40">
        <v>12.1</v>
      </c>
      <c r="D61" s="41"/>
      <c r="E61" s="42">
        <v>229</v>
      </c>
      <c r="F61" s="43">
        <v>75</v>
      </c>
      <c r="G61" s="44">
        <f t="shared" si="6"/>
        <v>17175</v>
      </c>
      <c r="H61" s="45"/>
      <c r="I61" s="46"/>
      <c r="J61" s="47">
        <f t="shared" si="7"/>
        <v>0</v>
      </c>
      <c r="K61" s="48">
        <f t="shared" si="2"/>
        <v>0</v>
      </c>
      <c r="L61" s="49">
        <f t="shared" si="3"/>
        <v>0</v>
      </c>
      <c r="M61" s="50">
        <f t="shared" si="4"/>
        <v>0</v>
      </c>
      <c r="N61" s="51">
        <f t="shared" si="8"/>
        <v>0</v>
      </c>
      <c r="O61" s="52"/>
    </row>
    <row r="62" spans="1:15" x14ac:dyDescent="0.35">
      <c r="A62" s="54"/>
      <c r="B62" s="53" t="s">
        <v>76</v>
      </c>
      <c r="C62" s="55"/>
      <c r="D62" s="56"/>
      <c r="E62" s="57"/>
      <c r="F62" s="58"/>
      <c r="G62" s="59"/>
      <c r="H62" s="60"/>
      <c r="I62" s="61"/>
      <c r="J62" s="62"/>
      <c r="K62" s="63"/>
      <c r="L62" s="64"/>
      <c r="M62" s="65"/>
      <c r="N62" s="66"/>
      <c r="O62" s="67"/>
    </row>
    <row r="63" spans="1:15" x14ac:dyDescent="0.35">
      <c r="A63" s="38"/>
      <c r="B63" s="39" t="s">
        <v>77</v>
      </c>
      <c r="C63" s="40"/>
      <c r="D63" s="41"/>
      <c r="E63" s="42">
        <v>1</v>
      </c>
      <c r="F63" s="43">
        <v>14500</v>
      </c>
      <c r="G63" s="44">
        <f>F63*E63</f>
        <v>14500</v>
      </c>
      <c r="H63" s="45"/>
      <c r="I63" s="46">
        <f>J63-H63</f>
        <v>0.8</v>
      </c>
      <c r="J63" s="47">
        <v>0.8</v>
      </c>
      <c r="K63" s="48">
        <f t="shared" si="2"/>
        <v>0</v>
      </c>
      <c r="L63" s="49">
        <f t="shared" si="3"/>
        <v>11600</v>
      </c>
      <c r="M63" s="50">
        <f t="shared" si="4"/>
        <v>11600</v>
      </c>
      <c r="N63" s="51">
        <f>M63/G63</f>
        <v>0.8</v>
      </c>
      <c r="O63" s="52" t="s">
        <v>88</v>
      </c>
    </row>
    <row r="64" spans="1:15" x14ac:dyDescent="0.35">
      <c r="A64" s="38"/>
      <c r="B64" s="39" t="s">
        <v>78</v>
      </c>
      <c r="C64" s="40"/>
      <c r="D64" s="41"/>
      <c r="E64" s="42">
        <v>1</v>
      </c>
      <c r="F64" s="43">
        <v>7578</v>
      </c>
      <c r="G64" s="44">
        <f>F64*E64</f>
        <v>7578</v>
      </c>
      <c r="H64" s="45"/>
      <c r="I64" s="46">
        <f>J64-H64</f>
        <v>0.8</v>
      </c>
      <c r="J64" s="47">
        <v>0.8</v>
      </c>
      <c r="K64" s="48">
        <f t="shared" si="2"/>
        <v>0</v>
      </c>
      <c r="L64" s="49">
        <f t="shared" si="3"/>
        <v>6062.4000000000005</v>
      </c>
      <c r="M64" s="50">
        <f t="shared" si="4"/>
        <v>6062.4000000000005</v>
      </c>
      <c r="N64" s="51">
        <f>M64/G64</f>
        <v>0.8</v>
      </c>
      <c r="O64" s="52" t="s">
        <v>89</v>
      </c>
    </row>
    <row r="65" spans="1:15" ht="15" thickBot="1" x14ac:dyDescent="0.4">
      <c r="A65" s="38"/>
      <c r="B65" s="39"/>
      <c r="C65" s="40"/>
      <c r="D65" s="41"/>
      <c r="E65" s="42"/>
      <c r="F65" s="43"/>
      <c r="G65" s="44">
        <f>F65*E65</f>
        <v>0</v>
      </c>
      <c r="H65" s="45"/>
      <c r="I65" s="46"/>
      <c r="J65" s="47">
        <f>I65+H65</f>
        <v>0</v>
      </c>
      <c r="K65" s="48">
        <f t="shared" si="2"/>
        <v>0</v>
      </c>
      <c r="L65" s="49">
        <f t="shared" si="3"/>
        <v>0</v>
      </c>
      <c r="M65" s="50">
        <f t="shared" si="4"/>
        <v>0</v>
      </c>
      <c r="N65" s="51"/>
      <c r="O65" s="52"/>
    </row>
    <row r="66" spans="1:15" ht="16" thickBot="1" x14ac:dyDescent="0.4">
      <c r="A66" s="68"/>
      <c r="B66" s="69" t="s">
        <v>79</v>
      </c>
      <c r="C66" s="69"/>
      <c r="D66" s="70"/>
      <c r="E66" s="71"/>
      <c r="F66" s="72"/>
      <c r="G66" s="73">
        <f>SUM(G4:G65)</f>
        <v>999150</v>
      </c>
      <c r="H66" s="74"/>
      <c r="I66" s="75"/>
      <c r="J66" s="76"/>
      <c r="K66" s="77">
        <f>SUM(K4:K65)</f>
        <v>0</v>
      </c>
      <c r="L66" s="78">
        <f>SUM(L4:L65)</f>
        <v>21982.400000000001</v>
      </c>
      <c r="M66" s="73">
        <f>SUM(M4:M65)</f>
        <v>21982.400000000001</v>
      </c>
      <c r="N66" s="79">
        <f>M66/G66</f>
        <v>2.2001100935795426E-2</v>
      </c>
      <c r="O66" s="80"/>
    </row>
    <row r="67" spans="1:15" ht="15" thickTop="1" x14ac:dyDescent="0.35"/>
  </sheetData>
  <mergeCells count="8">
    <mergeCell ref="N1:N2"/>
    <mergeCell ref="O1:O2"/>
    <mergeCell ref="A1:A2"/>
    <mergeCell ref="B1:B2"/>
    <mergeCell ref="C1:C2"/>
    <mergeCell ref="D1:G1"/>
    <mergeCell ref="H1:J1"/>
    <mergeCell ref="K1:M1"/>
  </mergeCells>
  <pageMargins left="0.7" right="0.7" top="0.75" bottom="0.75" header="0.3" footer="0.3"/>
  <pageSetup paperSize="9" scale="3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BOQ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2023-04-17T11:58:57Z</dcterms:created>
  <dcterms:modified xsi:type="dcterms:W3CDTF">2023-04-17T12:08:40Z</dcterms:modified>
</cp:coreProperties>
</file>