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0" documentId="13_ncr:1_{EAC4F0F2-7253-416C-8546-82121D4A0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" sheetId="5" r:id="rId1"/>
  </sheets>
  <externalReferences>
    <externalReference r:id="rId2"/>
    <externalReference r:id="rId3"/>
    <externalReference r:id="rId4"/>
  </externalReferences>
  <definedNames>
    <definedName name="A">#REF!</definedName>
    <definedName name="appnotapp">[1]Sheet2!$E$43:$E$45</definedName>
    <definedName name="cd">[2]Sheet1!$A$1:$A$10</definedName>
    <definedName name="DIV">[3]Sheet1!$A$2:$A$10</definedName>
    <definedName name="DIVISION">#REF!</definedName>
    <definedName name="DIVISIONS">#REF!</definedName>
    <definedName name="FA">#REF!</definedName>
    <definedName name="FO">#REF!</definedName>
    <definedName name="Galvanising">#REF!</definedName>
    <definedName name="Labour_Only">#REF!</definedName>
    <definedName name="LOISCO">#REF!</definedName>
    <definedName name="_xlnm.Print_Area" localSheetId="0">BOQ!$A$1:$P$52</definedName>
    <definedName name="_xlnm.Print_Area">#REF!</definedName>
    <definedName name="_xlnm.Print_Titles">#REF!</definedName>
    <definedName name="remlum1">[1]Sheet2!$E$1:$E$3</definedName>
    <definedName name="reqnotreq">[1]Sheet2!$E$39:$E$41</definedName>
    <definedName name="yesno">[1]Sheet2!$E$31:$E$33</definedName>
    <definedName name="yesno1">[1]Sheet2!$G$39:$G$41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5" l="1"/>
  <c r="L19" i="5"/>
  <c r="L18" i="5"/>
  <c r="L16" i="5"/>
  <c r="L8" i="5"/>
  <c r="O49" i="5" l="1"/>
  <c r="M52" i="5"/>
  <c r="L52" i="5"/>
  <c r="J52" i="5"/>
  <c r="O46" i="5"/>
  <c r="N46" i="5" s="1"/>
  <c r="N49" i="5"/>
  <c r="K49" i="5"/>
  <c r="H49" i="5"/>
  <c r="O7" i="5"/>
  <c r="N7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O42" i="5"/>
  <c r="N42" i="5" s="1"/>
  <c r="O43" i="5"/>
  <c r="N43" i="5" s="1"/>
  <c r="O44" i="5"/>
  <c r="N44" i="5" s="1"/>
  <c r="O45" i="5"/>
  <c r="N45" i="5" s="1"/>
  <c r="N9" i="5"/>
  <c r="N22" i="5"/>
  <c r="O39" i="5"/>
  <c r="N39" i="5" s="1"/>
  <c r="O40" i="5"/>
  <c r="N40" i="5" s="1"/>
  <c r="O41" i="5"/>
  <c r="N41" i="5" s="1"/>
  <c r="O36" i="5"/>
  <c r="N36" i="5" s="1"/>
  <c r="O37" i="5"/>
  <c r="N37" i="5" s="1"/>
  <c r="O38" i="5"/>
  <c r="N38" i="5" s="1"/>
  <c r="O29" i="5"/>
  <c r="N29" i="5" s="1"/>
  <c r="O30" i="5"/>
  <c r="N30" i="5" s="1"/>
  <c r="O31" i="5"/>
  <c r="N31" i="5" s="1"/>
  <c r="O32" i="5"/>
  <c r="N32" i="5" s="1"/>
  <c r="O33" i="5"/>
  <c r="N33" i="5" s="1"/>
  <c r="O34" i="5"/>
  <c r="N34" i="5" s="1"/>
  <c r="O35" i="5"/>
  <c r="N35" i="5" s="1"/>
  <c r="O19" i="5"/>
  <c r="N19" i="5" s="1"/>
  <c r="O20" i="5"/>
  <c r="N20" i="5" s="1"/>
  <c r="O21" i="5"/>
  <c r="N21" i="5" s="1"/>
  <c r="O22" i="5"/>
  <c r="O23" i="5"/>
  <c r="N23" i="5" s="1"/>
  <c r="O24" i="5"/>
  <c r="N24" i="5" s="1"/>
  <c r="O25" i="5"/>
  <c r="N25" i="5" s="1"/>
  <c r="O26" i="5"/>
  <c r="N26" i="5" s="1"/>
  <c r="O27" i="5"/>
  <c r="N27" i="5" s="1"/>
  <c r="O28" i="5"/>
  <c r="N28" i="5" s="1"/>
  <c r="O8" i="5"/>
  <c r="O52" i="5" s="1"/>
  <c r="O9" i="5"/>
  <c r="O10" i="5"/>
  <c r="N10" i="5" s="1"/>
  <c r="O11" i="5"/>
  <c r="N11" i="5" s="1"/>
  <c r="O12" i="5"/>
  <c r="N12" i="5" s="1"/>
  <c r="O13" i="5"/>
  <c r="N13" i="5" s="1"/>
  <c r="O14" i="5"/>
  <c r="N14" i="5" s="1"/>
  <c r="O15" i="5"/>
  <c r="N15" i="5" s="1"/>
  <c r="O16" i="5"/>
  <c r="N16" i="5" s="1"/>
  <c r="O17" i="5"/>
  <c r="N17" i="5" s="1"/>
  <c r="O18" i="5"/>
  <c r="N18" i="5" s="1"/>
  <c r="K52" i="5" l="1"/>
  <c r="N8" i="5"/>
  <c r="N52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7" i="5"/>
  <c r="H5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3960B093-8F9C-4F3B-9E9F-8B90A658DD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6" authorId="0" shapeId="0" xr:uid="{42511EC0-083B-437E-81B6-A34E19BD0F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9" authorId="0" shapeId="0" xr:uid="{8F26B06F-DAEC-4B43-93BE-DB5C580B50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</commentList>
</comments>
</file>

<file path=xl/sharedStrings.xml><?xml version="1.0" encoding="utf-8"?>
<sst xmlns="http://schemas.openxmlformats.org/spreadsheetml/2006/main" count="145" uniqueCount="104">
  <si>
    <t>CONTRAT BOQ</t>
  </si>
  <si>
    <t>QTY</t>
  </si>
  <si>
    <t>AMOUNT</t>
  </si>
  <si>
    <t>Item</t>
  </si>
  <si>
    <t>Description</t>
  </si>
  <si>
    <t>Quantity</t>
  </si>
  <si>
    <t>Unit</t>
  </si>
  <si>
    <t xml:space="preserve">Initial Cleaning </t>
  </si>
  <si>
    <t xml:space="preserve">Final Cleaning </t>
  </si>
  <si>
    <t>Amount</t>
  </si>
  <si>
    <t>Previous</t>
  </si>
  <si>
    <t xml:space="preserve">Current </t>
  </si>
  <si>
    <t>Cumalative</t>
  </si>
  <si>
    <t>REMARK</t>
  </si>
  <si>
    <t>Carryout internal deep cleaning of Dorchester hotel and residences as per the below locations</t>
  </si>
  <si>
    <t>A</t>
  </si>
  <si>
    <t xml:space="preserve">HOTEL BUILDING </t>
  </si>
  <si>
    <t>A.1</t>
  </si>
  <si>
    <t>Basement 01</t>
  </si>
  <si>
    <t>LS</t>
  </si>
  <si>
    <t>A.2</t>
  </si>
  <si>
    <t>Basement 02</t>
  </si>
  <si>
    <t>A.3</t>
  </si>
  <si>
    <t>Ground Level</t>
  </si>
  <si>
    <t>A.4</t>
  </si>
  <si>
    <t>Level 01</t>
  </si>
  <si>
    <t>A.5</t>
  </si>
  <si>
    <t>Level 02</t>
  </si>
  <si>
    <t>A.6</t>
  </si>
  <si>
    <t>Level 03</t>
  </si>
  <si>
    <t>A.7</t>
  </si>
  <si>
    <t>Level 04</t>
  </si>
  <si>
    <t>A.8</t>
  </si>
  <si>
    <t>Level 05 &amp; Level 6 - Plant Room..etc</t>
  </si>
  <si>
    <t>A.10</t>
  </si>
  <si>
    <t>Level 07 to Level 27</t>
  </si>
  <si>
    <t>Rooms</t>
  </si>
  <si>
    <t>A.10.1</t>
  </si>
  <si>
    <t>1 Bed Suite</t>
  </si>
  <si>
    <t>A.10.2</t>
  </si>
  <si>
    <t>1 Bed Super Deluxe</t>
  </si>
  <si>
    <t>A.10.3</t>
  </si>
  <si>
    <t>Deluxe room</t>
  </si>
  <si>
    <t>A.10.4</t>
  </si>
  <si>
    <t>Junior Twin Suite</t>
  </si>
  <si>
    <t>A.10.5</t>
  </si>
  <si>
    <t>Royal Suite</t>
  </si>
  <si>
    <t>A.10.6</t>
  </si>
  <si>
    <t>Presidential Suite</t>
  </si>
  <si>
    <t>A.11</t>
  </si>
  <si>
    <t>Level 17 - Plant Room ..etc</t>
  </si>
  <si>
    <t>A.12</t>
  </si>
  <si>
    <t>Level 18 - Plant Room ..etc</t>
  </si>
  <si>
    <t>A.13</t>
  </si>
  <si>
    <t>Level 28</t>
  </si>
  <si>
    <t>A.14</t>
  </si>
  <si>
    <t>Level 29</t>
  </si>
  <si>
    <t>A.15</t>
  </si>
  <si>
    <t>Level 30</t>
  </si>
  <si>
    <t>A.16</t>
  </si>
  <si>
    <t>Corrdior area + Service Rooms</t>
  </si>
  <si>
    <t>Levels</t>
  </si>
  <si>
    <t>A.17</t>
  </si>
  <si>
    <t xml:space="preserve">Electrical Room &amp; IDF Room </t>
  </si>
  <si>
    <t>A.18</t>
  </si>
  <si>
    <t>Staircase - all levels</t>
  </si>
  <si>
    <t>Nos</t>
  </si>
  <si>
    <t>A.19</t>
  </si>
  <si>
    <t>BOH - FF lobby, Watermeter Room, BTU Room, Electric Room, Housekeeping Lobby, GSM Room, Telcom, FTR Room.</t>
  </si>
  <si>
    <t>A.20</t>
  </si>
  <si>
    <t xml:space="preserve"> Internal Hotel  Area other than above</t>
  </si>
  <si>
    <t>B</t>
  </si>
  <si>
    <t>RESIDENTIAL  BUILDING</t>
  </si>
  <si>
    <t>B.1</t>
  </si>
  <si>
    <t>B.2</t>
  </si>
  <si>
    <t>B.3</t>
  </si>
  <si>
    <t xml:space="preserve">BOH - Ground Floor </t>
  </si>
  <si>
    <t>B.4</t>
  </si>
  <si>
    <t>Ballroom</t>
  </si>
  <si>
    <t>B.5</t>
  </si>
  <si>
    <t>Podium - 5 Levels - inluding Plant Room, Pool area,..etc</t>
  </si>
  <si>
    <t>B.6</t>
  </si>
  <si>
    <t>All Balconies including Floor, Blasustrade, Curtain Wall ..etc</t>
  </si>
  <si>
    <t>B.7</t>
  </si>
  <si>
    <t>B.8</t>
  </si>
  <si>
    <t>B.9</t>
  </si>
  <si>
    <t xml:space="preserve">Level- 23 </t>
  </si>
  <si>
    <t>B.10</t>
  </si>
  <si>
    <t>Level- 30</t>
  </si>
  <si>
    <t>B.11</t>
  </si>
  <si>
    <t>Level- 31</t>
  </si>
  <si>
    <t>C</t>
  </si>
  <si>
    <t xml:space="preserve">External Façade Cleaning Work </t>
  </si>
  <si>
    <t>TOTAL AMOUNT IN AED.</t>
  </si>
  <si>
    <t>Hotel Tower Basement 2 Kitchen Area Initial Cleaning</t>
  </si>
  <si>
    <t>Residence Tower Ground floor interlock area initial cleaning</t>
  </si>
  <si>
    <t>Variation</t>
  </si>
  <si>
    <t>Cleaning Interlock area scrub and wash Ground Floor to L01</t>
  </si>
  <si>
    <t>Variation only 90%</t>
  </si>
  <si>
    <r>
      <t>Hotel room 801,</t>
    </r>
    <r>
      <rPr>
        <sz val="10"/>
        <color rgb="FFFF0000"/>
        <rFont val="Cambria"/>
        <family val="1"/>
        <scheme val="major"/>
      </rPr>
      <t>901,908,1001 KCE sign sheet attached only for 3 rooms, no WIR</t>
    </r>
  </si>
  <si>
    <r>
      <t>Hotel Suite rooms initial cleaning. (701,702,703,704, 705,706,709 &amp; 710) (802,</t>
    </r>
    <r>
      <rPr>
        <sz val="10"/>
        <color rgb="FFFF0000"/>
        <rFont val="Cambria"/>
        <family val="1"/>
        <scheme val="major"/>
      </rPr>
      <t>803,804,805,806,808,902,903,904,905,906,907,909,1002,1003,1004,1005,1006,1008) KCE sign sheet attached only for 18 rooms, no WIR</t>
    </r>
  </si>
  <si>
    <r>
      <t xml:space="preserve">Hotel room </t>
    </r>
    <r>
      <rPr>
        <sz val="10"/>
        <color rgb="FFFF0000"/>
        <rFont val="Cambria"/>
        <family val="1"/>
        <scheme val="major"/>
      </rPr>
      <t>809,910,1009 KCE sign sheet attached, no WIR</t>
    </r>
  </si>
  <si>
    <r>
      <t xml:space="preserve">Residence Building balcony initial cleaning -16,17.19,20,21,22 / </t>
    </r>
    <r>
      <rPr>
        <sz val="10"/>
        <color rgb="FFFF0000"/>
        <rFont val="Cambria"/>
        <family val="1"/>
        <scheme val="major"/>
      </rPr>
      <t>Level 24-25 balacony KCE sign sheet attached no WIR</t>
    </r>
  </si>
  <si>
    <r>
      <t xml:space="preserve">B2 Parking area </t>
    </r>
    <r>
      <rPr>
        <sz val="10"/>
        <color rgb="FFFF0000"/>
        <rFont val="Cambria"/>
        <family val="1"/>
        <scheme val="major"/>
      </rPr>
      <t>KCE sign &amp; Drawing attached (no WIR)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</si>
</sst>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i/>
      <u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43" fontId="7" fillId="3" borderId="2" xfId="1" applyFont="1" applyFill="1" applyBorder="1" applyAlignment="1"/>
    <xf numFmtId="43" fontId="7" fillId="0" borderId="0" xfId="1" applyFont="1"/>
    <xf numFmtId="43" fontId="8" fillId="0" borderId="0" xfId="1" applyFont="1" applyAlignment="1">
      <alignment vertical="center"/>
    </xf>
    <xf numFmtId="43" fontId="8" fillId="4" borderId="0" xfId="1" applyFont="1" applyFill="1" applyAlignment="1">
      <alignment vertical="center"/>
    </xf>
    <xf numFmtId="43" fontId="7" fillId="0" borderId="12" xfId="1" applyFont="1" applyBorder="1" applyAlignment="1" applyProtection="1">
      <alignment horizontal="center" vertical="center"/>
      <protection locked="0"/>
    </xf>
    <xf numFmtId="43" fontId="7" fillId="0" borderId="13" xfId="1" applyFont="1" applyBorder="1" applyAlignment="1" applyProtection="1">
      <alignment horizontal="center" vertical="center"/>
      <protection locked="0"/>
    </xf>
    <xf numFmtId="43" fontId="7" fillId="0" borderId="0" xfId="1" applyFont="1" applyAlignment="1">
      <alignment vertical="center"/>
    </xf>
    <xf numFmtId="43" fontId="6" fillId="2" borderId="7" xfId="1" applyFont="1" applyFill="1" applyBorder="1" applyAlignment="1">
      <alignment horizontal="center" vertical="center"/>
    </xf>
    <xf numFmtId="43" fontId="6" fillId="0" borderId="14" xfId="1" applyFont="1" applyBorder="1" applyAlignment="1" applyProtection="1">
      <alignment horizontal="right" vertical="top"/>
      <protection locked="0"/>
    </xf>
    <xf numFmtId="43" fontId="6" fillId="0" borderId="15" xfId="1" applyFont="1" applyBorder="1" applyAlignment="1" applyProtection="1">
      <alignment horizontal="center" vertical="top"/>
      <protection locked="0"/>
    </xf>
    <xf numFmtId="43" fontId="7" fillId="0" borderId="16" xfId="1" applyFont="1" applyFill="1" applyBorder="1" applyAlignment="1" applyProtection="1">
      <alignment horizontal="center" vertical="top"/>
      <protection locked="0"/>
    </xf>
    <xf numFmtId="43" fontId="7" fillId="0" borderId="12" xfId="1" applyFont="1" applyFill="1" applyBorder="1" applyAlignment="1" applyProtection="1">
      <alignment horizontal="center" vertical="top"/>
      <protection locked="0"/>
    </xf>
    <xf numFmtId="43" fontId="7" fillId="3" borderId="13" xfId="1" applyFont="1" applyFill="1" applyBorder="1" applyAlignment="1" applyProtection="1">
      <alignment horizontal="center" vertical="top"/>
      <protection locked="0"/>
    </xf>
    <xf numFmtId="43" fontId="6" fillId="2" borderId="19" xfId="1" applyFont="1" applyFill="1" applyBorder="1" applyAlignment="1">
      <alignment horizontal="center" vertical="center"/>
    </xf>
    <xf numFmtId="43" fontId="13" fillId="2" borderId="9" xfId="1" applyFont="1" applyFill="1" applyBorder="1" applyAlignment="1">
      <alignment vertical="top" wrapText="1"/>
    </xf>
    <xf numFmtId="43" fontId="13" fillId="2" borderId="17" xfId="1" applyFont="1" applyFill="1" applyBorder="1" applyAlignment="1">
      <alignment vertical="top" wrapText="1"/>
    </xf>
    <xf numFmtId="43" fontId="7" fillId="0" borderId="16" xfId="1" applyFont="1" applyBorder="1" applyAlignment="1" applyProtection="1">
      <alignment horizontal="center" vertical="center"/>
      <protection locked="0"/>
    </xf>
    <xf numFmtId="165" fontId="6" fillId="2" borderId="8" xfId="1" applyNumberFormat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vertical="center" wrapText="1"/>
    </xf>
    <xf numFmtId="43" fontId="6" fillId="2" borderId="17" xfId="1" applyFont="1" applyFill="1" applyBorder="1" applyAlignment="1">
      <alignment vertical="center" wrapText="1"/>
    </xf>
    <xf numFmtId="43" fontId="6" fillId="0" borderId="14" xfId="1" applyFont="1" applyBorder="1" applyAlignment="1" applyProtection="1">
      <alignment horizontal="right" vertical="center"/>
      <protection locked="0"/>
    </xf>
    <xf numFmtId="43" fontId="6" fillId="0" borderId="15" xfId="1" applyFont="1" applyBorder="1" applyAlignment="1" applyProtection="1">
      <alignment horizontal="center" vertical="center"/>
      <protection locked="0"/>
    </xf>
    <xf numFmtId="43" fontId="6" fillId="0" borderId="9" xfId="1" applyFont="1" applyBorder="1" applyAlignment="1" applyProtection="1">
      <alignment horizontal="center" vertical="center"/>
      <protection locked="0"/>
    </xf>
    <xf numFmtId="43" fontId="7" fillId="0" borderId="16" xfId="1" applyFont="1" applyFill="1" applyBorder="1" applyAlignment="1" applyProtection="1">
      <alignment horizontal="center" vertical="center"/>
      <protection locked="0"/>
    </xf>
    <xf numFmtId="43" fontId="7" fillId="3" borderId="9" xfId="1" applyFont="1" applyFill="1" applyBorder="1" applyAlignment="1" applyProtection="1">
      <alignment horizontal="center" vertical="center"/>
      <protection locked="0"/>
    </xf>
    <xf numFmtId="43" fontId="7" fillId="0" borderId="17" xfId="1" applyFont="1" applyBorder="1" applyAlignment="1" applyProtection="1">
      <alignment vertical="center" wrapText="1"/>
      <protection locked="0"/>
    </xf>
    <xf numFmtId="43" fontId="14" fillId="0" borderId="17" xfId="1" applyFont="1" applyBorder="1" applyAlignment="1" applyProtection="1">
      <alignment horizontal="left" vertical="center"/>
      <protection locked="0"/>
    </xf>
    <xf numFmtId="43" fontId="6" fillId="2" borderId="10" xfId="1" applyFont="1" applyFill="1" applyBorder="1" applyAlignment="1">
      <alignment vertical="center" wrapText="1"/>
    </xf>
    <xf numFmtId="43" fontId="6" fillId="2" borderId="13" xfId="1" applyFont="1" applyFill="1" applyBorder="1" applyAlignment="1">
      <alignment vertical="center" wrapText="1"/>
    </xf>
    <xf numFmtId="43" fontId="14" fillId="0" borderId="10" xfId="1" applyFont="1" applyBorder="1" applyAlignment="1" applyProtection="1">
      <alignment horizontal="left" vertical="center"/>
      <protection locked="0"/>
    </xf>
    <xf numFmtId="43" fontId="7" fillId="0" borderId="9" xfId="1" applyFont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>
      <alignment horizontal="left" vertical="center" wrapText="1"/>
    </xf>
    <xf numFmtId="43" fontId="6" fillId="2" borderId="10" xfId="1" applyFont="1" applyFill="1" applyBorder="1" applyAlignment="1">
      <alignment horizontal="left" vertical="center" wrapText="1"/>
    </xf>
    <xf numFmtId="43" fontId="7" fillId="0" borderId="5" xfId="1" applyFont="1" applyBorder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vertical="center"/>
      <protection locked="0"/>
    </xf>
    <xf numFmtId="43" fontId="7" fillId="0" borderId="11" xfId="1" applyFont="1" applyBorder="1" applyAlignment="1" applyProtection="1">
      <alignment vertical="center"/>
      <protection locked="0"/>
    </xf>
    <xf numFmtId="43" fontId="7" fillId="0" borderId="0" xfId="1" applyFont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horizontal="center" vertical="center"/>
      <protection locked="0"/>
    </xf>
    <xf numFmtId="43" fontId="7" fillId="0" borderId="18" xfId="1" applyFont="1" applyBorder="1" applyAlignment="1" applyProtection="1">
      <alignment horizontal="right" vertical="center"/>
      <protection locked="0"/>
    </xf>
    <xf numFmtId="43" fontId="7" fillId="3" borderId="5" xfId="1" applyFont="1" applyFill="1" applyBorder="1" applyAlignment="1" applyProtection="1">
      <alignment horizontal="right" vertical="center"/>
      <protection locked="0"/>
    </xf>
    <xf numFmtId="43" fontId="7" fillId="0" borderId="4" xfId="1" applyFont="1" applyBorder="1" applyAlignment="1">
      <alignment horizontal="center" vertical="center"/>
    </xf>
    <xf numFmtId="43" fontId="8" fillId="0" borderId="6" xfId="1" applyFont="1" applyBorder="1" applyAlignment="1">
      <alignment vertical="center"/>
    </xf>
    <xf numFmtId="43" fontId="15" fillId="0" borderId="1" xfId="1" applyFont="1" applyBorder="1" applyAlignment="1">
      <alignment horizontal="right" vertical="center"/>
    </xf>
    <xf numFmtId="43" fontId="15" fillId="3" borderId="6" xfId="1" applyFont="1" applyFill="1" applyBorder="1" applyAlignment="1">
      <alignment horizontal="right" vertical="center"/>
    </xf>
    <xf numFmtId="43" fontId="7" fillId="0" borderId="0" xfId="1" applyFont="1" applyAlignment="1">
      <alignment horizontal="center" vertical="center"/>
    </xf>
    <xf numFmtId="43" fontId="7" fillId="3" borderId="0" xfId="1" applyFont="1" applyFill="1"/>
    <xf numFmtId="43" fontId="8" fillId="3" borderId="0" xfId="1" applyFont="1" applyFill="1" applyBorder="1" applyAlignment="1">
      <alignment vertical="center"/>
    </xf>
    <xf numFmtId="43" fontId="11" fillId="0" borderId="13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left" vertical="center"/>
      <protection locked="0"/>
    </xf>
    <xf numFmtId="43" fontId="10" fillId="6" borderId="20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vertical="center"/>
    </xf>
    <xf numFmtId="43" fontId="10" fillId="6" borderId="30" xfId="1" applyFont="1" applyFill="1" applyBorder="1" applyAlignment="1">
      <alignment vertical="center"/>
    </xf>
    <xf numFmtId="43" fontId="10" fillId="6" borderId="2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/>
    </xf>
    <xf numFmtId="43" fontId="7" fillId="3" borderId="21" xfId="1" applyFont="1" applyFill="1" applyBorder="1" applyAlignment="1"/>
    <xf numFmtId="43" fontId="10" fillId="8" borderId="32" xfId="1" applyFont="1" applyFill="1" applyBorder="1" applyAlignment="1">
      <alignment horizontal="center" vertical="center" wrapText="1"/>
    </xf>
    <xf numFmtId="43" fontId="10" fillId="7" borderId="32" xfId="1" applyFont="1" applyFill="1" applyBorder="1" applyAlignment="1">
      <alignment horizontal="center" vertical="center" wrapText="1"/>
    </xf>
    <xf numFmtId="43" fontId="10" fillId="7" borderId="21" xfId="1" applyFont="1" applyFill="1" applyBorder="1" applyAlignment="1">
      <alignment horizontal="center" vertical="center" wrapText="1"/>
    </xf>
    <xf numFmtId="43" fontId="10" fillId="8" borderId="20" xfId="1" applyFont="1" applyFill="1" applyBorder="1" applyAlignment="1">
      <alignment horizontal="center" vertical="center" wrapText="1"/>
    </xf>
    <xf numFmtId="43" fontId="10" fillId="8" borderId="33" xfId="1" applyFont="1" applyFill="1" applyBorder="1" applyAlignment="1">
      <alignment horizontal="center" vertical="center"/>
    </xf>
    <xf numFmtId="43" fontId="7" fillId="3" borderId="13" xfId="1" applyFont="1" applyFill="1" applyBorder="1" applyAlignment="1" applyProtection="1">
      <alignment horizontal="center" vertical="center"/>
      <protection locked="0"/>
    </xf>
    <xf numFmtId="43" fontId="10" fillId="7" borderId="31" xfId="1" applyFont="1" applyFill="1" applyBorder="1" applyAlignment="1">
      <alignment horizontal="center" vertical="center"/>
    </xf>
    <xf numFmtId="43" fontId="6" fillId="0" borderId="34" xfId="1" applyFont="1" applyBorder="1" applyAlignment="1" applyProtection="1">
      <alignment horizontal="center" vertical="top"/>
      <protection locked="0"/>
    </xf>
    <xf numFmtId="43" fontId="7" fillId="0" borderId="38" xfId="1" applyFont="1" applyBorder="1" applyAlignment="1">
      <alignment vertical="center"/>
    </xf>
    <xf numFmtId="43" fontId="7" fillId="0" borderId="39" xfId="1" applyFont="1" applyBorder="1" applyAlignment="1">
      <alignment vertical="center"/>
    </xf>
    <xf numFmtId="43" fontId="7" fillId="0" borderId="40" xfId="1" applyFont="1" applyBorder="1" applyAlignment="1">
      <alignment vertical="center"/>
    </xf>
    <xf numFmtId="43" fontId="7" fillId="0" borderId="41" xfId="1" applyFont="1" applyBorder="1" applyAlignment="1">
      <alignment vertical="center"/>
    </xf>
    <xf numFmtId="43" fontId="7" fillId="0" borderId="16" xfId="1" applyFont="1" applyBorder="1" applyAlignment="1">
      <alignment vertical="center"/>
    </xf>
    <xf numFmtId="43" fontId="7" fillId="0" borderId="42" xfId="1" applyFont="1" applyBorder="1" applyAlignment="1">
      <alignment vertical="center"/>
    </xf>
    <xf numFmtId="43" fontId="7" fillId="0" borderId="43" xfId="1" applyFont="1" applyBorder="1" applyAlignment="1">
      <alignment vertical="center"/>
    </xf>
    <xf numFmtId="43" fontId="7" fillId="0" borderId="44" xfId="1" applyFont="1" applyBorder="1" applyAlignment="1">
      <alignment vertical="center"/>
    </xf>
    <xf numFmtId="43" fontId="7" fillId="0" borderId="45" xfId="1" applyFont="1" applyBorder="1" applyAlignment="1">
      <alignment vertical="center"/>
    </xf>
    <xf numFmtId="43" fontId="7" fillId="9" borderId="42" xfId="1" applyFont="1" applyFill="1" applyBorder="1" applyAlignment="1">
      <alignment vertical="center"/>
    </xf>
    <xf numFmtId="43" fontId="7" fillId="0" borderId="46" xfId="1" applyFont="1" applyBorder="1" applyAlignment="1">
      <alignment vertical="center"/>
    </xf>
    <xf numFmtId="43" fontId="7" fillId="0" borderId="32" xfId="1" applyFont="1" applyBorder="1" applyAlignment="1">
      <alignment vertical="center"/>
    </xf>
    <xf numFmtId="43" fontId="7" fillId="0" borderId="33" xfId="1" applyFont="1" applyBorder="1" applyAlignment="1">
      <alignment vertical="center"/>
    </xf>
    <xf numFmtId="43" fontId="7" fillId="9" borderId="33" xfId="1" applyFont="1" applyFill="1" applyBorder="1" applyAlignment="1">
      <alignment vertical="center"/>
    </xf>
    <xf numFmtId="0" fontId="7" fillId="0" borderId="0" xfId="1" applyNumberFormat="1" applyFont="1"/>
    <xf numFmtId="0" fontId="8" fillId="0" borderId="0" xfId="1" applyNumberFormat="1" applyFont="1" applyAlignment="1">
      <alignment vertical="center"/>
    </xf>
    <xf numFmtId="0" fontId="8" fillId="4" borderId="27" xfId="1" applyNumberFormat="1" applyFont="1" applyFill="1" applyBorder="1" applyAlignment="1">
      <alignment vertical="center"/>
    </xf>
    <xf numFmtId="0" fontId="7" fillId="0" borderId="35" xfId="1" applyNumberFormat="1" applyFont="1" applyBorder="1" applyAlignment="1">
      <alignment vertical="center"/>
    </xf>
    <xf numFmtId="0" fontId="7" fillId="0" borderId="36" xfId="1" applyNumberFormat="1" applyFont="1" applyBorder="1" applyAlignment="1">
      <alignment vertical="center"/>
    </xf>
    <xf numFmtId="0" fontId="7" fillId="0" borderId="36" xfId="1" applyNumberFormat="1" applyFont="1" applyBorder="1" applyAlignment="1">
      <alignment vertical="center" wrapText="1"/>
    </xf>
    <xf numFmtId="0" fontId="7" fillId="0" borderId="37" xfId="1" applyNumberFormat="1" applyFont="1" applyBorder="1" applyAlignment="1">
      <alignment vertical="center"/>
    </xf>
    <xf numFmtId="0" fontId="7" fillId="0" borderId="27" xfId="1" applyNumberFormat="1" applyFont="1" applyBorder="1" applyAlignment="1">
      <alignment vertical="center"/>
    </xf>
    <xf numFmtId="43" fontId="7" fillId="0" borderId="23" xfId="1" applyFont="1" applyBorder="1" applyAlignment="1">
      <alignment horizontal="center" vertical="center"/>
    </xf>
    <xf numFmtId="43" fontId="7" fillId="0" borderId="22" xfId="1" applyFont="1" applyBorder="1" applyAlignment="1">
      <alignment horizontal="center" vertical="center"/>
    </xf>
    <xf numFmtId="43" fontId="7" fillId="0" borderId="29" xfId="1" applyFont="1" applyBorder="1" applyAlignment="1">
      <alignment horizontal="center" vertical="center"/>
    </xf>
    <xf numFmtId="43" fontId="6" fillId="2" borderId="9" xfId="1" applyFont="1" applyFill="1" applyBorder="1" applyAlignment="1">
      <alignment horizontal="left" vertical="center" wrapText="1"/>
    </xf>
    <xf numFmtId="43" fontId="6" fillId="2" borderId="17" xfId="1" applyFont="1" applyFill="1" applyBorder="1" applyAlignment="1">
      <alignment horizontal="left" vertical="center" wrapText="1"/>
    </xf>
    <xf numFmtId="43" fontId="13" fillId="2" borderId="9" xfId="1" applyFont="1" applyFill="1" applyBorder="1" applyAlignment="1">
      <alignment horizontal="left" vertical="top" wrapText="1"/>
    </xf>
    <xf numFmtId="43" fontId="13" fillId="2" borderId="17" xfId="1" applyFont="1" applyFill="1" applyBorder="1" applyAlignment="1">
      <alignment horizontal="left" vertical="top" wrapText="1"/>
    </xf>
    <xf numFmtId="43" fontId="12" fillId="2" borderId="9" xfId="1" applyFont="1" applyFill="1" applyBorder="1" applyAlignment="1">
      <alignment horizontal="left" vertical="top" wrapText="1"/>
    </xf>
    <xf numFmtId="43" fontId="12" fillId="2" borderId="17" xfId="1" applyFont="1" applyFill="1" applyBorder="1" applyAlignment="1">
      <alignment horizontal="left" vertical="top" wrapText="1"/>
    </xf>
    <xf numFmtId="43" fontId="12" fillId="2" borderId="9" xfId="1" applyFont="1" applyFill="1" applyBorder="1" applyAlignment="1">
      <alignment horizontal="left" vertical="center" wrapText="1"/>
    </xf>
    <xf numFmtId="43" fontId="12" fillId="2" borderId="17" xfId="1" applyFont="1" applyFill="1" applyBorder="1" applyAlignment="1">
      <alignment horizontal="left" vertical="center" wrapText="1"/>
    </xf>
    <xf numFmtId="43" fontId="8" fillId="0" borderId="20" xfId="1" applyFont="1" applyBorder="1" applyAlignment="1">
      <alignment horizontal="center" vertical="center" wrapText="1"/>
    </xf>
    <xf numFmtId="43" fontId="8" fillId="0" borderId="21" xfId="1" applyFont="1" applyBorder="1" applyAlignment="1">
      <alignment horizontal="center" vertical="center" wrapText="1"/>
    </xf>
    <xf numFmtId="43" fontId="8" fillId="0" borderId="28" xfId="1" applyFont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</cellXfs>
  <cellStyles count="10">
    <cellStyle name="Comma" xfId="1" builtinId="3"/>
    <cellStyle name="Comma 13" xfId="6" xr:uid="{97F2ED22-15FC-4EFD-9000-2A7D153B7EA1}"/>
    <cellStyle name="Comma 2" xfId="5" xr:uid="{7BF7C3E2-2133-49D1-B62A-50B7AC4C2BF9}"/>
    <cellStyle name="Comma 3" xfId="7" xr:uid="{9F66DEDC-DF7B-4B94-B8E9-796D6DA80933}"/>
    <cellStyle name="Comma 3 4" xfId="9" xr:uid="{B10DAC01-5FA2-4E8A-9456-E678A5EE7FD8}"/>
    <cellStyle name="Normal" xfId="0" builtinId="0"/>
    <cellStyle name="Normal 15 4" xfId="8" xr:uid="{69BC34EA-E9AA-40C2-AC08-C91834E6B667}"/>
    <cellStyle name="Normal 2" xfId="2" xr:uid="{E6C7C07E-9238-4771-AA46-65857F8987A8}"/>
    <cellStyle name="Normal 2 2" xfId="4" xr:uid="{B748BED7-3DFE-490C-AA81-045A82EB8207}"/>
    <cellStyle name="Normal 8" xfId="3" xr:uid="{36C3DB90-1082-4C21-B00D-E7A8CF17EACF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Subcontracts/04.%20Data%20Link-Wild%20Air-%20Partitions/3.%20Order/SC%20Req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sight.khansaheb.ae/IntranetPortal/media/IntranetLibrary/DeptQA/Forms/K06-SubcontractorEnqui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927\Documents\06.%20Supply%20Chain%20Documents\04.%20K04%20Subcontract%20Negotiation%20Statement\K04%20Subcontract%20Negotiation%20Stat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66"/>
      <sheetName val="K6"/>
      <sheetName val="CheckList"/>
      <sheetName val="BOQ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6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04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A41-0CE8-4A4F-A7E8-A22963B88B3B}">
  <sheetPr>
    <pageSetUpPr fitToPage="1"/>
  </sheetPr>
  <dimension ref="A1:P55"/>
  <sheetViews>
    <sheetView tabSelected="1" view="pageBreakPreview" zoomScaleNormal="100" zoomScaleSheetLayoutView="100" workbookViewId="0">
      <pane xSplit="9" ySplit="3" topLeftCell="J58" activePane="bottomRight" state="frozen"/>
      <selection pane="topRight" activeCell="J1" sqref="J1"/>
      <selection pane="bottomLeft" activeCell="A4" sqref="A4"/>
      <selection pane="bottomRight" activeCell="J4" sqref="J4"/>
    </sheetView>
  </sheetViews>
  <sheetFormatPr defaultColWidth="14.77734375" defaultRowHeight="20.100000000000001" customHeight="1" x14ac:dyDescent="0.25"/>
  <cols>
    <col min="1" max="1" width="7.21875" style="45" customWidth="1"/>
    <col min="2" max="2" width="19.77734375" style="2" customWidth="1"/>
    <col min="3" max="3" width="23.21875" style="2" customWidth="1"/>
    <col min="4" max="4" width="9.77734375" style="2" customWidth="1"/>
    <col min="5" max="5" width="7.77734375" style="2" customWidth="1"/>
    <col min="6" max="6" width="12.77734375" style="2" customWidth="1"/>
    <col min="7" max="7" width="13.77734375" style="2" customWidth="1"/>
    <col min="8" max="8" width="14.77734375" style="2" bestFit="1" customWidth="1"/>
    <col min="9" max="9" width="0.44140625" style="46" customWidth="1"/>
    <col min="10" max="12" width="11.44140625" style="2" customWidth="1"/>
    <col min="13" max="15" width="14.77734375" style="2"/>
    <col min="16" max="16" width="64.88671875" style="81" customWidth="1"/>
    <col min="17" max="16384" width="14.77734375" style="2"/>
  </cols>
  <sheetData>
    <row r="1" spans="1:16" ht="19.05" customHeight="1" thickBot="1" x14ac:dyDescent="0.3">
      <c r="A1" s="89"/>
      <c r="B1" s="90"/>
      <c r="C1" s="90"/>
      <c r="D1" s="90"/>
      <c r="E1" s="90"/>
      <c r="F1" s="90"/>
      <c r="G1" s="90"/>
      <c r="H1" s="91"/>
      <c r="I1" s="1"/>
    </row>
    <row r="2" spans="1:16" s="3" customFormat="1" ht="19.05" customHeight="1" thickBot="1" x14ac:dyDescent="0.35">
      <c r="A2" s="103" t="s">
        <v>0</v>
      </c>
      <c r="B2" s="104"/>
      <c r="C2" s="104"/>
      <c r="D2" s="104"/>
      <c r="E2" s="104"/>
      <c r="F2" s="104"/>
      <c r="G2" s="104"/>
      <c r="H2" s="105"/>
      <c r="I2" s="47"/>
      <c r="J2" s="100" t="s">
        <v>1</v>
      </c>
      <c r="K2" s="101"/>
      <c r="L2" s="102"/>
      <c r="M2" s="100" t="s">
        <v>2</v>
      </c>
      <c r="N2" s="101"/>
      <c r="O2" s="102"/>
      <c r="P2" s="82"/>
    </row>
    <row r="3" spans="1:16" s="4" customFormat="1" ht="33.6" customHeight="1" thickBot="1" x14ac:dyDescent="0.3">
      <c r="A3" s="50" t="s">
        <v>3</v>
      </c>
      <c r="B3" s="51" t="s">
        <v>4</v>
      </c>
      <c r="C3" s="52"/>
      <c r="D3" s="53" t="s">
        <v>5</v>
      </c>
      <c r="E3" s="54" t="s">
        <v>6</v>
      </c>
      <c r="F3" s="55" t="s">
        <v>7</v>
      </c>
      <c r="G3" s="56" t="s">
        <v>8</v>
      </c>
      <c r="H3" s="57" t="s">
        <v>9</v>
      </c>
      <c r="I3" s="58"/>
      <c r="J3" s="62" t="s">
        <v>10</v>
      </c>
      <c r="K3" s="59" t="s">
        <v>11</v>
      </c>
      <c r="L3" s="63" t="s">
        <v>12</v>
      </c>
      <c r="M3" s="61" t="s">
        <v>10</v>
      </c>
      <c r="N3" s="60" t="s">
        <v>11</v>
      </c>
      <c r="O3" s="65" t="s">
        <v>12</v>
      </c>
      <c r="P3" s="83" t="s">
        <v>13</v>
      </c>
    </row>
    <row r="4" spans="1:16" s="7" customFormat="1" ht="15" customHeight="1" x14ac:dyDescent="0.25">
      <c r="A4" s="5"/>
      <c r="B4" s="48"/>
      <c r="C4" s="49"/>
      <c r="D4" s="5"/>
      <c r="E4" s="6"/>
      <c r="F4" s="5"/>
      <c r="G4" s="5"/>
      <c r="H4" s="5"/>
      <c r="I4" s="1"/>
      <c r="J4" s="67"/>
      <c r="K4" s="68"/>
      <c r="L4" s="69"/>
      <c r="M4" s="67"/>
      <c r="N4" s="68"/>
      <c r="O4" s="69"/>
      <c r="P4" s="84"/>
    </row>
    <row r="5" spans="1:16" s="7" customFormat="1" ht="30.6" customHeight="1" x14ac:dyDescent="0.3">
      <c r="A5" s="8"/>
      <c r="B5" s="96" t="s">
        <v>14</v>
      </c>
      <c r="C5" s="97"/>
      <c r="D5" s="9"/>
      <c r="E5" s="10"/>
      <c r="F5" s="66"/>
      <c r="G5" s="11"/>
      <c r="H5" s="12"/>
      <c r="I5" s="13"/>
      <c r="J5" s="70"/>
      <c r="K5" s="71"/>
      <c r="L5" s="72"/>
      <c r="M5" s="70"/>
      <c r="N5" s="71"/>
      <c r="O5" s="72"/>
      <c r="P5" s="85"/>
    </row>
    <row r="6" spans="1:16" s="7" customFormat="1" ht="18" customHeight="1" x14ac:dyDescent="0.3">
      <c r="A6" s="14" t="s">
        <v>15</v>
      </c>
      <c r="B6" s="15" t="s">
        <v>16</v>
      </c>
      <c r="C6" s="16"/>
      <c r="D6" s="5"/>
      <c r="E6" s="6"/>
      <c r="F6" s="5"/>
      <c r="G6" s="17"/>
      <c r="H6" s="5"/>
      <c r="I6" s="64"/>
      <c r="J6" s="70"/>
      <c r="K6" s="71"/>
      <c r="L6" s="72"/>
      <c r="M6" s="70"/>
      <c r="N6" s="71"/>
      <c r="O6" s="72"/>
      <c r="P6" s="85"/>
    </row>
    <row r="7" spans="1:16" s="7" customFormat="1" ht="40.5" customHeight="1" x14ac:dyDescent="0.3">
      <c r="A7" s="18" t="s">
        <v>17</v>
      </c>
      <c r="B7" s="19" t="s">
        <v>18</v>
      </c>
      <c r="C7" s="20"/>
      <c r="D7" s="21">
        <v>1</v>
      </c>
      <c r="E7" s="22" t="s">
        <v>19</v>
      </c>
      <c r="F7" s="23">
        <v>7500</v>
      </c>
      <c r="G7" s="24">
        <v>2000</v>
      </c>
      <c r="H7" s="24">
        <f t="shared" ref="H7:H46" si="0">D7*(F7+G7)</f>
        <v>9500</v>
      </c>
      <c r="I7" s="25"/>
      <c r="J7" s="70">
        <v>0.4</v>
      </c>
      <c r="K7" s="71">
        <f t="shared" ref="K7:K46" si="1">L7-J7</f>
        <v>0</v>
      </c>
      <c r="L7" s="72">
        <v>0.4</v>
      </c>
      <c r="M7" s="70">
        <v>3000</v>
      </c>
      <c r="N7" s="71">
        <f>O7-M7</f>
        <v>0</v>
      </c>
      <c r="O7" s="76">
        <f t="shared" ref="O7:O45" si="2">L7*F7</f>
        <v>3000</v>
      </c>
      <c r="P7" s="86" t="s">
        <v>94</v>
      </c>
    </row>
    <row r="8" spans="1:16" s="7" customFormat="1" ht="18.600000000000001" customHeight="1" x14ac:dyDescent="0.3">
      <c r="A8" s="18" t="s">
        <v>20</v>
      </c>
      <c r="B8" s="19" t="s">
        <v>21</v>
      </c>
      <c r="C8" s="20"/>
      <c r="D8" s="21">
        <v>1</v>
      </c>
      <c r="E8" s="22" t="s">
        <v>19</v>
      </c>
      <c r="F8" s="23">
        <v>7500</v>
      </c>
      <c r="G8" s="24">
        <v>2000</v>
      </c>
      <c r="H8" s="24">
        <f t="shared" si="0"/>
        <v>9500</v>
      </c>
      <c r="I8" s="25"/>
      <c r="J8" s="70"/>
      <c r="K8" s="71">
        <f t="shared" si="1"/>
        <v>0.315</v>
      </c>
      <c r="L8" s="72">
        <f>0.35*90%</f>
        <v>0.315</v>
      </c>
      <c r="M8" s="70">
        <v>0</v>
      </c>
      <c r="N8" s="71">
        <f t="shared" ref="N8:N46" si="3">O8-M8</f>
        <v>2362.5</v>
      </c>
      <c r="O8" s="72">
        <f t="shared" si="2"/>
        <v>2362.5</v>
      </c>
      <c r="P8" s="85" t="s">
        <v>103</v>
      </c>
    </row>
    <row r="9" spans="1:16" s="7" customFormat="1" ht="18.600000000000001" customHeight="1" x14ac:dyDescent="0.3">
      <c r="A9" s="18" t="s">
        <v>22</v>
      </c>
      <c r="B9" s="19" t="s">
        <v>23</v>
      </c>
      <c r="C9" s="20"/>
      <c r="D9" s="21">
        <v>1</v>
      </c>
      <c r="E9" s="22" t="s">
        <v>19</v>
      </c>
      <c r="F9" s="23">
        <v>6000</v>
      </c>
      <c r="G9" s="24">
        <v>1000</v>
      </c>
      <c r="H9" s="24">
        <f t="shared" si="0"/>
        <v>7000</v>
      </c>
      <c r="I9" s="25"/>
      <c r="J9" s="70"/>
      <c r="K9" s="71">
        <f t="shared" si="1"/>
        <v>0</v>
      </c>
      <c r="L9" s="72"/>
      <c r="M9" s="70">
        <v>0</v>
      </c>
      <c r="N9" s="71">
        <f t="shared" si="3"/>
        <v>0</v>
      </c>
      <c r="O9" s="72">
        <f t="shared" si="2"/>
        <v>0</v>
      </c>
      <c r="P9" s="85"/>
    </row>
    <row r="10" spans="1:16" s="7" customFormat="1" ht="18.600000000000001" customHeight="1" x14ac:dyDescent="0.3">
      <c r="A10" s="18" t="s">
        <v>24</v>
      </c>
      <c r="B10" s="19" t="s">
        <v>25</v>
      </c>
      <c r="C10" s="26"/>
      <c r="D10" s="21">
        <v>1</v>
      </c>
      <c r="E10" s="22" t="s">
        <v>19</v>
      </c>
      <c r="F10" s="23">
        <v>7500</v>
      </c>
      <c r="G10" s="24">
        <v>1500</v>
      </c>
      <c r="H10" s="24">
        <f t="shared" si="0"/>
        <v>9000</v>
      </c>
      <c r="I10" s="25"/>
      <c r="J10" s="70"/>
      <c r="K10" s="71">
        <f t="shared" si="1"/>
        <v>0</v>
      </c>
      <c r="L10" s="72"/>
      <c r="M10" s="70">
        <v>0</v>
      </c>
      <c r="N10" s="71">
        <f t="shared" si="3"/>
        <v>0</v>
      </c>
      <c r="O10" s="72">
        <f t="shared" si="2"/>
        <v>0</v>
      </c>
      <c r="P10" s="85"/>
    </row>
    <row r="11" spans="1:16" s="7" customFormat="1" ht="18.600000000000001" customHeight="1" x14ac:dyDescent="0.3">
      <c r="A11" s="18" t="s">
        <v>26</v>
      </c>
      <c r="B11" s="19" t="s">
        <v>27</v>
      </c>
      <c r="C11" s="20"/>
      <c r="D11" s="21">
        <v>1</v>
      </c>
      <c r="E11" s="22" t="s">
        <v>19</v>
      </c>
      <c r="F11" s="23">
        <v>7500</v>
      </c>
      <c r="G11" s="24">
        <v>1500</v>
      </c>
      <c r="H11" s="24">
        <f t="shared" si="0"/>
        <v>9000</v>
      </c>
      <c r="I11" s="25"/>
      <c r="J11" s="70"/>
      <c r="K11" s="71">
        <f t="shared" si="1"/>
        <v>0</v>
      </c>
      <c r="L11" s="72"/>
      <c r="M11" s="70">
        <v>0</v>
      </c>
      <c r="N11" s="71">
        <f t="shared" si="3"/>
        <v>0</v>
      </c>
      <c r="O11" s="72">
        <f t="shared" si="2"/>
        <v>0</v>
      </c>
      <c r="P11" s="85"/>
    </row>
    <row r="12" spans="1:16" s="7" customFormat="1" ht="18.600000000000001" customHeight="1" x14ac:dyDescent="0.3">
      <c r="A12" s="18" t="s">
        <v>28</v>
      </c>
      <c r="B12" s="19" t="s">
        <v>29</v>
      </c>
      <c r="C12" s="27"/>
      <c r="D12" s="21">
        <v>1</v>
      </c>
      <c r="E12" s="22" t="s">
        <v>19</v>
      </c>
      <c r="F12" s="23">
        <v>7500</v>
      </c>
      <c r="G12" s="24">
        <v>1500</v>
      </c>
      <c r="H12" s="24">
        <f t="shared" si="0"/>
        <v>9000</v>
      </c>
      <c r="I12" s="25"/>
      <c r="J12" s="70"/>
      <c r="K12" s="71">
        <f t="shared" si="1"/>
        <v>0</v>
      </c>
      <c r="L12" s="72"/>
      <c r="M12" s="70">
        <v>0</v>
      </c>
      <c r="N12" s="71">
        <f t="shared" si="3"/>
        <v>0</v>
      </c>
      <c r="O12" s="72">
        <f t="shared" si="2"/>
        <v>0</v>
      </c>
      <c r="P12" s="85"/>
    </row>
    <row r="13" spans="1:16" s="7" customFormat="1" ht="18.600000000000001" customHeight="1" x14ac:dyDescent="0.3">
      <c r="A13" s="18" t="s">
        <v>30</v>
      </c>
      <c r="B13" s="19" t="s">
        <v>31</v>
      </c>
      <c r="C13" s="20"/>
      <c r="D13" s="21">
        <v>1</v>
      </c>
      <c r="E13" s="22" t="s">
        <v>19</v>
      </c>
      <c r="F13" s="23">
        <v>7500</v>
      </c>
      <c r="G13" s="24">
        <v>1500</v>
      </c>
      <c r="H13" s="24">
        <f t="shared" si="0"/>
        <v>9000</v>
      </c>
      <c r="I13" s="25"/>
      <c r="J13" s="70"/>
      <c r="K13" s="71">
        <f t="shared" si="1"/>
        <v>0</v>
      </c>
      <c r="L13" s="72"/>
      <c r="M13" s="70">
        <v>0</v>
      </c>
      <c r="N13" s="71">
        <f t="shared" si="3"/>
        <v>0</v>
      </c>
      <c r="O13" s="72">
        <f t="shared" si="2"/>
        <v>0</v>
      </c>
      <c r="P13" s="85"/>
    </row>
    <row r="14" spans="1:16" s="7" customFormat="1" ht="18.600000000000001" customHeight="1" x14ac:dyDescent="0.3">
      <c r="A14" s="18" t="s">
        <v>32</v>
      </c>
      <c r="B14" s="92" t="s">
        <v>33</v>
      </c>
      <c r="C14" s="93"/>
      <c r="D14" s="21">
        <v>1</v>
      </c>
      <c r="E14" s="22" t="s">
        <v>19</v>
      </c>
      <c r="F14" s="23">
        <v>7500</v>
      </c>
      <c r="G14" s="24">
        <v>1625</v>
      </c>
      <c r="H14" s="24">
        <f t="shared" si="0"/>
        <v>9125</v>
      </c>
      <c r="I14" s="25"/>
      <c r="J14" s="70"/>
      <c r="K14" s="71">
        <f t="shared" si="1"/>
        <v>0</v>
      </c>
      <c r="L14" s="72"/>
      <c r="M14" s="70">
        <v>0</v>
      </c>
      <c r="N14" s="71">
        <f t="shared" si="3"/>
        <v>0</v>
      </c>
      <c r="O14" s="72">
        <f t="shared" si="2"/>
        <v>0</v>
      </c>
      <c r="P14" s="85"/>
    </row>
    <row r="15" spans="1:16" s="7" customFormat="1" ht="18.600000000000001" customHeight="1" x14ac:dyDescent="0.3">
      <c r="A15" s="18" t="s">
        <v>34</v>
      </c>
      <c r="B15" s="19" t="s">
        <v>35</v>
      </c>
      <c r="C15" s="27"/>
      <c r="D15" s="21">
        <v>223</v>
      </c>
      <c r="E15" s="22" t="s">
        <v>36</v>
      </c>
      <c r="F15" s="23"/>
      <c r="G15" s="24"/>
      <c r="H15" s="24">
        <f t="shared" si="0"/>
        <v>0</v>
      </c>
      <c r="I15" s="25"/>
      <c r="J15" s="70"/>
      <c r="K15" s="71">
        <f t="shared" si="1"/>
        <v>0</v>
      </c>
      <c r="L15" s="72"/>
      <c r="M15" s="70">
        <v>0</v>
      </c>
      <c r="N15" s="71">
        <f t="shared" si="3"/>
        <v>0</v>
      </c>
      <c r="O15" s="72">
        <f t="shared" si="2"/>
        <v>0</v>
      </c>
      <c r="P15" s="85"/>
    </row>
    <row r="16" spans="1:16" s="7" customFormat="1" ht="26.4" x14ac:dyDescent="0.3">
      <c r="A16" s="18" t="s">
        <v>37</v>
      </c>
      <c r="B16" s="19"/>
      <c r="C16" s="27" t="s">
        <v>38</v>
      </c>
      <c r="D16" s="21">
        <v>62</v>
      </c>
      <c r="E16" s="22" t="s">
        <v>36</v>
      </c>
      <c r="F16" s="23">
        <v>1200</v>
      </c>
      <c r="G16" s="24">
        <v>210</v>
      </c>
      <c r="H16" s="24">
        <f t="shared" si="0"/>
        <v>87420</v>
      </c>
      <c r="I16" s="25"/>
      <c r="J16" s="70"/>
      <c r="K16" s="71">
        <f t="shared" si="1"/>
        <v>2.7</v>
      </c>
      <c r="L16" s="72">
        <f>3*90%</f>
        <v>2.7</v>
      </c>
      <c r="M16" s="70">
        <v>0</v>
      </c>
      <c r="N16" s="71">
        <f t="shared" si="3"/>
        <v>3240</v>
      </c>
      <c r="O16" s="72">
        <f t="shared" si="2"/>
        <v>3240</v>
      </c>
      <c r="P16" s="86" t="s">
        <v>99</v>
      </c>
    </row>
    <row r="17" spans="1:16" s="7" customFormat="1" ht="18.600000000000001" customHeight="1" x14ac:dyDescent="0.3">
      <c r="A17" s="18" t="s">
        <v>39</v>
      </c>
      <c r="B17" s="19"/>
      <c r="C17" s="27" t="s">
        <v>40</v>
      </c>
      <c r="D17" s="21">
        <v>10</v>
      </c>
      <c r="E17" s="22" t="s">
        <v>36</v>
      </c>
      <c r="F17" s="23">
        <v>1400</v>
      </c>
      <c r="G17" s="24">
        <v>260</v>
      </c>
      <c r="H17" s="24">
        <f t="shared" si="0"/>
        <v>16600</v>
      </c>
      <c r="I17" s="25"/>
      <c r="J17" s="70"/>
      <c r="K17" s="71">
        <f t="shared" si="1"/>
        <v>0</v>
      </c>
      <c r="L17" s="72"/>
      <c r="M17" s="70">
        <v>0</v>
      </c>
      <c r="N17" s="71">
        <f t="shared" si="3"/>
        <v>0</v>
      </c>
      <c r="O17" s="72">
        <f t="shared" si="2"/>
        <v>0</v>
      </c>
      <c r="P17" s="85"/>
    </row>
    <row r="18" spans="1:16" s="7" customFormat="1" ht="39.6" x14ac:dyDescent="0.3">
      <c r="A18" s="18" t="s">
        <v>41</v>
      </c>
      <c r="B18" s="19"/>
      <c r="C18" s="27" t="s">
        <v>42</v>
      </c>
      <c r="D18" s="21">
        <v>151</v>
      </c>
      <c r="E18" s="22" t="s">
        <v>36</v>
      </c>
      <c r="F18" s="23">
        <v>1000</v>
      </c>
      <c r="G18" s="24">
        <v>225</v>
      </c>
      <c r="H18" s="24">
        <f t="shared" si="0"/>
        <v>184975</v>
      </c>
      <c r="I18" s="25"/>
      <c r="J18" s="70">
        <v>8</v>
      </c>
      <c r="K18" s="71">
        <f t="shared" si="1"/>
        <v>15.400000000000002</v>
      </c>
      <c r="L18" s="72">
        <f>26*90%</f>
        <v>23.400000000000002</v>
      </c>
      <c r="M18" s="70">
        <v>8000</v>
      </c>
      <c r="N18" s="71">
        <f t="shared" si="3"/>
        <v>15400.000000000004</v>
      </c>
      <c r="O18" s="76">
        <f>L18*F18</f>
        <v>23400.000000000004</v>
      </c>
      <c r="P18" s="86" t="s">
        <v>100</v>
      </c>
    </row>
    <row r="19" spans="1:16" s="7" customFormat="1" ht="18.600000000000001" customHeight="1" x14ac:dyDescent="0.3">
      <c r="A19" s="18" t="s">
        <v>43</v>
      </c>
      <c r="B19" s="19"/>
      <c r="C19" s="27" t="s">
        <v>44</v>
      </c>
      <c r="D19" s="21">
        <v>5</v>
      </c>
      <c r="E19" s="22" t="s">
        <v>36</v>
      </c>
      <c r="F19" s="23">
        <v>2000</v>
      </c>
      <c r="G19" s="24">
        <v>300</v>
      </c>
      <c r="H19" s="24">
        <f t="shared" si="0"/>
        <v>11500</v>
      </c>
      <c r="I19" s="25"/>
      <c r="J19" s="70"/>
      <c r="K19" s="71">
        <f t="shared" si="1"/>
        <v>2.7</v>
      </c>
      <c r="L19" s="72">
        <f>3*90%</f>
        <v>2.7</v>
      </c>
      <c r="M19" s="70">
        <v>0</v>
      </c>
      <c r="N19" s="71">
        <f t="shared" si="3"/>
        <v>5400</v>
      </c>
      <c r="O19" s="72">
        <f t="shared" si="2"/>
        <v>5400</v>
      </c>
      <c r="P19" s="85" t="s">
        <v>101</v>
      </c>
    </row>
    <row r="20" spans="1:16" s="7" customFormat="1" ht="18.600000000000001" customHeight="1" x14ac:dyDescent="0.3">
      <c r="A20" s="18" t="s">
        <v>45</v>
      </c>
      <c r="B20" s="19"/>
      <c r="C20" s="27" t="s">
        <v>46</v>
      </c>
      <c r="D20" s="21">
        <v>1</v>
      </c>
      <c r="E20" s="22" t="s">
        <v>36</v>
      </c>
      <c r="F20" s="23">
        <v>3500</v>
      </c>
      <c r="G20" s="24">
        <v>695</v>
      </c>
      <c r="H20" s="24">
        <f t="shared" si="0"/>
        <v>4195</v>
      </c>
      <c r="I20" s="25"/>
      <c r="J20" s="70"/>
      <c r="K20" s="71">
        <f t="shared" si="1"/>
        <v>0</v>
      </c>
      <c r="L20" s="72"/>
      <c r="M20" s="70">
        <v>0</v>
      </c>
      <c r="N20" s="71">
        <f t="shared" si="3"/>
        <v>0</v>
      </c>
      <c r="O20" s="72">
        <f t="shared" si="2"/>
        <v>0</v>
      </c>
      <c r="P20" s="85"/>
    </row>
    <row r="21" spans="1:16" s="7" customFormat="1" ht="18.600000000000001" customHeight="1" x14ac:dyDescent="0.3">
      <c r="A21" s="18" t="s">
        <v>47</v>
      </c>
      <c r="B21" s="19"/>
      <c r="C21" s="27" t="s">
        <v>48</v>
      </c>
      <c r="D21" s="21">
        <v>1</v>
      </c>
      <c r="E21" s="22" t="s">
        <v>36</v>
      </c>
      <c r="F21" s="23">
        <v>4750</v>
      </c>
      <c r="G21" s="24">
        <v>1000</v>
      </c>
      <c r="H21" s="24">
        <f t="shared" si="0"/>
        <v>5750</v>
      </c>
      <c r="I21" s="25"/>
      <c r="J21" s="70"/>
      <c r="K21" s="71">
        <f t="shared" si="1"/>
        <v>0</v>
      </c>
      <c r="L21" s="72"/>
      <c r="M21" s="70">
        <v>0</v>
      </c>
      <c r="N21" s="71">
        <f t="shared" si="3"/>
        <v>0</v>
      </c>
      <c r="O21" s="72">
        <f t="shared" si="2"/>
        <v>0</v>
      </c>
      <c r="P21" s="85"/>
    </row>
    <row r="22" spans="1:16" s="7" customFormat="1" ht="18.600000000000001" customHeight="1" x14ac:dyDescent="0.3">
      <c r="A22" s="18" t="s">
        <v>49</v>
      </c>
      <c r="B22" s="92" t="s">
        <v>50</v>
      </c>
      <c r="C22" s="93"/>
      <c r="D22" s="21">
        <v>1</v>
      </c>
      <c r="E22" s="22" t="s">
        <v>19</v>
      </c>
      <c r="F22" s="23">
        <v>2500</v>
      </c>
      <c r="G22" s="24">
        <v>500</v>
      </c>
      <c r="H22" s="24">
        <f t="shared" si="0"/>
        <v>3000</v>
      </c>
      <c r="I22" s="25"/>
      <c r="J22" s="70"/>
      <c r="K22" s="71">
        <f t="shared" si="1"/>
        <v>0</v>
      </c>
      <c r="L22" s="72"/>
      <c r="M22" s="70">
        <v>0</v>
      </c>
      <c r="N22" s="71">
        <f t="shared" si="3"/>
        <v>0</v>
      </c>
      <c r="O22" s="72">
        <f t="shared" si="2"/>
        <v>0</v>
      </c>
      <c r="P22" s="85"/>
    </row>
    <row r="23" spans="1:16" s="7" customFormat="1" ht="18.600000000000001" customHeight="1" x14ac:dyDescent="0.3">
      <c r="A23" s="18" t="s">
        <v>51</v>
      </c>
      <c r="B23" s="92" t="s">
        <v>52</v>
      </c>
      <c r="C23" s="93"/>
      <c r="D23" s="21">
        <v>1</v>
      </c>
      <c r="E23" s="22" t="s">
        <v>19</v>
      </c>
      <c r="F23" s="23">
        <v>2500</v>
      </c>
      <c r="G23" s="24">
        <v>500</v>
      </c>
      <c r="H23" s="24">
        <f t="shared" si="0"/>
        <v>3000</v>
      </c>
      <c r="I23" s="25"/>
      <c r="J23" s="70"/>
      <c r="K23" s="71">
        <f t="shared" si="1"/>
        <v>0</v>
      </c>
      <c r="L23" s="72"/>
      <c r="M23" s="70">
        <v>0</v>
      </c>
      <c r="N23" s="71">
        <f t="shared" si="3"/>
        <v>0</v>
      </c>
      <c r="O23" s="72">
        <f t="shared" si="2"/>
        <v>0</v>
      </c>
      <c r="P23" s="85"/>
    </row>
    <row r="24" spans="1:16" s="7" customFormat="1" ht="18.600000000000001" customHeight="1" x14ac:dyDescent="0.3">
      <c r="A24" s="18" t="s">
        <v>53</v>
      </c>
      <c r="B24" s="19" t="s">
        <v>54</v>
      </c>
      <c r="C24" s="27"/>
      <c r="D24" s="21">
        <v>1</v>
      </c>
      <c r="E24" s="22" t="s">
        <v>19</v>
      </c>
      <c r="F24" s="23">
        <v>2500</v>
      </c>
      <c r="G24" s="24">
        <v>500</v>
      </c>
      <c r="H24" s="24">
        <f t="shared" si="0"/>
        <v>3000</v>
      </c>
      <c r="I24" s="25"/>
      <c r="J24" s="70"/>
      <c r="K24" s="71">
        <f t="shared" si="1"/>
        <v>0</v>
      </c>
      <c r="L24" s="72"/>
      <c r="M24" s="70">
        <v>0</v>
      </c>
      <c r="N24" s="71">
        <f t="shared" si="3"/>
        <v>0</v>
      </c>
      <c r="O24" s="72">
        <f t="shared" si="2"/>
        <v>0</v>
      </c>
      <c r="P24" s="85"/>
    </row>
    <row r="25" spans="1:16" s="7" customFormat="1" ht="18.600000000000001" customHeight="1" x14ac:dyDescent="0.3">
      <c r="A25" s="18" t="s">
        <v>55</v>
      </c>
      <c r="B25" s="19" t="s">
        <v>56</v>
      </c>
      <c r="C25" s="28"/>
      <c r="D25" s="21">
        <v>1</v>
      </c>
      <c r="E25" s="22" t="s">
        <v>19</v>
      </c>
      <c r="F25" s="23">
        <v>2500</v>
      </c>
      <c r="G25" s="24">
        <v>500</v>
      </c>
      <c r="H25" s="24">
        <f t="shared" si="0"/>
        <v>3000</v>
      </c>
      <c r="I25" s="25"/>
      <c r="J25" s="70"/>
      <c r="K25" s="71">
        <f t="shared" si="1"/>
        <v>0</v>
      </c>
      <c r="L25" s="72"/>
      <c r="M25" s="70">
        <v>0</v>
      </c>
      <c r="N25" s="71">
        <f t="shared" si="3"/>
        <v>0</v>
      </c>
      <c r="O25" s="72">
        <f t="shared" si="2"/>
        <v>0</v>
      </c>
      <c r="P25" s="85"/>
    </row>
    <row r="26" spans="1:16" s="7" customFormat="1" ht="18.600000000000001" customHeight="1" x14ac:dyDescent="0.3">
      <c r="A26" s="18" t="s">
        <v>57</v>
      </c>
      <c r="B26" s="19" t="s">
        <v>58</v>
      </c>
      <c r="C26" s="27"/>
      <c r="D26" s="21">
        <v>1</v>
      </c>
      <c r="E26" s="22" t="s">
        <v>19</v>
      </c>
      <c r="F26" s="23">
        <v>2500</v>
      </c>
      <c r="G26" s="24">
        <v>500</v>
      </c>
      <c r="H26" s="24">
        <f t="shared" si="0"/>
        <v>3000</v>
      </c>
      <c r="I26" s="25"/>
      <c r="J26" s="70"/>
      <c r="K26" s="71">
        <f t="shared" si="1"/>
        <v>0</v>
      </c>
      <c r="L26" s="72"/>
      <c r="M26" s="70">
        <v>0</v>
      </c>
      <c r="N26" s="71">
        <f t="shared" si="3"/>
        <v>0</v>
      </c>
      <c r="O26" s="72">
        <f t="shared" si="2"/>
        <v>0</v>
      </c>
      <c r="P26" s="85"/>
    </row>
    <row r="27" spans="1:16" s="7" customFormat="1" ht="19.5" customHeight="1" x14ac:dyDescent="0.3">
      <c r="A27" s="18" t="s">
        <v>59</v>
      </c>
      <c r="B27" s="92" t="s">
        <v>60</v>
      </c>
      <c r="C27" s="93"/>
      <c r="D27" s="21">
        <v>30</v>
      </c>
      <c r="E27" s="22" t="s">
        <v>61</v>
      </c>
      <c r="F27" s="23">
        <v>2000</v>
      </c>
      <c r="G27" s="24">
        <v>500</v>
      </c>
      <c r="H27" s="24">
        <f t="shared" si="0"/>
        <v>75000</v>
      </c>
      <c r="I27" s="25"/>
      <c r="J27" s="70"/>
      <c r="K27" s="71">
        <f t="shared" si="1"/>
        <v>0</v>
      </c>
      <c r="L27" s="72"/>
      <c r="M27" s="70">
        <v>0</v>
      </c>
      <c r="N27" s="71">
        <f t="shared" si="3"/>
        <v>0</v>
      </c>
      <c r="O27" s="72">
        <f t="shared" si="2"/>
        <v>0</v>
      </c>
      <c r="P27" s="85"/>
    </row>
    <row r="28" spans="1:16" s="7" customFormat="1" ht="19.5" customHeight="1" x14ac:dyDescent="0.3">
      <c r="A28" s="18" t="s">
        <v>62</v>
      </c>
      <c r="B28" s="92" t="s">
        <v>63</v>
      </c>
      <c r="C28" s="93"/>
      <c r="D28" s="21">
        <v>30</v>
      </c>
      <c r="E28" s="22" t="s">
        <v>61</v>
      </c>
      <c r="F28" s="23">
        <v>1000</v>
      </c>
      <c r="G28" s="24">
        <v>350</v>
      </c>
      <c r="H28" s="24">
        <f t="shared" si="0"/>
        <v>40500</v>
      </c>
      <c r="I28" s="25"/>
      <c r="J28" s="70"/>
      <c r="K28" s="71">
        <f t="shared" si="1"/>
        <v>0</v>
      </c>
      <c r="L28" s="72"/>
      <c r="M28" s="70">
        <v>0</v>
      </c>
      <c r="N28" s="71">
        <f t="shared" si="3"/>
        <v>0</v>
      </c>
      <c r="O28" s="72">
        <f t="shared" si="2"/>
        <v>0</v>
      </c>
      <c r="P28" s="85"/>
    </row>
    <row r="29" spans="1:16" s="7" customFormat="1" ht="18.600000000000001" customHeight="1" x14ac:dyDescent="0.3">
      <c r="A29" s="18" t="s">
        <v>64</v>
      </c>
      <c r="B29" s="92" t="s">
        <v>65</v>
      </c>
      <c r="C29" s="93"/>
      <c r="D29" s="21">
        <v>3</v>
      </c>
      <c r="E29" s="22" t="s">
        <v>66</v>
      </c>
      <c r="F29" s="23">
        <v>8000</v>
      </c>
      <c r="G29" s="24">
        <v>1000</v>
      </c>
      <c r="H29" s="24">
        <f t="shared" si="0"/>
        <v>27000</v>
      </c>
      <c r="I29" s="25"/>
      <c r="J29" s="70"/>
      <c r="K29" s="71">
        <f t="shared" si="1"/>
        <v>0</v>
      </c>
      <c r="L29" s="72"/>
      <c r="M29" s="70">
        <v>0</v>
      </c>
      <c r="N29" s="71">
        <f t="shared" si="3"/>
        <v>0</v>
      </c>
      <c r="O29" s="72">
        <f t="shared" si="2"/>
        <v>0</v>
      </c>
      <c r="P29" s="85"/>
    </row>
    <row r="30" spans="1:16" s="7" customFormat="1" ht="43.05" customHeight="1" x14ac:dyDescent="0.3">
      <c r="A30" s="18" t="s">
        <v>67</v>
      </c>
      <c r="B30" s="92" t="s">
        <v>68</v>
      </c>
      <c r="C30" s="93"/>
      <c r="D30" s="21">
        <v>1</v>
      </c>
      <c r="E30" s="22" t="s">
        <v>19</v>
      </c>
      <c r="F30" s="23">
        <v>6000</v>
      </c>
      <c r="G30" s="24">
        <v>1000</v>
      </c>
      <c r="H30" s="24">
        <f t="shared" si="0"/>
        <v>7000</v>
      </c>
      <c r="I30" s="25"/>
      <c r="J30" s="70"/>
      <c r="K30" s="71">
        <f t="shared" si="1"/>
        <v>0</v>
      </c>
      <c r="L30" s="72"/>
      <c r="M30" s="70">
        <v>0</v>
      </c>
      <c r="N30" s="71">
        <f t="shared" si="3"/>
        <v>0</v>
      </c>
      <c r="O30" s="72">
        <f t="shared" si="2"/>
        <v>0</v>
      </c>
      <c r="P30" s="85"/>
    </row>
    <row r="31" spans="1:16" s="7" customFormat="1" ht="18.600000000000001" customHeight="1" x14ac:dyDescent="0.3">
      <c r="A31" s="18" t="s">
        <v>69</v>
      </c>
      <c r="B31" s="92" t="s">
        <v>70</v>
      </c>
      <c r="C31" s="93"/>
      <c r="D31" s="21">
        <v>1</v>
      </c>
      <c r="E31" s="22" t="s">
        <v>19</v>
      </c>
      <c r="F31" s="23">
        <v>4000</v>
      </c>
      <c r="G31" s="24">
        <v>1000</v>
      </c>
      <c r="H31" s="24">
        <f t="shared" si="0"/>
        <v>5000</v>
      </c>
      <c r="I31" s="25"/>
      <c r="J31" s="70"/>
      <c r="K31" s="71">
        <f t="shared" si="1"/>
        <v>0</v>
      </c>
      <c r="L31" s="72"/>
      <c r="M31" s="70">
        <v>0</v>
      </c>
      <c r="N31" s="71">
        <f t="shared" si="3"/>
        <v>0</v>
      </c>
      <c r="O31" s="72">
        <f t="shared" si="2"/>
        <v>0</v>
      </c>
      <c r="P31" s="85"/>
    </row>
    <row r="32" spans="1:16" s="7" customFormat="1" ht="13.2" x14ac:dyDescent="0.3">
      <c r="A32" s="8"/>
      <c r="B32" s="29"/>
      <c r="C32" s="30"/>
      <c r="D32" s="31"/>
      <c r="E32" s="17"/>
      <c r="F32" s="23"/>
      <c r="G32" s="24"/>
      <c r="H32" s="24">
        <f t="shared" si="0"/>
        <v>0</v>
      </c>
      <c r="I32" s="25"/>
      <c r="J32" s="70"/>
      <c r="K32" s="71">
        <f t="shared" si="1"/>
        <v>0</v>
      </c>
      <c r="L32" s="72"/>
      <c r="M32" s="70">
        <v>0</v>
      </c>
      <c r="N32" s="71">
        <f t="shared" si="3"/>
        <v>0</v>
      </c>
      <c r="O32" s="72">
        <f t="shared" si="2"/>
        <v>0</v>
      </c>
      <c r="P32" s="85"/>
    </row>
    <row r="33" spans="1:16" s="7" customFormat="1" ht="21" customHeight="1" x14ac:dyDescent="0.3">
      <c r="A33" s="8" t="s">
        <v>71</v>
      </c>
      <c r="B33" s="94" t="s">
        <v>72</v>
      </c>
      <c r="C33" s="95"/>
      <c r="D33" s="31"/>
      <c r="E33" s="17"/>
      <c r="F33" s="23"/>
      <c r="G33" s="24"/>
      <c r="H33" s="24">
        <f t="shared" si="0"/>
        <v>0</v>
      </c>
      <c r="I33" s="25"/>
      <c r="J33" s="70"/>
      <c r="K33" s="71">
        <f t="shared" si="1"/>
        <v>0</v>
      </c>
      <c r="L33" s="72"/>
      <c r="M33" s="70">
        <v>0</v>
      </c>
      <c r="N33" s="71">
        <f t="shared" si="3"/>
        <v>0</v>
      </c>
      <c r="O33" s="72">
        <f t="shared" si="2"/>
        <v>0</v>
      </c>
      <c r="P33" s="85"/>
    </row>
    <row r="34" spans="1:16" s="7" customFormat="1" ht="21" customHeight="1" x14ac:dyDescent="0.3">
      <c r="A34" s="18" t="s">
        <v>73</v>
      </c>
      <c r="B34" s="19" t="s">
        <v>18</v>
      </c>
      <c r="C34" s="20"/>
      <c r="D34" s="21">
        <v>1</v>
      </c>
      <c r="E34" s="22" t="s">
        <v>19</v>
      </c>
      <c r="F34" s="23">
        <v>2500</v>
      </c>
      <c r="G34" s="24">
        <v>750</v>
      </c>
      <c r="H34" s="24">
        <f t="shared" si="0"/>
        <v>3250</v>
      </c>
      <c r="I34" s="25"/>
      <c r="J34" s="70"/>
      <c r="K34" s="71">
        <f t="shared" si="1"/>
        <v>0</v>
      </c>
      <c r="L34" s="72"/>
      <c r="M34" s="70">
        <v>0</v>
      </c>
      <c r="N34" s="71">
        <f t="shared" si="3"/>
        <v>0</v>
      </c>
      <c r="O34" s="72">
        <f t="shared" si="2"/>
        <v>0</v>
      </c>
      <c r="P34" s="85"/>
    </row>
    <row r="35" spans="1:16" s="7" customFormat="1" ht="21" customHeight="1" x14ac:dyDescent="0.3">
      <c r="A35" s="18" t="s">
        <v>74</v>
      </c>
      <c r="B35" s="19" t="s">
        <v>21</v>
      </c>
      <c r="C35" s="20"/>
      <c r="D35" s="21">
        <v>1</v>
      </c>
      <c r="E35" s="22" t="s">
        <v>19</v>
      </c>
      <c r="F35" s="23">
        <v>2500</v>
      </c>
      <c r="G35" s="24">
        <v>700</v>
      </c>
      <c r="H35" s="24">
        <f t="shared" si="0"/>
        <v>3200</v>
      </c>
      <c r="I35" s="25"/>
      <c r="J35" s="70"/>
      <c r="K35" s="71">
        <f t="shared" si="1"/>
        <v>0</v>
      </c>
      <c r="L35" s="72"/>
      <c r="M35" s="70">
        <v>0</v>
      </c>
      <c r="N35" s="71">
        <f t="shared" si="3"/>
        <v>0</v>
      </c>
      <c r="O35" s="72">
        <f t="shared" si="2"/>
        <v>0</v>
      </c>
      <c r="P35" s="85"/>
    </row>
    <row r="36" spans="1:16" s="7" customFormat="1" ht="39" customHeight="1" x14ac:dyDescent="0.3">
      <c r="A36" s="18" t="s">
        <v>75</v>
      </c>
      <c r="B36" s="29" t="s">
        <v>76</v>
      </c>
      <c r="C36" s="30"/>
      <c r="D36" s="21">
        <v>1</v>
      </c>
      <c r="E36" s="22" t="s">
        <v>19</v>
      </c>
      <c r="F36" s="23">
        <v>1700</v>
      </c>
      <c r="G36" s="24">
        <v>500</v>
      </c>
      <c r="H36" s="24">
        <f t="shared" si="0"/>
        <v>2200</v>
      </c>
      <c r="I36" s="25"/>
      <c r="J36" s="70">
        <v>0.6</v>
      </c>
      <c r="K36" s="71">
        <f t="shared" si="1"/>
        <v>0</v>
      </c>
      <c r="L36" s="72">
        <v>0.6</v>
      </c>
      <c r="M36" s="70">
        <v>1020</v>
      </c>
      <c r="N36" s="71">
        <f t="shared" si="3"/>
        <v>0</v>
      </c>
      <c r="O36" s="76">
        <f t="shared" si="2"/>
        <v>1020</v>
      </c>
      <c r="P36" s="86" t="s">
        <v>95</v>
      </c>
    </row>
    <row r="37" spans="1:16" s="7" customFormat="1" ht="21" customHeight="1" x14ac:dyDescent="0.3">
      <c r="A37" s="18" t="s">
        <v>77</v>
      </c>
      <c r="B37" s="29" t="s">
        <v>78</v>
      </c>
      <c r="C37" s="30"/>
      <c r="D37" s="21">
        <v>1</v>
      </c>
      <c r="E37" s="22" t="s">
        <v>19</v>
      </c>
      <c r="F37" s="23">
        <v>2500</v>
      </c>
      <c r="G37" s="24">
        <v>500</v>
      </c>
      <c r="H37" s="24">
        <f t="shared" si="0"/>
        <v>3000</v>
      </c>
      <c r="I37" s="25"/>
      <c r="J37" s="70"/>
      <c r="K37" s="71">
        <f t="shared" si="1"/>
        <v>0</v>
      </c>
      <c r="L37" s="72"/>
      <c r="M37" s="70">
        <v>0</v>
      </c>
      <c r="N37" s="71">
        <f t="shared" si="3"/>
        <v>0</v>
      </c>
      <c r="O37" s="72">
        <f t="shared" si="2"/>
        <v>0</v>
      </c>
      <c r="P37" s="85"/>
    </row>
    <row r="38" spans="1:16" s="7" customFormat="1" ht="26.55" customHeight="1" x14ac:dyDescent="0.3">
      <c r="A38" s="18" t="s">
        <v>79</v>
      </c>
      <c r="B38" s="92" t="s">
        <v>80</v>
      </c>
      <c r="C38" s="93"/>
      <c r="D38" s="21">
        <v>1</v>
      </c>
      <c r="E38" s="22" t="s">
        <v>19</v>
      </c>
      <c r="F38" s="23">
        <v>4000</v>
      </c>
      <c r="G38" s="24">
        <v>1000</v>
      </c>
      <c r="H38" s="24">
        <f t="shared" si="0"/>
        <v>5000</v>
      </c>
      <c r="I38" s="25"/>
      <c r="J38" s="70"/>
      <c r="K38" s="71">
        <f t="shared" si="1"/>
        <v>0</v>
      </c>
      <c r="L38" s="72"/>
      <c r="M38" s="70">
        <v>0</v>
      </c>
      <c r="N38" s="71">
        <f t="shared" si="3"/>
        <v>0</v>
      </c>
      <c r="O38" s="72">
        <f t="shared" si="2"/>
        <v>0</v>
      </c>
      <c r="P38" s="85"/>
    </row>
    <row r="39" spans="1:16" s="7" customFormat="1" ht="45" customHeight="1" x14ac:dyDescent="0.3">
      <c r="A39" s="18" t="s">
        <v>81</v>
      </c>
      <c r="B39" s="92" t="s">
        <v>82</v>
      </c>
      <c r="C39" s="93"/>
      <c r="D39" s="21">
        <v>1</v>
      </c>
      <c r="E39" s="22" t="s">
        <v>19</v>
      </c>
      <c r="F39" s="23">
        <v>15000</v>
      </c>
      <c r="G39" s="24">
        <v>6000</v>
      </c>
      <c r="H39" s="24">
        <f t="shared" si="0"/>
        <v>21000</v>
      </c>
      <c r="I39" s="25"/>
      <c r="J39" s="70">
        <v>0.27</v>
      </c>
      <c r="K39" s="71">
        <f t="shared" si="1"/>
        <v>0</v>
      </c>
      <c r="L39" s="72">
        <f>0.3*90%</f>
        <v>0.27</v>
      </c>
      <c r="M39" s="70">
        <v>4050.0000000000005</v>
      </c>
      <c r="N39" s="71">
        <f t="shared" si="3"/>
        <v>0</v>
      </c>
      <c r="O39" s="76">
        <f t="shared" si="2"/>
        <v>4050.0000000000005</v>
      </c>
      <c r="P39" s="86" t="s">
        <v>102</v>
      </c>
    </row>
    <row r="40" spans="1:16" s="7" customFormat="1" ht="18.600000000000001" customHeight="1" x14ac:dyDescent="0.3">
      <c r="A40" s="18" t="s">
        <v>83</v>
      </c>
      <c r="B40" s="92" t="s">
        <v>65</v>
      </c>
      <c r="C40" s="93"/>
      <c r="D40" s="21">
        <v>3</v>
      </c>
      <c r="E40" s="22" t="s">
        <v>66</v>
      </c>
      <c r="F40" s="23">
        <v>2000</v>
      </c>
      <c r="G40" s="24">
        <v>500</v>
      </c>
      <c r="H40" s="24">
        <f t="shared" si="0"/>
        <v>7500</v>
      </c>
      <c r="I40" s="25"/>
      <c r="J40" s="70"/>
      <c r="K40" s="71">
        <f t="shared" si="1"/>
        <v>0</v>
      </c>
      <c r="L40" s="72"/>
      <c r="M40" s="70">
        <v>0</v>
      </c>
      <c r="N40" s="71">
        <f t="shared" si="3"/>
        <v>0</v>
      </c>
      <c r="O40" s="72">
        <f t="shared" si="2"/>
        <v>0</v>
      </c>
      <c r="P40" s="85"/>
    </row>
    <row r="41" spans="1:16" s="7" customFormat="1" ht="44.1" customHeight="1" x14ac:dyDescent="0.3">
      <c r="A41" s="18" t="s">
        <v>84</v>
      </c>
      <c r="B41" s="92" t="s">
        <v>68</v>
      </c>
      <c r="C41" s="93"/>
      <c r="D41" s="21">
        <v>1</v>
      </c>
      <c r="E41" s="22" t="s">
        <v>19</v>
      </c>
      <c r="F41" s="23">
        <v>3225</v>
      </c>
      <c r="G41" s="24">
        <v>1000</v>
      </c>
      <c r="H41" s="24">
        <f t="shared" si="0"/>
        <v>4225</v>
      </c>
      <c r="I41" s="25"/>
      <c r="J41" s="70"/>
      <c r="K41" s="71">
        <f t="shared" si="1"/>
        <v>0</v>
      </c>
      <c r="L41" s="72"/>
      <c r="M41" s="70">
        <v>0</v>
      </c>
      <c r="N41" s="71">
        <f t="shared" si="3"/>
        <v>0</v>
      </c>
      <c r="O41" s="72">
        <f t="shared" si="2"/>
        <v>0</v>
      </c>
      <c r="P41" s="85"/>
    </row>
    <row r="42" spans="1:16" s="7" customFormat="1" ht="19.5" customHeight="1" x14ac:dyDescent="0.3">
      <c r="A42" s="18" t="s">
        <v>85</v>
      </c>
      <c r="B42" s="32" t="s">
        <v>86</v>
      </c>
      <c r="C42" s="33"/>
      <c r="D42" s="21">
        <v>1</v>
      </c>
      <c r="E42" s="22" t="s">
        <v>19</v>
      </c>
      <c r="F42" s="23">
        <v>1500</v>
      </c>
      <c r="G42" s="24">
        <v>500</v>
      </c>
      <c r="H42" s="24">
        <f t="shared" si="0"/>
        <v>2000</v>
      </c>
      <c r="I42" s="25"/>
      <c r="J42" s="70"/>
      <c r="K42" s="71">
        <f t="shared" si="1"/>
        <v>0</v>
      </c>
      <c r="L42" s="72"/>
      <c r="M42" s="70">
        <v>0</v>
      </c>
      <c r="N42" s="71">
        <f t="shared" si="3"/>
        <v>0</v>
      </c>
      <c r="O42" s="72">
        <f t="shared" si="2"/>
        <v>0</v>
      </c>
      <c r="P42" s="85"/>
    </row>
    <row r="43" spans="1:16" s="7" customFormat="1" ht="19.5" customHeight="1" x14ac:dyDescent="0.3">
      <c r="A43" s="18" t="s">
        <v>87</v>
      </c>
      <c r="B43" s="32" t="s">
        <v>88</v>
      </c>
      <c r="C43" s="33"/>
      <c r="D43" s="21">
        <v>1</v>
      </c>
      <c r="E43" s="22" t="s">
        <v>19</v>
      </c>
      <c r="F43" s="23">
        <v>1500</v>
      </c>
      <c r="G43" s="24">
        <v>500</v>
      </c>
      <c r="H43" s="24">
        <f t="shared" si="0"/>
        <v>2000</v>
      </c>
      <c r="I43" s="25"/>
      <c r="J43" s="70"/>
      <c r="K43" s="71">
        <f t="shared" si="1"/>
        <v>0</v>
      </c>
      <c r="L43" s="72"/>
      <c r="M43" s="70">
        <v>0</v>
      </c>
      <c r="N43" s="71">
        <f t="shared" si="3"/>
        <v>0</v>
      </c>
      <c r="O43" s="72">
        <f t="shared" si="2"/>
        <v>0</v>
      </c>
      <c r="P43" s="85"/>
    </row>
    <row r="44" spans="1:16" s="7" customFormat="1" ht="19.5" customHeight="1" x14ac:dyDescent="0.3">
      <c r="A44" s="18" t="s">
        <v>89</v>
      </c>
      <c r="B44" s="32" t="s">
        <v>90</v>
      </c>
      <c r="C44" s="33"/>
      <c r="D44" s="21">
        <v>1</v>
      </c>
      <c r="E44" s="22" t="s">
        <v>19</v>
      </c>
      <c r="F44" s="23">
        <v>1500</v>
      </c>
      <c r="G44" s="24">
        <v>500</v>
      </c>
      <c r="H44" s="24">
        <f t="shared" si="0"/>
        <v>2000</v>
      </c>
      <c r="I44" s="25"/>
      <c r="J44" s="70"/>
      <c r="K44" s="71">
        <f t="shared" si="1"/>
        <v>0</v>
      </c>
      <c r="L44" s="72"/>
      <c r="M44" s="70">
        <v>0</v>
      </c>
      <c r="N44" s="71">
        <f t="shared" si="3"/>
        <v>0</v>
      </c>
      <c r="O44" s="72">
        <f t="shared" si="2"/>
        <v>0</v>
      </c>
      <c r="P44" s="85"/>
    </row>
    <row r="45" spans="1:16" s="7" customFormat="1" ht="13.2" x14ac:dyDescent="0.3">
      <c r="A45" s="8"/>
      <c r="B45" s="29"/>
      <c r="C45" s="30"/>
      <c r="D45" s="31"/>
      <c r="E45" s="17"/>
      <c r="F45" s="23"/>
      <c r="G45" s="24"/>
      <c r="H45" s="24">
        <f t="shared" si="0"/>
        <v>0</v>
      </c>
      <c r="I45" s="25"/>
      <c r="J45" s="70"/>
      <c r="K45" s="71">
        <f t="shared" si="1"/>
        <v>0</v>
      </c>
      <c r="L45" s="72"/>
      <c r="M45" s="70">
        <v>0</v>
      </c>
      <c r="N45" s="71">
        <f t="shared" si="3"/>
        <v>0</v>
      </c>
      <c r="O45" s="72">
        <f t="shared" si="2"/>
        <v>0</v>
      </c>
      <c r="P45" s="85"/>
    </row>
    <row r="46" spans="1:16" s="7" customFormat="1" ht="22.5" customHeight="1" x14ac:dyDescent="0.3">
      <c r="A46" s="8" t="s">
        <v>91</v>
      </c>
      <c r="B46" s="92" t="s">
        <v>92</v>
      </c>
      <c r="C46" s="93"/>
      <c r="D46" s="21">
        <v>1</v>
      </c>
      <c r="E46" s="22" t="s">
        <v>19</v>
      </c>
      <c r="F46" s="31"/>
      <c r="G46" s="24">
        <v>387016</v>
      </c>
      <c r="H46" s="24">
        <f t="shared" si="0"/>
        <v>387016</v>
      </c>
      <c r="I46" s="25"/>
      <c r="J46" s="70"/>
      <c r="K46" s="71">
        <f t="shared" si="1"/>
        <v>0</v>
      </c>
      <c r="L46" s="72"/>
      <c r="M46" s="70">
        <v>0</v>
      </c>
      <c r="N46" s="71">
        <f t="shared" si="3"/>
        <v>0</v>
      </c>
      <c r="O46" s="72">
        <f>L46*H46</f>
        <v>0</v>
      </c>
      <c r="P46" s="85"/>
    </row>
    <row r="47" spans="1:16" s="7" customFormat="1" ht="9" customHeight="1" x14ac:dyDescent="0.3">
      <c r="A47" s="8"/>
      <c r="B47" s="92"/>
      <c r="C47" s="93"/>
      <c r="D47" s="21"/>
      <c r="E47" s="22"/>
      <c r="F47" s="31"/>
      <c r="G47" s="24"/>
      <c r="H47" s="24"/>
      <c r="I47" s="25"/>
      <c r="J47" s="70"/>
      <c r="K47" s="71"/>
      <c r="L47" s="72"/>
      <c r="M47" s="70"/>
      <c r="N47" s="71"/>
      <c r="O47" s="72"/>
      <c r="P47" s="85"/>
    </row>
    <row r="48" spans="1:16" s="7" customFormat="1" ht="22.5" customHeight="1" x14ac:dyDescent="0.3">
      <c r="A48" s="8"/>
      <c r="B48" s="98" t="s">
        <v>96</v>
      </c>
      <c r="C48" s="99"/>
      <c r="D48" s="21"/>
      <c r="E48" s="22"/>
      <c r="F48" s="31"/>
      <c r="G48" s="24"/>
      <c r="H48" s="24"/>
      <c r="I48" s="25"/>
      <c r="J48" s="70"/>
      <c r="K48" s="71"/>
      <c r="L48" s="72"/>
      <c r="M48" s="70"/>
      <c r="N48" s="71"/>
      <c r="O48" s="72"/>
      <c r="P48" s="85"/>
    </row>
    <row r="49" spans="1:16" s="7" customFormat="1" ht="29.55" customHeight="1" x14ac:dyDescent="0.3">
      <c r="A49" s="8"/>
      <c r="B49" s="92" t="s">
        <v>97</v>
      </c>
      <c r="C49" s="93"/>
      <c r="D49" s="21">
        <v>1</v>
      </c>
      <c r="E49" s="22" t="s">
        <v>19</v>
      </c>
      <c r="F49" s="31"/>
      <c r="G49" s="24">
        <v>13400</v>
      </c>
      <c r="H49" s="24">
        <f t="shared" ref="H49" si="4">D49*(F49+G49)</f>
        <v>13400</v>
      </c>
      <c r="I49" s="25"/>
      <c r="J49" s="70">
        <v>1</v>
      </c>
      <c r="K49" s="71">
        <f t="shared" ref="K49" si="5">L49-J49</f>
        <v>0</v>
      </c>
      <c r="L49" s="72">
        <v>1</v>
      </c>
      <c r="M49" s="70">
        <v>13400</v>
      </c>
      <c r="N49" s="71">
        <f t="shared" ref="N49" si="6">O49-M49</f>
        <v>-1340</v>
      </c>
      <c r="O49" s="72">
        <f>L49*H49*90%</f>
        <v>12060</v>
      </c>
      <c r="P49" s="85" t="s">
        <v>98</v>
      </c>
    </row>
    <row r="50" spans="1:16" s="7" customFormat="1" ht="22.5" customHeight="1" x14ac:dyDescent="0.3">
      <c r="A50" s="8"/>
      <c r="B50" s="92"/>
      <c r="C50" s="93"/>
      <c r="D50" s="21"/>
      <c r="E50" s="22"/>
      <c r="F50" s="31"/>
      <c r="G50" s="24"/>
      <c r="H50" s="24"/>
      <c r="I50" s="25"/>
      <c r="J50" s="70"/>
      <c r="K50" s="71"/>
      <c r="L50" s="72"/>
      <c r="M50" s="70"/>
      <c r="N50" s="71"/>
      <c r="O50" s="72"/>
      <c r="P50" s="85"/>
    </row>
    <row r="51" spans="1:16" s="7" customFormat="1" ht="9" customHeight="1" thickBot="1" x14ac:dyDescent="0.35">
      <c r="A51" s="34"/>
      <c r="B51" s="35"/>
      <c r="C51" s="36"/>
      <c r="D51" s="37"/>
      <c r="E51" s="34"/>
      <c r="F51" s="38"/>
      <c r="G51" s="34"/>
      <c r="H51" s="39"/>
      <c r="I51" s="40"/>
      <c r="J51" s="73"/>
      <c r="K51" s="74"/>
      <c r="L51" s="75"/>
      <c r="M51" s="73"/>
      <c r="N51" s="74"/>
      <c r="O51" s="75"/>
      <c r="P51" s="87"/>
    </row>
    <row r="52" spans="1:16" s="7" customFormat="1" ht="25.05" customHeight="1" thickBot="1" x14ac:dyDescent="0.35">
      <c r="A52" s="41"/>
      <c r="B52" s="42" t="s">
        <v>93</v>
      </c>
      <c r="C52" s="42"/>
      <c r="D52" s="42"/>
      <c r="E52" s="42"/>
      <c r="F52" s="42"/>
      <c r="G52" s="42"/>
      <c r="H52" s="43">
        <f>SUM(H4:H51)</f>
        <v>1006856</v>
      </c>
      <c r="I52" s="44"/>
      <c r="J52" s="77">
        <f>SUM(J10:J51)</f>
        <v>9.8699999999999992</v>
      </c>
      <c r="K52" s="78">
        <f>SUM(K5:K51)</f>
        <v>21.115000000000002</v>
      </c>
      <c r="L52" s="79">
        <f>SUM(L5:L51)</f>
        <v>31.385000000000002</v>
      </c>
      <c r="M52" s="77">
        <f>SUM(M5:M51)</f>
        <v>29470</v>
      </c>
      <c r="N52" s="78">
        <f>SUM(N5:N51)</f>
        <v>25062.500000000004</v>
      </c>
      <c r="O52" s="80">
        <f>SUM(O5:O51)</f>
        <v>54532.5</v>
      </c>
      <c r="P52" s="88"/>
    </row>
    <row r="54" spans="1:16" ht="20.100000000000001" customHeight="1" x14ac:dyDescent="0.3">
      <c r="L54"/>
    </row>
    <row r="55" spans="1:16" ht="20.100000000000001" customHeight="1" x14ac:dyDescent="0.3">
      <c r="L55"/>
    </row>
  </sheetData>
  <mergeCells count="23">
    <mergeCell ref="B47:C47"/>
    <mergeCell ref="B48:C48"/>
    <mergeCell ref="B49:C49"/>
    <mergeCell ref="B50:C50"/>
    <mergeCell ref="M2:O2"/>
    <mergeCell ref="A2:H2"/>
    <mergeCell ref="J2:L2"/>
    <mergeCell ref="B39:C39"/>
    <mergeCell ref="B38:C38"/>
    <mergeCell ref="A1:H1"/>
    <mergeCell ref="B40:C40"/>
    <mergeCell ref="B41:C41"/>
    <mergeCell ref="B46:C46"/>
    <mergeCell ref="B33:C33"/>
    <mergeCell ref="B5:C5"/>
    <mergeCell ref="B27:C27"/>
    <mergeCell ref="B29:C29"/>
    <mergeCell ref="B28:C28"/>
    <mergeCell ref="B31:C31"/>
    <mergeCell ref="B14:C14"/>
    <mergeCell ref="B22:C22"/>
    <mergeCell ref="B23:C23"/>
    <mergeCell ref="B30:C30"/>
  </mergeCells>
  <phoneticPr fontId="2" type="noConversion"/>
  <pageMargins left="0.25" right="0.25" top="0.75" bottom="0.75" header="0.3" footer="0.3"/>
  <pageSetup paperSize="9" scale="39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FB81B8-C2DE-4954-ADC5-B07E694C2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88A76-67F4-4E1B-B9F9-F93FCEA9736A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customXml/itemProps3.xml><?xml version="1.0" encoding="utf-8"?>
<ds:datastoreItem xmlns:ds="http://schemas.openxmlformats.org/officeDocument/2006/customXml" ds:itemID="{B5D3A58B-249E-4A6F-9BC8-D0CBF4686D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2023-04-18T14:26:43Z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