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6. FALL 2018\"/>
    </mc:Choice>
  </mc:AlternateContent>
  <bookViews>
    <workbookView xWindow="0" yWindow="0" windowWidth="20490" windowHeight="7350" activeTab="3"/>
  </bookViews>
  <sheets>
    <sheet name="Overview" sheetId="1" r:id="rId1"/>
    <sheet name="Data" sheetId="2" r:id="rId2"/>
    <sheet name="Questions" sheetId="3" r:id="rId3"/>
    <sheet name="Answer" sheetId="4" r:id="rId4"/>
  </sheets>
  <calcPr calcId="162913"/>
</workbook>
</file>

<file path=xl/calcChain.xml><?xml version="1.0" encoding="utf-8"?>
<calcChain xmlns="http://schemas.openxmlformats.org/spreadsheetml/2006/main">
  <c r="H4" i="4" l="1"/>
  <c r="H5" i="4"/>
  <c r="H6" i="4"/>
  <c r="H3" i="4"/>
  <c r="G7" i="4"/>
  <c r="H7" i="4" s="1"/>
  <c r="B20" i="4"/>
  <c r="G8" i="4" l="1"/>
  <c r="H8" i="4" s="1"/>
  <c r="B14" i="4" l="1"/>
  <c r="B16" i="4"/>
  <c r="B13" i="4"/>
  <c r="B15" i="4"/>
  <c r="B12" i="4"/>
  <c r="B8" i="4"/>
  <c r="C8" i="4"/>
  <c r="D8" i="4"/>
  <c r="C5" i="4"/>
  <c r="B5" i="4" s="1"/>
  <c r="B7" i="4" s="1"/>
  <c r="D4" i="4"/>
  <c r="C4" i="4"/>
  <c r="D3" i="4"/>
  <c r="D7" i="4" s="1"/>
  <c r="C3" i="4"/>
  <c r="C7" i="4" s="1"/>
  <c r="B17" i="4" l="1"/>
</calcChain>
</file>

<file path=xl/sharedStrings.xml><?xml version="1.0" encoding="utf-8"?>
<sst xmlns="http://schemas.openxmlformats.org/spreadsheetml/2006/main" count="95" uniqueCount="78">
  <si>
    <t>Statistic as Excel data file</t>
  </si>
  <si>
    <t>Preferred payment methods of online shoppers worldwide as of March 2017</t>
  </si>
  <si>
    <t>Access data</t>
  </si>
  <si>
    <t>Source</t>
  </si>
  <si>
    <t>CIGI; Ipsos</t>
  </si>
  <si>
    <t>Conducted by</t>
  </si>
  <si>
    <t>Ipsos</t>
  </si>
  <si>
    <t>Survey period</t>
  </si>
  <si>
    <t>December 23, 2016, and March 21, 2017</t>
  </si>
  <si>
    <t>Region</t>
  </si>
  <si>
    <t>Worldwide</t>
  </si>
  <si>
    <t>Type of survey</t>
  </si>
  <si>
    <t>Online panel</t>
  </si>
  <si>
    <t>Number of respondents</t>
  </si>
  <si>
    <t>18,551</t>
  </si>
  <si>
    <t>Age group</t>
  </si>
  <si>
    <t>n.a.</t>
  </si>
  <si>
    <t>Special characteristics</t>
  </si>
  <si>
    <t>online shoppers who buy goods or services online at least once per month</t>
  </si>
  <si>
    <t>Note</t>
  </si>
  <si>
    <t>What is your preferred way of paying for goods and services bought online?</t>
  </si>
  <si>
    <t>Publication</t>
  </si>
  <si>
    <t>Published by</t>
  </si>
  <si>
    <t>CIGI</t>
  </si>
  <si>
    <t>Publication date</t>
  </si>
  <si>
    <t>April 2017</t>
  </si>
  <si>
    <t>Original source</t>
  </si>
  <si>
    <t>2017 CIGI-Ipsos Global Survey on Internet Security and Trust, page 28</t>
  </si>
  <si>
    <t>ID</t>
  </si>
  <si>
    <t>508988</t>
  </si>
  <si>
    <t>Preferred online retail payment methods worldwide 2017</t>
  </si>
  <si>
    <t>Share of online shoppers</t>
  </si>
  <si>
    <t>Credit cards</t>
  </si>
  <si>
    <t>in %</t>
  </si>
  <si>
    <t>Electronic payment (PayPal if available)</t>
  </si>
  <si>
    <t>Debit cards</t>
  </si>
  <si>
    <t>Cash on delivery</t>
  </si>
  <si>
    <t>Bank transfers</t>
  </si>
  <si>
    <t>Gift cards or vouchers</t>
  </si>
  <si>
    <t>Mobile payment</t>
  </si>
  <si>
    <t>Cryptocurrencies (Bitcoin)</t>
  </si>
  <si>
    <t>Other</t>
  </si>
  <si>
    <t>We are thinking of expanding. We can borrow $1,000,000 at 0.8% annual interest, for five years. </t>
  </si>
  <si>
    <t>What would the payments be if we were paying back the loan annually, quarterly and monthly?</t>
  </si>
  <si>
    <t>1. How much interest would there be on the loan?</t>
  </si>
  <si>
    <t>2. How many payments would we have to make?</t>
  </si>
  <si>
    <t>1. What would the ideal loan size be if we wanted to pay back a total (interest and principle) of $250,000 per quarter?</t>
  </si>
  <si>
    <t>2. In 2015, all payments were via credit card. The processor charged us 2.1%. How much was this?</t>
  </si>
  <si>
    <t>1. How much did we save, by year, by not accepting credit cards and only accepting cash?</t>
  </si>
  <si>
    <t>2. In your opinion, should we return to accepting credit cards or should we stay with cash and why?</t>
  </si>
  <si>
    <t>Monthly</t>
  </si>
  <si>
    <t>Quarterly</t>
  </si>
  <si>
    <t>Yearly</t>
  </si>
  <si>
    <t>Factor</t>
  </si>
  <si>
    <t>nper (number of payments)</t>
  </si>
  <si>
    <t>FV (future value)</t>
  </si>
  <si>
    <t>PMT (payment)</t>
  </si>
  <si>
    <t>Rate (interest)</t>
  </si>
  <si>
    <t>Interest on the loan</t>
  </si>
  <si>
    <t>PV (present value or principal)</t>
  </si>
  <si>
    <t>Total sales 2015</t>
  </si>
  <si>
    <t>2.1% credit card payment charged</t>
  </si>
  <si>
    <t>Year</t>
  </si>
  <si>
    <t>Total Sales</t>
  </si>
  <si>
    <t>2014</t>
  </si>
  <si>
    <t>2015</t>
  </si>
  <si>
    <t>2016</t>
  </si>
  <si>
    <t>2017</t>
  </si>
  <si>
    <t>Total</t>
  </si>
  <si>
    <t>Saving if no payment by credit card</t>
  </si>
  <si>
    <t>PV (present value or principal)
The ideal size of loan</t>
  </si>
  <si>
    <t>As we see in the Data sheet, 42% of online shoppers pay by credit card.</t>
  </si>
  <si>
    <t>42% of sales</t>
  </si>
  <si>
    <t>If assuming that this percentage is also applied for this company, sales value of 42% is approximately 964k.</t>
  </si>
  <si>
    <t>Instead of taking this risk, the company should rather accept payment by credit card.</t>
  </si>
  <si>
    <t>In addition, they should negotiate with the banks to have a lower credit card charge.</t>
  </si>
  <si>
    <t xml:space="preserve">In the worst scenario, the company could lose this sales amount </t>
  </si>
  <si>
    <t>if all customers paid by credit card stop purchasing the company's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</si>
</sst>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9" formatCode="_-* #,##0\ _₫_-;\-* #,##0\ _₫_-;_-* &quot;-&quot;??\ _₫_-;_-@_-"/>
  </numFmts>
  <fonts count="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color rgb="FF333333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43" fontId="0" fillId="0" borderId="0" xfId="0" applyNumberFormat="1"/>
    <xf numFmtId="0" fontId="0" fillId="0" borderId="1" xfId="0" applyBorder="1"/>
    <xf numFmtId="10" fontId="0" fillId="0" borderId="1" xfId="0" applyNumberFormat="1" applyBorder="1"/>
    <xf numFmtId="169" fontId="0" fillId="0" borderId="1" xfId="0" applyNumberFormat="1" applyBorder="1"/>
    <xf numFmtId="169" fontId="0" fillId="0" borderId="1" xfId="4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3" fontId="0" fillId="0" borderId="1" xfId="0" applyNumberFormat="1" applyBorder="1"/>
    <xf numFmtId="3" fontId="0" fillId="0" borderId="1" xfId="4" applyNumberFormat="1" applyFont="1" applyBorder="1"/>
    <xf numFmtId="3" fontId="6" fillId="0" borderId="1" xfId="0" applyNumberFormat="1" applyFont="1" applyBorder="1"/>
    <xf numFmtId="3" fontId="6" fillId="0" borderId="1" xfId="4" applyNumberFormat="1" applyFont="1" applyBorder="1"/>
    <xf numFmtId="0" fontId="7" fillId="0" borderId="1" xfId="0" applyFont="1" applyBorder="1"/>
    <xf numFmtId="3" fontId="7" fillId="0" borderId="1" xfId="0" applyNumberFormat="1" applyFont="1" applyBorder="1"/>
    <xf numFmtId="169" fontId="0" fillId="2" borderId="1" xfId="0" applyNumberFormat="1" applyFill="1" applyBorder="1" applyAlignment="1">
      <alignment horizontal="right"/>
    </xf>
    <xf numFmtId="3" fontId="6" fillId="3" borderId="1" xfId="0" applyNumberFormat="1" applyFont="1" applyFill="1" applyBorder="1"/>
    <xf numFmtId="3" fontId="6" fillId="3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508988/preferred-payment-methods-of-online-shoppers-worldwid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/>
  </sheetViews>
  <sheetFormatPr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3</v>
      </c>
      <c r="C10" s="2" t="s">
        <v>4</v>
      </c>
    </row>
    <row r="11" spans="2:3" x14ac:dyDescent="0.2">
      <c r="B11" s="2" t="s">
        <v>5</v>
      </c>
      <c r="C11" s="2" t="s">
        <v>6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2" t="s">
        <v>12</v>
      </c>
    </row>
    <row r="15" spans="2:3" x14ac:dyDescent="0.2">
      <c r="B15" s="2" t="s">
        <v>13</v>
      </c>
      <c r="C15" s="2" t="s">
        <v>14</v>
      </c>
    </row>
    <row r="16" spans="2:3" x14ac:dyDescent="0.2">
      <c r="B16" s="2" t="s">
        <v>15</v>
      </c>
      <c r="C16" s="4" t="s">
        <v>16</v>
      </c>
    </row>
    <row r="17" spans="2:3" x14ac:dyDescent="0.2">
      <c r="B17" s="2" t="s">
        <v>17</v>
      </c>
      <c r="C17" s="2" t="s">
        <v>18</v>
      </c>
    </row>
    <row r="18" spans="2:3" x14ac:dyDescent="0.2">
      <c r="B18" s="5" t="s">
        <v>19</v>
      </c>
      <c r="C18" s="5" t="s">
        <v>20</v>
      </c>
    </row>
    <row r="20" spans="2:3" x14ac:dyDescent="0.2">
      <c r="B20" s="1" t="s">
        <v>21</v>
      </c>
    </row>
    <row r="22" spans="2:3" x14ac:dyDescent="0.2">
      <c r="B22" s="2" t="s">
        <v>22</v>
      </c>
      <c r="C22" s="2" t="s">
        <v>23</v>
      </c>
    </row>
    <row r="23" spans="2:3" x14ac:dyDescent="0.2">
      <c r="B23" s="2" t="s">
        <v>24</v>
      </c>
      <c r="C23" s="2" t="s">
        <v>25</v>
      </c>
    </row>
    <row r="24" spans="2:3" x14ac:dyDescent="0.2">
      <c r="B24" s="2" t="s">
        <v>26</v>
      </c>
      <c r="C24" s="2" t="s">
        <v>27</v>
      </c>
    </row>
    <row r="25" spans="2:3" x14ac:dyDescent="0.2">
      <c r="B25" s="2" t="s">
        <v>28</v>
      </c>
      <c r="C25" s="3" t="s">
        <v>29</v>
      </c>
    </row>
  </sheetData>
  <hyperlinks>
    <hyperlink ref="B5" location="Data!A1" display="Access data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C6" sqref="C6"/>
    </sheetView>
  </sheetViews>
  <sheetFormatPr defaultColWidth="9.140625" defaultRowHeight="12.75" x14ac:dyDescent="0.2"/>
  <cols>
    <col min="2" max="2" width="100.7109375" customWidth="1"/>
    <col min="3" max="3" width="21.7109375" customWidth="1"/>
  </cols>
  <sheetData>
    <row r="3" spans="2:4" x14ac:dyDescent="0.2">
      <c r="B3" s="6" t="s">
        <v>30</v>
      </c>
    </row>
    <row r="4" spans="2:4" x14ac:dyDescent="0.2">
      <c r="B4" s="5" t="s">
        <v>1</v>
      </c>
    </row>
    <row r="5" spans="2:4" x14ac:dyDescent="0.2">
      <c r="C5" s="7" t="s">
        <v>31</v>
      </c>
    </row>
    <row r="6" spans="2:4" x14ac:dyDescent="0.2">
      <c r="B6" s="2" t="s">
        <v>32</v>
      </c>
      <c r="C6" s="8">
        <v>42</v>
      </c>
      <c r="D6" s="2" t="s">
        <v>33</v>
      </c>
    </row>
    <row r="7" spans="2:4" x14ac:dyDescent="0.2">
      <c r="B7" s="2" t="s">
        <v>34</v>
      </c>
      <c r="C7" s="8">
        <v>39</v>
      </c>
      <c r="D7" s="2" t="s">
        <v>33</v>
      </c>
    </row>
    <row r="8" spans="2:4" x14ac:dyDescent="0.2">
      <c r="B8" s="2" t="s">
        <v>35</v>
      </c>
      <c r="C8" s="8">
        <v>28</v>
      </c>
      <c r="D8" s="2" t="s">
        <v>33</v>
      </c>
    </row>
    <row r="9" spans="2:4" x14ac:dyDescent="0.2">
      <c r="B9" s="2" t="s">
        <v>36</v>
      </c>
      <c r="C9" s="8">
        <v>23</v>
      </c>
      <c r="D9" s="2" t="s">
        <v>33</v>
      </c>
    </row>
    <row r="10" spans="2:4" x14ac:dyDescent="0.2">
      <c r="B10" s="2" t="s">
        <v>37</v>
      </c>
      <c r="C10" s="8">
        <v>20</v>
      </c>
      <c r="D10" s="2" t="s">
        <v>33</v>
      </c>
    </row>
    <row r="11" spans="2:4" x14ac:dyDescent="0.2">
      <c r="B11" s="2" t="s">
        <v>38</v>
      </c>
      <c r="C11" s="8">
        <v>15</v>
      </c>
      <c r="D11" s="2" t="s">
        <v>33</v>
      </c>
    </row>
    <row r="12" spans="2:4" x14ac:dyDescent="0.2">
      <c r="B12" s="2" t="s">
        <v>39</v>
      </c>
      <c r="C12" s="8">
        <v>14</v>
      </c>
      <c r="D12" s="2" t="s">
        <v>33</v>
      </c>
    </row>
    <row r="13" spans="2:4" x14ac:dyDescent="0.2">
      <c r="B13" s="2" t="s">
        <v>40</v>
      </c>
      <c r="C13" s="8">
        <v>3</v>
      </c>
      <c r="D13" s="2" t="s">
        <v>33</v>
      </c>
    </row>
    <row r="14" spans="2:4" x14ac:dyDescent="0.2">
      <c r="B14" s="2" t="s">
        <v>41</v>
      </c>
      <c r="C14" s="8">
        <v>3</v>
      </c>
      <c r="D14" s="2" t="s">
        <v>33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0" sqref="A10"/>
    </sheetView>
  </sheetViews>
  <sheetFormatPr defaultRowHeight="12.75" x14ac:dyDescent="0.2"/>
  <cols>
    <col min="2" max="4" width="14.5703125" bestFit="1" customWidth="1"/>
  </cols>
  <sheetData>
    <row r="1" spans="1:4" ht="14.25" x14ac:dyDescent="0.2">
      <c r="A1" s="9" t="s">
        <v>42</v>
      </c>
    </row>
    <row r="2" spans="1:4" ht="14.25" x14ac:dyDescent="0.2">
      <c r="A2" s="10" t="s">
        <v>43</v>
      </c>
    </row>
    <row r="3" spans="1:4" ht="14.25" x14ac:dyDescent="0.2">
      <c r="A3" s="10" t="s">
        <v>44</v>
      </c>
    </row>
    <row r="4" spans="1:4" ht="14.25" x14ac:dyDescent="0.2">
      <c r="A4" s="10" t="s">
        <v>45</v>
      </c>
    </row>
    <row r="5" spans="1:4" ht="14.25" x14ac:dyDescent="0.2">
      <c r="A5" s="9" t="s">
        <v>46</v>
      </c>
    </row>
    <row r="6" spans="1:4" ht="14.25" x14ac:dyDescent="0.2">
      <c r="A6" s="9" t="s">
        <v>47</v>
      </c>
    </row>
    <row r="7" spans="1:4" ht="14.25" x14ac:dyDescent="0.2">
      <c r="A7" s="10" t="s">
        <v>48</v>
      </c>
    </row>
    <row r="8" spans="1:4" ht="14.25" x14ac:dyDescent="0.2">
      <c r="A8" s="10" t="s">
        <v>49</v>
      </c>
    </row>
    <row r="16" spans="1:4" x14ac:dyDescent="0.2">
      <c r="B16" s="11"/>
      <c r="C16" s="11"/>
      <c r="D16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F1" sqref="F1:H1048576"/>
    </sheetView>
  </sheetViews>
  <sheetFormatPr defaultRowHeight="12.75" x14ac:dyDescent="0.2"/>
  <cols>
    <col min="1" max="1" width="30.140625" bestFit="1" customWidth="1"/>
    <col min="2" max="4" width="12.140625" customWidth="1"/>
    <col min="5" max="5" width="4.42578125" customWidth="1"/>
    <col min="6" max="8" width="14.85546875" customWidth="1"/>
  </cols>
  <sheetData>
    <row r="2" spans="1:8" ht="38.25" x14ac:dyDescent="0.2">
      <c r="A2" s="17" t="s">
        <v>53</v>
      </c>
      <c r="B2" s="17" t="s">
        <v>52</v>
      </c>
      <c r="C2" s="17" t="s">
        <v>51</v>
      </c>
      <c r="D2" s="17" t="s">
        <v>50</v>
      </c>
      <c r="F2" s="17" t="s">
        <v>62</v>
      </c>
      <c r="G2" s="25" t="s">
        <v>63</v>
      </c>
      <c r="H2" s="26" t="s">
        <v>69</v>
      </c>
    </row>
    <row r="3" spans="1:8" x14ac:dyDescent="0.2">
      <c r="A3" s="12" t="s">
        <v>57</v>
      </c>
      <c r="B3" s="13">
        <v>8.0000000000000002E-3</v>
      </c>
      <c r="C3" s="13">
        <f>B3/4</f>
        <v>2E-3</v>
      </c>
      <c r="D3" s="13">
        <f>B3/12</f>
        <v>6.6666666666666664E-4</v>
      </c>
      <c r="F3" s="22" t="s">
        <v>64</v>
      </c>
      <c r="G3" s="23">
        <v>484247.49810000096</v>
      </c>
      <c r="H3" s="23">
        <f>G3*2.1%</f>
        <v>10169.19746010002</v>
      </c>
    </row>
    <row r="4" spans="1:8" x14ac:dyDescent="0.2">
      <c r="A4" s="16" t="s">
        <v>54</v>
      </c>
      <c r="B4" s="16">
        <v>5</v>
      </c>
      <c r="C4" s="16">
        <f>5*4</f>
        <v>20</v>
      </c>
      <c r="D4" s="16">
        <f>5*12</f>
        <v>60</v>
      </c>
      <c r="F4" s="22" t="s">
        <v>65</v>
      </c>
      <c r="G4" s="23">
        <v>470532.50899999985</v>
      </c>
      <c r="H4" s="23">
        <f t="shared" ref="H4:H8" si="0">G4*2.1%</f>
        <v>9881.1826889999975</v>
      </c>
    </row>
    <row r="5" spans="1:8" x14ac:dyDescent="0.2">
      <c r="A5" s="12" t="s">
        <v>59</v>
      </c>
      <c r="B5" s="14">
        <f>C5</f>
        <v>1000000</v>
      </c>
      <c r="C5" s="14">
        <f>D5</f>
        <v>1000000</v>
      </c>
      <c r="D5" s="15">
        <v>1000000</v>
      </c>
      <c r="F5" s="22" t="s">
        <v>66</v>
      </c>
      <c r="G5" s="23">
        <v>609205.59800000081</v>
      </c>
      <c r="H5" s="23">
        <f t="shared" si="0"/>
        <v>12793.317558000017</v>
      </c>
    </row>
    <row r="6" spans="1:8" x14ac:dyDescent="0.2">
      <c r="A6" s="12" t="s">
        <v>55</v>
      </c>
      <c r="B6" s="12">
        <v>0</v>
      </c>
      <c r="C6" s="12">
        <v>0</v>
      </c>
      <c r="D6" s="12">
        <v>0</v>
      </c>
      <c r="F6" s="22" t="s">
        <v>67</v>
      </c>
      <c r="G6" s="23">
        <v>733215.2551999999</v>
      </c>
      <c r="H6" s="23">
        <f t="shared" si="0"/>
        <v>15397.520359199998</v>
      </c>
    </row>
    <row r="7" spans="1:8" x14ac:dyDescent="0.2">
      <c r="A7" s="12" t="s">
        <v>56</v>
      </c>
      <c r="B7" s="18">
        <f>PMT(B3,B4,B5,B6)</f>
        <v>-204825.49744137141</v>
      </c>
      <c r="C7" s="18">
        <f>PMT(C3,C4,C5,C6)</f>
        <v>-51056.643181615531</v>
      </c>
      <c r="D7" s="19">
        <f>PMT(D3,D4,D5,D6)</f>
        <v>-17007.776361090022</v>
      </c>
      <c r="F7" s="16" t="s">
        <v>68</v>
      </c>
      <c r="G7" s="20">
        <f>SUM(G3:G6)</f>
        <v>2297200.8603000017</v>
      </c>
      <c r="H7" s="20">
        <f t="shared" si="0"/>
        <v>48241.21806630004</v>
      </c>
    </row>
    <row r="8" spans="1:8" x14ac:dyDescent="0.2">
      <c r="A8" s="16" t="s">
        <v>58</v>
      </c>
      <c r="B8" s="20">
        <f>B7*B4+B5</f>
        <v>-24127.487206857069</v>
      </c>
      <c r="C8" s="20">
        <f t="shared" ref="C8:D8" si="1">C7*C4+C5</f>
        <v>-21132.863632310648</v>
      </c>
      <c r="D8" s="21">
        <f t="shared" si="1"/>
        <v>-20466.581665401347</v>
      </c>
      <c r="F8" s="16" t="s">
        <v>72</v>
      </c>
      <c r="G8" s="20">
        <f>G7*42%</f>
        <v>964824.36132600065</v>
      </c>
      <c r="H8" s="20">
        <f t="shared" si="0"/>
        <v>20261.311587846016</v>
      </c>
    </row>
    <row r="10" spans="1:8" x14ac:dyDescent="0.2">
      <c r="F10" t="s">
        <v>71</v>
      </c>
    </row>
    <row r="11" spans="1:8" x14ac:dyDescent="0.2">
      <c r="A11" s="17" t="s">
        <v>53</v>
      </c>
      <c r="B11" s="17" t="s">
        <v>51</v>
      </c>
      <c r="F11" t="s">
        <v>73</v>
      </c>
    </row>
    <row r="12" spans="1:8" x14ac:dyDescent="0.2">
      <c r="A12" s="12" t="s">
        <v>57</v>
      </c>
      <c r="B12" s="13">
        <f>C3</f>
        <v>2E-3</v>
      </c>
      <c r="F12" t="s">
        <v>76</v>
      </c>
    </row>
    <row r="13" spans="1:8" x14ac:dyDescent="0.2">
      <c r="A13" s="22" t="s">
        <v>54</v>
      </c>
      <c r="B13" s="18">
        <f t="shared" ref="B13:C15" si="2">C4</f>
        <v>20</v>
      </c>
      <c r="F13" t="s">
        <v>77</v>
      </c>
    </row>
    <row r="14" spans="1:8" ht="25.5" x14ac:dyDescent="0.2">
      <c r="A14" s="27" t="s">
        <v>70</v>
      </c>
      <c r="B14" s="24">
        <f>PV(B12,B13,B16,0,1)</f>
        <v>4906315.503526831</v>
      </c>
      <c r="F14" t="s">
        <v>74</v>
      </c>
    </row>
    <row r="15" spans="1:8" x14ac:dyDescent="0.2">
      <c r="A15" s="12" t="s">
        <v>55</v>
      </c>
      <c r="B15" s="18">
        <f t="shared" si="2"/>
        <v>0</v>
      </c>
      <c r="F15" t="s">
        <v>75</v>
      </c>
    </row>
    <row r="16" spans="1:8" x14ac:dyDescent="0.2">
      <c r="A16" s="12" t="s">
        <v>56</v>
      </c>
      <c r="B16" s="18">
        <f>-250000</f>
        <v>-250000</v>
      </c>
    </row>
    <row r="17" spans="1:2" x14ac:dyDescent="0.2">
      <c r="A17" s="22" t="s">
        <v>58</v>
      </c>
      <c r="B17" s="23">
        <f>B16*B13+B14</f>
        <v>-93684.496473168954</v>
      </c>
    </row>
    <row r="19" spans="1:2" x14ac:dyDescent="0.2">
      <c r="A19" s="16" t="s">
        <v>60</v>
      </c>
      <c r="B19" s="20">
        <v>470532.50899999985</v>
      </c>
    </row>
    <row r="20" spans="1:2" x14ac:dyDescent="0.2">
      <c r="A20" s="22" t="s">
        <v>61</v>
      </c>
      <c r="B20" s="23">
        <f>B19*2.1%</f>
        <v>9881.1826889999975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Data</vt:lpstr>
      <vt:lpstr>Questions</vt:lpstr>
      <vt:lpstr>Answer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dcterms:created xsi:type="dcterms:W3CDTF">2018-09-29T02:12:42Z</dcterms:created>
  <dcterms:modified xsi:type="dcterms:W3CDTF">2018-09-29T03:45:41Z</dcterms:modified>
  <cp:category/>
  <cp:contentStatus/>
</cp:coreProperties>
</file>