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795" activeTab="1"/>
  </bookViews>
  <sheets>
    <sheet name="SEPT,24" sheetId="1" r:id="rId1"/>
    <sheet name="OCT,24" sheetId="2" r:id="rId2"/>
  </sheets>
  <calcPr calcId="144525"/>
</workbook>
</file>

<file path=xl/sharedStrings.xml><?xml version="1.0" encoding="utf-8"?>
<sst xmlns="http://schemas.openxmlformats.org/spreadsheetml/2006/main" count="464" uniqueCount="24">
  <si>
    <t>DISPATCH DETAILS FOR SEPTEMBER, 2024</t>
  </si>
  <si>
    <t>TEXTURE</t>
  </si>
  <si>
    <t>Size</t>
  </si>
  <si>
    <t>Mil</t>
  </si>
  <si>
    <t>Colour</t>
  </si>
  <si>
    <t>TOTAL</t>
  </si>
  <si>
    <t>Finger Texture</t>
  </si>
  <si>
    <t>EXTRA SMALL</t>
  </si>
  <si>
    <t>Blue</t>
  </si>
  <si>
    <t>SMALL</t>
  </si>
  <si>
    <t>MEDIUM</t>
  </si>
  <si>
    <t>LARGE</t>
  </si>
  <si>
    <t>XL</t>
  </si>
  <si>
    <t>Violet Blue</t>
  </si>
  <si>
    <t>Cobalt Blue</t>
  </si>
  <si>
    <t>Black</t>
  </si>
  <si>
    <t>WHITE</t>
  </si>
  <si>
    <t xml:space="preserve">XL </t>
  </si>
  <si>
    <t>Fully Texture</t>
  </si>
  <si>
    <t>Diamond  Texture</t>
  </si>
  <si>
    <t>XXL</t>
  </si>
  <si>
    <t>XXXL</t>
  </si>
  <si>
    <t>ORANGE</t>
  </si>
  <si>
    <t>Total (Pcs)</t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</si>
</sst>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[$-409]dd\-mmm\-yy;@"/>
    <numFmt numFmtId="178" formatCode="_ * #,##0_ ;_ * \-#,##0_ ;_ * &quot;-&quot;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8"/>
      <name val="Calibri"/>
      <charset val="134"/>
    </font>
    <font>
      <sz val="8"/>
      <name val="Calibri"/>
      <charset val="134"/>
    </font>
    <font>
      <sz val="8"/>
      <color rgb="FF000000"/>
      <name val="Calibri"/>
      <charset val="134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vertical="center"/>
    </xf>
    <xf numFmtId="176" fontId="2" fillId="5" borderId="1" xfId="0" applyNumberFormat="1" applyFont="1" applyFill="1" applyBorder="1" applyAlignment="1">
      <alignment vertical="center"/>
    </xf>
    <xf numFmtId="176" fontId="2" fillId="6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176" fontId="1" fillId="8" borderId="1" xfId="0" applyNumberFormat="1" applyFont="1" applyFill="1" applyBorder="1" applyAlignment="1">
      <alignment vertical="center"/>
    </xf>
    <xf numFmtId="176" fontId="1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8"/>
  <sheetViews>
    <sheetView workbookViewId="0">
      <pane ySplit="2" topLeftCell="A70" activePane="bottomLeft" state="frozen"/>
      <selection/>
      <selection pane="bottomLeft" activeCell="AN71" sqref="AN71"/>
    </sheetView>
  </sheetViews>
  <sheetFormatPr defaultColWidth="8.8" defaultRowHeight="15"/>
  <cols>
    <col min="5" max="32" width="8.8" hidden="1" customWidth="1"/>
    <col min="35" max="35" width="9.1"/>
  </cols>
  <sheetData>
    <row r="1" spans="1: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2" t="s">
        <v>1</v>
      </c>
      <c r="B2" s="2" t="s">
        <v>2</v>
      </c>
      <c r="C2" s="2" t="s">
        <v>3</v>
      </c>
      <c r="D2" s="2" t="s">
        <v>4</v>
      </c>
      <c r="E2" s="9">
        <v>45536</v>
      </c>
      <c r="F2" s="9">
        <v>45537</v>
      </c>
      <c r="G2" s="9">
        <v>45538</v>
      </c>
      <c r="H2" s="9">
        <v>45539</v>
      </c>
      <c r="I2" s="9">
        <v>45540</v>
      </c>
      <c r="J2" s="9">
        <v>45541</v>
      </c>
      <c r="K2" s="9">
        <v>45542</v>
      </c>
      <c r="L2" s="9">
        <v>45543</v>
      </c>
      <c r="M2" s="9">
        <v>45544</v>
      </c>
      <c r="N2" s="9">
        <v>45545</v>
      </c>
      <c r="O2" s="9">
        <v>45546</v>
      </c>
      <c r="P2" s="9">
        <v>45547</v>
      </c>
      <c r="Q2" s="9">
        <v>45548</v>
      </c>
      <c r="R2" s="9">
        <v>45549</v>
      </c>
      <c r="S2" s="9">
        <v>45550</v>
      </c>
      <c r="T2" s="9">
        <v>45551</v>
      </c>
      <c r="U2" s="9">
        <v>45552</v>
      </c>
      <c r="V2" s="9">
        <v>45553</v>
      </c>
      <c r="W2" s="9">
        <v>45554</v>
      </c>
      <c r="X2" s="9">
        <v>45555</v>
      </c>
      <c r="Y2" s="9">
        <v>45556</v>
      </c>
      <c r="Z2" s="9">
        <v>45557</v>
      </c>
      <c r="AA2" s="9">
        <v>45558</v>
      </c>
      <c r="AB2" s="9">
        <v>45559</v>
      </c>
      <c r="AC2" s="9">
        <v>45560</v>
      </c>
      <c r="AD2" s="9">
        <v>45561</v>
      </c>
      <c r="AE2" s="9">
        <v>45562</v>
      </c>
      <c r="AF2" s="9">
        <v>45563</v>
      </c>
      <c r="AG2" s="9">
        <v>45564</v>
      </c>
      <c r="AH2" s="9">
        <v>45565</v>
      </c>
      <c r="AI2" s="2" t="s">
        <v>5</v>
      </c>
    </row>
    <row r="3" spans="1:35">
      <c r="A3" s="3" t="s">
        <v>6</v>
      </c>
      <c r="B3" s="3" t="s">
        <v>7</v>
      </c>
      <c r="C3" s="4">
        <v>3</v>
      </c>
      <c r="D3" s="3" t="s">
        <v>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>
        <f>20000</f>
        <v>20000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5">
        <f t="shared" ref="AI3:AI16" si="0">SUM(E3:AH3)</f>
        <v>20000</v>
      </c>
    </row>
    <row r="4" spans="1:35">
      <c r="A4" s="3" t="s">
        <v>6</v>
      </c>
      <c r="B4" s="3" t="s">
        <v>9</v>
      </c>
      <c r="C4" s="4">
        <v>3</v>
      </c>
      <c r="D4" s="3" t="s">
        <v>8</v>
      </c>
      <c r="E4" s="10"/>
      <c r="F4" s="10"/>
      <c r="G4" s="10">
        <v>20000</v>
      </c>
      <c r="H4" s="10"/>
      <c r="I4" s="10">
        <f>50000+30000+10000</f>
        <v>90000</v>
      </c>
      <c r="J4" s="10">
        <f>50000</f>
        <v>50000</v>
      </c>
      <c r="K4" s="10"/>
      <c r="L4" s="10"/>
      <c r="M4" s="10">
        <f>50000+10000</f>
        <v>60000</v>
      </c>
      <c r="N4" s="10"/>
      <c r="O4" s="10"/>
      <c r="P4" s="10"/>
      <c r="Q4" s="10">
        <f>4000</f>
        <v>4000</v>
      </c>
      <c r="R4" s="10"/>
      <c r="S4" s="10"/>
      <c r="T4" s="10">
        <f>50000</f>
        <v>50000</v>
      </c>
      <c r="U4" s="10"/>
      <c r="V4" s="10">
        <f>2500</f>
        <v>2500</v>
      </c>
      <c r="W4" s="10">
        <f>70000</f>
        <v>70000</v>
      </c>
      <c r="X4" s="10"/>
      <c r="Y4" s="10"/>
      <c r="Z4" s="10"/>
      <c r="AA4" s="10"/>
      <c r="AB4" s="10"/>
      <c r="AC4" s="10">
        <f>32000</f>
        <v>32000</v>
      </c>
      <c r="AD4" s="10">
        <f>200000</f>
        <v>200000</v>
      </c>
      <c r="AE4" s="10"/>
      <c r="AF4" s="10"/>
      <c r="AG4" s="10"/>
      <c r="AH4" s="10">
        <f>100000</f>
        <v>100000</v>
      </c>
      <c r="AI4" s="15">
        <f t="shared" si="0"/>
        <v>678500</v>
      </c>
    </row>
    <row r="5" spans="1:35">
      <c r="A5" s="3" t="s">
        <v>6</v>
      </c>
      <c r="B5" s="3" t="s">
        <v>10</v>
      </c>
      <c r="C5" s="4">
        <v>3</v>
      </c>
      <c r="D5" s="3" t="s">
        <v>8</v>
      </c>
      <c r="E5" s="10"/>
      <c r="F5" s="10">
        <v>50000</v>
      </c>
      <c r="G5" s="10">
        <v>100000</v>
      </c>
      <c r="H5" s="10"/>
      <c r="I5" s="10">
        <f>50000+70000+50000</f>
        <v>170000</v>
      </c>
      <c r="J5" s="10">
        <f>250000</f>
        <v>250000</v>
      </c>
      <c r="K5" s="10"/>
      <c r="L5" s="10">
        <f>600000</f>
        <v>600000</v>
      </c>
      <c r="M5" s="10">
        <f>400000+80000</f>
        <v>480000</v>
      </c>
      <c r="N5" s="10"/>
      <c r="O5" s="10">
        <f>6000</f>
        <v>6000</v>
      </c>
      <c r="P5" s="10"/>
      <c r="Q5" s="10">
        <f>40000+16000</f>
        <v>56000</v>
      </c>
      <c r="R5" s="10"/>
      <c r="S5" s="10"/>
      <c r="T5" s="10">
        <f>150000</f>
        <v>150000</v>
      </c>
      <c r="U5" s="10"/>
      <c r="V5" s="10">
        <f>5000</f>
        <v>5000</v>
      </c>
      <c r="W5" s="10">
        <f>50000</f>
        <v>50000</v>
      </c>
      <c r="X5" s="10">
        <f>76000+50000</f>
        <v>126000</v>
      </c>
      <c r="Y5" s="10"/>
      <c r="Z5" s="10"/>
      <c r="AA5" s="10"/>
      <c r="AB5" s="10"/>
      <c r="AC5" s="10">
        <f>58000</f>
        <v>58000</v>
      </c>
      <c r="AD5" s="10">
        <f>60000+800000</f>
        <v>860000</v>
      </c>
      <c r="AE5" s="10">
        <f>10000+100000</f>
        <v>110000</v>
      </c>
      <c r="AF5" s="10">
        <f>200000+150000</f>
        <v>350000</v>
      </c>
      <c r="AG5" s="10"/>
      <c r="AH5" s="10">
        <f>800000</f>
        <v>800000</v>
      </c>
      <c r="AI5" s="15">
        <f t="shared" si="0"/>
        <v>4221000</v>
      </c>
    </row>
    <row r="6" spans="1:35">
      <c r="A6" s="3" t="s">
        <v>6</v>
      </c>
      <c r="B6" s="3" t="s">
        <v>11</v>
      </c>
      <c r="C6" s="4">
        <v>3</v>
      </c>
      <c r="D6" s="3" t="s">
        <v>8</v>
      </c>
      <c r="E6" s="10"/>
      <c r="F6" s="10"/>
      <c r="G6" s="10">
        <v>12000</v>
      </c>
      <c r="H6" s="10">
        <v>30000</v>
      </c>
      <c r="I6" s="10">
        <f>50000+40000+70000</f>
        <v>160000</v>
      </c>
      <c r="J6" s="10">
        <v>150000</v>
      </c>
      <c r="K6" s="10"/>
      <c r="L6" s="10"/>
      <c r="M6" s="10">
        <f>100000+10000</f>
        <v>110000</v>
      </c>
      <c r="N6" s="10"/>
      <c r="O6" s="10">
        <f>14000</f>
        <v>14000</v>
      </c>
      <c r="P6" s="10"/>
      <c r="Q6" s="10"/>
      <c r="R6" s="10"/>
      <c r="S6" s="10"/>
      <c r="T6" s="10"/>
      <c r="U6" s="10"/>
      <c r="V6" s="10">
        <f>2500</f>
        <v>2500</v>
      </c>
      <c r="W6" s="10">
        <f>6000+20000+30000</f>
        <v>56000</v>
      </c>
      <c r="X6" s="10"/>
      <c r="Y6" s="10"/>
      <c r="Z6" s="10"/>
      <c r="AA6" s="10"/>
      <c r="AB6" s="10"/>
      <c r="AC6" s="10">
        <f>400000</f>
        <v>400000</v>
      </c>
      <c r="AD6" s="10">
        <f>400000</f>
        <v>400000</v>
      </c>
      <c r="AE6" s="10">
        <f>10000</f>
        <v>10000</v>
      </c>
      <c r="AF6" s="10">
        <f>100000+30000</f>
        <v>130000</v>
      </c>
      <c r="AG6" s="10"/>
      <c r="AH6" s="10">
        <f>300000+100000</f>
        <v>400000</v>
      </c>
      <c r="AI6" s="15">
        <f t="shared" si="0"/>
        <v>1874500</v>
      </c>
    </row>
    <row r="7" spans="1:35">
      <c r="A7" s="3" t="s">
        <v>6</v>
      </c>
      <c r="B7" s="3" t="s">
        <v>12</v>
      </c>
      <c r="C7" s="4">
        <v>3</v>
      </c>
      <c r="D7" s="3" t="s">
        <v>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5">
        <f t="shared" si="0"/>
        <v>0</v>
      </c>
    </row>
    <row r="8" spans="1:35">
      <c r="A8" s="3" t="s">
        <v>6</v>
      </c>
      <c r="B8" s="3" t="s">
        <v>9</v>
      </c>
      <c r="C8" s="4">
        <v>3</v>
      </c>
      <c r="D8" s="3" t="s">
        <v>13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5">
        <f t="shared" si="0"/>
        <v>0</v>
      </c>
    </row>
    <row r="9" spans="1:35">
      <c r="A9" s="3" t="s">
        <v>6</v>
      </c>
      <c r="B9" s="3" t="s">
        <v>10</v>
      </c>
      <c r="C9" s="4">
        <v>3</v>
      </c>
      <c r="D9" s="3" t="s">
        <v>13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>
        <f>40000</f>
        <v>40000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5">
        <f t="shared" si="0"/>
        <v>40000</v>
      </c>
    </row>
    <row r="10" spans="1:35">
      <c r="A10" s="3" t="s">
        <v>6</v>
      </c>
      <c r="B10" s="3" t="s">
        <v>11</v>
      </c>
      <c r="C10" s="4">
        <v>3</v>
      </c>
      <c r="D10" s="3" t="s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5">
        <f t="shared" si="0"/>
        <v>0</v>
      </c>
    </row>
    <row r="11" spans="1:35">
      <c r="A11" s="3" t="s">
        <v>6</v>
      </c>
      <c r="B11" s="3" t="s">
        <v>7</v>
      </c>
      <c r="C11" s="4">
        <v>3</v>
      </c>
      <c r="D11" s="3" t="s">
        <v>14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>
        <v>10000</v>
      </c>
      <c r="AD11" s="10"/>
      <c r="AE11" s="10"/>
      <c r="AF11" s="10"/>
      <c r="AG11" s="10"/>
      <c r="AH11" s="10"/>
      <c r="AI11" s="15">
        <f t="shared" si="0"/>
        <v>10000</v>
      </c>
    </row>
    <row r="12" spans="1:35">
      <c r="A12" s="3" t="s">
        <v>6</v>
      </c>
      <c r="B12" s="3" t="s">
        <v>9</v>
      </c>
      <c r="C12" s="4">
        <v>3</v>
      </c>
      <c r="D12" s="3" t="s">
        <v>14</v>
      </c>
      <c r="E12" s="10"/>
      <c r="F12" s="10"/>
      <c r="G12" s="10"/>
      <c r="H12" s="10"/>
      <c r="I12" s="10"/>
      <c r="J12" s="10"/>
      <c r="K12" s="10">
        <f>200000</f>
        <v>200000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f>30000</f>
        <v>30000</v>
      </c>
      <c r="AD12" s="10"/>
      <c r="AE12" s="10">
        <f>50000</f>
        <v>50000</v>
      </c>
      <c r="AF12" s="10"/>
      <c r="AG12" s="10"/>
      <c r="AH12" s="10"/>
      <c r="AI12" s="15">
        <f t="shared" si="0"/>
        <v>280000</v>
      </c>
    </row>
    <row r="13" spans="1:35">
      <c r="A13" s="3" t="s">
        <v>6</v>
      </c>
      <c r="B13" s="3" t="s">
        <v>10</v>
      </c>
      <c r="C13" s="4">
        <v>3</v>
      </c>
      <c r="D13" s="3" t="s">
        <v>14</v>
      </c>
      <c r="E13" s="10"/>
      <c r="F13" s="10">
        <v>40000</v>
      </c>
      <c r="G13" s="10"/>
      <c r="H13" s="10"/>
      <c r="I13" s="10"/>
      <c r="J13" s="10">
        <f>40000+40000</f>
        <v>80000</v>
      </c>
      <c r="K13" s="10">
        <f>20000+700000+45000</f>
        <v>765000</v>
      </c>
      <c r="L13" s="10"/>
      <c r="M13" s="10"/>
      <c r="N13" s="10"/>
      <c r="O13" s="10"/>
      <c r="P13" s="10"/>
      <c r="Q13" s="10">
        <f>150000</f>
        <v>150000</v>
      </c>
      <c r="R13" s="10"/>
      <c r="S13" s="10"/>
      <c r="T13" s="10"/>
      <c r="U13" s="10"/>
      <c r="V13" s="10">
        <f>80000</f>
        <v>80000</v>
      </c>
      <c r="W13" s="10">
        <f>16000</f>
        <v>16000</v>
      </c>
      <c r="X13" s="10">
        <f>50000+70000</f>
        <v>120000</v>
      </c>
      <c r="Y13" s="10"/>
      <c r="Z13" s="10"/>
      <c r="AA13" s="10"/>
      <c r="AB13" s="10"/>
      <c r="AC13" s="10">
        <f>50000+200000+70000</f>
        <v>320000</v>
      </c>
      <c r="AD13" s="10"/>
      <c r="AE13" s="10">
        <f>400000</f>
        <v>400000</v>
      </c>
      <c r="AF13" s="10"/>
      <c r="AG13" s="10"/>
      <c r="AH13" s="10"/>
      <c r="AI13" s="15">
        <f t="shared" si="0"/>
        <v>1971000</v>
      </c>
    </row>
    <row r="14" spans="1:35">
      <c r="A14" s="3" t="s">
        <v>6</v>
      </c>
      <c r="B14" s="3" t="s">
        <v>11</v>
      </c>
      <c r="C14" s="4">
        <v>3</v>
      </c>
      <c r="D14" s="3" t="s">
        <v>14</v>
      </c>
      <c r="E14" s="10"/>
      <c r="F14" s="10">
        <v>10000</v>
      </c>
      <c r="G14" s="10"/>
      <c r="H14" s="10"/>
      <c r="I14" s="10"/>
      <c r="J14" s="10">
        <f>20000</f>
        <v>20000</v>
      </c>
      <c r="K14" s="10">
        <f>30000+200000+100000</f>
        <v>330000</v>
      </c>
      <c r="L14" s="10"/>
      <c r="M14" s="10"/>
      <c r="N14" s="10"/>
      <c r="O14" s="10"/>
      <c r="P14" s="10"/>
      <c r="Q14" s="10">
        <f>62000+50000</f>
        <v>112000</v>
      </c>
      <c r="R14" s="10"/>
      <c r="S14" s="10"/>
      <c r="T14" s="10"/>
      <c r="U14" s="10"/>
      <c r="V14" s="10"/>
      <c r="W14" s="10">
        <f>4000</f>
        <v>4000</v>
      </c>
      <c r="X14" s="10">
        <f>30000</f>
        <v>30000</v>
      </c>
      <c r="Y14" s="10"/>
      <c r="Z14" s="10"/>
      <c r="AA14" s="10"/>
      <c r="AB14" s="10"/>
      <c r="AC14" s="10">
        <f>100000+50000</f>
        <v>150000</v>
      </c>
      <c r="AD14" s="10"/>
      <c r="AE14" s="10">
        <f>50000+100000</f>
        <v>150000</v>
      </c>
      <c r="AF14" s="10"/>
      <c r="AG14" s="10"/>
      <c r="AH14" s="10"/>
      <c r="AI14" s="15">
        <f t="shared" si="0"/>
        <v>806000</v>
      </c>
    </row>
    <row r="15" spans="1:35">
      <c r="A15" s="3" t="s">
        <v>6</v>
      </c>
      <c r="B15" s="3" t="s">
        <v>9</v>
      </c>
      <c r="C15" s="4">
        <v>3</v>
      </c>
      <c r="D15" s="3" t="s">
        <v>15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f>10000</f>
        <v>10000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5">
        <f t="shared" si="0"/>
        <v>10000</v>
      </c>
    </row>
    <row r="16" spans="1:35">
      <c r="A16" s="3" t="s">
        <v>6</v>
      </c>
      <c r="B16" s="3" t="s">
        <v>10</v>
      </c>
      <c r="C16" s="4">
        <v>3</v>
      </c>
      <c r="D16" s="3" t="s">
        <v>15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f>70000</f>
        <v>70000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5">
        <f t="shared" si="0"/>
        <v>70000</v>
      </c>
    </row>
    <row r="17" spans="1:35">
      <c r="A17" s="3" t="s">
        <v>6</v>
      </c>
      <c r="B17" s="3" t="s">
        <v>11</v>
      </c>
      <c r="C17" s="4">
        <v>3</v>
      </c>
      <c r="D17" s="3" t="s">
        <v>15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f>20000</f>
        <v>20000</v>
      </c>
      <c r="Q17" s="10"/>
      <c r="R17" s="10"/>
      <c r="S17" s="10"/>
      <c r="T17" s="10"/>
      <c r="U17" s="10"/>
      <c r="V17" s="10"/>
      <c r="W17" s="10"/>
      <c r="X17" s="10">
        <f>10000</f>
        <v>10000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5">
        <f t="shared" ref="AI17:AI68" si="1">SUM(E17:AH17)</f>
        <v>30000</v>
      </c>
    </row>
    <row r="18" spans="1:35">
      <c r="A18" s="3" t="s">
        <v>6</v>
      </c>
      <c r="B18" s="3" t="s">
        <v>9</v>
      </c>
      <c r="C18" s="4">
        <v>3</v>
      </c>
      <c r="D18" s="3" t="s">
        <v>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5">
        <f t="shared" si="1"/>
        <v>0</v>
      </c>
    </row>
    <row r="19" spans="1:35">
      <c r="A19" s="3" t="s">
        <v>6</v>
      </c>
      <c r="B19" s="3" t="s">
        <v>10</v>
      </c>
      <c r="C19" s="4">
        <v>3</v>
      </c>
      <c r="D19" s="3" t="s">
        <v>16</v>
      </c>
      <c r="E19" s="10"/>
      <c r="F19" s="10"/>
      <c r="G19" s="10"/>
      <c r="H19" s="10"/>
      <c r="I19" s="10"/>
      <c r="J19" s="10">
        <f>20000</f>
        <v>20000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>
        <f>26000</f>
        <v>26000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5">
        <f t="shared" si="1"/>
        <v>46000</v>
      </c>
    </row>
    <row r="20" spans="1:35">
      <c r="A20" s="3" t="s">
        <v>6</v>
      </c>
      <c r="B20" s="3" t="s">
        <v>12</v>
      </c>
      <c r="C20" s="4">
        <v>3</v>
      </c>
      <c r="D20" s="3" t="s">
        <v>15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5">
        <f t="shared" si="1"/>
        <v>0</v>
      </c>
    </row>
    <row r="21" spans="1:35">
      <c r="A21" s="3" t="s">
        <v>6</v>
      </c>
      <c r="B21" s="3" t="s">
        <v>9</v>
      </c>
      <c r="C21" s="4">
        <v>4</v>
      </c>
      <c r="D21" s="3" t="s">
        <v>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5">
        <f t="shared" si="1"/>
        <v>0</v>
      </c>
    </row>
    <row r="22" spans="1:35">
      <c r="A22" s="3" t="s">
        <v>6</v>
      </c>
      <c r="B22" s="3" t="s">
        <v>10</v>
      </c>
      <c r="C22" s="4">
        <v>4</v>
      </c>
      <c r="D22" s="3" t="s">
        <v>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>
        <f>6000</f>
        <v>6000</v>
      </c>
      <c r="AI22" s="15">
        <f t="shared" si="1"/>
        <v>6000</v>
      </c>
    </row>
    <row r="23" spans="1:35">
      <c r="A23" s="3" t="s">
        <v>6</v>
      </c>
      <c r="B23" s="3" t="s">
        <v>11</v>
      </c>
      <c r="C23" s="4">
        <v>4</v>
      </c>
      <c r="D23" s="3" t="s">
        <v>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>
        <f>6000</f>
        <v>6000</v>
      </c>
      <c r="AI23" s="15">
        <f t="shared" si="1"/>
        <v>6000</v>
      </c>
    </row>
    <row r="24" spans="1:35">
      <c r="A24" s="3" t="s">
        <v>6</v>
      </c>
      <c r="B24" s="3" t="s">
        <v>12</v>
      </c>
      <c r="C24" s="4">
        <v>4</v>
      </c>
      <c r="D24" s="3" t="s">
        <v>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5">
        <f t="shared" si="1"/>
        <v>0</v>
      </c>
    </row>
    <row r="25" spans="1:35">
      <c r="A25" s="3" t="s">
        <v>6</v>
      </c>
      <c r="B25" s="3" t="s">
        <v>9</v>
      </c>
      <c r="C25" s="4">
        <v>4</v>
      </c>
      <c r="D25" s="3" t="s">
        <v>15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5">
        <f t="shared" si="1"/>
        <v>0</v>
      </c>
    </row>
    <row r="26" spans="1:35">
      <c r="A26" s="3" t="s">
        <v>6</v>
      </c>
      <c r="B26" s="3" t="s">
        <v>10</v>
      </c>
      <c r="C26" s="4">
        <v>4</v>
      </c>
      <c r="D26" s="3" t="s">
        <v>15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5">
        <f t="shared" si="1"/>
        <v>0</v>
      </c>
    </row>
    <row r="27" spans="1:35">
      <c r="A27" s="3" t="s">
        <v>6</v>
      </c>
      <c r="B27" s="3" t="s">
        <v>11</v>
      </c>
      <c r="C27" s="4">
        <v>4</v>
      </c>
      <c r="D27" s="3" t="s">
        <v>15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5">
        <f t="shared" si="1"/>
        <v>0</v>
      </c>
    </row>
    <row r="28" spans="1:35">
      <c r="A28" s="3" t="s">
        <v>6</v>
      </c>
      <c r="B28" s="3" t="s">
        <v>12</v>
      </c>
      <c r="C28" s="4">
        <v>4</v>
      </c>
      <c r="D28" s="3" t="s">
        <v>15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5">
        <f t="shared" si="1"/>
        <v>0</v>
      </c>
    </row>
    <row r="29" spans="1:35">
      <c r="A29" s="3" t="s">
        <v>6</v>
      </c>
      <c r="B29" s="3" t="s">
        <v>9</v>
      </c>
      <c r="C29" s="4">
        <v>5</v>
      </c>
      <c r="D29" s="3" t="s">
        <v>8</v>
      </c>
      <c r="E29" s="10"/>
      <c r="F29" s="10"/>
      <c r="G29" s="10"/>
      <c r="H29" s="10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>
        <f>10000</f>
        <v>10000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5">
        <f t="shared" si="1"/>
        <v>10000</v>
      </c>
    </row>
    <row r="30" spans="1:35">
      <c r="A30" s="3" t="s">
        <v>6</v>
      </c>
      <c r="B30" s="3" t="s">
        <v>10</v>
      </c>
      <c r="C30" s="4">
        <v>5</v>
      </c>
      <c r="D30" s="3" t="s">
        <v>8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>
        <f>40000</f>
        <v>40000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5">
        <f t="shared" si="1"/>
        <v>40000</v>
      </c>
    </row>
    <row r="31" spans="1:35">
      <c r="A31" s="3" t="s">
        <v>6</v>
      </c>
      <c r="B31" s="3" t="s">
        <v>11</v>
      </c>
      <c r="C31" s="4">
        <v>5</v>
      </c>
      <c r="D31" s="3" t="s">
        <v>8</v>
      </c>
      <c r="E31" s="10"/>
      <c r="F31" s="10"/>
      <c r="G31" s="10"/>
      <c r="H31" s="10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>
        <f>40000</f>
        <v>40000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5">
        <f t="shared" si="1"/>
        <v>40000</v>
      </c>
    </row>
    <row r="32" spans="1:35">
      <c r="A32" s="3" t="s">
        <v>6</v>
      </c>
      <c r="B32" s="3" t="s">
        <v>12</v>
      </c>
      <c r="C32" s="4">
        <v>5</v>
      </c>
      <c r="D32" s="3" t="s">
        <v>8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5">
        <f t="shared" si="1"/>
        <v>0</v>
      </c>
    </row>
    <row r="33" spans="1:35">
      <c r="A33" s="3" t="s">
        <v>6</v>
      </c>
      <c r="B33" s="3" t="s">
        <v>9</v>
      </c>
      <c r="C33" s="4">
        <v>5</v>
      </c>
      <c r="D33" s="3" t="s">
        <v>15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5">
        <f t="shared" si="1"/>
        <v>0</v>
      </c>
    </row>
    <row r="34" spans="1:35">
      <c r="A34" s="3" t="s">
        <v>6</v>
      </c>
      <c r="B34" s="3" t="s">
        <v>10</v>
      </c>
      <c r="C34" s="4">
        <v>5</v>
      </c>
      <c r="D34" s="3" t="s">
        <v>15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5">
        <f t="shared" si="1"/>
        <v>0</v>
      </c>
    </row>
    <row r="35" spans="1:35">
      <c r="A35" s="3" t="s">
        <v>6</v>
      </c>
      <c r="B35" s="3" t="s">
        <v>11</v>
      </c>
      <c r="C35" s="4">
        <v>5</v>
      </c>
      <c r="D35" s="3" t="s">
        <v>15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5">
        <f t="shared" si="1"/>
        <v>0</v>
      </c>
    </row>
    <row r="36" spans="1:35">
      <c r="A36" s="3" t="s">
        <v>6</v>
      </c>
      <c r="B36" s="3" t="s">
        <v>10</v>
      </c>
      <c r="C36" s="4">
        <v>6</v>
      </c>
      <c r="D36" s="3" t="s">
        <v>8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5">
        <f t="shared" si="1"/>
        <v>0</v>
      </c>
    </row>
    <row r="37" spans="1:35">
      <c r="A37" s="3" t="s">
        <v>6</v>
      </c>
      <c r="B37" s="3" t="s">
        <v>11</v>
      </c>
      <c r="C37" s="4">
        <v>6</v>
      </c>
      <c r="D37" s="3" t="s">
        <v>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>
        <f>500000</f>
        <v>500000</v>
      </c>
      <c r="T37" s="10"/>
      <c r="U37" s="10"/>
      <c r="V37" s="10"/>
      <c r="W37" s="10"/>
      <c r="X37" s="10"/>
      <c r="Y37" s="10">
        <v>500000</v>
      </c>
      <c r="Z37" s="10"/>
      <c r="AA37" s="10">
        <f>500000</f>
        <v>500000</v>
      </c>
      <c r="AB37" s="10"/>
      <c r="AC37" s="10"/>
      <c r="AD37" s="10"/>
      <c r="AE37" s="10"/>
      <c r="AF37" s="10"/>
      <c r="AG37" s="10"/>
      <c r="AH37" s="10"/>
      <c r="AI37" s="15">
        <f t="shared" si="1"/>
        <v>1500000</v>
      </c>
    </row>
    <row r="38" spans="1:35">
      <c r="A38" s="3" t="s">
        <v>6</v>
      </c>
      <c r="B38" s="3" t="s">
        <v>12</v>
      </c>
      <c r="C38" s="4">
        <v>6</v>
      </c>
      <c r="D38" s="3" t="s">
        <v>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5">
        <f t="shared" si="1"/>
        <v>0</v>
      </c>
    </row>
    <row r="39" spans="1:35">
      <c r="A39" s="3" t="s">
        <v>6</v>
      </c>
      <c r="B39" s="3" t="s">
        <v>11</v>
      </c>
      <c r="C39" s="4">
        <v>6</v>
      </c>
      <c r="D39" s="3" t="s">
        <v>15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5">
        <f t="shared" si="1"/>
        <v>0</v>
      </c>
    </row>
    <row r="40" spans="1:35">
      <c r="A40" s="3" t="s">
        <v>6</v>
      </c>
      <c r="B40" s="3" t="s">
        <v>17</v>
      </c>
      <c r="C40" s="4">
        <v>7</v>
      </c>
      <c r="D40" s="3" t="s">
        <v>15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5">
        <f t="shared" si="1"/>
        <v>0</v>
      </c>
    </row>
    <row r="41" spans="1:35">
      <c r="A41" s="5" t="s">
        <v>18</v>
      </c>
      <c r="B41" s="5" t="s">
        <v>9</v>
      </c>
      <c r="C41" s="6">
        <v>3</v>
      </c>
      <c r="D41" s="5" t="s">
        <v>8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5">
        <f t="shared" si="1"/>
        <v>0</v>
      </c>
    </row>
    <row r="42" spans="1:35">
      <c r="A42" s="5" t="s">
        <v>18</v>
      </c>
      <c r="B42" s="5" t="s">
        <v>9</v>
      </c>
      <c r="C42" s="6">
        <v>3</v>
      </c>
      <c r="D42" s="5" t="s">
        <v>14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5">
        <f t="shared" si="1"/>
        <v>0</v>
      </c>
    </row>
    <row r="43" spans="1:35">
      <c r="A43" s="5" t="s">
        <v>18</v>
      </c>
      <c r="B43" s="5" t="s">
        <v>10</v>
      </c>
      <c r="C43" s="6">
        <v>3</v>
      </c>
      <c r="D43" s="5" t="s">
        <v>15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5">
        <f t="shared" si="1"/>
        <v>0</v>
      </c>
    </row>
    <row r="44" spans="1:35">
      <c r="A44" s="5" t="s">
        <v>18</v>
      </c>
      <c r="B44" s="5" t="s">
        <v>11</v>
      </c>
      <c r="C44" s="6">
        <v>3</v>
      </c>
      <c r="D44" s="5" t="s">
        <v>15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5">
        <f t="shared" si="1"/>
        <v>0</v>
      </c>
    </row>
    <row r="45" spans="1:35">
      <c r="A45" s="5" t="s">
        <v>18</v>
      </c>
      <c r="B45" s="5" t="s">
        <v>11</v>
      </c>
      <c r="C45" s="6">
        <v>4</v>
      </c>
      <c r="D45" s="5" t="s">
        <v>15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5">
        <f t="shared" si="1"/>
        <v>0</v>
      </c>
    </row>
    <row r="46" spans="1:35">
      <c r="A46" s="5" t="s">
        <v>18</v>
      </c>
      <c r="B46" s="5" t="s">
        <v>10</v>
      </c>
      <c r="C46" s="6">
        <v>4</v>
      </c>
      <c r="D46" s="5" t="s">
        <v>15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5">
        <f t="shared" si="1"/>
        <v>0</v>
      </c>
    </row>
    <row r="47" spans="1:35">
      <c r="A47" s="5" t="s">
        <v>18</v>
      </c>
      <c r="B47" s="5" t="s">
        <v>10</v>
      </c>
      <c r="C47" s="6">
        <v>5</v>
      </c>
      <c r="D47" s="5" t="s">
        <v>8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5">
        <f t="shared" si="1"/>
        <v>0</v>
      </c>
    </row>
    <row r="48" spans="1:35">
      <c r="A48" s="5" t="s">
        <v>18</v>
      </c>
      <c r="B48" s="5" t="s">
        <v>9</v>
      </c>
      <c r="C48" s="6">
        <v>6</v>
      </c>
      <c r="D48" s="5" t="s">
        <v>15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5">
        <f t="shared" si="1"/>
        <v>0</v>
      </c>
    </row>
    <row r="49" spans="1:35">
      <c r="A49" s="5" t="s">
        <v>18</v>
      </c>
      <c r="B49" s="5" t="s">
        <v>11</v>
      </c>
      <c r="C49" s="6">
        <v>6</v>
      </c>
      <c r="D49" s="5" t="s">
        <v>15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5">
        <f t="shared" si="1"/>
        <v>0</v>
      </c>
    </row>
    <row r="50" spans="1:35">
      <c r="A50" s="5" t="s">
        <v>18</v>
      </c>
      <c r="B50" s="5" t="s">
        <v>11</v>
      </c>
      <c r="C50" s="6">
        <v>6</v>
      </c>
      <c r="D50" s="5" t="s">
        <v>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5">
        <f t="shared" si="1"/>
        <v>0</v>
      </c>
    </row>
    <row r="51" spans="1:35">
      <c r="A51" s="5" t="s">
        <v>18</v>
      </c>
      <c r="B51" s="5" t="s">
        <v>9</v>
      </c>
      <c r="C51" s="6">
        <v>7</v>
      </c>
      <c r="D51" s="5" t="s">
        <v>15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5">
        <f t="shared" si="1"/>
        <v>0</v>
      </c>
    </row>
    <row r="52" spans="1:35">
      <c r="A52" s="5" t="s">
        <v>18</v>
      </c>
      <c r="B52" s="5" t="s">
        <v>10</v>
      </c>
      <c r="C52" s="6">
        <v>7</v>
      </c>
      <c r="D52" s="5" t="s">
        <v>15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5">
        <f t="shared" si="1"/>
        <v>0</v>
      </c>
    </row>
    <row r="53" spans="1:35">
      <c r="A53" s="5" t="s">
        <v>18</v>
      </c>
      <c r="B53" s="5" t="s">
        <v>11</v>
      </c>
      <c r="C53" s="6">
        <v>7</v>
      </c>
      <c r="D53" s="5" t="s">
        <v>15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5">
        <f t="shared" si="1"/>
        <v>0</v>
      </c>
    </row>
    <row r="54" spans="1:35">
      <c r="A54" s="5" t="s">
        <v>18</v>
      </c>
      <c r="B54" s="5" t="s">
        <v>12</v>
      </c>
      <c r="C54" s="6">
        <v>7</v>
      </c>
      <c r="D54" s="5" t="s">
        <v>15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5">
        <f t="shared" si="1"/>
        <v>0</v>
      </c>
    </row>
    <row r="55" spans="1:35">
      <c r="A55" s="5" t="s">
        <v>18</v>
      </c>
      <c r="B55" s="5" t="s">
        <v>10</v>
      </c>
      <c r="C55" s="6">
        <v>8</v>
      </c>
      <c r="D55" s="5" t="s">
        <v>15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>
        <v>2000</v>
      </c>
      <c r="AI55" s="15">
        <f t="shared" si="1"/>
        <v>2000</v>
      </c>
    </row>
    <row r="56" spans="1:35">
      <c r="A56" s="7" t="s">
        <v>19</v>
      </c>
      <c r="B56" s="7" t="s">
        <v>11</v>
      </c>
      <c r="C56" s="8">
        <v>3</v>
      </c>
      <c r="D56" s="7" t="s">
        <v>8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5">
        <f t="shared" si="1"/>
        <v>0</v>
      </c>
    </row>
    <row r="57" spans="1:35">
      <c r="A57" s="7" t="s">
        <v>19</v>
      </c>
      <c r="B57" s="7" t="s">
        <v>11</v>
      </c>
      <c r="C57" s="8">
        <v>3</v>
      </c>
      <c r="D57" s="7" t="s">
        <v>15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5">
        <f t="shared" si="1"/>
        <v>0</v>
      </c>
    </row>
    <row r="58" spans="1:35">
      <c r="A58" s="7" t="s">
        <v>19</v>
      </c>
      <c r="B58" s="7" t="s">
        <v>11</v>
      </c>
      <c r="C58" s="8">
        <v>4</v>
      </c>
      <c r="D58" s="7" t="s">
        <v>15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5">
        <f t="shared" si="1"/>
        <v>0</v>
      </c>
    </row>
    <row r="59" spans="1:35">
      <c r="A59" s="7" t="s">
        <v>19</v>
      </c>
      <c r="B59" s="7" t="s">
        <v>9</v>
      </c>
      <c r="C59" s="8">
        <v>6</v>
      </c>
      <c r="D59" s="7" t="s">
        <v>15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5">
        <f t="shared" si="1"/>
        <v>0</v>
      </c>
    </row>
    <row r="60" spans="1:35">
      <c r="A60" s="7" t="s">
        <v>19</v>
      </c>
      <c r="B60" s="7" t="s">
        <v>10</v>
      </c>
      <c r="C60" s="8">
        <v>6</v>
      </c>
      <c r="D60" s="7" t="s">
        <v>15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5">
        <f t="shared" si="1"/>
        <v>0</v>
      </c>
    </row>
    <row r="61" spans="1:35">
      <c r="A61" s="7" t="s">
        <v>19</v>
      </c>
      <c r="B61" s="7" t="s">
        <v>20</v>
      </c>
      <c r="C61" s="8">
        <v>6</v>
      </c>
      <c r="D61" s="7" t="s">
        <v>15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5">
        <f t="shared" si="1"/>
        <v>0</v>
      </c>
    </row>
    <row r="62" spans="1:35">
      <c r="A62" s="7" t="s">
        <v>19</v>
      </c>
      <c r="B62" s="7" t="s">
        <v>21</v>
      </c>
      <c r="C62" s="8">
        <v>6</v>
      </c>
      <c r="D62" s="7" t="s">
        <v>15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5">
        <f t="shared" si="1"/>
        <v>0</v>
      </c>
    </row>
    <row r="63" spans="1:35">
      <c r="A63" s="7" t="s">
        <v>19</v>
      </c>
      <c r="B63" s="7" t="s">
        <v>11</v>
      </c>
      <c r="C63" s="8">
        <v>6</v>
      </c>
      <c r="D63" s="7" t="s">
        <v>22</v>
      </c>
      <c r="E63" s="12"/>
      <c r="F63" s="12"/>
      <c r="G63" s="12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5">
        <f t="shared" si="1"/>
        <v>0</v>
      </c>
    </row>
    <row r="64" spans="1:35">
      <c r="A64" s="7" t="s">
        <v>19</v>
      </c>
      <c r="B64" s="7" t="s">
        <v>12</v>
      </c>
      <c r="C64" s="8">
        <v>6</v>
      </c>
      <c r="D64" s="7" t="s">
        <v>22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5">
        <f t="shared" si="1"/>
        <v>0</v>
      </c>
    </row>
    <row r="65" spans="1:35">
      <c r="A65" s="7" t="s">
        <v>19</v>
      </c>
      <c r="B65" s="7" t="s">
        <v>10</v>
      </c>
      <c r="C65" s="8">
        <v>7</v>
      </c>
      <c r="D65" s="7" t="s">
        <v>15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5">
        <f t="shared" si="1"/>
        <v>0</v>
      </c>
    </row>
    <row r="66" spans="1:35">
      <c r="A66" s="7" t="s">
        <v>19</v>
      </c>
      <c r="B66" s="7" t="s">
        <v>11</v>
      </c>
      <c r="C66" s="8">
        <v>7</v>
      </c>
      <c r="D66" s="7" t="s">
        <v>15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5">
        <f t="shared" si="1"/>
        <v>0</v>
      </c>
    </row>
    <row r="67" spans="1:35">
      <c r="A67" s="7" t="s">
        <v>19</v>
      </c>
      <c r="B67" s="7" t="s">
        <v>12</v>
      </c>
      <c r="C67" s="8">
        <v>7</v>
      </c>
      <c r="D67" s="7" t="s">
        <v>15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5">
        <f t="shared" si="1"/>
        <v>0</v>
      </c>
    </row>
    <row r="68" spans="1:35">
      <c r="A68" s="7" t="s">
        <v>19</v>
      </c>
      <c r="B68" s="7" t="s">
        <v>10</v>
      </c>
      <c r="C68" s="8">
        <v>7</v>
      </c>
      <c r="D68" s="7" t="s">
        <v>22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5">
        <f t="shared" si="1"/>
        <v>0</v>
      </c>
    </row>
    <row r="69" spans="1:35">
      <c r="A69" s="7" t="s">
        <v>19</v>
      </c>
      <c r="B69" s="7" t="s">
        <v>11</v>
      </c>
      <c r="C69" s="8">
        <v>7</v>
      </c>
      <c r="D69" s="7" t="s">
        <v>22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5">
        <f t="shared" ref="AI69:AI77" si="2">SUM(E69:AH69)</f>
        <v>0</v>
      </c>
    </row>
    <row r="70" spans="1:35">
      <c r="A70" s="7" t="s">
        <v>19</v>
      </c>
      <c r="B70" s="7" t="s">
        <v>12</v>
      </c>
      <c r="C70" s="8">
        <v>7</v>
      </c>
      <c r="D70" s="7" t="s">
        <v>22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5">
        <f t="shared" si="2"/>
        <v>0</v>
      </c>
    </row>
    <row r="71" spans="1:35">
      <c r="A71" s="7" t="s">
        <v>19</v>
      </c>
      <c r="B71" s="7" t="s">
        <v>20</v>
      </c>
      <c r="C71" s="8">
        <v>7</v>
      </c>
      <c r="D71" s="7" t="s">
        <v>22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5">
        <f t="shared" si="2"/>
        <v>0</v>
      </c>
    </row>
    <row r="72" spans="1:35">
      <c r="A72" s="7" t="s">
        <v>19</v>
      </c>
      <c r="B72" s="7" t="s">
        <v>11</v>
      </c>
      <c r="C72" s="8">
        <v>8</v>
      </c>
      <c r="D72" s="7" t="s">
        <v>15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5">
        <f t="shared" si="2"/>
        <v>0</v>
      </c>
    </row>
    <row r="73" spans="1:35">
      <c r="A73" s="7" t="s">
        <v>19</v>
      </c>
      <c r="B73" s="7" t="s">
        <v>12</v>
      </c>
      <c r="C73" s="8">
        <v>8</v>
      </c>
      <c r="D73" s="7" t="s">
        <v>15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5">
        <f t="shared" si="2"/>
        <v>0</v>
      </c>
    </row>
    <row r="74" spans="1:35">
      <c r="A74" s="7" t="s">
        <v>19</v>
      </c>
      <c r="B74" s="7" t="s">
        <v>11</v>
      </c>
      <c r="C74" s="8">
        <v>8</v>
      </c>
      <c r="D74" s="7" t="s">
        <v>22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5">
        <f t="shared" si="2"/>
        <v>0</v>
      </c>
    </row>
    <row r="75" spans="1:35">
      <c r="A75" s="7" t="s">
        <v>19</v>
      </c>
      <c r="B75" s="7" t="s">
        <v>12</v>
      </c>
      <c r="C75" s="8">
        <v>8</v>
      </c>
      <c r="D75" s="7" t="s">
        <v>22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5">
        <f t="shared" si="2"/>
        <v>0</v>
      </c>
    </row>
    <row r="76" spans="1:35">
      <c r="A76" s="7" t="s">
        <v>19</v>
      </c>
      <c r="B76" s="7" t="s">
        <v>20</v>
      </c>
      <c r="C76" s="8">
        <v>8</v>
      </c>
      <c r="D76" s="7" t="s">
        <v>22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5">
        <f t="shared" si="2"/>
        <v>0</v>
      </c>
    </row>
    <row r="77" spans="1:35">
      <c r="A77" s="7" t="s">
        <v>19</v>
      </c>
      <c r="B77" s="7" t="s">
        <v>21</v>
      </c>
      <c r="C77" s="8">
        <v>8</v>
      </c>
      <c r="D77" s="7" t="s">
        <v>22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5">
        <f t="shared" si="2"/>
        <v>0</v>
      </c>
    </row>
    <row r="78" spans="1:35">
      <c r="A78" s="16" t="s">
        <v>23</v>
      </c>
      <c r="B78" s="16"/>
      <c r="C78" s="16"/>
      <c r="D78" s="16"/>
      <c r="E78" s="17">
        <f t="shared" ref="E78:AI78" si="3">SUM(E3:E77)</f>
        <v>0</v>
      </c>
      <c r="F78" s="17">
        <f t="shared" si="3"/>
        <v>100000</v>
      </c>
      <c r="G78" s="17">
        <f t="shared" si="3"/>
        <v>132000</v>
      </c>
      <c r="H78" s="17">
        <f t="shared" si="3"/>
        <v>30000</v>
      </c>
      <c r="I78" s="17">
        <f t="shared" si="3"/>
        <v>420000</v>
      </c>
      <c r="J78" s="17">
        <f t="shared" si="3"/>
        <v>570000</v>
      </c>
      <c r="K78" s="17">
        <f t="shared" si="3"/>
        <v>1295000</v>
      </c>
      <c r="L78" s="17">
        <f t="shared" si="3"/>
        <v>600000</v>
      </c>
      <c r="M78" s="17">
        <f t="shared" si="3"/>
        <v>650000</v>
      </c>
      <c r="N78" s="17">
        <f t="shared" si="3"/>
        <v>0</v>
      </c>
      <c r="O78" s="17">
        <f t="shared" si="3"/>
        <v>20000</v>
      </c>
      <c r="P78" s="17">
        <f t="shared" si="3"/>
        <v>100000</v>
      </c>
      <c r="Q78" s="17">
        <f t="shared" si="3"/>
        <v>322000</v>
      </c>
      <c r="R78" s="17">
        <f t="shared" si="3"/>
        <v>0</v>
      </c>
      <c r="S78" s="17">
        <f t="shared" si="3"/>
        <v>500000</v>
      </c>
      <c r="T78" s="17">
        <f t="shared" si="3"/>
        <v>200000</v>
      </c>
      <c r="U78" s="17">
        <f t="shared" si="3"/>
        <v>0</v>
      </c>
      <c r="V78" s="17">
        <f t="shared" si="3"/>
        <v>130000</v>
      </c>
      <c r="W78" s="17">
        <f t="shared" si="3"/>
        <v>306000</v>
      </c>
      <c r="X78" s="17">
        <f t="shared" si="3"/>
        <v>312000</v>
      </c>
      <c r="Y78" s="17">
        <f t="shared" si="3"/>
        <v>500000</v>
      </c>
      <c r="Z78" s="17">
        <f t="shared" si="3"/>
        <v>0</v>
      </c>
      <c r="AA78" s="17">
        <f t="shared" si="3"/>
        <v>500000</v>
      </c>
      <c r="AB78" s="17">
        <f t="shared" si="3"/>
        <v>0</v>
      </c>
      <c r="AC78" s="17">
        <f t="shared" si="3"/>
        <v>1000000</v>
      </c>
      <c r="AD78" s="17">
        <f t="shared" si="3"/>
        <v>1460000</v>
      </c>
      <c r="AE78" s="17">
        <f t="shared" si="3"/>
        <v>720000</v>
      </c>
      <c r="AF78" s="17">
        <f t="shared" si="3"/>
        <v>480000</v>
      </c>
      <c r="AG78" s="17">
        <f t="shared" si="3"/>
        <v>0</v>
      </c>
      <c r="AH78" s="17">
        <f t="shared" si="3"/>
        <v>1314000</v>
      </c>
      <c r="AI78" s="18">
        <f t="shared" si="3"/>
        <v>11661000</v>
      </c>
    </row>
  </sheetData>
  <mergeCells count="1">
    <mergeCell ref="A1:A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8"/>
  <sheetViews>
    <sheetView tabSelected="1" workbookViewId="0">
      <selection activeCell="L4" sqref="L4"/>
    </sheetView>
  </sheetViews>
  <sheetFormatPr defaultColWidth="8.8" defaultRowHeight="15"/>
  <cols>
    <col min="5" max="10" width="8.8" hidden="1" customWidth="1"/>
    <col min="11" max="35" width="8.8" customWidth="1"/>
    <col min="36" max="36" width="9.1"/>
  </cols>
  <sheetData>
    <row r="1" spans="1:3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A2" s="2" t="s">
        <v>1</v>
      </c>
      <c r="B2" s="2" t="s">
        <v>2</v>
      </c>
      <c r="C2" s="2" t="s">
        <v>3</v>
      </c>
      <c r="D2" s="2" t="s">
        <v>4</v>
      </c>
      <c r="E2" s="9">
        <v>45566</v>
      </c>
      <c r="F2" s="9">
        <v>45567</v>
      </c>
      <c r="G2" s="9">
        <v>45568</v>
      </c>
      <c r="H2" s="9">
        <v>45569</v>
      </c>
      <c r="I2" s="9">
        <v>45570</v>
      </c>
      <c r="J2" s="9">
        <v>45571</v>
      </c>
      <c r="K2" s="9">
        <v>45572</v>
      </c>
      <c r="L2" s="9">
        <v>45573</v>
      </c>
      <c r="M2" s="9">
        <v>45574</v>
      </c>
      <c r="N2" s="9">
        <v>45575</v>
      </c>
      <c r="O2" s="9">
        <v>45576</v>
      </c>
      <c r="P2" s="9">
        <v>45577</v>
      </c>
      <c r="Q2" s="9">
        <v>45578</v>
      </c>
      <c r="R2" s="9">
        <v>45579</v>
      </c>
      <c r="S2" s="9">
        <v>45580</v>
      </c>
      <c r="T2" s="9">
        <v>45581</v>
      </c>
      <c r="U2" s="9">
        <v>45582</v>
      </c>
      <c r="V2" s="9">
        <v>45583</v>
      </c>
      <c r="W2" s="9">
        <v>45584</v>
      </c>
      <c r="X2" s="9">
        <v>45585</v>
      </c>
      <c r="Y2" s="9">
        <v>45586</v>
      </c>
      <c r="Z2" s="9">
        <v>45587</v>
      </c>
      <c r="AA2" s="9">
        <v>45588</v>
      </c>
      <c r="AB2" s="9">
        <v>45589</v>
      </c>
      <c r="AC2" s="9">
        <v>45590</v>
      </c>
      <c r="AD2" s="9">
        <v>45591</v>
      </c>
      <c r="AE2" s="9">
        <v>45592</v>
      </c>
      <c r="AF2" s="9">
        <v>45593</v>
      </c>
      <c r="AG2" s="9">
        <v>45594</v>
      </c>
      <c r="AH2" s="9">
        <v>45595</v>
      </c>
      <c r="AI2" s="9">
        <v>45596</v>
      </c>
      <c r="AJ2" s="2" t="s">
        <v>5</v>
      </c>
    </row>
    <row r="3" spans="1:36">
      <c r="A3" s="3" t="s">
        <v>6</v>
      </c>
      <c r="B3" s="3" t="s">
        <v>7</v>
      </c>
      <c r="C3" s="4">
        <v>3</v>
      </c>
      <c r="D3" s="3" t="s">
        <v>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5">
        <f t="shared" ref="AJ3:AJ66" si="0">SUM(E3:AI3)</f>
        <v>0</v>
      </c>
    </row>
    <row r="4" spans="1:36">
      <c r="A4" s="3" t="s">
        <v>6</v>
      </c>
      <c r="B4" s="3" t="s">
        <v>9</v>
      </c>
      <c r="C4" s="4">
        <v>3</v>
      </c>
      <c r="D4" s="3" t="s">
        <v>8</v>
      </c>
      <c r="E4" s="10">
        <f>6000+20000+4000+30000</f>
        <v>60000</v>
      </c>
      <c r="F4" s="10">
        <f>40000</f>
        <v>40000</v>
      </c>
      <c r="G4" s="10"/>
      <c r="H4" s="10"/>
      <c r="I4" s="10"/>
      <c r="J4" s="10"/>
      <c r="K4" s="10">
        <v>20000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5">
        <f t="shared" si="0"/>
        <v>120000</v>
      </c>
    </row>
    <row r="5" spans="1:36">
      <c r="A5" s="3" t="s">
        <v>6</v>
      </c>
      <c r="B5" s="3" t="s">
        <v>10</v>
      </c>
      <c r="C5" s="4">
        <v>3</v>
      </c>
      <c r="D5" s="3" t="s">
        <v>8</v>
      </c>
      <c r="E5" s="10">
        <f>44000+10000+4000+120000</f>
        <v>178000</v>
      </c>
      <c r="F5" s="10">
        <f>50000+15000+100000</f>
        <v>165000</v>
      </c>
      <c r="G5" s="10"/>
      <c r="H5" s="10">
        <f>20000+54000</f>
        <v>74000</v>
      </c>
      <c r="I5" s="10">
        <f>40000+400000</f>
        <v>440000</v>
      </c>
      <c r="J5" s="10"/>
      <c r="K5" s="10">
        <v>170000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5">
        <f t="shared" si="0"/>
        <v>1027000</v>
      </c>
    </row>
    <row r="6" spans="1:36">
      <c r="A6" s="3" t="s">
        <v>6</v>
      </c>
      <c r="B6" s="3" t="s">
        <v>11</v>
      </c>
      <c r="C6" s="4">
        <v>3</v>
      </c>
      <c r="D6" s="3" t="s">
        <v>8</v>
      </c>
      <c r="E6" s="10">
        <f>12000+50000</f>
        <v>62000</v>
      </c>
      <c r="F6" s="10">
        <f>10000+50000+30000</f>
        <v>90000</v>
      </c>
      <c r="G6" s="10"/>
      <c r="H6" s="10">
        <f>100000+20000</f>
        <v>120000</v>
      </c>
      <c r="I6" s="10">
        <f>60000</f>
        <v>60000</v>
      </c>
      <c r="J6" s="10"/>
      <c r="K6" s="10">
        <v>20000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5">
        <f t="shared" si="0"/>
        <v>352000</v>
      </c>
    </row>
    <row r="7" spans="1:36">
      <c r="A7" s="3" t="s">
        <v>6</v>
      </c>
      <c r="B7" s="3" t="s">
        <v>12</v>
      </c>
      <c r="C7" s="4">
        <v>3</v>
      </c>
      <c r="D7" s="3" t="s">
        <v>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5">
        <f t="shared" si="0"/>
        <v>0</v>
      </c>
    </row>
    <row r="8" spans="1:36">
      <c r="A8" s="3" t="s">
        <v>6</v>
      </c>
      <c r="B8" s="3" t="s">
        <v>9</v>
      </c>
      <c r="C8" s="4">
        <v>3</v>
      </c>
      <c r="D8" s="3" t="s">
        <v>13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5">
        <f t="shared" si="0"/>
        <v>0</v>
      </c>
    </row>
    <row r="9" spans="1:36">
      <c r="A9" s="3" t="s">
        <v>6</v>
      </c>
      <c r="B9" s="3" t="s">
        <v>10</v>
      </c>
      <c r="C9" s="4">
        <v>3</v>
      </c>
      <c r="D9" s="3" t="s">
        <v>13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5">
        <f t="shared" si="0"/>
        <v>0</v>
      </c>
    </row>
    <row r="10" spans="1:36">
      <c r="A10" s="3" t="s">
        <v>6</v>
      </c>
      <c r="B10" s="3" t="s">
        <v>11</v>
      </c>
      <c r="C10" s="4">
        <v>3</v>
      </c>
      <c r="D10" s="3" t="s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5">
        <f t="shared" si="0"/>
        <v>0</v>
      </c>
    </row>
    <row r="11" spans="1:36">
      <c r="A11" s="3" t="s">
        <v>6</v>
      </c>
      <c r="B11" s="3" t="s">
        <v>7</v>
      </c>
      <c r="C11" s="4">
        <v>3</v>
      </c>
      <c r="D11" s="3" t="s">
        <v>14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5">
        <f t="shared" si="0"/>
        <v>0</v>
      </c>
    </row>
    <row r="12" spans="1:36">
      <c r="A12" s="3" t="s">
        <v>6</v>
      </c>
      <c r="B12" s="3" t="s">
        <v>9</v>
      </c>
      <c r="C12" s="4">
        <v>3</v>
      </c>
      <c r="D12" s="3" t="s">
        <v>14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5">
        <f t="shared" si="0"/>
        <v>0</v>
      </c>
    </row>
    <row r="13" spans="1:36">
      <c r="A13" s="3" t="s">
        <v>6</v>
      </c>
      <c r="B13" s="3" t="s">
        <v>10</v>
      </c>
      <c r="C13" s="4">
        <v>3</v>
      </c>
      <c r="D13" s="3" t="s">
        <v>14</v>
      </c>
      <c r="E13" s="10"/>
      <c r="F13" s="10">
        <v>40000</v>
      </c>
      <c r="G13" s="10"/>
      <c r="H13" s="10">
        <f>20000</f>
        <v>20000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5">
        <f t="shared" si="0"/>
        <v>60000</v>
      </c>
    </row>
    <row r="14" spans="1:36">
      <c r="A14" s="3" t="s">
        <v>6</v>
      </c>
      <c r="B14" s="3" t="s">
        <v>11</v>
      </c>
      <c r="C14" s="4">
        <v>3</v>
      </c>
      <c r="D14" s="3" t="s">
        <v>14</v>
      </c>
      <c r="E14" s="10"/>
      <c r="F14" s="10">
        <v>10000</v>
      </c>
      <c r="G14" s="10">
        <f>300000</f>
        <v>300000</v>
      </c>
      <c r="H14" s="10">
        <v>30000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5">
        <f t="shared" si="0"/>
        <v>340000</v>
      </c>
    </row>
    <row r="15" spans="1:36">
      <c r="A15" s="3" t="s">
        <v>6</v>
      </c>
      <c r="B15" s="3" t="s">
        <v>9</v>
      </c>
      <c r="C15" s="4">
        <v>3</v>
      </c>
      <c r="D15" s="3" t="s">
        <v>15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5">
        <f t="shared" si="0"/>
        <v>0</v>
      </c>
    </row>
    <row r="16" spans="1:36">
      <c r="A16" s="3" t="s">
        <v>6</v>
      </c>
      <c r="B16" s="3" t="s">
        <v>10</v>
      </c>
      <c r="C16" s="4">
        <v>3</v>
      </c>
      <c r="D16" s="3" t="s">
        <v>15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5">
        <f t="shared" si="0"/>
        <v>0</v>
      </c>
    </row>
    <row r="17" spans="1:36">
      <c r="A17" s="3" t="s">
        <v>6</v>
      </c>
      <c r="B17" s="3" t="s">
        <v>11</v>
      </c>
      <c r="C17" s="4">
        <v>3</v>
      </c>
      <c r="D17" s="3" t="s">
        <v>15</v>
      </c>
      <c r="E17" s="10"/>
      <c r="F17" s="10"/>
      <c r="G17" s="10"/>
      <c r="H17" s="10">
        <v>20000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5">
        <f t="shared" si="0"/>
        <v>20000</v>
      </c>
    </row>
    <row r="18" spans="1:36">
      <c r="A18" s="3" t="s">
        <v>6</v>
      </c>
      <c r="B18" s="3" t="s">
        <v>9</v>
      </c>
      <c r="C18" s="4">
        <v>3</v>
      </c>
      <c r="D18" s="3" t="s">
        <v>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5">
        <f t="shared" si="0"/>
        <v>0</v>
      </c>
    </row>
    <row r="19" spans="1:36">
      <c r="A19" s="3" t="s">
        <v>6</v>
      </c>
      <c r="B19" s="3" t="s">
        <v>10</v>
      </c>
      <c r="C19" s="4">
        <v>3</v>
      </c>
      <c r="D19" s="3" t="s">
        <v>16</v>
      </c>
      <c r="E19" s="10"/>
      <c r="F19" s="10"/>
      <c r="G19" s="10">
        <v>20000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5">
        <f t="shared" si="0"/>
        <v>20000</v>
      </c>
    </row>
    <row r="20" spans="1:36">
      <c r="A20" s="3" t="s">
        <v>6</v>
      </c>
      <c r="B20" s="3" t="s">
        <v>12</v>
      </c>
      <c r="C20" s="4">
        <v>3</v>
      </c>
      <c r="D20" s="3" t="s">
        <v>15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5">
        <f t="shared" si="0"/>
        <v>0</v>
      </c>
    </row>
    <row r="21" spans="1:36">
      <c r="A21" s="3" t="s">
        <v>6</v>
      </c>
      <c r="B21" s="3" t="s">
        <v>9</v>
      </c>
      <c r="C21" s="4">
        <v>4</v>
      </c>
      <c r="D21" s="3" t="s">
        <v>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5">
        <f t="shared" si="0"/>
        <v>0</v>
      </c>
    </row>
    <row r="22" spans="1:36">
      <c r="A22" s="3" t="s">
        <v>6</v>
      </c>
      <c r="B22" s="3" t="s">
        <v>10</v>
      </c>
      <c r="C22" s="4">
        <v>4</v>
      </c>
      <c r="D22" s="3" t="s">
        <v>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5">
        <f t="shared" si="0"/>
        <v>0</v>
      </c>
    </row>
    <row r="23" spans="1:36">
      <c r="A23" s="3" t="s">
        <v>6</v>
      </c>
      <c r="B23" s="3" t="s">
        <v>11</v>
      </c>
      <c r="C23" s="4">
        <v>4</v>
      </c>
      <c r="D23" s="3" t="s">
        <v>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5">
        <f t="shared" si="0"/>
        <v>0</v>
      </c>
    </row>
    <row r="24" spans="1:36">
      <c r="A24" s="3" t="s">
        <v>6</v>
      </c>
      <c r="B24" s="3" t="s">
        <v>12</v>
      </c>
      <c r="C24" s="4">
        <v>4</v>
      </c>
      <c r="D24" s="3" t="s">
        <v>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5">
        <f t="shared" si="0"/>
        <v>0</v>
      </c>
    </row>
    <row r="25" spans="1:36">
      <c r="A25" s="3" t="s">
        <v>6</v>
      </c>
      <c r="B25" s="3" t="s">
        <v>9</v>
      </c>
      <c r="C25" s="4">
        <v>4</v>
      </c>
      <c r="D25" s="3" t="s">
        <v>15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5">
        <f t="shared" si="0"/>
        <v>0</v>
      </c>
    </row>
    <row r="26" spans="1:36">
      <c r="A26" s="3" t="s">
        <v>6</v>
      </c>
      <c r="B26" s="3" t="s">
        <v>10</v>
      </c>
      <c r="C26" s="4">
        <v>4</v>
      </c>
      <c r="D26" s="3" t="s">
        <v>15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5">
        <f t="shared" si="0"/>
        <v>0</v>
      </c>
    </row>
    <row r="27" spans="1:36">
      <c r="A27" s="3" t="s">
        <v>6</v>
      </c>
      <c r="B27" s="3" t="s">
        <v>11</v>
      </c>
      <c r="C27" s="4">
        <v>4</v>
      </c>
      <c r="D27" s="3" t="s">
        <v>15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5">
        <f t="shared" si="0"/>
        <v>0</v>
      </c>
    </row>
    <row r="28" spans="1:36">
      <c r="A28" s="3" t="s">
        <v>6</v>
      </c>
      <c r="B28" s="3" t="s">
        <v>12</v>
      </c>
      <c r="C28" s="4">
        <v>4</v>
      </c>
      <c r="D28" s="3" t="s">
        <v>15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5">
        <f t="shared" si="0"/>
        <v>0</v>
      </c>
    </row>
    <row r="29" spans="1:36">
      <c r="A29" s="3" t="s">
        <v>6</v>
      </c>
      <c r="B29" s="3" t="s">
        <v>9</v>
      </c>
      <c r="C29" s="4">
        <v>5</v>
      </c>
      <c r="D29" s="3" t="s">
        <v>8</v>
      </c>
      <c r="E29" s="10"/>
      <c r="F29" s="10"/>
      <c r="G29" s="10"/>
      <c r="H29" s="10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5">
        <f t="shared" si="0"/>
        <v>0</v>
      </c>
    </row>
    <row r="30" spans="1:36">
      <c r="A30" s="3" t="s">
        <v>6</v>
      </c>
      <c r="B30" s="3" t="s">
        <v>10</v>
      </c>
      <c r="C30" s="4">
        <v>5</v>
      </c>
      <c r="D30" s="3" t="s">
        <v>8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5">
        <f t="shared" si="0"/>
        <v>0</v>
      </c>
    </row>
    <row r="31" spans="1:36">
      <c r="A31" s="3" t="s">
        <v>6</v>
      </c>
      <c r="B31" s="3" t="s">
        <v>11</v>
      </c>
      <c r="C31" s="4">
        <v>5</v>
      </c>
      <c r="D31" s="3" t="s">
        <v>8</v>
      </c>
      <c r="E31" s="10"/>
      <c r="F31" s="10"/>
      <c r="G31" s="10"/>
      <c r="H31" s="10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5">
        <f t="shared" si="0"/>
        <v>0</v>
      </c>
    </row>
    <row r="32" spans="1:36">
      <c r="A32" s="3" t="s">
        <v>6</v>
      </c>
      <c r="B32" s="3" t="s">
        <v>12</v>
      </c>
      <c r="C32" s="4">
        <v>5</v>
      </c>
      <c r="D32" s="3" t="s">
        <v>8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5">
        <f t="shared" si="0"/>
        <v>0</v>
      </c>
    </row>
    <row r="33" spans="1:36">
      <c r="A33" s="3" t="s">
        <v>6</v>
      </c>
      <c r="B33" s="3" t="s">
        <v>9</v>
      </c>
      <c r="C33" s="4">
        <v>5</v>
      </c>
      <c r="D33" s="3" t="s">
        <v>15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5">
        <f t="shared" si="0"/>
        <v>0</v>
      </c>
    </row>
    <row r="34" spans="1:36">
      <c r="A34" s="3" t="s">
        <v>6</v>
      </c>
      <c r="B34" s="3" t="s">
        <v>10</v>
      </c>
      <c r="C34" s="4">
        <v>5</v>
      </c>
      <c r="D34" s="3" t="s">
        <v>15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5">
        <f t="shared" si="0"/>
        <v>0</v>
      </c>
    </row>
    <row r="35" spans="1:36">
      <c r="A35" s="3" t="s">
        <v>6</v>
      </c>
      <c r="B35" s="3" t="s">
        <v>11</v>
      </c>
      <c r="C35" s="4">
        <v>5</v>
      </c>
      <c r="D35" s="3" t="s">
        <v>15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5">
        <f t="shared" si="0"/>
        <v>0</v>
      </c>
    </row>
    <row r="36" spans="1:36">
      <c r="A36" s="3" t="s">
        <v>6</v>
      </c>
      <c r="B36" s="3" t="s">
        <v>10</v>
      </c>
      <c r="C36" s="4">
        <v>6</v>
      </c>
      <c r="D36" s="3" t="s">
        <v>8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5">
        <f t="shared" si="0"/>
        <v>0</v>
      </c>
    </row>
    <row r="37" spans="1:36">
      <c r="A37" s="3" t="s">
        <v>6</v>
      </c>
      <c r="B37" s="3" t="s">
        <v>11</v>
      </c>
      <c r="C37" s="4">
        <v>6</v>
      </c>
      <c r="D37" s="3" t="s">
        <v>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5">
        <f t="shared" si="0"/>
        <v>0</v>
      </c>
    </row>
    <row r="38" spans="1:36">
      <c r="A38" s="3" t="s">
        <v>6</v>
      </c>
      <c r="B38" s="3" t="s">
        <v>12</v>
      </c>
      <c r="C38" s="4">
        <v>6</v>
      </c>
      <c r="D38" s="3" t="s">
        <v>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5">
        <f t="shared" si="0"/>
        <v>0</v>
      </c>
    </row>
    <row r="39" spans="1:36">
      <c r="A39" s="3" t="s">
        <v>6</v>
      </c>
      <c r="B39" s="3" t="s">
        <v>11</v>
      </c>
      <c r="C39" s="4">
        <v>6</v>
      </c>
      <c r="D39" s="3" t="s">
        <v>15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5">
        <f t="shared" si="0"/>
        <v>0</v>
      </c>
    </row>
    <row r="40" spans="1:36">
      <c r="A40" s="3" t="s">
        <v>6</v>
      </c>
      <c r="B40" s="3" t="s">
        <v>17</v>
      </c>
      <c r="C40" s="4">
        <v>7</v>
      </c>
      <c r="D40" s="3" t="s">
        <v>15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5">
        <f t="shared" si="0"/>
        <v>0</v>
      </c>
    </row>
    <row r="41" spans="1:36">
      <c r="A41" s="5" t="s">
        <v>18</v>
      </c>
      <c r="B41" s="5" t="s">
        <v>9</v>
      </c>
      <c r="C41" s="6">
        <v>3</v>
      </c>
      <c r="D41" s="5" t="s">
        <v>8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5">
        <f t="shared" si="0"/>
        <v>0</v>
      </c>
    </row>
    <row r="42" spans="1:36">
      <c r="A42" s="5" t="s">
        <v>18</v>
      </c>
      <c r="B42" s="5" t="s">
        <v>9</v>
      </c>
      <c r="C42" s="6">
        <v>3</v>
      </c>
      <c r="D42" s="5" t="s">
        <v>14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5">
        <f t="shared" si="0"/>
        <v>0</v>
      </c>
    </row>
    <row r="43" spans="1:36">
      <c r="A43" s="5" t="s">
        <v>18</v>
      </c>
      <c r="B43" s="5" t="s">
        <v>10</v>
      </c>
      <c r="C43" s="6">
        <v>3</v>
      </c>
      <c r="D43" s="5" t="s">
        <v>15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5">
        <f t="shared" si="0"/>
        <v>0</v>
      </c>
    </row>
    <row r="44" spans="1:36">
      <c r="A44" s="5" t="s">
        <v>18</v>
      </c>
      <c r="B44" s="5" t="s">
        <v>11</v>
      </c>
      <c r="C44" s="6">
        <v>3</v>
      </c>
      <c r="D44" s="5" t="s">
        <v>15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5">
        <f t="shared" si="0"/>
        <v>0</v>
      </c>
    </row>
    <row r="45" spans="1:36">
      <c r="A45" s="5" t="s">
        <v>18</v>
      </c>
      <c r="B45" s="5" t="s">
        <v>11</v>
      </c>
      <c r="C45" s="6">
        <v>4</v>
      </c>
      <c r="D45" s="5" t="s">
        <v>15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5">
        <f t="shared" si="0"/>
        <v>0</v>
      </c>
    </row>
    <row r="46" spans="1:36">
      <c r="A46" s="5" t="s">
        <v>18</v>
      </c>
      <c r="B46" s="5" t="s">
        <v>10</v>
      </c>
      <c r="C46" s="6">
        <v>4</v>
      </c>
      <c r="D46" s="5" t="s">
        <v>15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5">
        <f t="shared" si="0"/>
        <v>0</v>
      </c>
    </row>
    <row r="47" spans="1:36">
      <c r="A47" s="5" t="s">
        <v>18</v>
      </c>
      <c r="B47" s="5" t="s">
        <v>10</v>
      </c>
      <c r="C47" s="6">
        <v>5</v>
      </c>
      <c r="D47" s="5" t="s">
        <v>8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5">
        <f t="shared" si="0"/>
        <v>0</v>
      </c>
    </row>
    <row r="48" spans="1:36">
      <c r="A48" s="5" t="s">
        <v>18</v>
      </c>
      <c r="B48" s="5" t="s">
        <v>9</v>
      </c>
      <c r="C48" s="6">
        <v>6</v>
      </c>
      <c r="D48" s="5" t="s">
        <v>15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5">
        <f t="shared" si="0"/>
        <v>0</v>
      </c>
    </row>
    <row r="49" spans="1:36">
      <c r="A49" s="5" t="s">
        <v>18</v>
      </c>
      <c r="B49" s="5" t="s">
        <v>11</v>
      </c>
      <c r="C49" s="6">
        <v>6</v>
      </c>
      <c r="D49" s="5" t="s">
        <v>15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5">
        <f t="shared" si="0"/>
        <v>0</v>
      </c>
    </row>
    <row r="50" spans="1:36">
      <c r="A50" s="5" t="s">
        <v>18</v>
      </c>
      <c r="B50" s="5" t="s">
        <v>11</v>
      </c>
      <c r="C50" s="6">
        <v>6</v>
      </c>
      <c r="D50" s="5" t="s">
        <v>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5">
        <f t="shared" si="0"/>
        <v>0</v>
      </c>
    </row>
    <row r="51" spans="1:36">
      <c r="A51" s="5" t="s">
        <v>18</v>
      </c>
      <c r="B51" s="5" t="s">
        <v>9</v>
      </c>
      <c r="C51" s="6">
        <v>7</v>
      </c>
      <c r="D51" s="5" t="s">
        <v>15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5">
        <f t="shared" si="0"/>
        <v>0</v>
      </c>
    </row>
    <row r="52" spans="1:36">
      <c r="A52" s="5" t="s">
        <v>18</v>
      </c>
      <c r="B52" s="5" t="s">
        <v>10</v>
      </c>
      <c r="C52" s="6">
        <v>7</v>
      </c>
      <c r="D52" s="5" t="s">
        <v>15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5">
        <f t="shared" si="0"/>
        <v>0</v>
      </c>
    </row>
    <row r="53" spans="1:36">
      <c r="A53" s="5" t="s">
        <v>18</v>
      </c>
      <c r="B53" s="5" t="s">
        <v>11</v>
      </c>
      <c r="C53" s="6">
        <v>7</v>
      </c>
      <c r="D53" s="5" t="s">
        <v>15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5">
        <f t="shared" si="0"/>
        <v>0</v>
      </c>
    </row>
    <row r="54" spans="1:36">
      <c r="A54" s="5" t="s">
        <v>18</v>
      </c>
      <c r="B54" s="5" t="s">
        <v>12</v>
      </c>
      <c r="C54" s="6">
        <v>7</v>
      </c>
      <c r="D54" s="5" t="s">
        <v>15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5">
        <f t="shared" si="0"/>
        <v>0</v>
      </c>
    </row>
    <row r="55" spans="1:36">
      <c r="A55" s="5" t="s">
        <v>18</v>
      </c>
      <c r="B55" s="5" t="s">
        <v>10</v>
      </c>
      <c r="C55" s="6">
        <v>8</v>
      </c>
      <c r="D55" s="5" t="s">
        <v>15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5">
        <f t="shared" si="0"/>
        <v>0</v>
      </c>
    </row>
    <row r="56" spans="1:36">
      <c r="A56" s="7" t="s">
        <v>19</v>
      </c>
      <c r="B56" s="7" t="s">
        <v>11</v>
      </c>
      <c r="C56" s="8">
        <v>3</v>
      </c>
      <c r="D56" s="7" t="s">
        <v>8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5">
        <f t="shared" si="0"/>
        <v>0</v>
      </c>
    </row>
    <row r="57" spans="1:36">
      <c r="A57" s="7" t="s">
        <v>19</v>
      </c>
      <c r="B57" s="7" t="s">
        <v>11</v>
      </c>
      <c r="C57" s="8">
        <v>3</v>
      </c>
      <c r="D57" s="7" t="s">
        <v>15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5">
        <f t="shared" si="0"/>
        <v>0</v>
      </c>
    </row>
    <row r="58" spans="1:36">
      <c r="A58" s="7" t="s">
        <v>19</v>
      </c>
      <c r="B58" s="7" t="s">
        <v>11</v>
      </c>
      <c r="C58" s="8">
        <v>4</v>
      </c>
      <c r="D58" s="7" t="s">
        <v>15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5">
        <f t="shared" si="0"/>
        <v>0</v>
      </c>
    </row>
    <row r="59" spans="1:36">
      <c r="A59" s="7" t="s">
        <v>19</v>
      </c>
      <c r="B59" s="7" t="s">
        <v>9</v>
      </c>
      <c r="C59" s="8">
        <v>6</v>
      </c>
      <c r="D59" s="7" t="s">
        <v>15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5">
        <f t="shared" si="0"/>
        <v>0</v>
      </c>
    </row>
    <row r="60" spans="1:36">
      <c r="A60" s="7" t="s">
        <v>19</v>
      </c>
      <c r="B60" s="7" t="s">
        <v>10</v>
      </c>
      <c r="C60" s="8">
        <v>6</v>
      </c>
      <c r="D60" s="7" t="s">
        <v>15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5">
        <f t="shared" si="0"/>
        <v>0</v>
      </c>
    </row>
    <row r="61" spans="1:36">
      <c r="A61" s="7" t="s">
        <v>19</v>
      </c>
      <c r="B61" s="7" t="s">
        <v>20</v>
      </c>
      <c r="C61" s="8">
        <v>6</v>
      </c>
      <c r="D61" s="7" t="s">
        <v>15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5">
        <f t="shared" si="0"/>
        <v>0</v>
      </c>
    </row>
    <row r="62" spans="1:36">
      <c r="A62" s="7" t="s">
        <v>19</v>
      </c>
      <c r="B62" s="7" t="s">
        <v>21</v>
      </c>
      <c r="C62" s="8">
        <v>6</v>
      </c>
      <c r="D62" s="7" t="s">
        <v>15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5">
        <f t="shared" si="0"/>
        <v>0</v>
      </c>
    </row>
    <row r="63" spans="1:36">
      <c r="A63" s="7" t="s">
        <v>19</v>
      </c>
      <c r="B63" s="7" t="s">
        <v>11</v>
      </c>
      <c r="C63" s="8">
        <v>6</v>
      </c>
      <c r="D63" s="7" t="s">
        <v>22</v>
      </c>
      <c r="E63" s="12"/>
      <c r="F63" s="12"/>
      <c r="G63" s="12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5">
        <f t="shared" si="0"/>
        <v>0</v>
      </c>
    </row>
    <row r="64" spans="1:36">
      <c r="A64" s="7" t="s">
        <v>19</v>
      </c>
      <c r="B64" s="7" t="s">
        <v>12</v>
      </c>
      <c r="C64" s="8">
        <v>6</v>
      </c>
      <c r="D64" s="7" t="s">
        <v>22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5">
        <f t="shared" si="0"/>
        <v>0</v>
      </c>
    </row>
    <row r="65" spans="1:36">
      <c r="A65" s="7" t="s">
        <v>19</v>
      </c>
      <c r="B65" s="7" t="s">
        <v>10</v>
      </c>
      <c r="C65" s="8">
        <v>7</v>
      </c>
      <c r="D65" s="7" t="s">
        <v>15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5">
        <f t="shared" si="0"/>
        <v>0</v>
      </c>
    </row>
    <row r="66" spans="1:36">
      <c r="A66" s="7" t="s">
        <v>19</v>
      </c>
      <c r="B66" s="7" t="s">
        <v>11</v>
      </c>
      <c r="C66" s="8">
        <v>7</v>
      </c>
      <c r="D66" s="7" t="s">
        <v>15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5">
        <f t="shared" si="0"/>
        <v>0</v>
      </c>
    </row>
    <row r="67" spans="1:36">
      <c r="A67" s="7" t="s">
        <v>19</v>
      </c>
      <c r="B67" s="7" t="s">
        <v>12</v>
      </c>
      <c r="C67" s="8">
        <v>7</v>
      </c>
      <c r="D67" s="7" t="s">
        <v>15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5">
        <f t="shared" ref="AJ67:AJ77" si="1">SUM(E67:AI67)</f>
        <v>0</v>
      </c>
    </row>
    <row r="68" spans="1:36">
      <c r="A68" s="7" t="s">
        <v>19</v>
      </c>
      <c r="B68" s="7" t="s">
        <v>10</v>
      </c>
      <c r="C68" s="8">
        <v>7</v>
      </c>
      <c r="D68" s="7" t="s">
        <v>22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5">
        <f t="shared" si="1"/>
        <v>0</v>
      </c>
    </row>
    <row r="69" spans="1:36">
      <c r="A69" s="7" t="s">
        <v>19</v>
      </c>
      <c r="B69" s="7" t="s">
        <v>11</v>
      </c>
      <c r="C69" s="8">
        <v>7</v>
      </c>
      <c r="D69" s="7" t="s">
        <v>22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5">
        <f t="shared" si="1"/>
        <v>0</v>
      </c>
    </row>
    <row r="70" spans="1:36">
      <c r="A70" s="7" t="s">
        <v>19</v>
      </c>
      <c r="B70" s="7" t="s">
        <v>12</v>
      </c>
      <c r="C70" s="8">
        <v>7</v>
      </c>
      <c r="D70" s="7" t="s">
        <v>22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5">
        <f t="shared" si="1"/>
        <v>0</v>
      </c>
    </row>
    <row r="71" spans="1:36">
      <c r="A71" s="7" t="s">
        <v>19</v>
      </c>
      <c r="B71" s="7" t="s">
        <v>20</v>
      </c>
      <c r="C71" s="8">
        <v>7</v>
      </c>
      <c r="D71" s="7" t="s">
        <v>22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5">
        <f t="shared" si="1"/>
        <v>0</v>
      </c>
    </row>
    <row r="72" spans="1:36">
      <c r="A72" s="7" t="s">
        <v>19</v>
      </c>
      <c r="B72" s="7" t="s">
        <v>11</v>
      </c>
      <c r="C72" s="8">
        <v>8</v>
      </c>
      <c r="D72" s="7" t="s">
        <v>15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5">
        <f t="shared" si="1"/>
        <v>0</v>
      </c>
    </row>
    <row r="73" spans="1:36">
      <c r="A73" s="7" t="s">
        <v>19</v>
      </c>
      <c r="B73" s="7" t="s">
        <v>12</v>
      </c>
      <c r="C73" s="8">
        <v>8</v>
      </c>
      <c r="D73" s="7" t="s">
        <v>15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5">
        <f t="shared" si="1"/>
        <v>0</v>
      </c>
    </row>
    <row r="74" spans="1:36">
      <c r="A74" s="7" t="s">
        <v>19</v>
      </c>
      <c r="B74" s="7" t="s">
        <v>11</v>
      </c>
      <c r="C74" s="8">
        <v>8</v>
      </c>
      <c r="D74" s="7" t="s">
        <v>22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5">
        <f t="shared" si="1"/>
        <v>0</v>
      </c>
    </row>
    <row r="75" spans="1:36">
      <c r="A75" s="7" t="s">
        <v>19</v>
      </c>
      <c r="B75" s="7" t="s">
        <v>12</v>
      </c>
      <c r="C75" s="8">
        <v>8</v>
      </c>
      <c r="D75" s="7" t="s">
        <v>22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5">
        <f t="shared" si="1"/>
        <v>0</v>
      </c>
    </row>
    <row r="76" spans="1:36">
      <c r="A76" s="7" t="s">
        <v>19</v>
      </c>
      <c r="B76" s="7" t="s">
        <v>20</v>
      </c>
      <c r="C76" s="8">
        <v>8</v>
      </c>
      <c r="D76" s="7" t="s">
        <v>22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5">
        <f t="shared" si="1"/>
        <v>0</v>
      </c>
    </row>
    <row r="77" spans="1:36">
      <c r="A77" s="7" t="s">
        <v>19</v>
      </c>
      <c r="B77" s="7" t="s">
        <v>21</v>
      </c>
      <c r="C77" s="8">
        <v>8</v>
      </c>
      <c r="D77" s="7" t="s">
        <v>22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5">
        <f t="shared" si="1"/>
        <v>0</v>
      </c>
    </row>
    <row r="78" spans="1:36">
      <c r="A78" s="16" t="s">
        <v>23</v>
      </c>
      <c r="B78" s="16"/>
      <c r="C78" s="16"/>
      <c r="D78" s="16"/>
      <c r="E78" s="17">
        <f t="shared" ref="E78:AJ78" si="2">SUM(E3:E77)</f>
        <v>300000</v>
      </c>
      <c r="F78" s="17">
        <f t="shared" si="2"/>
        <v>345000</v>
      </c>
      <c r="G78" s="17">
        <f t="shared" si="2"/>
        <v>320000</v>
      </c>
      <c r="H78" s="17">
        <f t="shared" si="2"/>
        <v>264000</v>
      </c>
      <c r="I78" s="17">
        <f t="shared" si="2"/>
        <v>500000</v>
      </c>
      <c r="J78" s="17">
        <f t="shared" si="2"/>
        <v>0</v>
      </c>
      <c r="K78" s="17">
        <f t="shared" si="2"/>
        <v>210000</v>
      </c>
      <c r="L78" s="17">
        <f t="shared" si="2"/>
        <v>0</v>
      </c>
      <c r="M78" s="17">
        <f t="shared" si="2"/>
        <v>0</v>
      </c>
      <c r="N78" s="17">
        <f t="shared" si="2"/>
        <v>0</v>
      </c>
      <c r="O78" s="17">
        <f t="shared" si="2"/>
        <v>0</v>
      </c>
      <c r="P78" s="17">
        <f t="shared" si="2"/>
        <v>0</v>
      </c>
      <c r="Q78" s="17">
        <f t="shared" si="2"/>
        <v>0</v>
      </c>
      <c r="R78" s="17">
        <f t="shared" si="2"/>
        <v>0</v>
      </c>
      <c r="S78" s="17">
        <f t="shared" si="2"/>
        <v>0</v>
      </c>
      <c r="T78" s="17">
        <f t="shared" si="2"/>
        <v>0</v>
      </c>
      <c r="U78" s="17">
        <f t="shared" si="2"/>
        <v>0</v>
      </c>
      <c r="V78" s="17">
        <f t="shared" si="2"/>
        <v>0</v>
      </c>
      <c r="W78" s="17">
        <f t="shared" si="2"/>
        <v>0</v>
      </c>
      <c r="X78" s="17">
        <f t="shared" si="2"/>
        <v>0</v>
      </c>
      <c r="Y78" s="17">
        <f t="shared" si="2"/>
        <v>0</v>
      </c>
      <c r="Z78" s="17">
        <f t="shared" si="2"/>
        <v>0</v>
      </c>
      <c r="AA78" s="17">
        <f t="shared" si="2"/>
        <v>0</v>
      </c>
      <c r="AB78" s="17">
        <f t="shared" si="2"/>
        <v>0</v>
      </c>
      <c r="AC78" s="17">
        <f t="shared" si="2"/>
        <v>0</v>
      </c>
      <c r="AD78" s="17">
        <f t="shared" si="2"/>
        <v>0</v>
      </c>
      <c r="AE78" s="17">
        <f t="shared" si="2"/>
        <v>0</v>
      </c>
      <c r="AF78" s="17">
        <f t="shared" si="2"/>
        <v>0</v>
      </c>
      <c r="AG78" s="17">
        <f t="shared" si="2"/>
        <v>0</v>
      </c>
      <c r="AH78" s="17">
        <f t="shared" si="2"/>
        <v>0</v>
      </c>
      <c r="AI78" s="17">
        <f t="shared" si="2"/>
        <v>0</v>
      </c>
      <c r="AJ78" s="18">
        <f t="shared" si="2"/>
        <v>1939000</v>
      </c>
    </row>
  </sheetData>
  <mergeCells count="1">
    <mergeCell ref="A1:A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SEPT,24</vt:lpstr>
      <vt:lpstr>OCT,24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krishnamurari</dc:creator>
  <cp:lastModifiedBy>alamins</cp:lastModifiedBy>
  <dcterms:created xsi:type="dcterms:W3CDTF">2024-10-07T08:23:00Z</dcterms:created>
  <dcterms:modified xsi:type="dcterms:W3CDTF">2024-10-10T14:59:38Z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