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 Free lancing analysis\ID 108 anuragini CRD analysis\Results\"/>
    </mc:Choice>
  </mc:AlternateContent>
  <xr:revisionPtr revIDLastSave="0" documentId="13_ncr:1_{B19B14AC-55CA-4107-8BF5-DBF835DA5E4F}" xr6:coauthVersionLast="47" xr6:coauthVersionMax="47" xr10:uidLastSave="{00000000-0000-0000-0000-000000000000}"/>
  <bookViews>
    <workbookView xWindow="-108" yWindow="-108" windowWidth="23256" windowHeight="12456" xr2:uid="{2AD597ED-E3D8-4950-BA75-2BD3234D3A47}"/>
  </bookViews>
  <sheets>
    <sheet name="Root Length harvest" sheetId="1" r:id="rId1"/>
  </sheets>
  <definedNames>
    <definedName name="solver_adj" localSheetId="0" hidden="1">'Root Length harvest'!$C$4:$E$24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'Root Length harvest'!$E$52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2.34192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B52" i="1" s="1"/>
  <c r="B50" i="1"/>
  <c r="B30" i="1"/>
  <c r="B54" i="1" s="1"/>
  <c r="G25" i="1"/>
  <c r="F25" i="1"/>
  <c r="E27" i="1" s="1"/>
  <c r="E25" i="1"/>
  <c r="D25" i="1"/>
  <c r="C25" i="1"/>
  <c r="G24" i="1"/>
  <c r="D66" i="1" s="1"/>
  <c r="F24" i="1"/>
  <c r="E44" i="1" s="1"/>
  <c r="G23" i="1"/>
  <c r="C66" i="1" s="1"/>
  <c r="F23" i="1"/>
  <c r="D44" i="1" s="1"/>
  <c r="G22" i="1"/>
  <c r="B66" i="1" s="1"/>
  <c r="F22" i="1"/>
  <c r="C44" i="1" s="1"/>
  <c r="G21" i="1"/>
  <c r="D65" i="1" s="1"/>
  <c r="F21" i="1"/>
  <c r="E43" i="1" s="1"/>
  <c r="G20" i="1"/>
  <c r="C65" i="1" s="1"/>
  <c r="F20" i="1"/>
  <c r="D43" i="1" s="1"/>
  <c r="G19" i="1"/>
  <c r="B65" i="1" s="1"/>
  <c r="F19" i="1"/>
  <c r="C43" i="1" s="1"/>
  <c r="G18" i="1"/>
  <c r="D64" i="1" s="1"/>
  <c r="F18" i="1"/>
  <c r="E42" i="1" s="1"/>
  <c r="G17" i="1"/>
  <c r="C64" i="1" s="1"/>
  <c r="F17" i="1"/>
  <c r="D42" i="1" s="1"/>
  <c r="G16" i="1"/>
  <c r="B64" i="1" s="1"/>
  <c r="F16" i="1"/>
  <c r="C42" i="1" s="1"/>
  <c r="G15" i="1"/>
  <c r="D63" i="1" s="1"/>
  <c r="F15" i="1"/>
  <c r="E41" i="1" s="1"/>
  <c r="G14" i="1"/>
  <c r="C63" i="1" s="1"/>
  <c r="F14" i="1"/>
  <c r="D41" i="1" s="1"/>
  <c r="G13" i="1"/>
  <c r="B63" i="1" s="1"/>
  <c r="F13" i="1"/>
  <c r="C41" i="1" s="1"/>
  <c r="G12" i="1"/>
  <c r="D62" i="1" s="1"/>
  <c r="F12" i="1"/>
  <c r="E40" i="1" s="1"/>
  <c r="G11" i="1"/>
  <c r="C62" i="1" s="1"/>
  <c r="F11" i="1"/>
  <c r="D40" i="1" s="1"/>
  <c r="G10" i="1"/>
  <c r="B62" i="1" s="1"/>
  <c r="F10" i="1"/>
  <c r="C40" i="1" s="1"/>
  <c r="G9" i="1"/>
  <c r="D61" i="1" s="1"/>
  <c r="F9" i="1"/>
  <c r="E39" i="1" s="1"/>
  <c r="G8" i="1"/>
  <c r="C61" i="1" s="1"/>
  <c r="F8" i="1"/>
  <c r="D39" i="1" s="1"/>
  <c r="G7" i="1"/>
  <c r="B61" i="1" s="1"/>
  <c r="F7" i="1"/>
  <c r="C39" i="1" s="1"/>
  <c r="G6" i="1"/>
  <c r="D60" i="1" s="1"/>
  <c r="F6" i="1"/>
  <c r="E38" i="1" s="1"/>
  <c r="G5" i="1"/>
  <c r="C60" i="1" s="1"/>
  <c r="F5" i="1"/>
  <c r="D38" i="1" s="1"/>
  <c r="G4" i="1"/>
  <c r="B60" i="1" s="1"/>
  <c r="F4" i="1"/>
  <c r="C38" i="1" s="1"/>
  <c r="E62" i="1" l="1"/>
  <c r="F62" i="1" s="1"/>
  <c r="E64" i="1"/>
  <c r="F64" i="1" s="1"/>
  <c r="E66" i="1"/>
  <c r="F66" i="1" s="1"/>
  <c r="D45" i="1"/>
  <c r="D46" i="1" s="1"/>
  <c r="F39" i="1"/>
  <c r="G39" i="1" s="1"/>
  <c r="F41" i="1"/>
  <c r="G41" i="1" s="1"/>
  <c r="F43" i="1"/>
  <c r="G43" i="1" s="1"/>
  <c r="F52" i="1"/>
  <c r="C68" i="1"/>
  <c r="C67" i="1"/>
  <c r="E61" i="1"/>
  <c r="F61" i="1" s="1"/>
  <c r="E63" i="1"/>
  <c r="F63" i="1" s="1"/>
  <c r="E65" i="1"/>
  <c r="F65" i="1" s="1"/>
  <c r="E30" i="1"/>
  <c r="B67" i="1"/>
  <c r="B68" i="1"/>
  <c r="E60" i="1"/>
  <c r="D68" i="1"/>
  <c r="D67" i="1"/>
  <c r="C45" i="1"/>
  <c r="F38" i="1"/>
  <c r="G38" i="1" s="1"/>
  <c r="E45" i="1"/>
  <c r="E46" i="1" s="1"/>
  <c r="F40" i="1"/>
  <c r="G40" i="1" s="1"/>
  <c r="F42" i="1"/>
  <c r="G42" i="1" s="1"/>
  <c r="F44" i="1"/>
  <c r="G44" i="1" s="1"/>
  <c r="B53" i="1"/>
  <c r="G51" i="1" s="1"/>
  <c r="E32" i="1"/>
  <c r="E29" i="1" l="1"/>
  <c r="C51" i="1" s="1"/>
  <c r="D51" i="1" s="1"/>
  <c r="E28" i="1"/>
  <c r="C50" i="1" s="1"/>
  <c r="D50" i="1" s="1"/>
  <c r="F50" i="1"/>
  <c r="G46" i="1"/>
  <c r="G45" i="1"/>
  <c r="E67" i="1"/>
  <c r="F67" i="1" s="1"/>
  <c r="F60" i="1"/>
  <c r="F68" i="1" s="1"/>
  <c r="I57" i="1"/>
  <c r="I56" i="1"/>
  <c r="F51" i="1"/>
  <c r="G50" i="1"/>
  <c r="C46" i="1"/>
  <c r="F45" i="1"/>
  <c r="G52" i="1"/>
  <c r="E31" i="1" l="1"/>
  <c r="C52" i="1" s="1"/>
  <c r="D52" i="1" s="1"/>
  <c r="E33" i="1" l="1"/>
  <c r="C53" i="1" s="1"/>
  <c r="D53" i="1" s="1"/>
  <c r="C54" i="1" l="1"/>
  <c r="I63" i="1"/>
  <c r="I61" i="1"/>
  <c r="J61" i="1" s="1"/>
  <c r="K61" i="1" s="1"/>
  <c r="I60" i="1"/>
  <c r="J60" i="1" s="1"/>
  <c r="K60" i="1" s="1"/>
  <c r="I59" i="1"/>
  <c r="E51" i="1"/>
  <c r="E52" i="1"/>
  <c r="E50" i="1"/>
  <c r="J59" i="1" l="1"/>
  <c r="K59" i="1"/>
  <c r="I52" i="1"/>
  <c r="H52" i="1"/>
  <c r="I50" i="1"/>
  <c r="H50" i="1"/>
  <c r="I51" i="1"/>
  <c r="H51" i="1"/>
</calcChain>
</file>

<file path=xl/sharedStrings.xml><?xml version="1.0" encoding="utf-8"?>
<sst xmlns="http://schemas.openxmlformats.org/spreadsheetml/2006/main" count="104" uniqueCount="65">
  <si>
    <t>CRD FACTORIAL 7X3X3</t>
  </si>
  <si>
    <t>TEAT.</t>
  </si>
  <si>
    <t>COCENTRATION</t>
  </si>
  <si>
    <t>R-I</t>
  </si>
  <si>
    <t>R-II</t>
  </si>
  <si>
    <t>R-III</t>
  </si>
  <si>
    <t>TOTAL</t>
  </si>
  <si>
    <t>MEAN</t>
  </si>
  <si>
    <t>T1</t>
  </si>
  <si>
    <t>C1</t>
  </si>
  <si>
    <t>C2</t>
  </si>
  <si>
    <t>C3</t>
  </si>
  <si>
    <t>T2</t>
  </si>
  <si>
    <t>T3</t>
  </si>
  <si>
    <t>T4</t>
  </si>
  <si>
    <t>T5</t>
  </si>
  <si>
    <t>T6</t>
  </si>
  <si>
    <t>T7</t>
  </si>
  <si>
    <t>Repl</t>
  </si>
  <si>
    <t>CF</t>
  </si>
  <si>
    <t>Total SSS</t>
  </si>
  <si>
    <t>Error SS</t>
  </si>
  <si>
    <t>A x B Total Table</t>
  </si>
  <si>
    <t>TRAT.</t>
  </si>
  <si>
    <t>VAR</t>
  </si>
  <si>
    <t xml:space="preserve">TOTAL </t>
  </si>
  <si>
    <t xml:space="preserve">MEAN </t>
  </si>
  <si>
    <t>Source</t>
  </si>
  <si>
    <t>Df</t>
  </si>
  <si>
    <t>SS</t>
  </si>
  <si>
    <t>MS</t>
  </si>
  <si>
    <t>F cal</t>
  </si>
  <si>
    <t>F table 1%</t>
  </si>
  <si>
    <t>F table 5%</t>
  </si>
  <si>
    <t>Sig.(1%)</t>
  </si>
  <si>
    <t>Sig.(5%)</t>
  </si>
  <si>
    <t>Error</t>
  </si>
  <si>
    <t>Total</t>
  </si>
  <si>
    <t>t tab</t>
  </si>
  <si>
    <t>A x B Mean Table</t>
  </si>
  <si>
    <t>TRAT</t>
  </si>
  <si>
    <t>SE±</t>
  </si>
  <si>
    <t>CD 1 %</t>
  </si>
  <si>
    <t>CD 5 %</t>
  </si>
  <si>
    <t>Fact.A</t>
  </si>
  <si>
    <t>Fact. B</t>
  </si>
  <si>
    <t>A x B</t>
  </si>
  <si>
    <t>CV</t>
  </si>
  <si>
    <t>P0</t>
  </si>
  <si>
    <t>P1</t>
  </si>
  <si>
    <t>P2</t>
  </si>
  <si>
    <t>P3</t>
  </si>
  <si>
    <t>P4</t>
  </si>
  <si>
    <t>P5</t>
  </si>
  <si>
    <t>P6</t>
  </si>
  <si>
    <t>B0</t>
  </si>
  <si>
    <t>B1</t>
  </si>
  <si>
    <t>B2</t>
  </si>
  <si>
    <t>Factor P</t>
  </si>
  <si>
    <t>Factor B</t>
  </si>
  <si>
    <t>Fact P SS</t>
  </si>
  <si>
    <t>Fac B SS</t>
  </si>
  <si>
    <t>P * B total</t>
  </si>
  <si>
    <t>PB int SS</t>
  </si>
  <si>
    <t>P *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</si>
</sst>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4"/>
      <color indexed="63"/>
      <name val="Calibri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8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2" fillId="0" borderId="0" xfId="0" applyFont="1"/>
    <xf numFmtId="0" fontId="2" fillId="3" borderId="1" xfId="0" applyFont="1" applyFill="1" applyBorder="1"/>
    <xf numFmtId="0" fontId="0" fillId="0" borderId="1" xfId="0" applyBorder="1"/>
    <xf numFmtId="0" fontId="3" fillId="0" borderId="2" xfId="0" applyFont="1" applyBorder="1" applyAlignment="1">
      <alignment horizontal="left"/>
    </xf>
    <xf numFmtId="0" fontId="2" fillId="0" borderId="3" xfId="0" applyFont="1" applyBorder="1"/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5" xfId="0" applyFont="1" applyBorder="1"/>
    <xf numFmtId="0" fontId="3" fillId="0" borderId="1" xfId="0" applyFont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4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568A-C7DB-44FB-83ED-3B6C539DB5E0}">
  <dimension ref="A1:K68"/>
  <sheetViews>
    <sheetView tabSelected="1" topLeftCell="A34" zoomScale="80" zoomScaleNormal="80" workbookViewId="0">
      <selection activeCell="E52" sqref="E52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26.535107483766762</v>
      </c>
      <c r="D4" s="4">
        <v>24.685882494109865</v>
      </c>
      <c r="E4" s="4">
        <v>26.516549707077587</v>
      </c>
      <c r="F4" s="5">
        <f>SUM(C4:E4)</f>
        <v>77.737539684954214</v>
      </c>
      <c r="G4" s="5">
        <f>AVERAGE(C4:E4)</f>
        <v>25.912513228318073</v>
      </c>
    </row>
    <row r="5" spans="1:8" x14ac:dyDescent="0.3">
      <c r="A5" s="2"/>
      <c r="B5" s="2" t="s">
        <v>56</v>
      </c>
      <c r="C5" s="4">
        <v>30.084285284036245</v>
      </c>
      <c r="D5" s="4">
        <v>27.284085742613886</v>
      </c>
      <c r="E5" s="4">
        <v>29.292271233336958</v>
      </c>
      <c r="F5" s="5">
        <f t="shared" ref="F5:F24" si="0">SUM(C5:E5)</f>
        <v>86.660642259987085</v>
      </c>
      <c r="G5" s="5">
        <f t="shared" ref="G5:G24" si="1">AVERAGE(C5:E5)</f>
        <v>28.886880753329027</v>
      </c>
    </row>
    <row r="6" spans="1:8" x14ac:dyDescent="0.3">
      <c r="A6" s="2"/>
      <c r="B6" s="2" t="s">
        <v>57</v>
      </c>
      <c r="C6" s="4">
        <v>29.804849151805971</v>
      </c>
      <c r="D6" s="4">
        <v>26.830064113831689</v>
      </c>
      <c r="E6" s="4">
        <v>28.144406640019831</v>
      </c>
      <c r="F6" s="5">
        <f t="shared" si="0"/>
        <v>84.779319905657502</v>
      </c>
      <c r="G6" s="5">
        <f t="shared" si="1"/>
        <v>28.259773301885833</v>
      </c>
    </row>
    <row r="7" spans="1:8" x14ac:dyDescent="0.3">
      <c r="A7" s="2" t="s">
        <v>49</v>
      </c>
      <c r="B7" s="2" t="s">
        <v>55</v>
      </c>
      <c r="C7" s="4">
        <v>29.835120730828702</v>
      </c>
      <c r="D7" s="4">
        <v>26.34417061150981</v>
      </c>
      <c r="E7" s="4">
        <v>27.97280386338058</v>
      </c>
      <c r="F7" s="5">
        <f t="shared" si="0"/>
        <v>84.152095205719093</v>
      </c>
      <c r="G7" s="5">
        <f t="shared" si="1"/>
        <v>28.050698401906363</v>
      </c>
    </row>
    <row r="8" spans="1:8" x14ac:dyDescent="0.3">
      <c r="A8" s="2"/>
      <c r="B8" s="2" t="s">
        <v>56</v>
      </c>
      <c r="C8" s="4">
        <v>30.803339597646115</v>
      </c>
      <c r="D8" s="4">
        <v>28.24660526398872</v>
      </c>
      <c r="E8" s="4">
        <v>29.804170135736971</v>
      </c>
      <c r="F8" s="5">
        <f t="shared" si="0"/>
        <v>88.854114997371809</v>
      </c>
      <c r="G8" s="5">
        <f t="shared" si="1"/>
        <v>29.618038332457271</v>
      </c>
    </row>
    <row r="9" spans="1:8" x14ac:dyDescent="0.3">
      <c r="A9" s="2"/>
      <c r="B9" s="2" t="s">
        <v>57</v>
      </c>
      <c r="C9" s="4">
        <v>30.253278384278541</v>
      </c>
      <c r="D9" s="4">
        <v>27.743612125929499</v>
      </c>
      <c r="E9" s="4">
        <v>29.017294160053282</v>
      </c>
      <c r="F9" s="5">
        <f t="shared" si="0"/>
        <v>87.014184670261329</v>
      </c>
      <c r="G9" s="5">
        <f t="shared" si="1"/>
        <v>29.004728223420443</v>
      </c>
    </row>
    <row r="10" spans="1:8" x14ac:dyDescent="0.3">
      <c r="A10" s="2" t="s">
        <v>50</v>
      </c>
      <c r="B10" s="2" t="s">
        <v>55</v>
      </c>
      <c r="C10" s="4">
        <v>32.571986894595433</v>
      </c>
      <c r="D10" s="4">
        <v>29.2248315915731</v>
      </c>
      <c r="E10" s="4">
        <v>30.15651195253059</v>
      </c>
      <c r="F10" s="5">
        <f t="shared" si="0"/>
        <v>91.953330438699126</v>
      </c>
      <c r="G10" s="5">
        <f t="shared" si="1"/>
        <v>30.651110146233041</v>
      </c>
    </row>
    <row r="11" spans="1:8" x14ac:dyDescent="0.3">
      <c r="A11" s="2"/>
      <c r="B11" s="2" t="s">
        <v>56</v>
      </c>
      <c r="C11" s="4">
        <v>33.012834272810437</v>
      </c>
      <c r="D11" s="4">
        <v>30.894100601870928</v>
      </c>
      <c r="E11" s="4">
        <v>31.665031220829366</v>
      </c>
      <c r="F11" s="5">
        <f t="shared" si="0"/>
        <v>95.571966095510732</v>
      </c>
      <c r="G11" s="5">
        <f t="shared" si="1"/>
        <v>31.857322031836912</v>
      </c>
    </row>
    <row r="12" spans="1:8" x14ac:dyDescent="0.3">
      <c r="A12" s="2"/>
      <c r="B12" s="2" t="s">
        <v>57</v>
      </c>
      <c r="C12" s="4">
        <v>33.075718312913047</v>
      </c>
      <c r="D12" s="4">
        <v>30.398283533754519</v>
      </c>
      <c r="E12" s="4">
        <v>31.540621569205257</v>
      </c>
      <c r="F12" s="5">
        <f t="shared" si="0"/>
        <v>95.014623415872819</v>
      </c>
      <c r="G12" s="5">
        <f t="shared" si="1"/>
        <v>31.671541138624274</v>
      </c>
    </row>
    <row r="13" spans="1:8" x14ac:dyDescent="0.3">
      <c r="A13" s="2" t="s">
        <v>51</v>
      </c>
      <c r="B13" s="2" t="s">
        <v>55</v>
      </c>
      <c r="C13" s="4">
        <v>32.272717421350876</v>
      </c>
      <c r="D13" s="4">
        <v>29.362160257040902</v>
      </c>
      <c r="E13" s="4">
        <v>30.31019268167249</v>
      </c>
      <c r="F13" s="5">
        <f t="shared" si="0"/>
        <v>91.945070360064264</v>
      </c>
      <c r="G13" s="5">
        <f t="shared" si="1"/>
        <v>30.648356786688087</v>
      </c>
    </row>
    <row r="14" spans="1:8" x14ac:dyDescent="0.3">
      <c r="A14" s="2"/>
      <c r="B14" s="2" t="s">
        <v>56</v>
      </c>
      <c r="C14" s="4">
        <v>32.211854544322179</v>
      </c>
      <c r="D14" s="4">
        <v>29.909493440107919</v>
      </c>
      <c r="E14" s="4">
        <v>31.573312392038421</v>
      </c>
      <c r="F14" s="5">
        <f t="shared" si="0"/>
        <v>93.694660376468519</v>
      </c>
      <c r="G14" s="5">
        <f t="shared" si="1"/>
        <v>31.231553458822841</v>
      </c>
    </row>
    <row r="15" spans="1:8" x14ac:dyDescent="0.3">
      <c r="A15" s="2"/>
      <c r="B15" s="2" t="s">
        <v>57</v>
      </c>
      <c r="C15" s="4">
        <v>32.395597413913784</v>
      </c>
      <c r="D15" s="4">
        <v>29.750926593811439</v>
      </c>
      <c r="E15" s="4">
        <v>31.738903142429397</v>
      </c>
      <c r="F15" s="5">
        <f t="shared" si="0"/>
        <v>93.885427150154612</v>
      </c>
      <c r="G15" s="5">
        <f t="shared" si="1"/>
        <v>31.295142383384871</v>
      </c>
    </row>
    <row r="16" spans="1:8" x14ac:dyDescent="0.3">
      <c r="A16" s="2" t="s">
        <v>52</v>
      </c>
      <c r="B16" s="2" t="s">
        <v>55</v>
      </c>
      <c r="C16" s="4">
        <v>31.06539335189531</v>
      </c>
      <c r="D16" s="4">
        <v>27.953676770416756</v>
      </c>
      <c r="E16" s="4">
        <v>29.63303608612004</v>
      </c>
      <c r="F16" s="5">
        <f t="shared" si="0"/>
        <v>88.652106208432102</v>
      </c>
      <c r="G16" s="5">
        <f t="shared" si="1"/>
        <v>29.550702069477367</v>
      </c>
    </row>
    <row r="17" spans="1:7" x14ac:dyDescent="0.3">
      <c r="A17" s="2"/>
      <c r="B17" s="2" t="s">
        <v>56</v>
      </c>
      <c r="C17" s="4">
        <v>33.355887016931106</v>
      </c>
      <c r="D17" s="4">
        <v>31.732994822146207</v>
      </c>
      <c r="E17" s="4">
        <v>32.158513294120937</v>
      </c>
      <c r="F17" s="5">
        <f t="shared" si="0"/>
        <v>97.247395133198253</v>
      </c>
      <c r="G17" s="5">
        <f t="shared" si="1"/>
        <v>32.415798377732749</v>
      </c>
    </row>
    <row r="18" spans="1:7" x14ac:dyDescent="0.3">
      <c r="A18" s="2"/>
      <c r="B18" s="2" t="s">
        <v>57</v>
      </c>
      <c r="C18" s="4">
        <v>33.246891147094502</v>
      </c>
      <c r="D18" s="4">
        <v>30.820096718089662</v>
      </c>
      <c r="E18" s="4">
        <v>32.002088610576081</v>
      </c>
      <c r="F18" s="5">
        <f t="shared" si="0"/>
        <v>96.069076475760241</v>
      </c>
      <c r="G18" s="5">
        <f t="shared" si="1"/>
        <v>32.02302549192008</v>
      </c>
    </row>
    <row r="19" spans="1:7" x14ac:dyDescent="0.3">
      <c r="A19" s="2" t="s">
        <v>53</v>
      </c>
      <c r="B19" s="2" t="s">
        <v>55</v>
      </c>
      <c r="C19" s="4">
        <v>32.131412300249494</v>
      </c>
      <c r="D19" s="4">
        <v>28.861941799074668</v>
      </c>
      <c r="E19" s="4">
        <v>29.843551271152034</v>
      </c>
      <c r="F19" s="5">
        <f t="shared" si="0"/>
        <v>90.836905370476202</v>
      </c>
      <c r="G19" s="5">
        <f t="shared" si="1"/>
        <v>30.2789684568254</v>
      </c>
    </row>
    <row r="20" spans="1:7" x14ac:dyDescent="0.3">
      <c r="A20" s="2"/>
      <c r="B20" s="2" t="s">
        <v>56</v>
      </c>
      <c r="C20" s="4">
        <v>34.040090198374841</v>
      </c>
      <c r="D20" s="4">
        <v>31.459357533612089</v>
      </c>
      <c r="E20" s="4">
        <v>33.192225349537459</v>
      </c>
      <c r="F20" s="5">
        <f t="shared" si="0"/>
        <v>98.691673081524385</v>
      </c>
      <c r="G20" s="5">
        <f t="shared" si="1"/>
        <v>32.897224360508126</v>
      </c>
    </row>
    <row r="21" spans="1:7" x14ac:dyDescent="0.3">
      <c r="A21" s="2"/>
      <c r="B21" s="2" t="s">
        <v>57</v>
      </c>
      <c r="C21" s="4">
        <v>33.392348563253265</v>
      </c>
      <c r="D21" s="4">
        <v>30.674519521514721</v>
      </c>
      <c r="E21" s="4">
        <v>32.047882362349675</v>
      </c>
      <c r="F21" s="5">
        <f t="shared" si="0"/>
        <v>96.114750447117672</v>
      </c>
      <c r="G21" s="5">
        <f t="shared" si="1"/>
        <v>32.038250149039222</v>
      </c>
    </row>
    <row r="22" spans="1:7" x14ac:dyDescent="0.3">
      <c r="A22" s="2" t="s">
        <v>54</v>
      </c>
      <c r="B22" s="2" t="s">
        <v>55</v>
      </c>
      <c r="C22" s="4">
        <v>33.903315200574852</v>
      </c>
      <c r="D22" s="4">
        <v>30.964385598610836</v>
      </c>
      <c r="E22" s="4">
        <v>32.452678060873225</v>
      </c>
      <c r="F22" s="5">
        <f t="shared" si="0"/>
        <v>97.320378860058909</v>
      </c>
      <c r="G22" s="5">
        <f t="shared" si="1"/>
        <v>32.440126286686301</v>
      </c>
    </row>
    <row r="23" spans="1:7" x14ac:dyDescent="0.3">
      <c r="A23" s="2"/>
      <c r="B23" s="2" t="s">
        <v>56</v>
      </c>
      <c r="C23" s="4">
        <v>30.515189864868422</v>
      </c>
      <c r="D23" s="4">
        <v>28.095495459488696</v>
      </c>
      <c r="E23" s="4">
        <v>29.327966196291779</v>
      </c>
      <c r="F23" s="5">
        <f t="shared" si="0"/>
        <v>87.938651520648904</v>
      </c>
      <c r="G23" s="5">
        <f t="shared" si="1"/>
        <v>29.312883840216301</v>
      </c>
    </row>
    <row r="24" spans="1:7" x14ac:dyDescent="0.3">
      <c r="A24" s="2"/>
      <c r="B24" s="2" t="s">
        <v>57</v>
      </c>
      <c r="C24" s="4">
        <v>30.123661311373915</v>
      </c>
      <c r="D24" s="4">
        <v>27.721610968758018</v>
      </c>
      <c r="E24" s="4">
        <v>28.944377260943053</v>
      </c>
      <c r="F24" s="5">
        <f t="shared" si="0"/>
        <v>86.789649541074994</v>
      </c>
      <c r="G24" s="5">
        <f t="shared" si="1"/>
        <v>28.929883180358331</v>
      </c>
    </row>
    <row r="25" spans="1:7" x14ac:dyDescent="0.3">
      <c r="A25" s="2"/>
      <c r="B25" s="2" t="s">
        <v>6</v>
      </c>
      <c r="C25" s="5">
        <f>SUM(C4:C24)</f>
        <v>664.63087844688368</v>
      </c>
      <c r="D25" s="5">
        <f>SUM(D4:D24)</f>
        <v>608.9582955618539</v>
      </c>
      <c r="E25" s="5">
        <f>SUM(E4:E24)</f>
        <v>637.33438719027504</v>
      </c>
      <c r="F25" s="5">
        <f>SUM(C4:E24)</f>
        <v>1910.9235611990125</v>
      </c>
      <c r="G25" s="5">
        <f>AVERAGE(C4:E24)</f>
        <v>30.332120019031944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57962.362805484379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123.41807270363643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16.689520842126512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192.61568445172452</v>
      </c>
    </row>
    <row r="31" spans="1:7" x14ac:dyDescent="0.3">
      <c r="D31" s="8" t="s">
        <v>63</v>
      </c>
      <c r="E31" s="2">
        <f>E30-E29-E28</f>
        <v>52.508090905961581</v>
      </c>
    </row>
    <row r="32" spans="1:7" x14ac:dyDescent="0.3">
      <c r="D32" s="8" t="s">
        <v>20</v>
      </c>
      <c r="E32" s="2">
        <f>SUMSQ(C4:E24)-E27</f>
        <v>271.08903628193366</v>
      </c>
    </row>
    <row r="33" spans="2:7" x14ac:dyDescent="0.3">
      <c r="D33" s="8" t="s">
        <v>21</v>
      </c>
      <c r="E33" s="2">
        <f>E32-E31-E29-E28</f>
        <v>78.47335183020914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77.737539684954214</v>
      </c>
      <c r="D38" s="2">
        <f>F5</f>
        <v>86.660642259987085</v>
      </c>
      <c r="E38" s="2">
        <f>F6</f>
        <v>84.779319905657502</v>
      </c>
      <c r="F38" s="2">
        <f t="shared" ref="F38:F45" si="2">SUM(C38:E38)</f>
        <v>249.17750185059882</v>
      </c>
      <c r="G38" s="2">
        <f t="shared" ref="G38:G44" si="3">F38/9</f>
        <v>27.686389094510979</v>
      </c>
    </row>
    <row r="39" spans="2:7" x14ac:dyDescent="0.3">
      <c r="B39" s="14" t="s">
        <v>12</v>
      </c>
      <c r="C39" s="2">
        <f>F7</f>
        <v>84.152095205719093</v>
      </c>
      <c r="D39" s="2">
        <f>F8</f>
        <v>88.854114997371809</v>
      </c>
      <c r="E39" s="2">
        <f>F9</f>
        <v>87.014184670261329</v>
      </c>
      <c r="F39" s="2">
        <f t="shared" si="2"/>
        <v>260.02039487335225</v>
      </c>
      <c r="G39" s="2">
        <f t="shared" si="3"/>
        <v>28.891154985928026</v>
      </c>
    </row>
    <row r="40" spans="2:7" x14ac:dyDescent="0.3">
      <c r="B40" s="14" t="s">
        <v>13</v>
      </c>
      <c r="C40" s="2">
        <f>F10</f>
        <v>91.953330438699126</v>
      </c>
      <c r="D40" s="2">
        <f>F11</f>
        <v>95.571966095510732</v>
      </c>
      <c r="E40" s="2">
        <f>F12</f>
        <v>95.014623415872819</v>
      </c>
      <c r="F40" s="2">
        <f t="shared" si="2"/>
        <v>282.53991995008266</v>
      </c>
      <c r="G40" s="2">
        <f t="shared" si="3"/>
        <v>31.393324438898073</v>
      </c>
    </row>
    <row r="41" spans="2:7" x14ac:dyDescent="0.3">
      <c r="B41" s="14" t="s">
        <v>14</v>
      </c>
      <c r="C41" s="2">
        <f>F13</f>
        <v>91.945070360064264</v>
      </c>
      <c r="D41" s="2">
        <f>F14</f>
        <v>93.694660376468519</v>
      </c>
      <c r="E41" s="2">
        <f>F15</f>
        <v>93.885427150154612</v>
      </c>
      <c r="F41" s="2">
        <f t="shared" si="2"/>
        <v>279.5251578866874</v>
      </c>
      <c r="G41" s="2">
        <f t="shared" si="3"/>
        <v>31.058350876298601</v>
      </c>
    </row>
    <row r="42" spans="2:7" x14ac:dyDescent="0.3">
      <c r="B42" s="14" t="s">
        <v>15</v>
      </c>
      <c r="C42" s="2">
        <f>F16</f>
        <v>88.652106208432102</v>
      </c>
      <c r="D42" s="2">
        <f>F17</f>
        <v>97.247395133198253</v>
      </c>
      <c r="E42" s="2">
        <f>F18</f>
        <v>96.069076475760241</v>
      </c>
      <c r="F42" s="2">
        <f t="shared" si="2"/>
        <v>281.96857781739061</v>
      </c>
      <c r="G42" s="2">
        <f t="shared" si="3"/>
        <v>31.329841979710068</v>
      </c>
    </row>
    <row r="43" spans="2:7" x14ac:dyDescent="0.3">
      <c r="B43" s="14" t="s">
        <v>16</v>
      </c>
      <c r="C43" s="2">
        <f>F19</f>
        <v>90.836905370476202</v>
      </c>
      <c r="D43" s="2">
        <f>F20</f>
        <v>98.691673081524385</v>
      </c>
      <c r="E43" s="2">
        <f>F21</f>
        <v>96.114750447117672</v>
      </c>
      <c r="F43" s="2">
        <f t="shared" si="2"/>
        <v>285.64332889911827</v>
      </c>
      <c r="G43" s="2">
        <f t="shared" si="3"/>
        <v>31.738147655457585</v>
      </c>
    </row>
    <row r="44" spans="2:7" x14ac:dyDescent="0.3">
      <c r="B44" s="14" t="s">
        <v>17</v>
      </c>
      <c r="C44" s="2">
        <f>F22</f>
        <v>97.320378860058909</v>
      </c>
      <c r="D44" s="2">
        <f>F23</f>
        <v>87.938651520648904</v>
      </c>
      <c r="E44" s="2">
        <f>F24</f>
        <v>86.789649541074994</v>
      </c>
      <c r="F44" s="2">
        <f t="shared" si="2"/>
        <v>272.04867992178282</v>
      </c>
      <c r="G44" s="2">
        <f t="shared" si="3"/>
        <v>30.227631102420315</v>
      </c>
    </row>
    <row r="45" spans="2:7" x14ac:dyDescent="0.3">
      <c r="B45" s="2" t="s">
        <v>6</v>
      </c>
      <c r="C45" s="2">
        <f>SUM(C38:C44)</f>
        <v>622.59742612840387</v>
      </c>
      <c r="D45" s="2">
        <f>SUM(D38:D44)</f>
        <v>648.65910346470969</v>
      </c>
      <c r="E45" s="2">
        <f>SUM(E38:E44)</f>
        <v>639.66703160589918</v>
      </c>
      <c r="F45" s="2">
        <f t="shared" si="2"/>
        <v>1910.9235611990127</v>
      </c>
      <c r="G45" s="2">
        <f>AVERAGE(G38:G44)</f>
        <v>30.332120019031947</v>
      </c>
    </row>
    <row r="46" spans="2:7" x14ac:dyDescent="0.3">
      <c r="B46" s="14" t="s">
        <v>7</v>
      </c>
      <c r="C46" s="2">
        <f>C45/(B28*B27)</f>
        <v>29.647496482304945</v>
      </c>
      <c r="D46" s="2">
        <f>D45/(B28*B27)</f>
        <v>30.888528736414749</v>
      </c>
      <c r="E46" s="2">
        <f>E45/(B28*B27)</f>
        <v>30.460334838376152</v>
      </c>
      <c r="F46" s="2"/>
      <c r="G46" s="2">
        <f>AVERAGE(G38:G44)</f>
        <v>30.332120019031947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123.41807270363643</v>
      </c>
      <c r="D50" s="2">
        <f>C50/B50</f>
        <v>20.569678783939406</v>
      </c>
      <c r="E50" s="2">
        <f>D50/D53</f>
        <v>11.009170486239858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16.689520842126512</v>
      </c>
      <c r="D51" s="2">
        <f>C51/B51</f>
        <v>8.3447604210632562</v>
      </c>
      <c r="E51" s="2">
        <f>D51/D53</f>
        <v>4.4662287198204762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NS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52.508090905961581</v>
      </c>
      <c r="D52" s="2">
        <f>C52/B52</f>
        <v>4.3756742421634653</v>
      </c>
      <c r="E52" s="2">
        <f>D52/D53</f>
        <v>2.3419200771301596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NS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78.47335183020914</v>
      </c>
      <c r="D53" s="18">
        <f>C53/B53</f>
        <v>1.8684131388145033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271.08903628193366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0.45563303202059235</v>
      </c>
      <c r="J59" s="23">
        <f>I59*1.4142*I56</f>
        <v>1.7385157665211854</v>
      </c>
      <c r="K59" s="23">
        <f>I59*1.4142*I57</f>
        <v>1.3003635256973385</v>
      </c>
    </row>
    <row r="60" spans="1:11" x14ac:dyDescent="0.3">
      <c r="A60" s="14" t="s">
        <v>8</v>
      </c>
      <c r="B60" s="2">
        <f>G4</f>
        <v>25.912513228318073</v>
      </c>
      <c r="C60" s="2">
        <f>G5</f>
        <v>28.886880753329027</v>
      </c>
      <c r="D60" s="2">
        <f>G6</f>
        <v>28.259773301885833</v>
      </c>
      <c r="E60" s="2">
        <f>SUM(B60:D60)</f>
        <v>83.059167283532929</v>
      </c>
      <c r="F60" s="23">
        <f>E60/3</f>
        <v>27.686389094510975</v>
      </c>
      <c r="H60" s="25" t="s">
        <v>45</v>
      </c>
      <c r="I60" s="23">
        <f>SQRT(D53/(B28*B27))</f>
        <v>0.29828183690808607</v>
      </c>
      <c r="J60" s="23">
        <f>I60*1.4142*I56</f>
        <v>1.1381257281367867</v>
      </c>
      <c r="K60" s="23">
        <f>J60*1.4142*I57</f>
        <v>3.248177986489607</v>
      </c>
    </row>
    <row r="61" spans="1:11" x14ac:dyDescent="0.3">
      <c r="A61" s="14" t="s">
        <v>12</v>
      </c>
      <c r="B61" s="2">
        <f>G7</f>
        <v>28.050698401906363</v>
      </c>
      <c r="C61" s="2">
        <f>G8</f>
        <v>29.618038332457271</v>
      </c>
      <c r="D61" s="2">
        <f>G9</f>
        <v>29.004728223420443</v>
      </c>
      <c r="E61" s="2">
        <f t="shared" ref="E61:E66" si="4">SUM(B61:D61)</f>
        <v>86.673464957784077</v>
      </c>
      <c r="F61" s="23">
        <f t="shared" ref="F61:F66" si="5">E61/3</f>
        <v>28.891154985928026</v>
      </c>
      <c r="H61" s="25" t="s">
        <v>46</v>
      </c>
      <c r="I61" s="23">
        <f>SQRT(D53/(B27))</f>
        <v>0.78917956106632314</v>
      </c>
      <c r="J61" s="23">
        <f>I61*1.4142*I56</f>
        <v>3.0111976373742451</v>
      </c>
      <c r="K61" s="23">
        <f>J61*1.4142*I57</f>
        <v>8.5938711663260197</v>
      </c>
    </row>
    <row r="62" spans="1:11" x14ac:dyDescent="0.3">
      <c r="A62" s="14" t="s">
        <v>13</v>
      </c>
      <c r="B62" s="2">
        <f>G10</f>
        <v>30.651110146233041</v>
      </c>
      <c r="C62" s="2">
        <f>G11</f>
        <v>31.857322031836912</v>
      </c>
      <c r="D62" s="2">
        <f>G12</f>
        <v>31.671541138624274</v>
      </c>
      <c r="E62" s="2">
        <f t="shared" si="4"/>
        <v>94.17997331669423</v>
      </c>
      <c r="F62" s="23">
        <f t="shared" si="5"/>
        <v>31.393324438898077</v>
      </c>
    </row>
    <row r="63" spans="1:11" x14ac:dyDescent="0.3">
      <c r="A63" s="14" t="s">
        <v>14</v>
      </c>
      <c r="B63" s="2">
        <f>G13</f>
        <v>30.648356786688087</v>
      </c>
      <c r="C63" s="2">
        <f>G14</f>
        <v>31.231553458822841</v>
      </c>
      <c r="D63" s="2">
        <f>G15</f>
        <v>31.295142383384871</v>
      </c>
      <c r="E63" s="2">
        <f t="shared" si="4"/>
        <v>93.175052628895799</v>
      </c>
      <c r="F63" s="23">
        <f t="shared" si="5"/>
        <v>31.058350876298601</v>
      </c>
      <c r="H63" s="25" t="s">
        <v>47</v>
      </c>
      <c r="I63" s="5">
        <f>SQRT(D53)*100/(G25)</f>
        <v>4.5064410110605975</v>
      </c>
    </row>
    <row r="64" spans="1:11" x14ac:dyDescent="0.3">
      <c r="A64" s="14" t="s">
        <v>15</v>
      </c>
      <c r="B64" s="2">
        <f>G16</f>
        <v>29.550702069477367</v>
      </c>
      <c r="C64" s="2">
        <f>G17</f>
        <v>32.415798377732749</v>
      </c>
      <c r="D64" s="2">
        <f>G18</f>
        <v>32.02302549192008</v>
      </c>
      <c r="E64" s="2">
        <f t="shared" si="4"/>
        <v>93.989525939130203</v>
      </c>
      <c r="F64" s="23">
        <f t="shared" si="5"/>
        <v>31.329841979710068</v>
      </c>
    </row>
    <row r="65" spans="1:6" x14ac:dyDescent="0.3">
      <c r="A65" s="14" t="s">
        <v>16</v>
      </c>
      <c r="B65" s="2">
        <f>G19</f>
        <v>30.2789684568254</v>
      </c>
      <c r="C65" s="2">
        <f>G20</f>
        <v>32.897224360508126</v>
      </c>
      <c r="D65" s="2">
        <f>G21</f>
        <v>32.038250149039222</v>
      </c>
      <c r="E65" s="2">
        <f t="shared" si="4"/>
        <v>95.214442966372758</v>
      </c>
      <c r="F65" s="23">
        <f t="shared" si="5"/>
        <v>31.738147655457585</v>
      </c>
    </row>
    <row r="66" spans="1:6" x14ac:dyDescent="0.3">
      <c r="A66" s="14" t="s">
        <v>17</v>
      </c>
      <c r="B66" s="2">
        <f>G22</f>
        <v>32.440126286686301</v>
      </c>
      <c r="C66" s="2">
        <f>G23</f>
        <v>29.312883840216301</v>
      </c>
      <c r="D66" s="2">
        <f>G24</f>
        <v>28.929883180358331</v>
      </c>
      <c r="E66" s="2">
        <f t="shared" si="4"/>
        <v>90.68289330726094</v>
      </c>
      <c r="F66" s="23">
        <f t="shared" si="5"/>
        <v>30.227631102420315</v>
      </c>
    </row>
    <row r="67" spans="1:6" x14ac:dyDescent="0.3">
      <c r="A67" s="2" t="s">
        <v>6</v>
      </c>
      <c r="B67" s="2">
        <f>SUM(B60:B66)</f>
        <v>207.53247537613461</v>
      </c>
      <c r="C67" s="2">
        <f>SUM(C60:C66)</f>
        <v>216.21970115490322</v>
      </c>
      <c r="D67" s="2">
        <f>SUM(D60:D66)</f>
        <v>213.22234386863303</v>
      </c>
      <c r="E67" s="2">
        <f>SUM(E60:E66)</f>
        <v>636.97452039967084</v>
      </c>
      <c r="F67" s="23">
        <f>SUM(C67:E67)</f>
        <v>1066.416565423207</v>
      </c>
    </row>
    <row r="68" spans="1:6" x14ac:dyDescent="0.3">
      <c r="A68" s="14" t="s">
        <v>7</v>
      </c>
      <c r="B68" s="23">
        <f>AVERAGE(B60:B66)</f>
        <v>29.647496482304945</v>
      </c>
      <c r="C68" s="23">
        <f>AVERAGE(C60:C66)</f>
        <v>30.888528736414745</v>
      </c>
      <c r="D68" s="23">
        <f>AVERAGE(D60:D66)</f>
        <v>30.460334838376149</v>
      </c>
      <c r="E68" s="2"/>
      <c r="F68" s="23">
        <f>AVERAGE(F60:F66)</f>
        <v>30.332120019031947</v>
      </c>
    </row>
  </sheetData>
  <mergeCells count="1">
    <mergeCell ref="C57:D57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Root Length harvest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Gadhavi himanshu</dc:creator>
  <cp:lastModifiedBy>Gadhavi himanshu</cp:lastModifiedBy>
  <dcterms:created xsi:type="dcterms:W3CDTF">2023-07-10T11:49:18Z</dcterms:created>
  <dcterms:modified xsi:type="dcterms:W3CDTF">2023-07-17T17:10:02Z</dcterms:modified>
</cp:coreProperties>
</file>