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C121EAC7-1F4F-46F7-8470-D36EB83445F3}" xr6:coauthVersionLast="47" xr6:coauthVersionMax="47" xr10:uidLastSave="{00000000-0000-0000-0000-000000000000}"/>
  <bookViews>
    <workbookView xWindow="-108" yWindow="-108" windowWidth="23256" windowHeight="12456" activeTab="3" xr2:uid="{2AD597ED-E3D8-4950-BA75-2BD3234D3A47}"/>
  </bookViews>
  <sheets>
    <sheet name="Al-P" sheetId="1" r:id="rId1"/>
    <sheet name="Ca-P" sheetId="2" r:id="rId2"/>
    <sheet name="Fe-P" sheetId="3" r:id="rId3"/>
    <sheet name="Labile P" sheetId="4" r:id="rId4"/>
  </sheets>
  <definedNames>
    <definedName name="solver_adj" localSheetId="0" hidden="1">'Al-P'!$C$4:$E$24</definedName>
    <definedName name="solver_adj" localSheetId="1" hidden="1">'Ca-P'!$C$4:$E$24</definedName>
    <definedName name="solver_adj" localSheetId="3" hidden="1">'Labile P'!$C$4:$E$24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'Al-P'!$E$50</definedName>
    <definedName name="solver_lhs2" localSheetId="0" hidden="1">'Al-P'!$E$51</definedName>
    <definedName name="solver_lhs3" localSheetId="0" hidden="1">'Al-P'!$E$52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3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'Al-P'!$E$51</definedName>
    <definedName name="solver_opt" localSheetId="1" hidden="1">'Ca-P'!$K$61</definedName>
    <definedName name="solver_opt" localSheetId="3" hidden="1">'Labile P'!$E$50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'Al-P'!$G$50</definedName>
    <definedName name="solver_rhs2" localSheetId="0" hidden="1">'Al-P'!$G$51</definedName>
    <definedName name="solver_rhs3" localSheetId="0" hidden="1">'Al-P'!$G$52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0" hidden="1">1.2782</definedName>
    <definedName name="solver_val" localSheetId="1" hidden="1">2.461728</definedName>
    <definedName name="solver_val" localSheetId="3" hidden="1">2.14423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4" l="1"/>
  <c r="B52" i="4" s="1"/>
  <c r="B50" i="4"/>
  <c r="F50" i="4" s="1"/>
  <c r="B30" i="4"/>
  <c r="B54" i="4" s="1"/>
  <c r="B53" i="4" s="1"/>
  <c r="G25" i="4"/>
  <c r="F25" i="4"/>
  <c r="E27" i="4" s="1"/>
  <c r="E25" i="4"/>
  <c r="D25" i="4"/>
  <c r="C25" i="4"/>
  <c r="G24" i="4"/>
  <c r="D66" i="4" s="1"/>
  <c r="F24" i="4"/>
  <c r="E44" i="4" s="1"/>
  <c r="G23" i="4"/>
  <c r="C66" i="4" s="1"/>
  <c r="F23" i="4"/>
  <c r="D44" i="4" s="1"/>
  <c r="G22" i="4"/>
  <c r="B66" i="4" s="1"/>
  <c r="F22" i="4"/>
  <c r="C44" i="4" s="1"/>
  <c r="G21" i="4"/>
  <c r="D65" i="4" s="1"/>
  <c r="F21" i="4"/>
  <c r="E43" i="4" s="1"/>
  <c r="G20" i="4"/>
  <c r="C65" i="4" s="1"/>
  <c r="F20" i="4"/>
  <c r="D43" i="4" s="1"/>
  <c r="G19" i="4"/>
  <c r="B65" i="4" s="1"/>
  <c r="F19" i="4"/>
  <c r="C43" i="4" s="1"/>
  <c r="G18" i="4"/>
  <c r="D64" i="4" s="1"/>
  <c r="F18" i="4"/>
  <c r="E42" i="4" s="1"/>
  <c r="G17" i="4"/>
  <c r="C64" i="4" s="1"/>
  <c r="F17" i="4"/>
  <c r="D42" i="4" s="1"/>
  <c r="G16" i="4"/>
  <c r="B64" i="4" s="1"/>
  <c r="F16" i="4"/>
  <c r="C42" i="4" s="1"/>
  <c r="G15" i="4"/>
  <c r="D63" i="4" s="1"/>
  <c r="F15" i="4"/>
  <c r="E41" i="4" s="1"/>
  <c r="G14" i="4"/>
  <c r="C63" i="4" s="1"/>
  <c r="F14" i="4"/>
  <c r="D41" i="4" s="1"/>
  <c r="G13" i="4"/>
  <c r="B63" i="4" s="1"/>
  <c r="F13" i="4"/>
  <c r="C41" i="4" s="1"/>
  <c r="G12" i="4"/>
  <c r="D62" i="4" s="1"/>
  <c r="F12" i="4"/>
  <c r="E40" i="4" s="1"/>
  <c r="G11" i="4"/>
  <c r="C62" i="4" s="1"/>
  <c r="F11" i="4"/>
  <c r="D40" i="4" s="1"/>
  <c r="G10" i="4"/>
  <c r="B62" i="4" s="1"/>
  <c r="F10" i="4"/>
  <c r="C40" i="4" s="1"/>
  <c r="G9" i="4"/>
  <c r="D61" i="4" s="1"/>
  <c r="F9" i="4"/>
  <c r="E39" i="4" s="1"/>
  <c r="G8" i="4"/>
  <c r="C61" i="4" s="1"/>
  <c r="F8" i="4"/>
  <c r="D39" i="4" s="1"/>
  <c r="G7" i="4"/>
  <c r="B61" i="4" s="1"/>
  <c r="F7" i="4"/>
  <c r="C39" i="4" s="1"/>
  <c r="G6" i="4"/>
  <c r="D60" i="4" s="1"/>
  <c r="F6" i="4"/>
  <c r="E38" i="4" s="1"/>
  <c r="G5" i="4"/>
  <c r="C60" i="4" s="1"/>
  <c r="F5" i="4"/>
  <c r="D38" i="4" s="1"/>
  <c r="G4" i="4"/>
  <c r="B60" i="4" s="1"/>
  <c r="F4" i="4"/>
  <c r="C38" i="4" s="1"/>
  <c r="D66" i="3"/>
  <c r="C65" i="3"/>
  <c r="B64" i="3"/>
  <c r="B63" i="3"/>
  <c r="C61" i="3"/>
  <c r="B51" i="3"/>
  <c r="B52" i="3" s="1"/>
  <c r="B50" i="3"/>
  <c r="B30" i="3"/>
  <c r="B54" i="3" s="1"/>
  <c r="B53" i="3" s="1"/>
  <c r="G25" i="3"/>
  <c r="F25" i="3"/>
  <c r="E27" i="3" s="1"/>
  <c r="E30" i="3" s="1"/>
  <c r="E25" i="3"/>
  <c r="D25" i="3"/>
  <c r="C25" i="3"/>
  <c r="G24" i="3"/>
  <c r="F24" i="3"/>
  <c r="E44" i="3" s="1"/>
  <c r="G23" i="3"/>
  <c r="C66" i="3" s="1"/>
  <c r="F23" i="3"/>
  <c r="D44" i="3" s="1"/>
  <c r="G22" i="3"/>
  <c r="B66" i="3" s="1"/>
  <c r="F22" i="3"/>
  <c r="C44" i="3" s="1"/>
  <c r="F44" i="3" s="1"/>
  <c r="G44" i="3" s="1"/>
  <c r="G21" i="3"/>
  <c r="D65" i="3" s="1"/>
  <c r="F21" i="3"/>
  <c r="E43" i="3" s="1"/>
  <c r="G20" i="3"/>
  <c r="F20" i="3"/>
  <c r="D43" i="3" s="1"/>
  <c r="G19" i="3"/>
  <c r="B65" i="3" s="1"/>
  <c r="F19" i="3"/>
  <c r="C43" i="3" s="1"/>
  <c r="G18" i="3"/>
  <c r="D64" i="3" s="1"/>
  <c r="F18" i="3"/>
  <c r="E42" i="3" s="1"/>
  <c r="G17" i="3"/>
  <c r="C64" i="3" s="1"/>
  <c r="F17" i="3"/>
  <c r="D42" i="3" s="1"/>
  <c r="G16" i="3"/>
  <c r="F16" i="3"/>
  <c r="C42" i="3" s="1"/>
  <c r="G15" i="3"/>
  <c r="D63" i="3" s="1"/>
  <c r="F15" i="3"/>
  <c r="E41" i="3" s="1"/>
  <c r="G14" i="3"/>
  <c r="C63" i="3" s="1"/>
  <c r="F14" i="3"/>
  <c r="D41" i="3" s="1"/>
  <c r="G13" i="3"/>
  <c r="F13" i="3"/>
  <c r="C41" i="3" s="1"/>
  <c r="G12" i="3"/>
  <c r="D62" i="3" s="1"/>
  <c r="F12" i="3"/>
  <c r="E40" i="3" s="1"/>
  <c r="G11" i="3"/>
  <c r="C62" i="3" s="1"/>
  <c r="F11" i="3"/>
  <c r="D40" i="3" s="1"/>
  <c r="G10" i="3"/>
  <c r="B62" i="3" s="1"/>
  <c r="F10" i="3"/>
  <c r="C40" i="3" s="1"/>
  <c r="F40" i="3" s="1"/>
  <c r="G40" i="3" s="1"/>
  <c r="G9" i="3"/>
  <c r="D61" i="3" s="1"/>
  <c r="F9" i="3"/>
  <c r="E39" i="3" s="1"/>
  <c r="G8" i="3"/>
  <c r="F8" i="3"/>
  <c r="D39" i="3" s="1"/>
  <c r="G7" i="3"/>
  <c r="B61" i="3" s="1"/>
  <c r="F7" i="3"/>
  <c r="C39" i="3" s="1"/>
  <c r="G6" i="3"/>
  <c r="D60" i="3" s="1"/>
  <c r="F6" i="3"/>
  <c r="E38" i="3" s="1"/>
  <c r="E45" i="3" s="1"/>
  <c r="E46" i="3" s="1"/>
  <c r="G5" i="3"/>
  <c r="C60" i="3" s="1"/>
  <c r="F5" i="3"/>
  <c r="D38" i="3" s="1"/>
  <c r="G4" i="3"/>
  <c r="B60" i="3" s="1"/>
  <c r="F4" i="3"/>
  <c r="C38" i="3" s="1"/>
  <c r="B51" i="2"/>
  <c r="B52" i="2" s="1"/>
  <c r="B50" i="2"/>
  <c r="B30" i="2"/>
  <c r="B54" i="2" s="1"/>
  <c r="B53" i="2" s="1"/>
  <c r="G25" i="2"/>
  <c r="F25" i="2"/>
  <c r="E27" i="2" s="1"/>
  <c r="E25" i="2"/>
  <c r="D25" i="2"/>
  <c r="C25" i="2"/>
  <c r="G24" i="2"/>
  <c r="D66" i="2" s="1"/>
  <c r="F24" i="2"/>
  <c r="E44" i="2" s="1"/>
  <c r="G23" i="2"/>
  <c r="C66" i="2" s="1"/>
  <c r="F23" i="2"/>
  <c r="D44" i="2" s="1"/>
  <c r="G22" i="2"/>
  <c r="B66" i="2" s="1"/>
  <c r="F22" i="2"/>
  <c r="C44" i="2" s="1"/>
  <c r="G21" i="2"/>
  <c r="D65" i="2" s="1"/>
  <c r="F21" i="2"/>
  <c r="E43" i="2" s="1"/>
  <c r="G20" i="2"/>
  <c r="C65" i="2" s="1"/>
  <c r="F20" i="2"/>
  <c r="D43" i="2" s="1"/>
  <c r="G19" i="2"/>
  <c r="B65" i="2" s="1"/>
  <c r="F19" i="2"/>
  <c r="C43" i="2" s="1"/>
  <c r="G18" i="2"/>
  <c r="D64" i="2" s="1"/>
  <c r="F18" i="2"/>
  <c r="E42" i="2" s="1"/>
  <c r="G17" i="2"/>
  <c r="C64" i="2" s="1"/>
  <c r="F17" i="2"/>
  <c r="D42" i="2" s="1"/>
  <c r="G16" i="2"/>
  <c r="B64" i="2" s="1"/>
  <c r="F16" i="2"/>
  <c r="C42" i="2" s="1"/>
  <c r="G15" i="2"/>
  <c r="D63" i="2" s="1"/>
  <c r="F15" i="2"/>
  <c r="E41" i="2" s="1"/>
  <c r="G14" i="2"/>
  <c r="C63" i="2" s="1"/>
  <c r="F14" i="2"/>
  <c r="D41" i="2" s="1"/>
  <c r="G13" i="2"/>
  <c r="B63" i="2" s="1"/>
  <c r="F13" i="2"/>
  <c r="C41" i="2" s="1"/>
  <c r="G12" i="2"/>
  <c r="D62" i="2" s="1"/>
  <c r="F12" i="2"/>
  <c r="E40" i="2" s="1"/>
  <c r="G11" i="2"/>
  <c r="C62" i="2" s="1"/>
  <c r="F11" i="2"/>
  <c r="D40" i="2" s="1"/>
  <c r="G10" i="2"/>
  <c r="B62" i="2" s="1"/>
  <c r="F10" i="2"/>
  <c r="C40" i="2" s="1"/>
  <c r="G9" i="2"/>
  <c r="D61" i="2" s="1"/>
  <c r="F9" i="2"/>
  <c r="E39" i="2" s="1"/>
  <c r="G8" i="2"/>
  <c r="C61" i="2" s="1"/>
  <c r="F8" i="2"/>
  <c r="D39" i="2" s="1"/>
  <c r="G7" i="2"/>
  <c r="B61" i="2" s="1"/>
  <c r="F7" i="2"/>
  <c r="C39" i="2" s="1"/>
  <c r="G6" i="2"/>
  <c r="D60" i="2" s="1"/>
  <c r="F6" i="2"/>
  <c r="E38" i="2" s="1"/>
  <c r="G5" i="2"/>
  <c r="C60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G25" i="1"/>
  <c r="F25" i="1"/>
  <c r="E27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E62" i="4" l="1"/>
  <c r="F62" i="4" s="1"/>
  <c r="F39" i="4"/>
  <c r="G39" i="4" s="1"/>
  <c r="F39" i="1"/>
  <c r="G39" i="1" s="1"/>
  <c r="E66" i="1"/>
  <c r="F66" i="1" s="1"/>
  <c r="F43" i="1"/>
  <c r="G43" i="1" s="1"/>
  <c r="E64" i="1"/>
  <c r="F64" i="1" s="1"/>
  <c r="D45" i="1"/>
  <c r="D46" i="1" s="1"/>
  <c r="F41" i="1"/>
  <c r="G41" i="1" s="1"/>
  <c r="E62" i="1"/>
  <c r="F62" i="1" s="1"/>
  <c r="F40" i="2"/>
  <c r="G40" i="2" s="1"/>
  <c r="F44" i="2"/>
  <c r="G44" i="2" s="1"/>
  <c r="E61" i="4"/>
  <c r="F61" i="4" s="1"/>
  <c r="E65" i="4"/>
  <c r="F65" i="4" s="1"/>
  <c r="E66" i="4"/>
  <c r="F66" i="4" s="1"/>
  <c r="E45" i="4"/>
  <c r="E46" i="4" s="1"/>
  <c r="F40" i="4"/>
  <c r="G40" i="4" s="1"/>
  <c r="F42" i="4"/>
  <c r="G42" i="4" s="1"/>
  <c r="F44" i="4"/>
  <c r="G44" i="4" s="1"/>
  <c r="E61" i="3"/>
  <c r="F61" i="3" s="1"/>
  <c r="E65" i="3"/>
  <c r="F65" i="3" s="1"/>
  <c r="F42" i="3"/>
  <c r="G42" i="3" s="1"/>
  <c r="E62" i="3"/>
  <c r="F62" i="3" s="1"/>
  <c r="E63" i="2"/>
  <c r="F63" i="2" s="1"/>
  <c r="E45" i="2"/>
  <c r="E46" i="2" s="1"/>
  <c r="F42" i="2"/>
  <c r="G42" i="2" s="1"/>
  <c r="E64" i="4"/>
  <c r="F64" i="4" s="1"/>
  <c r="F41" i="4"/>
  <c r="G41" i="4" s="1"/>
  <c r="F52" i="4"/>
  <c r="G52" i="4"/>
  <c r="C67" i="4"/>
  <c r="C68" i="4"/>
  <c r="E63" i="4"/>
  <c r="F63" i="4" s="1"/>
  <c r="I56" i="4"/>
  <c r="G50" i="4"/>
  <c r="I57" i="4"/>
  <c r="G51" i="4"/>
  <c r="B67" i="4"/>
  <c r="B68" i="4"/>
  <c r="E60" i="4"/>
  <c r="D67" i="4"/>
  <c r="D68" i="4"/>
  <c r="E30" i="4"/>
  <c r="E32" i="4"/>
  <c r="C45" i="4"/>
  <c r="F38" i="4"/>
  <c r="G38" i="4" s="1"/>
  <c r="D45" i="4"/>
  <c r="D46" i="4" s="1"/>
  <c r="F43" i="4"/>
  <c r="G43" i="4" s="1"/>
  <c r="F51" i="4"/>
  <c r="C68" i="3"/>
  <c r="E66" i="3"/>
  <c r="F66" i="3" s="1"/>
  <c r="C45" i="3"/>
  <c r="F38" i="3"/>
  <c r="I57" i="3"/>
  <c r="I56" i="3"/>
  <c r="G51" i="3"/>
  <c r="G50" i="3"/>
  <c r="E64" i="3"/>
  <c r="F64" i="3" s="1"/>
  <c r="B67" i="3"/>
  <c r="B68" i="3"/>
  <c r="E60" i="3"/>
  <c r="D68" i="3"/>
  <c r="D67" i="3"/>
  <c r="F50" i="3"/>
  <c r="D45" i="3"/>
  <c r="D46" i="3" s="1"/>
  <c r="F39" i="3"/>
  <c r="G39" i="3" s="1"/>
  <c r="F41" i="3"/>
  <c r="G41" i="3" s="1"/>
  <c r="F43" i="3"/>
  <c r="G43" i="3" s="1"/>
  <c r="F52" i="3"/>
  <c r="G52" i="3"/>
  <c r="E63" i="3"/>
  <c r="F63" i="3" s="1"/>
  <c r="C67" i="3"/>
  <c r="E29" i="3"/>
  <c r="C51" i="3" s="1"/>
  <c r="D51" i="3" s="1"/>
  <c r="E32" i="3"/>
  <c r="F51" i="3"/>
  <c r="C67" i="2"/>
  <c r="C68" i="2"/>
  <c r="I57" i="2"/>
  <c r="G50" i="2"/>
  <c r="I56" i="2"/>
  <c r="G51" i="2"/>
  <c r="C45" i="2"/>
  <c r="F38" i="2"/>
  <c r="G38" i="2" s="1"/>
  <c r="D45" i="2"/>
  <c r="D46" i="2" s="1"/>
  <c r="F43" i="2"/>
  <c r="G43" i="2" s="1"/>
  <c r="B67" i="2"/>
  <c r="B68" i="2"/>
  <c r="E60" i="2"/>
  <c r="D67" i="2"/>
  <c r="D68" i="2"/>
  <c r="E61" i="2"/>
  <c r="F61" i="2" s="1"/>
  <c r="E62" i="2"/>
  <c r="F62" i="2" s="1"/>
  <c r="E65" i="2"/>
  <c r="F65" i="2" s="1"/>
  <c r="E66" i="2"/>
  <c r="F66" i="2" s="1"/>
  <c r="E30" i="2"/>
  <c r="E32" i="2"/>
  <c r="F39" i="2"/>
  <c r="G39" i="2" s="1"/>
  <c r="F50" i="2"/>
  <c r="E64" i="2"/>
  <c r="F64" i="2" s="1"/>
  <c r="F41" i="2"/>
  <c r="G41" i="2" s="1"/>
  <c r="F52" i="2"/>
  <c r="G52" i="2"/>
  <c r="F51" i="2"/>
  <c r="F52" i="1"/>
  <c r="C68" i="1"/>
  <c r="C67" i="1"/>
  <c r="E61" i="1"/>
  <c r="F61" i="1" s="1"/>
  <c r="E63" i="1"/>
  <c r="F63" i="1" s="1"/>
  <c r="E65" i="1"/>
  <c r="F65" i="1" s="1"/>
  <c r="E30" i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E29" i="2" l="1"/>
  <c r="C51" i="2" s="1"/>
  <c r="D51" i="2" s="1"/>
  <c r="E29" i="4"/>
  <c r="C51" i="4" s="1"/>
  <c r="D51" i="4" s="1"/>
  <c r="E29" i="1"/>
  <c r="C51" i="1" s="1"/>
  <c r="D51" i="1" s="1"/>
  <c r="E28" i="1"/>
  <c r="C50" i="1" s="1"/>
  <c r="D50" i="1" s="1"/>
  <c r="F60" i="4"/>
  <c r="F68" i="4" s="1"/>
  <c r="E67" i="4"/>
  <c r="F67" i="4" s="1"/>
  <c r="E28" i="4"/>
  <c r="C50" i="4" s="1"/>
  <c r="G46" i="4"/>
  <c r="G45" i="4"/>
  <c r="C46" i="4"/>
  <c r="F45" i="4"/>
  <c r="E67" i="3"/>
  <c r="F60" i="3"/>
  <c r="F68" i="3" s="1"/>
  <c r="G38" i="3"/>
  <c r="E28" i="3"/>
  <c r="C50" i="3" s="1"/>
  <c r="F67" i="3"/>
  <c r="C46" i="3"/>
  <c r="F45" i="3"/>
  <c r="F60" i="2"/>
  <c r="F68" i="2" s="1"/>
  <c r="E67" i="2"/>
  <c r="F67" i="2" s="1"/>
  <c r="G46" i="2"/>
  <c r="G45" i="2"/>
  <c r="E28" i="2"/>
  <c r="C50" i="2" s="1"/>
  <c r="C46" i="2"/>
  <c r="F45" i="2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1" l="1"/>
  <c r="C52" i="1" s="1"/>
  <c r="D52" i="1" s="1"/>
  <c r="E31" i="2"/>
  <c r="C52" i="2" s="1"/>
  <c r="D52" i="2" s="1"/>
  <c r="E31" i="4"/>
  <c r="D50" i="4"/>
  <c r="D50" i="3"/>
  <c r="G46" i="3"/>
  <c r="G45" i="3"/>
  <c r="E31" i="3"/>
  <c r="D50" i="2"/>
  <c r="E33" i="2" l="1"/>
  <c r="C53" i="2" s="1"/>
  <c r="D53" i="2" s="1"/>
  <c r="E52" i="2" s="1"/>
  <c r="I52" i="2" s="1"/>
  <c r="E33" i="1"/>
  <c r="C53" i="1" s="1"/>
  <c r="D53" i="1" s="1"/>
  <c r="C52" i="4"/>
  <c r="E33" i="4"/>
  <c r="C53" i="4" s="1"/>
  <c r="D53" i="4" s="1"/>
  <c r="C52" i="3"/>
  <c r="E33" i="3"/>
  <c r="C53" i="3" s="1"/>
  <c r="D53" i="3" s="1"/>
  <c r="C54" i="1" l="1"/>
  <c r="I60" i="2"/>
  <c r="J60" i="2" s="1"/>
  <c r="K60" i="2" s="1"/>
  <c r="C54" i="2"/>
  <c r="E51" i="2"/>
  <c r="H51" i="2" s="1"/>
  <c r="I63" i="2"/>
  <c r="E50" i="2"/>
  <c r="H52" i="2"/>
  <c r="I61" i="2"/>
  <c r="J61" i="2" s="1"/>
  <c r="K61" i="2" s="1"/>
  <c r="I59" i="2"/>
  <c r="J59" i="2" s="1"/>
  <c r="I63" i="4"/>
  <c r="I61" i="4"/>
  <c r="J61" i="4" s="1"/>
  <c r="K61" i="4" s="1"/>
  <c r="I60" i="4"/>
  <c r="J60" i="4" s="1"/>
  <c r="K60" i="4" s="1"/>
  <c r="I59" i="4"/>
  <c r="E51" i="4"/>
  <c r="D52" i="4"/>
  <c r="E52" i="4" s="1"/>
  <c r="C54" i="4"/>
  <c r="E50" i="4"/>
  <c r="I63" i="3"/>
  <c r="I61" i="3"/>
  <c r="J61" i="3" s="1"/>
  <c r="K61" i="3" s="1"/>
  <c r="I60" i="3"/>
  <c r="J60" i="3" s="1"/>
  <c r="K60" i="3" s="1"/>
  <c r="I59" i="3"/>
  <c r="E51" i="3"/>
  <c r="D52" i="3"/>
  <c r="E52" i="3" s="1"/>
  <c r="C54" i="3"/>
  <c r="E50" i="3"/>
  <c r="I63" i="1"/>
  <c r="I61" i="1"/>
  <c r="J61" i="1" s="1"/>
  <c r="K61" i="1" s="1"/>
  <c r="I60" i="1"/>
  <c r="J60" i="1" s="1"/>
  <c r="K60" i="1" s="1"/>
  <c r="I59" i="1"/>
  <c r="E51" i="1"/>
  <c r="E52" i="1"/>
  <c r="E50" i="1"/>
  <c r="I51" i="2" l="1"/>
  <c r="K59" i="2"/>
  <c r="H50" i="2"/>
  <c r="I50" i="2"/>
  <c r="I51" i="4"/>
  <c r="H51" i="4"/>
  <c r="I50" i="4"/>
  <c r="H50" i="4"/>
  <c r="J59" i="4"/>
  <c r="K59" i="4"/>
  <c r="I52" i="4"/>
  <c r="H52" i="4"/>
  <c r="I52" i="3"/>
  <c r="H52" i="3"/>
  <c r="I51" i="3"/>
  <c r="H51" i="3"/>
  <c r="I50" i="3"/>
  <c r="H50" i="3"/>
  <c r="J59" i="3"/>
  <c r="K59" i="3"/>
  <c r="J59" i="1"/>
  <c r="K59" i="1"/>
  <c r="I52" i="1"/>
  <c r="H52" i="1"/>
  <c r="I50" i="1"/>
  <c r="H50" i="1"/>
  <c r="I51" i="1"/>
  <c r="H51" i="1"/>
</calcChain>
</file>

<file path=xl/sharedStrings.xml><?xml version="1.0" encoding="utf-8"?>
<sst xmlns="http://schemas.openxmlformats.org/spreadsheetml/2006/main" count="416" uniqueCount="65">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</sst>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opLeftCell="A42" zoomScale="80" zoomScaleNormal="80" workbookViewId="0">
      <selection activeCell="J60" sqref="J60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43.309853725989427</v>
      </c>
      <c r="D4" s="4">
        <v>43.812234539839672</v>
      </c>
      <c r="E4" s="4">
        <v>44.13554250669042</v>
      </c>
      <c r="F4" s="5">
        <f>SUM(C4:E4)</f>
        <v>131.25763077251952</v>
      </c>
      <c r="G4" s="5">
        <f>AVERAGE(C4:E4)</f>
        <v>43.752543590839842</v>
      </c>
    </row>
    <row r="5" spans="1:8" x14ac:dyDescent="0.3">
      <c r="A5" s="2"/>
      <c r="B5" s="2" t="s">
        <v>56</v>
      </c>
      <c r="C5" s="4">
        <v>43.522795651196986</v>
      </c>
      <c r="D5" s="4">
        <v>43.852305492230492</v>
      </c>
      <c r="E5" s="4">
        <v>44.294406081220068</v>
      </c>
      <c r="F5" s="5">
        <f t="shared" ref="F5:F24" si="0">SUM(C5:E5)</f>
        <v>131.66950722464756</v>
      </c>
      <c r="G5" s="5">
        <f t="shared" ref="G5:G24" si="1">AVERAGE(C5:E5)</f>
        <v>43.889835741549184</v>
      </c>
    </row>
    <row r="6" spans="1:8" x14ac:dyDescent="0.3">
      <c r="A6" s="2"/>
      <c r="B6" s="2" t="s">
        <v>57</v>
      </c>
      <c r="C6" s="4">
        <v>43.216700384927833</v>
      </c>
      <c r="D6" s="4">
        <v>43.8145176268957</v>
      </c>
      <c r="E6" s="4">
        <v>44.240319477015298</v>
      </c>
      <c r="F6" s="5">
        <f t="shared" si="0"/>
        <v>131.27153748883885</v>
      </c>
      <c r="G6" s="5">
        <f t="shared" si="1"/>
        <v>43.757179162946279</v>
      </c>
    </row>
    <row r="7" spans="1:8" x14ac:dyDescent="0.3">
      <c r="A7" s="2" t="s">
        <v>49</v>
      </c>
      <c r="B7" s="2" t="s">
        <v>55</v>
      </c>
      <c r="C7" s="4">
        <v>42.761982632872737</v>
      </c>
      <c r="D7" s="4">
        <v>44.088294730225208</v>
      </c>
      <c r="E7" s="4">
        <v>44.241032789931779</v>
      </c>
      <c r="F7" s="5">
        <f t="shared" si="0"/>
        <v>131.09131015302972</v>
      </c>
      <c r="G7" s="5">
        <f t="shared" si="1"/>
        <v>43.697103384343244</v>
      </c>
    </row>
    <row r="8" spans="1:8" x14ac:dyDescent="0.3">
      <c r="A8" s="2"/>
      <c r="B8" s="2" t="s">
        <v>56</v>
      </c>
      <c r="C8" s="4">
        <v>43.413477185100561</v>
      </c>
      <c r="D8" s="4">
        <v>43.979593485233615</v>
      </c>
      <c r="E8" s="4">
        <v>44.374425426358954</v>
      </c>
      <c r="F8" s="5">
        <f t="shared" si="0"/>
        <v>131.76749609669312</v>
      </c>
      <c r="G8" s="5">
        <f t="shared" si="1"/>
        <v>43.922498698897705</v>
      </c>
    </row>
    <row r="9" spans="1:8" x14ac:dyDescent="0.3">
      <c r="A9" s="2"/>
      <c r="B9" s="2" t="s">
        <v>57</v>
      </c>
      <c r="C9" s="4">
        <v>43.140656761291162</v>
      </c>
      <c r="D9" s="4">
        <v>43.727519974731187</v>
      </c>
      <c r="E9" s="4">
        <v>44.144384635979243</v>
      </c>
      <c r="F9" s="5">
        <f t="shared" si="0"/>
        <v>131.01256137200158</v>
      </c>
      <c r="G9" s="5">
        <f t="shared" si="1"/>
        <v>43.670853790667195</v>
      </c>
    </row>
    <row r="10" spans="1:8" x14ac:dyDescent="0.3">
      <c r="A10" s="2" t="s">
        <v>50</v>
      </c>
      <c r="B10" s="2" t="s">
        <v>55</v>
      </c>
      <c r="C10" s="4">
        <v>44.184935805908054</v>
      </c>
      <c r="D10" s="4">
        <v>44.547236282132161</v>
      </c>
      <c r="E10" s="4">
        <v>44.751882860755671</v>
      </c>
      <c r="F10" s="5">
        <f t="shared" si="0"/>
        <v>133.48405494879589</v>
      </c>
      <c r="G10" s="5">
        <f t="shared" si="1"/>
        <v>44.494684982931965</v>
      </c>
    </row>
    <row r="11" spans="1:8" x14ac:dyDescent="0.3">
      <c r="A11" s="2"/>
      <c r="B11" s="2" t="s">
        <v>56</v>
      </c>
      <c r="C11" s="4">
        <v>43.454729197983497</v>
      </c>
      <c r="D11" s="4">
        <v>43.942183524395674</v>
      </c>
      <c r="E11" s="4">
        <v>44.267131865697145</v>
      </c>
      <c r="F11" s="5">
        <f t="shared" si="0"/>
        <v>131.66404458807631</v>
      </c>
      <c r="G11" s="5">
        <f t="shared" si="1"/>
        <v>43.888014862692103</v>
      </c>
    </row>
    <row r="12" spans="1:8" x14ac:dyDescent="0.3">
      <c r="A12" s="2"/>
      <c r="B12" s="2" t="s">
        <v>57</v>
      </c>
      <c r="C12" s="4">
        <v>43.672625751715444</v>
      </c>
      <c r="D12" s="4">
        <v>44.126496786011465</v>
      </c>
      <c r="E12" s="4">
        <v>44.419144901072222</v>
      </c>
      <c r="F12" s="5">
        <f t="shared" si="0"/>
        <v>132.21826743879913</v>
      </c>
      <c r="G12" s="5">
        <f t="shared" si="1"/>
        <v>44.072755812933046</v>
      </c>
    </row>
    <row r="13" spans="1:8" x14ac:dyDescent="0.3">
      <c r="A13" s="2" t="s">
        <v>51</v>
      </c>
      <c r="B13" s="2" t="s">
        <v>55</v>
      </c>
      <c r="C13" s="4">
        <v>44.87289425938522</v>
      </c>
      <c r="D13" s="4">
        <v>44.360043811258898</v>
      </c>
      <c r="E13" s="4">
        <v>44.891673367929904</v>
      </c>
      <c r="F13" s="5">
        <f t="shared" si="0"/>
        <v>134.12461143857402</v>
      </c>
      <c r="G13" s="5">
        <f t="shared" si="1"/>
        <v>44.708203812858009</v>
      </c>
    </row>
    <row r="14" spans="1:8" x14ac:dyDescent="0.3">
      <c r="A14" s="2"/>
      <c r="B14" s="2" t="s">
        <v>56</v>
      </c>
      <c r="C14" s="4">
        <v>43.137068873871208</v>
      </c>
      <c r="D14" s="4">
        <v>43.682652691312832</v>
      </c>
      <c r="E14" s="4">
        <v>44.062800105713492</v>
      </c>
      <c r="F14" s="5">
        <f t="shared" si="0"/>
        <v>130.88252167089752</v>
      </c>
      <c r="G14" s="5">
        <f t="shared" si="1"/>
        <v>43.627507223632506</v>
      </c>
    </row>
    <row r="15" spans="1:8" x14ac:dyDescent="0.3">
      <c r="A15" s="2"/>
      <c r="B15" s="2" t="s">
        <v>57</v>
      </c>
      <c r="C15" s="4">
        <v>43.336823589721284</v>
      </c>
      <c r="D15" s="4">
        <v>43.852994595431291</v>
      </c>
      <c r="E15" s="4">
        <v>44.204515976271907</v>
      </c>
      <c r="F15" s="5">
        <f t="shared" si="0"/>
        <v>131.39433416142447</v>
      </c>
      <c r="G15" s="5">
        <f t="shared" si="1"/>
        <v>43.798111387141489</v>
      </c>
    </row>
    <row r="16" spans="1:8" x14ac:dyDescent="0.3">
      <c r="A16" s="2" t="s">
        <v>52</v>
      </c>
      <c r="B16" s="2" t="s">
        <v>55</v>
      </c>
      <c r="C16" s="4">
        <v>44.025019635757509</v>
      </c>
      <c r="D16" s="4">
        <v>44.423874052898881</v>
      </c>
      <c r="E16" s="4">
        <v>44.662193247322428</v>
      </c>
      <c r="F16" s="5">
        <f t="shared" si="0"/>
        <v>133.11108693597882</v>
      </c>
      <c r="G16" s="5">
        <f t="shared" si="1"/>
        <v>44.370362311992942</v>
      </c>
    </row>
    <row r="17" spans="1:7" x14ac:dyDescent="0.3">
      <c r="A17" s="2"/>
      <c r="B17" s="2" t="s">
        <v>56</v>
      </c>
      <c r="C17" s="4">
        <v>43.458796064579325</v>
      </c>
      <c r="D17" s="4">
        <v>43.959758230790385</v>
      </c>
      <c r="E17" s="4">
        <v>44.296393461285831</v>
      </c>
      <c r="F17" s="5">
        <f t="shared" si="0"/>
        <v>131.71494775665553</v>
      </c>
      <c r="G17" s="5">
        <f t="shared" si="1"/>
        <v>43.904982585551842</v>
      </c>
    </row>
    <row r="18" spans="1:7" x14ac:dyDescent="0.3">
      <c r="A18" s="2"/>
      <c r="B18" s="2" t="s">
        <v>57</v>
      </c>
      <c r="C18" s="4">
        <v>43.635433893341386</v>
      </c>
      <c r="D18" s="4">
        <v>44.108035634060627</v>
      </c>
      <c r="E18" s="4">
        <v>44.417403241867419</v>
      </c>
      <c r="F18" s="5">
        <f t="shared" si="0"/>
        <v>132.16087276926942</v>
      </c>
      <c r="G18" s="5">
        <f t="shared" si="1"/>
        <v>44.053624256423142</v>
      </c>
    </row>
    <row r="19" spans="1:7" x14ac:dyDescent="0.3">
      <c r="A19" s="2" t="s">
        <v>53</v>
      </c>
      <c r="B19" s="2" t="s">
        <v>55</v>
      </c>
      <c r="C19" s="4">
        <v>43.652227620122012</v>
      </c>
      <c r="D19" s="4">
        <v>44.010858060168431</v>
      </c>
      <c r="E19" s="4">
        <v>43.904939318457679</v>
      </c>
      <c r="F19" s="5">
        <f t="shared" si="0"/>
        <v>131.56802499874811</v>
      </c>
      <c r="G19" s="5">
        <f t="shared" si="1"/>
        <v>43.856008332916041</v>
      </c>
    </row>
    <row r="20" spans="1:7" x14ac:dyDescent="0.3">
      <c r="A20" s="2"/>
      <c r="B20" s="2" t="s">
        <v>56</v>
      </c>
      <c r="C20" s="4">
        <v>44.316944897420697</v>
      </c>
      <c r="D20" s="4">
        <v>44.379790608073883</v>
      </c>
      <c r="E20" s="4">
        <v>44.610038984950812</v>
      </c>
      <c r="F20" s="5">
        <f t="shared" si="0"/>
        <v>133.30677449044541</v>
      </c>
      <c r="G20" s="5">
        <f t="shared" si="1"/>
        <v>44.435591496815135</v>
      </c>
    </row>
    <row r="21" spans="1:7" x14ac:dyDescent="0.3">
      <c r="A21" s="2"/>
      <c r="B21" s="2" t="s">
        <v>57</v>
      </c>
      <c r="C21" s="4">
        <v>45.030186272853562</v>
      </c>
      <c r="D21" s="4">
        <v>44.764436337777639</v>
      </c>
      <c r="E21" s="4">
        <v>44.778278062848592</v>
      </c>
      <c r="F21" s="5">
        <f t="shared" si="0"/>
        <v>134.57290067347978</v>
      </c>
      <c r="G21" s="5">
        <f t="shared" si="1"/>
        <v>44.857633557826595</v>
      </c>
    </row>
    <row r="22" spans="1:7" x14ac:dyDescent="0.3">
      <c r="A22" s="2" t="s">
        <v>54</v>
      </c>
      <c r="B22" s="2" t="s">
        <v>55</v>
      </c>
      <c r="C22" s="4">
        <v>43.619925446021362</v>
      </c>
      <c r="D22" s="4">
        <v>44.113272509045423</v>
      </c>
      <c r="E22" s="4">
        <v>44.43948160904678</v>
      </c>
      <c r="F22" s="5">
        <f t="shared" si="0"/>
        <v>132.17267956411357</v>
      </c>
      <c r="G22" s="5">
        <f t="shared" si="1"/>
        <v>44.057559854704522</v>
      </c>
    </row>
    <row r="23" spans="1:7" x14ac:dyDescent="0.3">
      <c r="A23" s="2"/>
      <c r="B23" s="2" t="s">
        <v>56</v>
      </c>
      <c r="C23" s="4">
        <v>43.307023590395275</v>
      </c>
      <c r="D23" s="4">
        <v>43.866684863270244</v>
      </c>
      <c r="E23" s="4">
        <v>44.25714716370836</v>
      </c>
      <c r="F23" s="5">
        <f t="shared" si="0"/>
        <v>131.43085561737388</v>
      </c>
      <c r="G23" s="5">
        <f t="shared" si="1"/>
        <v>43.810285205791295</v>
      </c>
    </row>
    <row r="24" spans="1:7" x14ac:dyDescent="0.3">
      <c r="A24" s="2"/>
      <c r="B24" s="2" t="s">
        <v>57</v>
      </c>
      <c r="C24" s="4">
        <v>43.518375272393264</v>
      </c>
      <c r="D24" s="4">
        <v>44.047384344203806</v>
      </c>
      <c r="E24" s="4">
        <v>44.407791913469055</v>
      </c>
      <c r="F24" s="5">
        <f t="shared" si="0"/>
        <v>131.97355153006612</v>
      </c>
      <c r="G24" s="5">
        <f t="shared" si="1"/>
        <v>43.991183843355373</v>
      </c>
    </row>
    <row r="25" spans="1:7" x14ac:dyDescent="0.3">
      <c r="A25" s="2"/>
      <c r="B25" s="2" t="s">
        <v>6</v>
      </c>
      <c r="C25" s="5">
        <f>SUM(C4:C24)</f>
        <v>916.58847651284805</v>
      </c>
      <c r="D25" s="5">
        <f>SUM(D4:D24)</f>
        <v>925.46016817998736</v>
      </c>
      <c r="E25" s="5">
        <f>SUM(E4:E24)</f>
        <v>931.80092699759302</v>
      </c>
      <c r="F25" s="5">
        <f>SUM(C4:E24)</f>
        <v>2773.8495716904272</v>
      </c>
      <c r="G25" s="5">
        <f>AVERAGE(C4:E24)</f>
        <v>44.02935828080043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122130.81660900264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2.4838618537469301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0.45537609896564391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7.1951884056616109</v>
      </c>
    </row>
    <row r="31" spans="1:7" x14ac:dyDescent="0.3">
      <c r="D31" s="8" t="s">
        <v>63</v>
      </c>
      <c r="E31" s="2">
        <f>E30-E29-E28</f>
        <v>4.2559504529490368</v>
      </c>
    </row>
    <row r="32" spans="1:7" x14ac:dyDescent="0.3">
      <c r="D32" s="8" t="s">
        <v>20</v>
      </c>
      <c r="E32" s="2">
        <f>SUMSQ(C4:E24)-E27</f>
        <v>14.676721913259826</v>
      </c>
    </row>
    <row r="33" spans="2:7" x14ac:dyDescent="0.3">
      <c r="D33" s="8" t="s">
        <v>21</v>
      </c>
      <c r="E33" s="2">
        <f>E32-E31-E29-E28</f>
        <v>7.4815335075982148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131.25763077251952</v>
      </c>
      <c r="D38" s="2">
        <f>F5</f>
        <v>131.66950722464756</v>
      </c>
      <c r="E38" s="2">
        <f>F6</f>
        <v>131.27153748883885</v>
      </c>
      <c r="F38" s="2">
        <f t="shared" ref="F38:F45" si="2">SUM(C38:E38)</f>
        <v>394.19867548600587</v>
      </c>
      <c r="G38" s="2">
        <f t="shared" ref="G38:G44" si="3">F38/9</f>
        <v>43.799852831778431</v>
      </c>
    </row>
    <row r="39" spans="2:7" x14ac:dyDescent="0.3">
      <c r="B39" s="14" t="s">
        <v>12</v>
      </c>
      <c r="C39" s="2">
        <f>F7</f>
        <v>131.09131015302972</v>
      </c>
      <c r="D39" s="2">
        <f>F8</f>
        <v>131.76749609669312</v>
      </c>
      <c r="E39" s="2">
        <f>F9</f>
        <v>131.01256137200158</v>
      </c>
      <c r="F39" s="2">
        <f t="shared" si="2"/>
        <v>393.87136762172446</v>
      </c>
      <c r="G39" s="2">
        <f t="shared" si="3"/>
        <v>43.763485291302715</v>
      </c>
    </row>
    <row r="40" spans="2:7" x14ac:dyDescent="0.3">
      <c r="B40" s="14" t="s">
        <v>13</v>
      </c>
      <c r="C40" s="2">
        <f>F10</f>
        <v>133.48405494879589</v>
      </c>
      <c r="D40" s="2">
        <f>F11</f>
        <v>131.66404458807631</v>
      </c>
      <c r="E40" s="2">
        <f>F12</f>
        <v>132.21826743879913</v>
      </c>
      <c r="F40" s="2">
        <f t="shared" si="2"/>
        <v>397.36636697567133</v>
      </c>
      <c r="G40" s="2">
        <f t="shared" si="3"/>
        <v>44.151818552852369</v>
      </c>
    </row>
    <row r="41" spans="2:7" x14ac:dyDescent="0.3">
      <c r="B41" s="14" t="s">
        <v>14</v>
      </c>
      <c r="C41" s="2">
        <f>F13</f>
        <v>134.12461143857402</v>
      </c>
      <c r="D41" s="2">
        <f>F14</f>
        <v>130.88252167089752</v>
      </c>
      <c r="E41" s="2">
        <f>F15</f>
        <v>131.39433416142447</v>
      </c>
      <c r="F41" s="2">
        <f t="shared" si="2"/>
        <v>396.40146727089598</v>
      </c>
      <c r="G41" s="2">
        <f t="shared" si="3"/>
        <v>44.044607474543994</v>
      </c>
    </row>
    <row r="42" spans="2:7" x14ac:dyDescent="0.3">
      <c r="B42" s="14" t="s">
        <v>15</v>
      </c>
      <c r="C42" s="2">
        <f>F16</f>
        <v>133.11108693597882</v>
      </c>
      <c r="D42" s="2">
        <f>F17</f>
        <v>131.71494775665553</v>
      </c>
      <c r="E42" s="2">
        <f>F18</f>
        <v>132.16087276926942</v>
      </c>
      <c r="F42" s="2">
        <f t="shared" si="2"/>
        <v>396.9869074619038</v>
      </c>
      <c r="G42" s="2">
        <f t="shared" si="3"/>
        <v>44.109656384655977</v>
      </c>
    </row>
    <row r="43" spans="2:7" x14ac:dyDescent="0.3">
      <c r="B43" s="14" t="s">
        <v>16</v>
      </c>
      <c r="C43" s="2">
        <f>F19</f>
        <v>131.56802499874811</v>
      </c>
      <c r="D43" s="2">
        <f>F20</f>
        <v>133.30677449044541</v>
      </c>
      <c r="E43" s="2">
        <f>F21</f>
        <v>134.57290067347978</v>
      </c>
      <c r="F43" s="2">
        <f t="shared" si="2"/>
        <v>399.4477001626733</v>
      </c>
      <c r="G43" s="2">
        <f t="shared" si="3"/>
        <v>44.383077795852586</v>
      </c>
    </row>
    <row r="44" spans="2:7" x14ac:dyDescent="0.3">
      <c r="B44" s="14" t="s">
        <v>17</v>
      </c>
      <c r="C44" s="2">
        <f>F22</f>
        <v>132.17267956411357</v>
      </c>
      <c r="D44" s="2">
        <f>F23</f>
        <v>131.43085561737388</v>
      </c>
      <c r="E44" s="2">
        <f>F24</f>
        <v>131.97355153006612</v>
      </c>
      <c r="F44" s="2">
        <f t="shared" si="2"/>
        <v>395.57708671155359</v>
      </c>
      <c r="G44" s="2">
        <f t="shared" si="3"/>
        <v>43.953009634617068</v>
      </c>
    </row>
    <row r="45" spans="2:7" x14ac:dyDescent="0.3">
      <c r="B45" s="2" t="s">
        <v>6</v>
      </c>
      <c r="C45" s="2">
        <f>SUM(C38:C44)</f>
        <v>926.80939881175959</v>
      </c>
      <c r="D45" s="2">
        <f>SUM(D38:D44)</f>
        <v>922.43614744478919</v>
      </c>
      <c r="E45" s="2">
        <f>SUM(E38:E44)</f>
        <v>924.60402543387931</v>
      </c>
      <c r="F45" s="2">
        <f t="shared" si="2"/>
        <v>2773.8495716904281</v>
      </c>
      <c r="G45" s="2">
        <f>AVERAGE(G38:G44)</f>
        <v>44.029358280800452</v>
      </c>
    </row>
    <row r="46" spans="2:7" x14ac:dyDescent="0.3">
      <c r="B46" s="14" t="s">
        <v>7</v>
      </c>
      <c r="C46" s="2">
        <f>C45/(B28*B27)</f>
        <v>44.133780895798076</v>
      </c>
      <c r="D46" s="2">
        <f>D45/(B28*B27)</f>
        <v>43.925530830704247</v>
      </c>
      <c r="E46" s="2">
        <f>E45/(B28*B27)</f>
        <v>44.028763115899018</v>
      </c>
      <c r="F46" s="2"/>
      <c r="G46" s="2">
        <f>AVERAGE(G38:G44)</f>
        <v>44.029358280800452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2.4838618537469301</v>
      </c>
      <c r="D50" s="2">
        <f>C50/B50</f>
        <v>0.41397697562448837</v>
      </c>
      <c r="E50" s="2">
        <f>D50/D53</f>
        <v>2.3239931971928365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NS</v>
      </c>
    </row>
    <row r="51" spans="1:11" x14ac:dyDescent="0.3">
      <c r="A51" s="11" t="s">
        <v>59</v>
      </c>
      <c r="B51" s="2">
        <f>B29-1</f>
        <v>2</v>
      </c>
      <c r="C51" s="2">
        <f>E29</f>
        <v>0.45537609896564391</v>
      </c>
      <c r="D51" s="2">
        <f>C51/B51</f>
        <v>0.22768804948282195</v>
      </c>
      <c r="E51" s="2">
        <f>D51/D53</f>
        <v>1.2782002604902434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1" t="s">
        <v>64</v>
      </c>
      <c r="B52" s="2">
        <f>B51*B50</f>
        <v>12</v>
      </c>
      <c r="C52" s="2">
        <f>E31</f>
        <v>4.2559504529490368</v>
      </c>
      <c r="D52" s="2">
        <f>C52/B52</f>
        <v>0.35466253774575307</v>
      </c>
      <c r="E52" s="2">
        <f>D52/D53</f>
        <v>1.9910124802880971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NS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7.4815335075982148</v>
      </c>
      <c r="D53" s="18">
        <f>C53/B53</f>
        <v>0.17813175018090988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14.676721913259826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0.14068552408392188</v>
      </c>
      <c r="J59" s="23">
        <f>I59*1.4142*I56</f>
        <v>0.53680041733703843</v>
      </c>
      <c r="K59" s="23">
        <f>I59*1.4142*I57</f>
        <v>0.40151242613173482</v>
      </c>
    </row>
    <row r="60" spans="1:11" x14ac:dyDescent="0.3">
      <c r="A60" s="14" t="s">
        <v>8</v>
      </c>
      <c r="B60" s="2">
        <f>G4</f>
        <v>43.752543590839842</v>
      </c>
      <c r="C60" s="2">
        <f>G5</f>
        <v>43.889835741549184</v>
      </c>
      <c r="D60" s="2">
        <f>G6</f>
        <v>43.757179162946279</v>
      </c>
      <c r="E60" s="2">
        <f>SUM(B60:D60)</f>
        <v>131.3995584953353</v>
      </c>
      <c r="F60" s="23">
        <f>E60/3</f>
        <v>43.799852831778431</v>
      </c>
      <c r="H60" s="25" t="s">
        <v>45</v>
      </c>
      <c r="I60" s="23">
        <f>SQRT(D53/(B28*B27))</f>
        <v>9.2100294757014992E-2</v>
      </c>
      <c r="J60" s="23">
        <f>I60*1.4142*I56</f>
        <v>0.35141836364726625</v>
      </c>
      <c r="K60" s="23">
        <f>J60*1.4142*I57</f>
        <v>1.0029378693652211</v>
      </c>
    </row>
    <row r="61" spans="1:11" x14ac:dyDescent="0.3">
      <c r="A61" s="14" t="s">
        <v>12</v>
      </c>
      <c r="B61" s="2">
        <f>G7</f>
        <v>43.697103384343244</v>
      </c>
      <c r="C61" s="2">
        <f>G8</f>
        <v>43.922498698897705</v>
      </c>
      <c r="D61" s="2">
        <f>G9</f>
        <v>43.670853790667195</v>
      </c>
      <c r="E61" s="2">
        <f t="shared" ref="E61:E66" si="4">SUM(B61:D61)</f>
        <v>131.29045587390814</v>
      </c>
      <c r="F61" s="23">
        <f t="shared" ref="F61:F66" si="5">E61/3</f>
        <v>43.763485291302715</v>
      </c>
      <c r="H61" s="25" t="s">
        <v>46</v>
      </c>
      <c r="I61" s="23">
        <f>SQRT(D53/(B27))</f>
        <v>0.24367447560280764</v>
      </c>
      <c r="J61" s="23">
        <f>I61*1.4142*I56</f>
        <v>0.92976559635192768</v>
      </c>
      <c r="K61" s="23">
        <f>J61*1.4142*I57</f>
        <v>2.6535241827893605</v>
      </c>
    </row>
    <row r="62" spans="1:11" x14ac:dyDescent="0.3">
      <c r="A62" s="14" t="s">
        <v>13</v>
      </c>
      <c r="B62" s="2">
        <f>G10</f>
        <v>44.494684982931965</v>
      </c>
      <c r="C62" s="2">
        <f>G11</f>
        <v>43.888014862692103</v>
      </c>
      <c r="D62" s="2">
        <f>G12</f>
        <v>44.072755812933046</v>
      </c>
      <c r="E62" s="2">
        <f t="shared" si="4"/>
        <v>132.45545565855713</v>
      </c>
      <c r="F62" s="23">
        <f t="shared" si="5"/>
        <v>44.151818552852376</v>
      </c>
    </row>
    <row r="63" spans="1:11" x14ac:dyDescent="0.3">
      <c r="A63" s="14" t="s">
        <v>14</v>
      </c>
      <c r="B63" s="2">
        <f>G13</f>
        <v>44.708203812858009</v>
      </c>
      <c r="C63" s="2">
        <f>G14</f>
        <v>43.627507223632506</v>
      </c>
      <c r="D63" s="2">
        <f>G15</f>
        <v>43.798111387141489</v>
      </c>
      <c r="E63" s="2">
        <f t="shared" si="4"/>
        <v>132.13382242363201</v>
      </c>
      <c r="F63" s="23">
        <f t="shared" si="5"/>
        <v>44.044607474544001</v>
      </c>
      <c r="H63" s="25" t="s">
        <v>47</v>
      </c>
      <c r="I63" s="5">
        <f>SQRT(D53)*100/(G25)</f>
        <v>0.95857988563010443</v>
      </c>
    </row>
    <row r="64" spans="1:11" x14ac:dyDescent="0.3">
      <c r="A64" s="14" t="s">
        <v>15</v>
      </c>
      <c r="B64" s="2">
        <f>G16</f>
        <v>44.370362311992942</v>
      </c>
      <c r="C64" s="2">
        <f>G17</f>
        <v>43.904982585551842</v>
      </c>
      <c r="D64" s="2">
        <f>G18</f>
        <v>44.053624256423142</v>
      </c>
      <c r="E64" s="2">
        <f t="shared" si="4"/>
        <v>132.32896915396793</v>
      </c>
      <c r="F64" s="23">
        <f t="shared" si="5"/>
        <v>44.109656384655977</v>
      </c>
    </row>
    <row r="65" spans="1:6" x14ac:dyDescent="0.3">
      <c r="A65" s="14" t="s">
        <v>16</v>
      </c>
      <c r="B65" s="2">
        <f>G19</f>
        <v>43.856008332916041</v>
      </c>
      <c r="C65" s="2">
        <f>G20</f>
        <v>44.435591496815135</v>
      </c>
      <c r="D65" s="2">
        <f>G21</f>
        <v>44.857633557826595</v>
      </c>
      <c r="E65" s="2">
        <f t="shared" si="4"/>
        <v>133.14923338755779</v>
      </c>
      <c r="F65" s="23">
        <f t="shared" si="5"/>
        <v>44.383077795852593</v>
      </c>
    </row>
    <row r="66" spans="1:6" x14ac:dyDescent="0.3">
      <c r="A66" s="14" t="s">
        <v>17</v>
      </c>
      <c r="B66" s="2">
        <f>G22</f>
        <v>44.057559854704522</v>
      </c>
      <c r="C66" s="2">
        <f>G23</f>
        <v>43.810285205791295</v>
      </c>
      <c r="D66" s="2">
        <f>G24</f>
        <v>43.991183843355373</v>
      </c>
      <c r="E66" s="2">
        <f t="shared" si="4"/>
        <v>131.8590289038512</v>
      </c>
      <c r="F66" s="23">
        <f t="shared" si="5"/>
        <v>43.953009634617068</v>
      </c>
    </row>
    <row r="67" spans="1:6" x14ac:dyDescent="0.3">
      <c r="A67" s="2" t="s">
        <v>6</v>
      </c>
      <c r="B67" s="2">
        <f>SUM(B60:B66)</f>
        <v>308.93646627058661</v>
      </c>
      <c r="C67" s="2">
        <f>SUM(C60:C66)</f>
        <v>307.47871581492973</v>
      </c>
      <c r="D67" s="2">
        <f>SUM(D60:D66)</f>
        <v>308.2013418112931</v>
      </c>
      <c r="E67" s="2">
        <f>SUM(E60:E66)</f>
        <v>924.61652389680944</v>
      </c>
      <c r="F67" s="23">
        <f>SUM(C67:E67)</f>
        <v>1540.2965815230323</v>
      </c>
    </row>
    <row r="68" spans="1:6" x14ac:dyDescent="0.3">
      <c r="A68" s="14" t="s">
        <v>7</v>
      </c>
      <c r="B68" s="23">
        <f>AVERAGE(B60:B66)</f>
        <v>44.13378089579809</v>
      </c>
      <c r="C68" s="23">
        <f>AVERAGE(C60:C66)</f>
        <v>43.925530830704247</v>
      </c>
      <c r="D68" s="23">
        <f>AVERAGE(D60:D66)</f>
        <v>44.028763115899018</v>
      </c>
      <c r="E68" s="2"/>
      <c r="F68" s="23">
        <f>AVERAGE(F60:F66)</f>
        <v>44.029358280800452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7DF1-6B4F-4277-8BAE-9DA90D69350F}">
  <dimension ref="A1:K68"/>
  <sheetViews>
    <sheetView zoomScale="80" zoomScaleNormal="80" workbookViewId="0">
      <selection activeCell="G58" sqref="G58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171.04906317085994</v>
      </c>
      <c r="D4" s="4">
        <v>171.74242307190525</v>
      </c>
      <c r="E4" s="4">
        <v>171.19454374658733</v>
      </c>
      <c r="F4" s="5">
        <f>SUM(C4:E4)</f>
        <v>513.98602998935257</v>
      </c>
      <c r="G4" s="5">
        <f>AVERAGE(C4:E4)</f>
        <v>171.32867666311753</v>
      </c>
    </row>
    <row r="5" spans="1:8" x14ac:dyDescent="0.3">
      <c r="A5" s="2"/>
      <c r="B5" s="2" t="s">
        <v>56</v>
      </c>
      <c r="C5" s="4">
        <v>174.65698671959331</v>
      </c>
      <c r="D5" s="4">
        <v>175.1907643883367</v>
      </c>
      <c r="E5" s="4">
        <v>174.80911458704324</v>
      </c>
      <c r="F5" s="5">
        <f t="shared" ref="F5:F24" si="0">SUM(C5:E5)</f>
        <v>524.65686569497325</v>
      </c>
      <c r="G5" s="5">
        <f t="shared" ref="G5:G24" si="1">AVERAGE(C5:E5)</f>
        <v>174.88562189832442</v>
      </c>
    </row>
    <row r="6" spans="1:8" x14ac:dyDescent="0.3">
      <c r="A6" s="2"/>
      <c r="B6" s="2" t="s">
        <v>57</v>
      </c>
      <c r="C6" s="4">
        <v>175.03463121748698</v>
      </c>
      <c r="D6" s="4">
        <v>175.55279120482459</v>
      </c>
      <c r="E6" s="4">
        <v>175.18552958719744</v>
      </c>
      <c r="F6" s="5">
        <f t="shared" si="0"/>
        <v>525.77295200950903</v>
      </c>
      <c r="G6" s="5">
        <f t="shared" si="1"/>
        <v>175.25765066983635</v>
      </c>
    </row>
    <row r="7" spans="1:8" x14ac:dyDescent="0.3">
      <c r="A7" s="2" t="s">
        <v>49</v>
      </c>
      <c r="B7" s="2" t="s">
        <v>55</v>
      </c>
      <c r="C7" s="4">
        <v>177.96530369986363</v>
      </c>
      <c r="D7" s="4">
        <v>178.53670963873526</v>
      </c>
      <c r="E7" s="4">
        <v>178.22306498673814</v>
      </c>
      <c r="F7" s="5">
        <f t="shared" si="0"/>
        <v>534.72507832533699</v>
      </c>
      <c r="G7" s="5">
        <f t="shared" si="1"/>
        <v>178.24169277511234</v>
      </c>
    </row>
    <row r="8" spans="1:8" x14ac:dyDescent="0.3">
      <c r="A8" s="2"/>
      <c r="B8" s="2" t="s">
        <v>56</v>
      </c>
      <c r="C8" s="4">
        <v>186.03375611704737</v>
      </c>
      <c r="D8" s="4">
        <v>186.79688007430454</v>
      </c>
      <c r="E8" s="4">
        <v>186.64954849706015</v>
      </c>
      <c r="F8" s="5">
        <f t="shared" si="0"/>
        <v>559.48018468841201</v>
      </c>
      <c r="G8" s="5">
        <f t="shared" si="1"/>
        <v>186.49339489613735</v>
      </c>
    </row>
    <row r="9" spans="1:8" x14ac:dyDescent="0.3">
      <c r="A9" s="2"/>
      <c r="B9" s="2" t="s">
        <v>57</v>
      </c>
      <c r="C9" s="4">
        <v>174.02924745134206</v>
      </c>
      <c r="D9" s="4">
        <v>174.57637461080878</v>
      </c>
      <c r="E9" s="4">
        <v>174.18222945996669</v>
      </c>
      <c r="F9" s="5">
        <f t="shared" si="0"/>
        <v>522.78785152211753</v>
      </c>
      <c r="G9" s="5">
        <f t="shared" si="1"/>
        <v>174.26261717403918</v>
      </c>
    </row>
    <row r="10" spans="1:8" x14ac:dyDescent="0.3">
      <c r="A10" s="2" t="s">
        <v>50</v>
      </c>
      <c r="B10" s="2" t="s">
        <v>55</v>
      </c>
      <c r="C10" s="4">
        <v>188.39039433718006</v>
      </c>
      <c r="D10" s="4">
        <v>189.05227727844232</v>
      </c>
      <c r="E10" s="4">
        <v>188.88093897936653</v>
      </c>
      <c r="F10" s="5">
        <f t="shared" si="0"/>
        <v>566.32361059498885</v>
      </c>
      <c r="G10" s="5">
        <f t="shared" si="1"/>
        <v>188.77453686499629</v>
      </c>
    </row>
    <row r="11" spans="1:8" x14ac:dyDescent="0.3">
      <c r="A11" s="2"/>
      <c r="B11" s="2" t="s">
        <v>56</v>
      </c>
      <c r="C11" s="4">
        <v>194.5451786117406</v>
      </c>
      <c r="D11" s="4">
        <v>195.78766918768048</v>
      </c>
      <c r="E11" s="4">
        <v>195.50982933005264</v>
      </c>
      <c r="F11" s="5">
        <f t="shared" si="0"/>
        <v>585.84267712947371</v>
      </c>
      <c r="G11" s="5">
        <f t="shared" si="1"/>
        <v>195.28089237649124</v>
      </c>
    </row>
    <row r="12" spans="1:8" x14ac:dyDescent="0.3">
      <c r="A12" s="2"/>
      <c r="B12" s="2" t="s">
        <v>57</v>
      </c>
      <c r="C12" s="4">
        <v>171.95669773322734</v>
      </c>
      <c r="D12" s="4">
        <v>172.74731593175744</v>
      </c>
      <c r="E12" s="4">
        <v>172.13968600113967</v>
      </c>
      <c r="F12" s="5">
        <f t="shared" si="0"/>
        <v>516.84369966612451</v>
      </c>
      <c r="G12" s="5">
        <f t="shared" si="1"/>
        <v>172.28123322204149</v>
      </c>
    </row>
    <row r="13" spans="1:8" x14ac:dyDescent="0.3">
      <c r="A13" s="2" t="s">
        <v>51</v>
      </c>
      <c r="B13" s="2" t="s">
        <v>55</v>
      </c>
      <c r="C13" s="4">
        <v>183.34878651050104</v>
      </c>
      <c r="D13" s="4">
        <v>183.92566261082376</v>
      </c>
      <c r="E13" s="4">
        <v>183.77772895434984</v>
      </c>
      <c r="F13" s="5">
        <f t="shared" si="0"/>
        <v>551.05217807567465</v>
      </c>
      <c r="G13" s="5">
        <f t="shared" si="1"/>
        <v>183.68405935855822</v>
      </c>
    </row>
    <row r="14" spans="1:8" x14ac:dyDescent="0.3">
      <c r="A14" s="2"/>
      <c r="B14" s="2" t="s">
        <v>56</v>
      </c>
      <c r="C14" s="4">
        <v>177.52173244689712</v>
      </c>
      <c r="D14" s="4">
        <v>178.01907829738951</v>
      </c>
      <c r="E14" s="4">
        <v>177.71298046816557</v>
      </c>
      <c r="F14" s="5">
        <f t="shared" si="0"/>
        <v>533.25379121245226</v>
      </c>
      <c r="G14" s="5">
        <f t="shared" si="1"/>
        <v>177.75126373748409</v>
      </c>
    </row>
    <row r="15" spans="1:8" x14ac:dyDescent="0.3">
      <c r="A15" s="2"/>
      <c r="B15" s="2" t="s">
        <v>57</v>
      </c>
      <c r="C15" s="4">
        <v>190.2525386162817</v>
      </c>
      <c r="D15" s="4">
        <v>191.04577518312075</v>
      </c>
      <c r="E15" s="4">
        <v>190.85939694478881</v>
      </c>
      <c r="F15" s="5">
        <f t="shared" si="0"/>
        <v>572.15771074419126</v>
      </c>
      <c r="G15" s="5">
        <f t="shared" si="1"/>
        <v>190.71923691473043</v>
      </c>
    </row>
    <row r="16" spans="1:8" x14ac:dyDescent="0.3">
      <c r="A16" s="2" t="s">
        <v>52</v>
      </c>
      <c r="B16" s="2" t="s">
        <v>55</v>
      </c>
      <c r="C16" s="4">
        <v>172.03485103567857</v>
      </c>
      <c r="D16" s="4">
        <v>172.65143443868618</v>
      </c>
      <c r="E16" s="4">
        <v>172.20080994737151</v>
      </c>
      <c r="F16" s="5">
        <f t="shared" si="0"/>
        <v>516.88709542173626</v>
      </c>
      <c r="G16" s="5">
        <f t="shared" si="1"/>
        <v>172.2956984739121</v>
      </c>
    </row>
    <row r="17" spans="1:7" x14ac:dyDescent="0.3">
      <c r="A17" s="2"/>
      <c r="B17" s="2" t="s">
        <v>56</v>
      </c>
      <c r="C17" s="4">
        <v>189.41454029426399</v>
      </c>
      <c r="D17" s="4">
        <v>190.15474948629932</v>
      </c>
      <c r="E17" s="4">
        <v>189.97661914332676</v>
      </c>
      <c r="F17" s="5">
        <f t="shared" si="0"/>
        <v>569.54590892389001</v>
      </c>
      <c r="G17" s="5">
        <f t="shared" si="1"/>
        <v>189.84863630796335</v>
      </c>
    </row>
    <row r="18" spans="1:7" x14ac:dyDescent="0.3">
      <c r="A18" s="2"/>
      <c r="B18" s="2" t="s">
        <v>57</v>
      </c>
      <c r="C18" s="4">
        <v>189.96797195010956</v>
      </c>
      <c r="D18" s="4">
        <v>190.73950257335255</v>
      </c>
      <c r="E18" s="4">
        <v>190.55629677898585</v>
      </c>
      <c r="F18" s="5">
        <f t="shared" si="0"/>
        <v>571.26377130244794</v>
      </c>
      <c r="G18" s="5">
        <f t="shared" si="1"/>
        <v>190.42125710081598</v>
      </c>
    </row>
    <row r="19" spans="1:7" x14ac:dyDescent="0.3">
      <c r="A19" s="2" t="s">
        <v>53</v>
      </c>
      <c r="B19" s="2" t="s">
        <v>55</v>
      </c>
      <c r="C19" s="4">
        <v>191.22204924422437</v>
      </c>
      <c r="D19" s="4">
        <v>192.09380983718248</v>
      </c>
      <c r="E19" s="4">
        <v>191.8941349032701</v>
      </c>
      <c r="F19" s="5">
        <f t="shared" si="0"/>
        <v>575.209993984677</v>
      </c>
      <c r="G19" s="5">
        <f t="shared" si="1"/>
        <v>191.73666466155899</v>
      </c>
    </row>
    <row r="20" spans="1:7" x14ac:dyDescent="0.3">
      <c r="A20" s="2"/>
      <c r="B20" s="2" t="s">
        <v>56</v>
      </c>
      <c r="C20" s="4">
        <v>196.37322969207369</v>
      </c>
      <c r="D20" s="4">
        <v>197.8612479399369</v>
      </c>
      <c r="E20" s="4">
        <v>197.51687379590757</v>
      </c>
      <c r="F20" s="5">
        <f t="shared" si="0"/>
        <v>591.75135142791817</v>
      </c>
      <c r="G20" s="5">
        <f t="shared" si="1"/>
        <v>197.25045047597271</v>
      </c>
    </row>
    <row r="21" spans="1:7" x14ac:dyDescent="0.3">
      <c r="A21" s="2"/>
      <c r="B21" s="2" t="s">
        <v>57</v>
      </c>
      <c r="C21" s="4">
        <v>176.62251289279467</v>
      </c>
      <c r="D21" s="4">
        <v>177.18691844899149</v>
      </c>
      <c r="E21" s="4">
        <v>176.81831923255612</v>
      </c>
      <c r="F21" s="5">
        <f t="shared" si="0"/>
        <v>530.62775057434237</v>
      </c>
      <c r="G21" s="5">
        <f t="shared" si="1"/>
        <v>176.87591685811412</v>
      </c>
    </row>
    <row r="22" spans="1:7" x14ac:dyDescent="0.3">
      <c r="A22" s="2" t="s">
        <v>54</v>
      </c>
      <c r="B22" s="2" t="s">
        <v>55</v>
      </c>
      <c r="C22" s="4">
        <v>177.83969989622688</v>
      </c>
      <c r="D22" s="4">
        <v>178.40770636983629</v>
      </c>
      <c r="E22" s="4">
        <v>178.09176368180152</v>
      </c>
      <c r="F22" s="5">
        <f t="shared" si="0"/>
        <v>534.33916994786478</v>
      </c>
      <c r="G22" s="5">
        <f t="shared" si="1"/>
        <v>178.11305664928827</v>
      </c>
    </row>
    <row r="23" spans="1:7" x14ac:dyDescent="0.3">
      <c r="A23" s="2"/>
      <c r="B23" s="2" t="s">
        <v>56</v>
      </c>
      <c r="C23" s="4">
        <v>177.78351285853469</v>
      </c>
      <c r="D23" s="4">
        <v>178.24056676406101</v>
      </c>
      <c r="E23" s="4">
        <v>177.94521233050037</v>
      </c>
      <c r="F23" s="5">
        <f t="shared" si="0"/>
        <v>533.9692919530961</v>
      </c>
      <c r="G23" s="5">
        <f t="shared" si="1"/>
        <v>177.98976398436537</v>
      </c>
    </row>
    <row r="24" spans="1:7" x14ac:dyDescent="0.3">
      <c r="A24" s="2"/>
      <c r="B24" s="2" t="s">
        <v>57</v>
      </c>
      <c r="C24" s="4">
        <v>189.97134623943441</v>
      </c>
      <c r="D24" s="4">
        <v>190.68206011891974</v>
      </c>
      <c r="E24" s="4">
        <v>190.41123493654905</v>
      </c>
      <c r="F24" s="5">
        <f t="shared" si="0"/>
        <v>571.06464129490314</v>
      </c>
      <c r="G24" s="5">
        <f t="shared" si="1"/>
        <v>190.35488043163437</v>
      </c>
    </row>
    <row r="25" spans="1:7" x14ac:dyDescent="0.3">
      <c r="A25" s="2"/>
      <c r="B25" s="2" t="s">
        <v>6</v>
      </c>
      <c r="C25" s="5">
        <f>SUM(C4:C24)</f>
        <v>3826.0140307353618</v>
      </c>
      <c r="D25" s="5">
        <f>SUM(D4:D24)</f>
        <v>3840.9917174553952</v>
      </c>
      <c r="E25" s="5">
        <f>SUM(E4:E24)</f>
        <v>3834.5358562927254</v>
      </c>
      <c r="F25" s="5">
        <f>SUM(C4:E24)</f>
        <v>11501.541604483478</v>
      </c>
      <c r="G25" s="5">
        <f>AVERAGE(C4:E24)</f>
        <v>182.56415245211869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2099769.1949153077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1213.1882555331104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306.28115686587989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4177.2453065868467</v>
      </c>
    </row>
    <row r="31" spans="1:7" x14ac:dyDescent="0.3">
      <c r="D31" s="8" t="s">
        <v>63</v>
      </c>
      <c r="E31" s="2">
        <f>E30-E29-E28</f>
        <v>2657.7758941878565</v>
      </c>
    </row>
    <row r="32" spans="1:7" x14ac:dyDescent="0.3">
      <c r="D32" s="8" t="s">
        <v>20</v>
      </c>
      <c r="E32" s="2">
        <f>SUMSQ(C4:E24)-E27</f>
        <v>4183.6843328634277</v>
      </c>
    </row>
    <row r="33" spans="2:7" x14ac:dyDescent="0.3">
      <c r="D33" s="8" t="s">
        <v>21</v>
      </c>
      <c r="E33" s="2">
        <f>E32-E31-E29-E28</f>
        <v>6.4390262765809894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513.98602998935257</v>
      </c>
      <c r="D38" s="2">
        <f>F5</f>
        <v>524.65686569497325</v>
      </c>
      <c r="E38" s="2">
        <f>F6</f>
        <v>525.77295200950903</v>
      </c>
      <c r="F38" s="2">
        <f t="shared" ref="F38:F45" si="2">SUM(C38:E38)</f>
        <v>1564.4158476938348</v>
      </c>
      <c r="G38" s="2">
        <f t="shared" ref="G38:G44" si="3">F38/9</f>
        <v>173.82398307709275</v>
      </c>
    </row>
    <row r="39" spans="2:7" x14ac:dyDescent="0.3">
      <c r="B39" s="14" t="s">
        <v>12</v>
      </c>
      <c r="C39" s="2">
        <f>F7</f>
        <v>534.72507832533699</v>
      </c>
      <c r="D39" s="2">
        <f>F8</f>
        <v>559.48018468841201</v>
      </c>
      <c r="E39" s="2">
        <f>F9</f>
        <v>522.78785152211753</v>
      </c>
      <c r="F39" s="2">
        <f t="shared" si="2"/>
        <v>1616.9931145358667</v>
      </c>
      <c r="G39" s="2">
        <f t="shared" si="3"/>
        <v>179.66590161509629</v>
      </c>
    </row>
    <row r="40" spans="2:7" x14ac:dyDescent="0.3">
      <c r="B40" s="14" t="s">
        <v>13</v>
      </c>
      <c r="C40" s="2">
        <f>F10</f>
        <v>566.32361059498885</v>
      </c>
      <c r="D40" s="2">
        <f>F11</f>
        <v>585.84267712947371</v>
      </c>
      <c r="E40" s="2">
        <f>F12</f>
        <v>516.84369966612451</v>
      </c>
      <c r="F40" s="2">
        <f t="shared" si="2"/>
        <v>1669.009987390587</v>
      </c>
      <c r="G40" s="2">
        <f t="shared" si="3"/>
        <v>185.44555415450967</v>
      </c>
    </row>
    <row r="41" spans="2:7" x14ac:dyDescent="0.3">
      <c r="B41" s="14" t="s">
        <v>14</v>
      </c>
      <c r="C41" s="2">
        <f>F13</f>
        <v>551.05217807567465</v>
      </c>
      <c r="D41" s="2">
        <f>F14</f>
        <v>533.25379121245226</v>
      </c>
      <c r="E41" s="2">
        <f>F15</f>
        <v>572.15771074419126</v>
      </c>
      <c r="F41" s="2">
        <f t="shared" si="2"/>
        <v>1656.4636800323183</v>
      </c>
      <c r="G41" s="2">
        <f t="shared" si="3"/>
        <v>184.05152000359092</v>
      </c>
    </row>
    <row r="42" spans="2:7" x14ac:dyDescent="0.3">
      <c r="B42" s="14" t="s">
        <v>15</v>
      </c>
      <c r="C42" s="2">
        <f>F16</f>
        <v>516.88709542173626</v>
      </c>
      <c r="D42" s="2">
        <f>F17</f>
        <v>569.54590892389001</v>
      </c>
      <c r="E42" s="2">
        <f>F18</f>
        <v>571.26377130244794</v>
      </c>
      <c r="F42" s="2">
        <f t="shared" si="2"/>
        <v>1657.696775648074</v>
      </c>
      <c r="G42" s="2">
        <f t="shared" si="3"/>
        <v>184.18853062756378</v>
      </c>
    </row>
    <row r="43" spans="2:7" x14ac:dyDescent="0.3">
      <c r="B43" s="14" t="s">
        <v>16</v>
      </c>
      <c r="C43" s="2">
        <f>F19</f>
        <v>575.209993984677</v>
      </c>
      <c r="D43" s="2">
        <f>F20</f>
        <v>591.75135142791817</v>
      </c>
      <c r="E43" s="2">
        <f>F21</f>
        <v>530.62775057434237</v>
      </c>
      <c r="F43" s="2">
        <f t="shared" si="2"/>
        <v>1697.5890959869375</v>
      </c>
      <c r="G43" s="2">
        <f t="shared" si="3"/>
        <v>188.62101066521529</v>
      </c>
    </row>
    <row r="44" spans="2:7" x14ac:dyDescent="0.3">
      <c r="B44" s="14" t="s">
        <v>17</v>
      </c>
      <c r="C44" s="2">
        <f>F22</f>
        <v>534.33916994786478</v>
      </c>
      <c r="D44" s="2">
        <f>F23</f>
        <v>533.9692919530961</v>
      </c>
      <c r="E44" s="2">
        <f>F24</f>
        <v>571.06464129490314</v>
      </c>
      <c r="F44" s="2">
        <f t="shared" si="2"/>
        <v>1639.3731031958641</v>
      </c>
      <c r="G44" s="2">
        <f t="shared" si="3"/>
        <v>182.15256702176268</v>
      </c>
    </row>
    <row r="45" spans="2:7" x14ac:dyDescent="0.3">
      <c r="B45" s="2" t="s">
        <v>6</v>
      </c>
      <c r="C45" s="2">
        <f>SUM(C38:C44)</f>
        <v>3792.5231563396314</v>
      </c>
      <c r="D45" s="2">
        <f>SUM(D38:D44)</f>
        <v>3898.5000710302156</v>
      </c>
      <c r="E45" s="2">
        <f>SUM(E38:E44)</f>
        <v>3810.5183771136358</v>
      </c>
      <c r="F45" s="2">
        <f t="shared" si="2"/>
        <v>11501.541604483484</v>
      </c>
      <c r="G45" s="2">
        <f>AVERAGE(G38:G44)</f>
        <v>182.56415245211878</v>
      </c>
    </row>
    <row r="46" spans="2:7" x14ac:dyDescent="0.3">
      <c r="B46" s="14" t="s">
        <v>7</v>
      </c>
      <c r="C46" s="2">
        <f>C45/(B28*B27)</f>
        <v>180.59634077807769</v>
      </c>
      <c r="D46" s="2">
        <f>D45/(B28*B27)</f>
        <v>185.64286052524835</v>
      </c>
      <c r="E46" s="2">
        <f>E45/(B28*B27)</f>
        <v>181.45325605303029</v>
      </c>
      <c r="F46" s="2"/>
      <c r="G46" s="2">
        <f>AVERAGE(G38:G44)</f>
        <v>182.56415245211878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1213.1882555331104</v>
      </c>
      <c r="D50" s="2">
        <f>C50/B50</f>
        <v>202.19804258885173</v>
      </c>
      <c r="E50" s="2">
        <f>D50/D53</f>
        <v>1318.8823005147053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306.28115686587989</v>
      </c>
      <c r="D51" s="2">
        <f>C51/B51</f>
        <v>153.14057843293995</v>
      </c>
      <c r="E51" s="2">
        <f>D51/D53</f>
        <v>998.8939348759277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2657.7758941878565</v>
      </c>
      <c r="D52" s="2">
        <f>C52/B52</f>
        <v>221.48132451565471</v>
      </c>
      <c r="E52" s="2">
        <f>D52/D53</f>
        <v>1444.661852598746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6.4390262765809894</v>
      </c>
      <c r="D53" s="18">
        <f>C53/B53</f>
        <v>0.15331014944240451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4183.6843328634277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0.13051613329070111</v>
      </c>
      <c r="J59" s="23">
        <f>I59*1.4142*I56</f>
        <v>0.49799803693997646</v>
      </c>
      <c r="K59" s="23">
        <f>I59*1.4142*I57</f>
        <v>0.3724892782545437</v>
      </c>
    </row>
    <row r="60" spans="1:11" x14ac:dyDescent="0.3">
      <c r="A60" s="14" t="s">
        <v>8</v>
      </c>
      <c r="B60" s="2">
        <f>G4</f>
        <v>171.32867666311753</v>
      </c>
      <c r="C60" s="2">
        <f>G5</f>
        <v>174.88562189832442</v>
      </c>
      <c r="D60" s="2">
        <f>G6</f>
        <v>175.25765066983635</v>
      </c>
      <c r="E60" s="2">
        <f>SUM(B60:D60)</f>
        <v>521.47194923127836</v>
      </c>
      <c r="F60" s="23">
        <f>E60/3</f>
        <v>173.82398307709278</v>
      </c>
      <c r="H60" s="25" t="s">
        <v>45</v>
      </c>
      <c r="I60" s="23">
        <f>SQRT(D53/(B28*B27))</f>
        <v>8.5442865745369093E-2</v>
      </c>
      <c r="J60" s="23">
        <f>I60*1.4142*I56</f>
        <v>0.32601624288812242</v>
      </c>
      <c r="K60" s="23">
        <f>J60*1.4142*I57</f>
        <v>0.93044094971902458</v>
      </c>
    </row>
    <row r="61" spans="1:11" x14ac:dyDescent="0.3">
      <c r="A61" s="14" t="s">
        <v>12</v>
      </c>
      <c r="B61" s="2">
        <f>G7</f>
        <v>178.24169277511234</v>
      </c>
      <c r="C61" s="2">
        <f>G8</f>
        <v>186.49339489613735</v>
      </c>
      <c r="D61" s="2">
        <f>G9</f>
        <v>174.26261717403918</v>
      </c>
      <c r="E61" s="2">
        <f t="shared" ref="E61:E66" si="4">SUM(B61:D61)</f>
        <v>538.99770484528881</v>
      </c>
      <c r="F61" s="23">
        <f t="shared" ref="F61:F66" si="5">E61/3</f>
        <v>179.66590161509626</v>
      </c>
      <c r="H61" s="25" t="s">
        <v>46</v>
      </c>
      <c r="I61" s="23">
        <f>SQRT(D53/(B27))</f>
        <v>0.22606057406692609</v>
      </c>
      <c r="J61" s="23">
        <f>I61*1.4142*I56</f>
        <v>0.86255790204960192</v>
      </c>
      <c r="K61" s="23">
        <f>J61*1.4142*I57</f>
        <v>2.4617153625872921</v>
      </c>
    </row>
    <row r="62" spans="1:11" x14ac:dyDescent="0.3">
      <c r="A62" s="14" t="s">
        <v>13</v>
      </c>
      <c r="B62" s="2">
        <f>G10</f>
        <v>188.77453686499629</v>
      </c>
      <c r="C62" s="2">
        <f>G11</f>
        <v>195.28089237649124</v>
      </c>
      <c r="D62" s="2">
        <f>G12</f>
        <v>172.28123322204149</v>
      </c>
      <c r="E62" s="2">
        <f t="shared" si="4"/>
        <v>556.33666246352902</v>
      </c>
      <c r="F62" s="23">
        <f t="shared" si="5"/>
        <v>185.44555415450967</v>
      </c>
    </row>
    <row r="63" spans="1:11" x14ac:dyDescent="0.3">
      <c r="A63" s="14" t="s">
        <v>14</v>
      </c>
      <c r="B63" s="2">
        <f>G13</f>
        <v>183.68405935855822</v>
      </c>
      <c r="C63" s="2">
        <f>G14</f>
        <v>177.75126373748409</v>
      </c>
      <c r="D63" s="2">
        <f>G15</f>
        <v>190.71923691473043</v>
      </c>
      <c r="E63" s="2">
        <f t="shared" si="4"/>
        <v>552.1545600107728</v>
      </c>
      <c r="F63" s="23">
        <f t="shared" si="5"/>
        <v>184.05152000359092</v>
      </c>
      <c r="H63" s="25" t="s">
        <v>47</v>
      </c>
      <c r="I63" s="5">
        <f>SQRT(D53)*100/(G25)</f>
        <v>0.21447167727782437</v>
      </c>
    </row>
    <row r="64" spans="1:11" x14ac:dyDescent="0.3">
      <c r="A64" s="14" t="s">
        <v>15</v>
      </c>
      <c r="B64" s="2">
        <f>G16</f>
        <v>172.2956984739121</v>
      </c>
      <c r="C64" s="2">
        <f>G17</f>
        <v>189.84863630796335</v>
      </c>
      <c r="D64" s="2">
        <f>G18</f>
        <v>190.42125710081598</v>
      </c>
      <c r="E64" s="2">
        <f t="shared" si="4"/>
        <v>552.56559188269148</v>
      </c>
      <c r="F64" s="23">
        <f t="shared" si="5"/>
        <v>184.18853062756384</v>
      </c>
    </row>
    <row r="65" spans="1:6" x14ac:dyDescent="0.3">
      <c r="A65" s="14" t="s">
        <v>16</v>
      </c>
      <c r="B65" s="2">
        <f>G19</f>
        <v>191.73666466155899</v>
      </c>
      <c r="C65" s="2">
        <f>G20</f>
        <v>197.25045047597271</v>
      </c>
      <c r="D65" s="2">
        <f>G21</f>
        <v>176.87591685811412</v>
      </c>
      <c r="E65" s="2">
        <f t="shared" si="4"/>
        <v>565.86303199564577</v>
      </c>
      <c r="F65" s="23">
        <f t="shared" si="5"/>
        <v>188.62101066521527</v>
      </c>
    </row>
    <row r="66" spans="1:6" x14ac:dyDescent="0.3">
      <c r="A66" s="14" t="s">
        <v>17</v>
      </c>
      <c r="B66" s="2">
        <f>G22</f>
        <v>178.11305664928827</v>
      </c>
      <c r="C66" s="2">
        <f>G23</f>
        <v>177.98976398436537</v>
      </c>
      <c r="D66" s="2">
        <f>G24</f>
        <v>190.35488043163437</v>
      </c>
      <c r="E66" s="2">
        <f t="shared" si="4"/>
        <v>546.45770106528801</v>
      </c>
      <c r="F66" s="23">
        <f t="shared" si="5"/>
        <v>182.15256702176268</v>
      </c>
    </row>
    <row r="67" spans="1:6" x14ac:dyDescent="0.3">
      <c r="A67" s="2" t="s">
        <v>6</v>
      </c>
      <c r="B67" s="2">
        <f>SUM(B60:B66)</f>
        <v>1264.1743854465437</v>
      </c>
      <c r="C67" s="2">
        <f>SUM(C60:C66)</f>
        <v>1299.5000236767387</v>
      </c>
      <c r="D67" s="2">
        <f>SUM(D60:D66)</f>
        <v>1270.1727923712122</v>
      </c>
      <c r="E67" s="2">
        <f>SUM(E60:E66)</f>
        <v>3833.8472014944941</v>
      </c>
      <c r="F67" s="23">
        <f>SUM(C67:E67)</f>
        <v>6403.5200175424452</v>
      </c>
    </row>
    <row r="68" spans="1:6" x14ac:dyDescent="0.3">
      <c r="A68" s="14" t="s">
        <v>7</v>
      </c>
      <c r="B68" s="23">
        <f>AVERAGE(B60:B66)</f>
        <v>180.59634077807769</v>
      </c>
      <c r="C68" s="23">
        <f>AVERAGE(C60:C66)</f>
        <v>185.64286052524838</v>
      </c>
      <c r="D68" s="23">
        <f>AVERAGE(D60:D66)</f>
        <v>181.45325605303032</v>
      </c>
      <c r="E68" s="2"/>
      <c r="F68" s="23">
        <f>AVERAGE(F60:F66)</f>
        <v>182.56415245211878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58E2-3A17-46E2-BE69-16D9143FD74E}">
  <dimension ref="A1:K68"/>
  <sheetViews>
    <sheetView topLeftCell="A36" zoomScale="80" zoomScaleNormal="80" workbookViewId="0">
      <selection activeCell="C8" sqref="C8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80.19</v>
      </c>
      <c r="D4" s="4">
        <v>76.180499999999995</v>
      </c>
      <c r="E4" s="4">
        <v>84.1995</v>
      </c>
      <c r="F4" s="5">
        <f>SUM(C4:E4)</f>
        <v>240.57</v>
      </c>
      <c r="G4" s="5">
        <f>AVERAGE(C4:E4)</f>
        <v>80.19</v>
      </c>
    </row>
    <row r="5" spans="1:8" x14ac:dyDescent="0.3">
      <c r="A5" s="2"/>
      <c r="B5" s="2" t="s">
        <v>56</v>
      </c>
      <c r="C5" s="4">
        <v>79.75</v>
      </c>
      <c r="D5" s="4">
        <v>75.762500000000003</v>
      </c>
      <c r="E5" s="4">
        <v>83.737499999999997</v>
      </c>
      <c r="F5" s="5">
        <f t="shared" ref="F5:F24" si="0">SUM(C5:E5)</f>
        <v>239.25</v>
      </c>
      <c r="G5" s="5">
        <f t="shared" ref="G5:G24" si="1">AVERAGE(C5:E5)</f>
        <v>79.75</v>
      </c>
    </row>
    <row r="6" spans="1:8" x14ac:dyDescent="0.3">
      <c r="A6" s="2"/>
      <c r="B6" s="2" t="s">
        <v>57</v>
      </c>
      <c r="C6" s="4">
        <v>79.94</v>
      </c>
      <c r="D6" s="4">
        <v>75.942999999999998</v>
      </c>
      <c r="E6" s="4">
        <v>83.936999999999998</v>
      </c>
      <c r="F6" s="5">
        <f t="shared" si="0"/>
        <v>239.82</v>
      </c>
      <c r="G6" s="5">
        <f t="shared" si="1"/>
        <v>79.94</v>
      </c>
    </row>
    <row r="7" spans="1:8" x14ac:dyDescent="0.3">
      <c r="A7" s="2" t="s">
        <v>49</v>
      </c>
      <c r="B7" s="2" t="s">
        <v>55</v>
      </c>
      <c r="C7" s="4">
        <v>80.959999999999994</v>
      </c>
      <c r="D7" s="4">
        <v>76.911999999999992</v>
      </c>
      <c r="E7" s="4">
        <v>85.007999999999996</v>
      </c>
      <c r="F7" s="5">
        <f t="shared" si="0"/>
        <v>242.88</v>
      </c>
      <c r="G7" s="5">
        <f t="shared" si="1"/>
        <v>80.959999999999994</v>
      </c>
    </row>
    <row r="8" spans="1:8" x14ac:dyDescent="0.3">
      <c r="A8" s="2"/>
      <c r="B8" s="2" t="s">
        <v>56</v>
      </c>
      <c r="C8" s="4">
        <v>80.239999999999995</v>
      </c>
      <c r="D8" s="4">
        <v>76.227999999999994</v>
      </c>
      <c r="E8" s="4">
        <v>84.251999999999995</v>
      </c>
      <c r="F8" s="5">
        <f t="shared" si="0"/>
        <v>240.71999999999997</v>
      </c>
      <c r="G8" s="5">
        <f t="shared" si="1"/>
        <v>80.239999999999995</v>
      </c>
    </row>
    <row r="9" spans="1:8" x14ac:dyDescent="0.3">
      <c r="A9" s="2"/>
      <c r="B9" s="2" t="s">
        <v>57</v>
      </c>
      <c r="C9" s="4">
        <v>80</v>
      </c>
      <c r="D9" s="4">
        <v>76</v>
      </c>
      <c r="E9" s="4">
        <v>84</v>
      </c>
      <c r="F9" s="5">
        <f t="shared" si="0"/>
        <v>240</v>
      </c>
      <c r="G9" s="5">
        <f t="shared" si="1"/>
        <v>80</v>
      </c>
    </row>
    <row r="10" spans="1:8" x14ac:dyDescent="0.3">
      <c r="A10" s="2" t="s">
        <v>50</v>
      </c>
      <c r="B10" s="2" t="s">
        <v>55</v>
      </c>
      <c r="C10" s="4">
        <v>83.89</v>
      </c>
      <c r="D10" s="4">
        <v>79.695499999999996</v>
      </c>
      <c r="E10" s="4">
        <v>88.084500000000006</v>
      </c>
      <c r="F10" s="5">
        <f t="shared" si="0"/>
        <v>251.67000000000002</v>
      </c>
      <c r="G10" s="5">
        <f t="shared" si="1"/>
        <v>83.89</v>
      </c>
    </row>
    <row r="11" spans="1:8" x14ac:dyDescent="0.3">
      <c r="A11" s="2"/>
      <c r="B11" s="2" t="s">
        <v>56</v>
      </c>
      <c r="C11" s="4">
        <v>82.98</v>
      </c>
      <c r="D11" s="4">
        <v>78.831000000000003</v>
      </c>
      <c r="E11" s="4">
        <v>87.129000000000005</v>
      </c>
      <c r="F11" s="5">
        <f t="shared" si="0"/>
        <v>248.94</v>
      </c>
      <c r="G11" s="5">
        <f t="shared" si="1"/>
        <v>82.98</v>
      </c>
    </row>
    <row r="12" spans="1:8" x14ac:dyDescent="0.3">
      <c r="A12" s="2"/>
      <c r="B12" s="2" t="s">
        <v>57</v>
      </c>
      <c r="C12" s="4">
        <v>82.66</v>
      </c>
      <c r="D12" s="4">
        <v>78.527000000000001</v>
      </c>
      <c r="E12" s="4">
        <v>86.792999999999992</v>
      </c>
      <c r="F12" s="5">
        <f t="shared" si="0"/>
        <v>247.98000000000002</v>
      </c>
      <c r="G12" s="5">
        <f t="shared" si="1"/>
        <v>82.660000000000011</v>
      </c>
    </row>
    <row r="13" spans="1:8" x14ac:dyDescent="0.3">
      <c r="A13" s="2" t="s">
        <v>51</v>
      </c>
      <c r="B13" s="2" t="s">
        <v>55</v>
      </c>
      <c r="C13" s="4">
        <v>83.54</v>
      </c>
      <c r="D13" s="4">
        <v>79.363</v>
      </c>
      <c r="E13" s="4">
        <v>87.717000000000013</v>
      </c>
      <c r="F13" s="5">
        <f t="shared" si="0"/>
        <v>250.62000000000003</v>
      </c>
      <c r="G13" s="5">
        <f t="shared" si="1"/>
        <v>83.54</v>
      </c>
    </row>
    <row r="14" spans="1:8" x14ac:dyDescent="0.3">
      <c r="A14" s="2"/>
      <c r="B14" s="2" t="s">
        <v>56</v>
      </c>
      <c r="C14" s="4">
        <v>82.41</v>
      </c>
      <c r="D14" s="4">
        <v>78.289500000000004</v>
      </c>
      <c r="E14" s="4">
        <v>86.530499999999989</v>
      </c>
      <c r="F14" s="5">
        <f t="shared" si="0"/>
        <v>247.23</v>
      </c>
      <c r="G14" s="5">
        <f t="shared" si="1"/>
        <v>82.41</v>
      </c>
    </row>
    <row r="15" spans="1:8" x14ac:dyDescent="0.3">
      <c r="A15" s="2"/>
      <c r="B15" s="2" t="s">
        <v>57</v>
      </c>
      <c r="C15" s="4">
        <v>81.87</v>
      </c>
      <c r="D15" s="4">
        <v>77.776499999999999</v>
      </c>
      <c r="E15" s="4">
        <v>85.96350000000001</v>
      </c>
      <c r="F15" s="5">
        <f t="shared" si="0"/>
        <v>245.61</v>
      </c>
      <c r="G15" s="5">
        <f t="shared" si="1"/>
        <v>81.87</v>
      </c>
    </row>
    <row r="16" spans="1:8" x14ac:dyDescent="0.3">
      <c r="A16" s="2" t="s">
        <v>52</v>
      </c>
      <c r="B16" s="2" t="s">
        <v>55</v>
      </c>
      <c r="C16" s="4">
        <v>83.1</v>
      </c>
      <c r="D16" s="4">
        <v>78.944999999999993</v>
      </c>
      <c r="E16" s="4">
        <v>87.254999999999995</v>
      </c>
      <c r="F16" s="5">
        <f t="shared" si="0"/>
        <v>249.29999999999998</v>
      </c>
      <c r="G16" s="5">
        <f t="shared" si="1"/>
        <v>83.1</v>
      </c>
    </row>
    <row r="17" spans="1:7" x14ac:dyDescent="0.3">
      <c r="A17" s="2"/>
      <c r="B17" s="2" t="s">
        <v>56</v>
      </c>
      <c r="C17" s="4">
        <v>82.54</v>
      </c>
      <c r="D17" s="4">
        <v>78.413000000000011</v>
      </c>
      <c r="E17" s="4">
        <v>86.667000000000002</v>
      </c>
      <c r="F17" s="5">
        <f t="shared" si="0"/>
        <v>247.62000000000003</v>
      </c>
      <c r="G17" s="5">
        <f t="shared" si="1"/>
        <v>82.54</v>
      </c>
    </row>
    <row r="18" spans="1:7" x14ac:dyDescent="0.3">
      <c r="A18" s="2"/>
      <c r="B18" s="2" t="s">
        <v>57</v>
      </c>
      <c r="C18" s="4">
        <v>82.17</v>
      </c>
      <c r="D18" s="4">
        <v>78.061499999999995</v>
      </c>
      <c r="E18" s="4">
        <v>86.278500000000008</v>
      </c>
      <c r="F18" s="5">
        <f t="shared" si="0"/>
        <v>246.51</v>
      </c>
      <c r="G18" s="5">
        <f t="shared" si="1"/>
        <v>82.17</v>
      </c>
    </row>
    <row r="19" spans="1:7" x14ac:dyDescent="0.3">
      <c r="A19" s="2" t="s">
        <v>53</v>
      </c>
      <c r="B19" s="2" t="s">
        <v>55</v>
      </c>
      <c r="C19" s="4">
        <v>84.1</v>
      </c>
      <c r="D19" s="4">
        <v>79.894999999999996</v>
      </c>
      <c r="E19" s="4">
        <v>88.304999999999993</v>
      </c>
      <c r="F19" s="5">
        <f t="shared" si="0"/>
        <v>252.3</v>
      </c>
      <c r="G19" s="5">
        <f t="shared" si="1"/>
        <v>84.100000000000009</v>
      </c>
    </row>
    <row r="20" spans="1:7" x14ac:dyDescent="0.3">
      <c r="A20" s="2"/>
      <c r="B20" s="2" t="s">
        <v>56</v>
      </c>
      <c r="C20" s="4">
        <v>83.34</v>
      </c>
      <c r="D20" s="4">
        <v>79.173000000000002</v>
      </c>
      <c r="E20" s="4">
        <v>87.507000000000005</v>
      </c>
      <c r="F20" s="5">
        <f t="shared" si="0"/>
        <v>250.02</v>
      </c>
      <c r="G20" s="5">
        <f t="shared" si="1"/>
        <v>83.34</v>
      </c>
    </row>
    <row r="21" spans="1:7" x14ac:dyDescent="0.3">
      <c r="A21" s="2"/>
      <c r="B21" s="2" t="s">
        <v>57</v>
      </c>
      <c r="C21" s="4">
        <v>83.51</v>
      </c>
      <c r="D21" s="4">
        <v>79.334500000000006</v>
      </c>
      <c r="E21" s="4">
        <v>87.685500000000005</v>
      </c>
      <c r="F21" s="5">
        <f t="shared" si="0"/>
        <v>250.53000000000003</v>
      </c>
      <c r="G21" s="5">
        <f t="shared" si="1"/>
        <v>83.51</v>
      </c>
    </row>
    <row r="22" spans="1:7" x14ac:dyDescent="0.3">
      <c r="A22" s="2" t="s">
        <v>54</v>
      </c>
      <c r="B22" s="2" t="s">
        <v>55</v>
      </c>
      <c r="C22" s="4">
        <v>81.7</v>
      </c>
      <c r="D22" s="4">
        <v>77.615000000000009</v>
      </c>
      <c r="E22" s="4">
        <v>85.784999999999997</v>
      </c>
      <c r="F22" s="5">
        <f t="shared" si="0"/>
        <v>245.1</v>
      </c>
      <c r="G22" s="5">
        <f t="shared" si="1"/>
        <v>81.7</v>
      </c>
    </row>
    <row r="23" spans="1:7" x14ac:dyDescent="0.3">
      <c r="A23" s="2"/>
      <c r="B23" s="2" t="s">
        <v>56</v>
      </c>
      <c r="C23" s="4">
        <v>80.97</v>
      </c>
      <c r="D23" s="4">
        <v>76.921499999999995</v>
      </c>
      <c r="E23" s="4">
        <v>85.018500000000003</v>
      </c>
      <c r="F23" s="5">
        <f t="shared" si="0"/>
        <v>242.91000000000003</v>
      </c>
      <c r="G23" s="5">
        <f t="shared" si="1"/>
        <v>80.970000000000013</v>
      </c>
    </row>
    <row r="24" spans="1:7" x14ac:dyDescent="0.3">
      <c r="A24" s="2"/>
      <c r="B24" s="2" t="s">
        <v>57</v>
      </c>
      <c r="C24" s="4">
        <v>81.150000000000006</v>
      </c>
      <c r="D24" s="4">
        <v>77.092500000000001</v>
      </c>
      <c r="E24" s="4">
        <v>85.20750000000001</v>
      </c>
      <c r="F24" s="5">
        <f t="shared" si="0"/>
        <v>243.45000000000002</v>
      </c>
      <c r="G24" s="5">
        <f t="shared" si="1"/>
        <v>81.150000000000006</v>
      </c>
    </row>
    <row r="25" spans="1:7" x14ac:dyDescent="0.3">
      <c r="A25" s="2"/>
      <c r="B25" s="2" t="s">
        <v>6</v>
      </c>
      <c r="C25" s="5">
        <f>SUM(C4:C24)</f>
        <v>1721.01</v>
      </c>
      <c r="D25" s="5">
        <f>SUM(D4:D24)</f>
        <v>1634.9594999999999</v>
      </c>
      <c r="E25" s="5">
        <f>SUM(E4:E24)</f>
        <v>1807.0604999999998</v>
      </c>
      <c r="F25" s="5">
        <f>SUM(C4:E24)</f>
        <v>5163.0299999999979</v>
      </c>
      <c r="G25" s="5">
        <f>AVERAGE(C4:E24)</f>
        <v>81.952857142857113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423125.06001428538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108.65868571464671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9.5171142860199325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120.3870857146685</v>
      </c>
    </row>
    <row r="31" spans="1:7" x14ac:dyDescent="0.3">
      <c r="D31" s="8" t="s">
        <v>63</v>
      </c>
      <c r="E31" s="2">
        <f>E30-E29-E28</f>
        <v>2.2112857140018605</v>
      </c>
    </row>
    <row r="32" spans="1:7" x14ac:dyDescent="0.3">
      <c r="D32" s="8" t="s">
        <v>20</v>
      </c>
      <c r="E32" s="2">
        <f>SUMSQ(C4:E24)-E27</f>
        <v>825.79616421472747</v>
      </c>
    </row>
    <row r="33" spans="2:7" x14ac:dyDescent="0.3">
      <c r="D33" s="8" t="s">
        <v>21</v>
      </c>
      <c r="E33" s="2">
        <f>E32-E31-E29-E28</f>
        <v>705.40907850005897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240.57</v>
      </c>
      <c r="D38" s="2">
        <f>F5</f>
        <v>239.25</v>
      </c>
      <c r="E38" s="2">
        <f>F6</f>
        <v>239.82</v>
      </c>
      <c r="F38" s="2">
        <f t="shared" ref="F38:F45" si="2">SUM(C38:E38)</f>
        <v>719.64</v>
      </c>
      <c r="G38" s="2">
        <f t="shared" ref="G38:G44" si="3">F38/9</f>
        <v>79.959999999999994</v>
      </c>
    </row>
    <row r="39" spans="2:7" x14ac:dyDescent="0.3">
      <c r="B39" s="14" t="s">
        <v>12</v>
      </c>
      <c r="C39" s="2">
        <f>F7</f>
        <v>242.88</v>
      </c>
      <c r="D39" s="2">
        <f>F8</f>
        <v>240.71999999999997</v>
      </c>
      <c r="E39" s="2">
        <f>F9</f>
        <v>240</v>
      </c>
      <c r="F39" s="2">
        <f t="shared" si="2"/>
        <v>723.59999999999991</v>
      </c>
      <c r="G39" s="2">
        <f t="shared" si="3"/>
        <v>80.399999999999991</v>
      </c>
    </row>
    <row r="40" spans="2:7" x14ac:dyDescent="0.3">
      <c r="B40" s="14" t="s">
        <v>13</v>
      </c>
      <c r="C40" s="2">
        <f>F10</f>
        <v>251.67000000000002</v>
      </c>
      <c r="D40" s="2">
        <f>F11</f>
        <v>248.94</v>
      </c>
      <c r="E40" s="2">
        <f>F12</f>
        <v>247.98000000000002</v>
      </c>
      <c r="F40" s="2">
        <f t="shared" si="2"/>
        <v>748.59</v>
      </c>
      <c r="G40" s="2">
        <f t="shared" si="3"/>
        <v>83.176666666666677</v>
      </c>
    </row>
    <row r="41" spans="2:7" x14ac:dyDescent="0.3">
      <c r="B41" s="14" t="s">
        <v>14</v>
      </c>
      <c r="C41" s="2">
        <f>F13</f>
        <v>250.62000000000003</v>
      </c>
      <c r="D41" s="2">
        <f>F14</f>
        <v>247.23</v>
      </c>
      <c r="E41" s="2">
        <f>F15</f>
        <v>245.61</v>
      </c>
      <c r="F41" s="2">
        <f t="shared" si="2"/>
        <v>743.46</v>
      </c>
      <c r="G41" s="2">
        <f t="shared" si="3"/>
        <v>82.606666666666669</v>
      </c>
    </row>
    <row r="42" spans="2:7" x14ac:dyDescent="0.3">
      <c r="B42" s="14" t="s">
        <v>15</v>
      </c>
      <c r="C42" s="2">
        <f>F16</f>
        <v>249.29999999999998</v>
      </c>
      <c r="D42" s="2">
        <f>F17</f>
        <v>247.62000000000003</v>
      </c>
      <c r="E42" s="2">
        <f>F18</f>
        <v>246.51</v>
      </c>
      <c r="F42" s="2">
        <f t="shared" si="2"/>
        <v>743.43000000000006</v>
      </c>
      <c r="G42" s="2">
        <f t="shared" si="3"/>
        <v>82.603333333333339</v>
      </c>
    </row>
    <row r="43" spans="2:7" x14ac:dyDescent="0.3">
      <c r="B43" s="14" t="s">
        <v>16</v>
      </c>
      <c r="C43" s="2">
        <f>F19</f>
        <v>252.3</v>
      </c>
      <c r="D43" s="2">
        <f>F20</f>
        <v>250.02</v>
      </c>
      <c r="E43" s="2">
        <f>F21</f>
        <v>250.53000000000003</v>
      </c>
      <c r="F43" s="2">
        <f t="shared" si="2"/>
        <v>752.85000000000014</v>
      </c>
      <c r="G43" s="2">
        <f t="shared" si="3"/>
        <v>83.65000000000002</v>
      </c>
    </row>
    <row r="44" spans="2:7" x14ac:dyDescent="0.3">
      <c r="B44" s="14" t="s">
        <v>17</v>
      </c>
      <c r="C44" s="2">
        <f>F22</f>
        <v>245.1</v>
      </c>
      <c r="D44" s="2">
        <f>F23</f>
        <v>242.91000000000003</v>
      </c>
      <c r="E44" s="2">
        <f>F24</f>
        <v>243.45000000000002</v>
      </c>
      <c r="F44" s="2">
        <f t="shared" si="2"/>
        <v>731.46</v>
      </c>
      <c r="G44" s="2">
        <f t="shared" si="3"/>
        <v>81.273333333333341</v>
      </c>
    </row>
    <row r="45" spans="2:7" x14ac:dyDescent="0.3">
      <c r="B45" s="2" t="s">
        <v>6</v>
      </c>
      <c r="C45" s="2">
        <f>SUM(C38:C44)</f>
        <v>1732.4399999999998</v>
      </c>
      <c r="D45" s="2">
        <f>SUM(D38:D44)</f>
        <v>1716.69</v>
      </c>
      <c r="E45" s="2">
        <f>SUM(E38:E44)</f>
        <v>1713.9</v>
      </c>
      <c r="F45" s="2">
        <f t="shared" si="2"/>
        <v>5163.0300000000007</v>
      </c>
      <c r="G45" s="2">
        <f>AVERAGE(G38:G44)</f>
        <v>81.952857142857155</v>
      </c>
    </row>
    <row r="46" spans="2:7" x14ac:dyDescent="0.3">
      <c r="B46" s="14" t="s">
        <v>7</v>
      </c>
      <c r="C46" s="2">
        <f>C45/(B28*B27)</f>
        <v>82.497142857142848</v>
      </c>
      <c r="D46" s="2">
        <f>D45/(B28*B27)</f>
        <v>81.747142857142862</v>
      </c>
      <c r="E46" s="2">
        <f>E45/(B28*B27)</f>
        <v>81.614285714285714</v>
      </c>
      <c r="F46" s="2"/>
      <c r="G46" s="2">
        <f>AVERAGE(G38:G44)</f>
        <v>81.952857142857155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108.65868571464671</v>
      </c>
      <c r="D50" s="2">
        <f>C50/B50</f>
        <v>18.109780952441117</v>
      </c>
      <c r="E50" s="2">
        <f>D50/D53</f>
        <v>1.0782549065286282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NS</v>
      </c>
    </row>
    <row r="51" spans="1:11" x14ac:dyDescent="0.3">
      <c r="A51" s="11" t="s">
        <v>59</v>
      </c>
      <c r="B51" s="2">
        <f>B29-1</f>
        <v>2</v>
      </c>
      <c r="C51" s="2">
        <f>E29</f>
        <v>9.5171142860199325</v>
      </c>
      <c r="D51" s="2">
        <f>C51/B51</f>
        <v>4.7585571430099662</v>
      </c>
      <c r="E51" s="2">
        <f>D51/D53</f>
        <v>0.28332411092778681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1" t="s">
        <v>64</v>
      </c>
      <c r="B52" s="2">
        <f>B51*B50</f>
        <v>12</v>
      </c>
      <c r="C52" s="2">
        <f>E31</f>
        <v>2.2112857140018605</v>
      </c>
      <c r="D52" s="2">
        <f>C52/B52</f>
        <v>0.18427380950015504</v>
      </c>
      <c r="E52" s="2">
        <f>D52/D53</f>
        <v>1.0971647849306583E-2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NS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705.40907850005897</v>
      </c>
      <c r="D53" s="18">
        <f>C53/B53</f>
        <v>16.795454250001406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825.79616421472747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1.3660752480494951</v>
      </c>
      <c r="J59" s="23">
        <f>I59*1.4142*I56</f>
        <v>5.2124038208034289</v>
      </c>
      <c r="K59" s="23">
        <f>I59*1.4142*I57</f>
        <v>3.8987393386378169</v>
      </c>
    </row>
    <row r="60" spans="1:11" x14ac:dyDescent="0.3">
      <c r="A60" s="14" t="s">
        <v>8</v>
      </c>
      <c r="B60" s="2">
        <f>G4</f>
        <v>80.19</v>
      </c>
      <c r="C60" s="2">
        <f>G5</f>
        <v>79.75</v>
      </c>
      <c r="D60" s="2">
        <f>G6</f>
        <v>79.94</v>
      </c>
      <c r="E60" s="2">
        <f>SUM(B60:D60)</f>
        <v>239.88</v>
      </c>
      <c r="F60" s="23">
        <f>E60/3</f>
        <v>79.959999999999994</v>
      </c>
      <c r="H60" s="25" t="s">
        <v>45</v>
      </c>
      <c r="I60" s="23">
        <f>SQRT(D53/(B28*B27))</f>
        <v>0.89430617559891235</v>
      </c>
      <c r="J60" s="23">
        <f>I60*1.4142*I56</f>
        <v>3.4123192945012497</v>
      </c>
      <c r="K60" s="23">
        <f>J60*1.4142*I57</f>
        <v>9.7386608010504325</v>
      </c>
    </row>
    <row r="61" spans="1:11" x14ac:dyDescent="0.3">
      <c r="A61" s="14" t="s">
        <v>12</v>
      </c>
      <c r="B61" s="2">
        <f>G7</f>
        <v>80.959999999999994</v>
      </c>
      <c r="C61" s="2">
        <f>G8</f>
        <v>80.239999999999995</v>
      </c>
      <c r="D61" s="2">
        <f>G9</f>
        <v>80</v>
      </c>
      <c r="E61" s="2">
        <f t="shared" ref="E61:E66" si="4">SUM(B61:D61)</f>
        <v>241.2</v>
      </c>
      <c r="F61" s="23">
        <f t="shared" ref="F61:F66" si="5">E61/3</f>
        <v>80.399999999999991</v>
      </c>
      <c r="H61" s="25" t="s">
        <v>46</v>
      </c>
      <c r="I61" s="23">
        <f>SQRT(D53/(B27))</f>
        <v>2.3661117365839823</v>
      </c>
      <c r="J61" s="23">
        <f>I61*1.4142*I56</f>
        <v>9.0281482471976791</v>
      </c>
      <c r="K61" s="23">
        <f>J61*1.4142*I57</f>
        <v>25.766074582392516</v>
      </c>
    </row>
    <row r="62" spans="1:11" x14ac:dyDescent="0.3">
      <c r="A62" s="14" t="s">
        <v>13</v>
      </c>
      <c r="B62" s="2">
        <f>G10</f>
        <v>83.89</v>
      </c>
      <c r="C62" s="2">
        <f>G11</f>
        <v>82.98</v>
      </c>
      <c r="D62" s="2">
        <f>G12</f>
        <v>82.660000000000011</v>
      </c>
      <c r="E62" s="2">
        <f t="shared" si="4"/>
        <v>249.53000000000003</v>
      </c>
      <c r="F62" s="23">
        <f t="shared" si="5"/>
        <v>83.176666666666677</v>
      </c>
    </row>
    <row r="63" spans="1:11" x14ac:dyDescent="0.3">
      <c r="A63" s="14" t="s">
        <v>14</v>
      </c>
      <c r="B63" s="2">
        <f>G13</f>
        <v>83.54</v>
      </c>
      <c r="C63" s="2">
        <f>G14</f>
        <v>82.41</v>
      </c>
      <c r="D63" s="2">
        <f>G15</f>
        <v>81.87</v>
      </c>
      <c r="E63" s="2">
        <f t="shared" si="4"/>
        <v>247.82</v>
      </c>
      <c r="F63" s="23">
        <f t="shared" si="5"/>
        <v>82.606666666666669</v>
      </c>
      <c r="H63" s="25" t="s">
        <v>47</v>
      </c>
      <c r="I63" s="5">
        <f>SQRT(D53)*100/(G25)</f>
        <v>5.0007112467166506</v>
      </c>
    </row>
    <row r="64" spans="1:11" x14ac:dyDescent="0.3">
      <c r="A64" s="14" t="s">
        <v>15</v>
      </c>
      <c r="B64" s="2">
        <f>G16</f>
        <v>83.1</v>
      </c>
      <c r="C64" s="2">
        <f>G17</f>
        <v>82.54</v>
      </c>
      <c r="D64" s="2">
        <f>G18</f>
        <v>82.17</v>
      </c>
      <c r="E64" s="2">
        <f t="shared" si="4"/>
        <v>247.81</v>
      </c>
      <c r="F64" s="23">
        <f t="shared" si="5"/>
        <v>82.603333333333339</v>
      </c>
    </row>
    <row r="65" spans="1:6" x14ac:dyDescent="0.3">
      <c r="A65" s="14" t="s">
        <v>16</v>
      </c>
      <c r="B65" s="2">
        <f>G19</f>
        <v>84.100000000000009</v>
      </c>
      <c r="C65" s="2">
        <f>G20</f>
        <v>83.34</v>
      </c>
      <c r="D65" s="2">
        <f>G21</f>
        <v>83.51</v>
      </c>
      <c r="E65" s="2">
        <f t="shared" si="4"/>
        <v>250.95</v>
      </c>
      <c r="F65" s="23">
        <f t="shared" si="5"/>
        <v>83.649999999999991</v>
      </c>
    </row>
    <row r="66" spans="1:6" x14ac:dyDescent="0.3">
      <c r="A66" s="14" t="s">
        <v>17</v>
      </c>
      <c r="B66" s="2">
        <f>G22</f>
        <v>81.7</v>
      </c>
      <c r="C66" s="2">
        <f>G23</f>
        <v>80.970000000000013</v>
      </c>
      <c r="D66" s="2">
        <f>G24</f>
        <v>81.150000000000006</v>
      </c>
      <c r="E66" s="2">
        <f t="shared" si="4"/>
        <v>243.82000000000002</v>
      </c>
      <c r="F66" s="23">
        <f t="shared" si="5"/>
        <v>81.273333333333341</v>
      </c>
    </row>
    <row r="67" spans="1:6" x14ac:dyDescent="0.3">
      <c r="A67" s="2" t="s">
        <v>6</v>
      </c>
      <c r="B67" s="2">
        <f>SUM(B60:B66)</f>
        <v>577.48</v>
      </c>
      <c r="C67" s="2">
        <f>SUM(C60:C66)</f>
        <v>572.23</v>
      </c>
      <c r="D67" s="2">
        <f>SUM(D60:D66)</f>
        <v>571.30000000000007</v>
      </c>
      <c r="E67" s="2">
        <f>SUM(E60:E66)</f>
        <v>1721.01</v>
      </c>
      <c r="F67" s="23">
        <f>SUM(C67:E67)</f>
        <v>2864.54</v>
      </c>
    </row>
    <row r="68" spans="1:6" x14ac:dyDescent="0.3">
      <c r="A68" s="14" t="s">
        <v>7</v>
      </c>
      <c r="B68" s="23">
        <f>AVERAGE(B60:B66)</f>
        <v>82.497142857142862</v>
      </c>
      <c r="C68" s="23">
        <f>AVERAGE(C60:C66)</f>
        <v>81.747142857142862</v>
      </c>
      <c r="D68" s="23">
        <f>AVERAGE(D60:D66)</f>
        <v>81.614285714285728</v>
      </c>
      <c r="E68" s="2"/>
      <c r="F68" s="23">
        <f>AVERAGE(F60:F66)</f>
        <v>81.952857142857141</v>
      </c>
    </row>
  </sheetData>
  <mergeCells count="1">
    <mergeCell ref="C57:D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AE48-7E99-4C4C-BF57-AC042E8DED4F}">
  <dimension ref="A1:K68"/>
  <sheetViews>
    <sheetView tabSelected="1" topLeftCell="A36" zoomScale="80" zoomScaleNormal="80" workbookViewId="0">
      <selection activeCell="E50" sqref="E50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45.988450996650272</v>
      </c>
      <c r="D4" s="4">
        <v>43.996634898524547</v>
      </c>
      <c r="E4" s="4">
        <v>46.814677831387449</v>
      </c>
      <c r="F4" s="5">
        <f>SUM(C4:E4)</f>
        <v>136.79976372656228</v>
      </c>
      <c r="G4" s="5">
        <f>AVERAGE(C4:E4)</f>
        <v>45.599921242187428</v>
      </c>
    </row>
    <row r="5" spans="1:8" x14ac:dyDescent="0.3">
      <c r="A5" s="2"/>
      <c r="B5" s="2" t="s">
        <v>56</v>
      </c>
      <c r="C5" s="4">
        <v>47.750810122690289</v>
      </c>
      <c r="D5" s="4">
        <v>46.011910437662252</v>
      </c>
      <c r="E5" s="4">
        <v>48.088185249735105</v>
      </c>
      <c r="F5" s="5">
        <f t="shared" ref="F5:F24" si="0">SUM(C5:E5)</f>
        <v>141.85090581008762</v>
      </c>
      <c r="G5" s="5">
        <f t="shared" ref="G5:G24" si="1">AVERAGE(C5:E5)</f>
        <v>47.283635270029208</v>
      </c>
    </row>
    <row r="6" spans="1:8" x14ac:dyDescent="0.3">
      <c r="A6" s="2"/>
      <c r="B6" s="2" t="s">
        <v>57</v>
      </c>
      <c r="C6" s="4">
        <v>47.669610421878318</v>
      </c>
      <c r="D6" s="4">
        <v>45.917190068846701</v>
      </c>
      <c r="E6" s="4">
        <v>48.031944838296674</v>
      </c>
      <c r="F6" s="5">
        <f t="shared" si="0"/>
        <v>141.61874532902169</v>
      </c>
      <c r="G6" s="5">
        <f t="shared" si="1"/>
        <v>47.206248443007233</v>
      </c>
    </row>
    <row r="7" spans="1:8" x14ac:dyDescent="0.3">
      <c r="A7" s="2" t="s">
        <v>49</v>
      </c>
      <c r="B7" s="2" t="s">
        <v>55</v>
      </c>
      <c r="C7" s="4">
        <v>48.85190434763463</v>
      </c>
      <c r="D7" s="4">
        <v>46.91283337877951</v>
      </c>
      <c r="E7" s="4">
        <v>49.484219654213803</v>
      </c>
      <c r="F7" s="5">
        <f t="shared" si="0"/>
        <v>145.24895738062793</v>
      </c>
      <c r="G7" s="5">
        <f t="shared" si="1"/>
        <v>48.416319126875976</v>
      </c>
    </row>
    <row r="8" spans="1:8" x14ac:dyDescent="0.3">
      <c r="A8" s="2"/>
      <c r="B8" s="2" t="s">
        <v>56</v>
      </c>
      <c r="C8" s="4">
        <v>48.33530874504644</v>
      </c>
      <c r="D8" s="4">
        <v>46.329957287031327</v>
      </c>
      <c r="E8" s="4">
        <v>49.097904458419919</v>
      </c>
      <c r="F8" s="5">
        <f t="shared" si="0"/>
        <v>143.76317049049769</v>
      </c>
      <c r="G8" s="5">
        <f t="shared" si="1"/>
        <v>47.921056830165895</v>
      </c>
    </row>
    <row r="9" spans="1:8" x14ac:dyDescent="0.3">
      <c r="A9" s="2"/>
      <c r="B9" s="2" t="s">
        <v>57</v>
      </c>
      <c r="C9" s="4">
        <v>48.500076545452664</v>
      </c>
      <c r="D9" s="4">
        <v>46.515212924412161</v>
      </c>
      <c r="E9" s="4">
        <v>49.221973815593024</v>
      </c>
      <c r="F9" s="5">
        <f t="shared" si="0"/>
        <v>144.23726328545786</v>
      </c>
      <c r="G9" s="5">
        <f t="shared" si="1"/>
        <v>48.079087761819288</v>
      </c>
    </row>
    <row r="10" spans="1:8" x14ac:dyDescent="0.3">
      <c r="A10" s="2" t="s">
        <v>50</v>
      </c>
      <c r="B10" s="2" t="s">
        <v>55</v>
      </c>
      <c r="C10" s="4">
        <v>47.249716254431846</v>
      </c>
      <c r="D10" s="4">
        <v>45.462063773873702</v>
      </c>
      <c r="E10" s="4">
        <v>47.684428992857562</v>
      </c>
      <c r="F10" s="5">
        <f t="shared" si="0"/>
        <v>140.39620902116312</v>
      </c>
      <c r="G10" s="5">
        <f t="shared" si="1"/>
        <v>46.798736340387705</v>
      </c>
    </row>
    <row r="11" spans="1:8" x14ac:dyDescent="0.3">
      <c r="A11" s="2"/>
      <c r="B11" s="2" t="s">
        <v>56</v>
      </c>
      <c r="C11" s="4">
        <v>46.85724328053044</v>
      </c>
      <c r="D11" s="4">
        <v>45.0092613769934</v>
      </c>
      <c r="E11" s="4">
        <v>47.406279208119017</v>
      </c>
      <c r="F11" s="5">
        <f t="shared" si="0"/>
        <v>139.27278386564285</v>
      </c>
      <c r="G11" s="5">
        <f t="shared" si="1"/>
        <v>46.424261288547619</v>
      </c>
    </row>
    <row r="12" spans="1:8" x14ac:dyDescent="0.3">
      <c r="A12" s="2"/>
      <c r="B12" s="2" t="s">
        <v>57</v>
      </c>
      <c r="C12" s="4">
        <v>46.927659847835287</v>
      </c>
      <c r="D12" s="4">
        <v>45.090186829858169</v>
      </c>
      <c r="E12" s="4">
        <v>47.456595709253243</v>
      </c>
      <c r="F12" s="5">
        <f t="shared" si="0"/>
        <v>139.47444238694669</v>
      </c>
      <c r="G12" s="5">
        <f t="shared" si="1"/>
        <v>46.491480795648897</v>
      </c>
    </row>
    <row r="13" spans="1:8" x14ac:dyDescent="0.3">
      <c r="A13" s="2" t="s">
        <v>51</v>
      </c>
      <c r="B13" s="2" t="s">
        <v>55</v>
      </c>
      <c r="C13" s="4">
        <v>47.935436642928003</v>
      </c>
      <c r="D13" s="4">
        <v>46.109245939527312</v>
      </c>
      <c r="E13" s="4">
        <v>48.410952976635429</v>
      </c>
      <c r="F13" s="5">
        <f t="shared" si="0"/>
        <v>142.45563555909075</v>
      </c>
      <c r="G13" s="5">
        <f t="shared" si="1"/>
        <v>47.48521185303025</v>
      </c>
    </row>
    <row r="14" spans="1:8" x14ac:dyDescent="0.3">
      <c r="A14" s="2"/>
      <c r="B14" s="2" t="s">
        <v>56</v>
      </c>
      <c r="C14" s="4">
        <v>47.446737905981287</v>
      </c>
      <c r="D14" s="4">
        <v>45.549131823925663</v>
      </c>
      <c r="E14" s="4">
        <v>48.058680988761445</v>
      </c>
      <c r="F14" s="5">
        <f t="shared" si="0"/>
        <v>141.05455071866839</v>
      </c>
      <c r="G14" s="5">
        <f t="shared" si="1"/>
        <v>47.018183572889463</v>
      </c>
    </row>
    <row r="15" spans="1:8" x14ac:dyDescent="0.3">
      <c r="A15" s="2"/>
      <c r="B15" s="2" t="s">
        <v>57</v>
      </c>
      <c r="C15" s="4">
        <v>47.342846173883871</v>
      </c>
      <c r="D15" s="4">
        <v>45.430852479552328</v>
      </c>
      <c r="E15" s="4">
        <v>47.982758963379062</v>
      </c>
      <c r="F15" s="5">
        <f t="shared" si="0"/>
        <v>140.75645761681525</v>
      </c>
      <c r="G15" s="5">
        <f t="shared" si="1"/>
        <v>46.918819205605082</v>
      </c>
    </row>
    <row r="16" spans="1:8" x14ac:dyDescent="0.3">
      <c r="A16" s="2" t="s">
        <v>52</v>
      </c>
      <c r="B16" s="2" t="s">
        <v>55</v>
      </c>
      <c r="C16" s="4">
        <v>47.243381076049289</v>
      </c>
      <c r="D16" s="4">
        <v>45.408728288894693</v>
      </c>
      <c r="E16" s="4">
        <v>47.756681465164604</v>
      </c>
      <c r="F16" s="5">
        <f t="shared" si="0"/>
        <v>140.40879083010859</v>
      </c>
      <c r="G16" s="5">
        <f t="shared" si="1"/>
        <v>46.80293027670286</v>
      </c>
    </row>
    <row r="17" spans="1:7" x14ac:dyDescent="0.3">
      <c r="A17" s="2"/>
      <c r="B17" s="2" t="s">
        <v>56</v>
      </c>
      <c r="C17" s="4">
        <v>47.141696559161552</v>
      </c>
      <c r="D17" s="4">
        <v>45.291845842879987</v>
      </c>
      <c r="E17" s="4">
        <v>47.68397862888839</v>
      </c>
      <c r="F17" s="5">
        <f t="shared" si="0"/>
        <v>140.11752103092994</v>
      </c>
      <c r="G17" s="5">
        <f t="shared" si="1"/>
        <v>46.70584034364331</v>
      </c>
    </row>
    <row r="18" spans="1:7" x14ac:dyDescent="0.3">
      <c r="A18" s="2"/>
      <c r="B18" s="2" t="s">
        <v>57</v>
      </c>
      <c r="C18" s="4">
        <v>47.19253548253743</v>
      </c>
      <c r="D18" s="4">
        <v>45.350248811523244</v>
      </c>
      <c r="E18" s="4">
        <v>47.720372504255089</v>
      </c>
      <c r="F18" s="5">
        <f t="shared" si="0"/>
        <v>140.26315679831578</v>
      </c>
      <c r="G18" s="5">
        <f t="shared" si="1"/>
        <v>46.754385599438592</v>
      </c>
    </row>
    <row r="19" spans="1:7" x14ac:dyDescent="0.3">
      <c r="A19" s="2" t="s">
        <v>53</v>
      </c>
      <c r="B19" s="2" t="s">
        <v>55</v>
      </c>
      <c r="C19" s="4">
        <v>47.124900807681399</v>
      </c>
      <c r="D19" s="4">
        <v>45.360580586608251</v>
      </c>
      <c r="E19" s="4">
        <v>47.525093896504394</v>
      </c>
      <c r="F19" s="5">
        <f t="shared" si="0"/>
        <v>140.01057529079404</v>
      </c>
      <c r="G19" s="5">
        <f t="shared" si="1"/>
        <v>46.670191763598012</v>
      </c>
    </row>
    <row r="20" spans="1:7" x14ac:dyDescent="0.3">
      <c r="A20" s="2"/>
      <c r="B20" s="2" t="s">
        <v>56</v>
      </c>
      <c r="C20" s="4">
        <v>46.636540383562973</v>
      </c>
      <c r="D20" s="4">
        <v>44.795833560028626</v>
      </c>
      <c r="E20" s="4">
        <v>47.181028948618973</v>
      </c>
      <c r="F20" s="5">
        <f t="shared" si="0"/>
        <v>138.61340289221056</v>
      </c>
      <c r="G20" s="5">
        <f t="shared" si="1"/>
        <v>46.20446763073685</v>
      </c>
    </row>
    <row r="21" spans="1:7" x14ac:dyDescent="0.3">
      <c r="A21" s="2"/>
      <c r="B21" s="2" t="s">
        <v>57</v>
      </c>
      <c r="C21" s="4">
        <v>46.776018487924468</v>
      </c>
      <c r="D21" s="4">
        <v>44.956433013514477</v>
      </c>
      <c r="E21" s="4">
        <v>47.280197549666958</v>
      </c>
      <c r="F21" s="5">
        <f t="shared" si="0"/>
        <v>139.01264905110591</v>
      </c>
      <c r="G21" s="5">
        <f t="shared" si="1"/>
        <v>46.337549683701972</v>
      </c>
    </row>
    <row r="22" spans="1:7" x14ac:dyDescent="0.3">
      <c r="A22" s="2" t="s">
        <v>54</v>
      </c>
      <c r="B22" s="2" t="s">
        <v>55</v>
      </c>
      <c r="C22" s="4">
        <v>48.333572451049285</v>
      </c>
      <c r="D22" s="4">
        <v>46.45754406429316</v>
      </c>
      <c r="E22" s="4">
        <v>48.878456637752706</v>
      </c>
      <c r="F22" s="5">
        <f t="shared" si="0"/>
        <v>143.66957315309514</v>
      </c>
      <c r="G22" s="5">
        <f t="shared" si="1"/>
        <v>47.889857717698384</v>
      </c>
    </row>
    <row r="23" spans="1:7" x14ac:dyDescent="0.3">
      <c r="A23" s="2"/>
      <c r="B23" s="2" t="s">
        <v>56</v>
      </c>
      <c r="C23" s="4">
        <v>47.822126884656591</v>
      </c>
      <c r="D23" s="4">
        <v>45.875560882760254</v>
      </c>
      <c r="E23" s="4">
        <v>48.503469627463978</v>
      </c>
      <c r="F23" s="5">
        <f t="shared" si="0"/>
        <v>142.20115739488082</v>
      </c>
      <c r="G23" s="5">
        <f t="shared" si="1"/>
        <v>47.400385798293605</v>
      </c>
    </row>
    <row r="24" spans="1:7" x14ac:dyDescent="0.3">
      <c r="A24" s="2"/>
      <c r="B24" s="2" t="s">
        <v>57</v>
      </c>
      <c r="C24" s="4">
        <v>47.864716238525382</v>
      </c>
      <c r="D24" s="4">
        <v>45.923780556571245</v>
      </c>
      <c r="E24" s="4">
        <v>48.535014052433148</v>
      </c>
      <c r="F24" s="5">
        <f t="shared" si="0"/>
        <v>142.32351084752977</v>
      </c>
      <c r="G24" s="5">
        <f t="shared" si="1"/>
        <v>47.441170282509923</v>
      </c>
    </row>
    <row r="25" spans="1:7" x14ac:dyDescent="0.3">
      <c r="A25" s="2"/>
      <c r="B25" s="2" t="s">
        <v>6</v>
      </c>
      <c r="C25" s="5">
        <f>SUM(C4:C24)</f>
        <v>996.99128965609179</v>
      </c>
      <c r="D25" s="5">
        <f>SUM(D4:D24)</f>
        <v>957.75503682606097</v>
      </c>
      <c r="E25" s="5">
        <f>SUM(E4:E24)</f>
        <v>1008.8028959974</v>
      </c>
      <c r="F25" s="5">
        <f>SUM(C4:E24)</f>
        <v>2963.5492224795516</v>
      </c>
      <c r="G25" s="5">
        <f>AVERAGE(C4:E24)</f>
        <v>47.040463848881771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139406.73006443103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20.96528780341032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0.10851718968478963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28.360352144169156</v>
      </c>
    </row>
    <row r="31" spans="1:7" x14ac:dyDescent="0.3">
      <c r="D31" s="8" t="s">
        <v>63</v>
      </c>
      <c r="E31" s="2">
        <f>E30-E29-E28</f>
        <v>7.2865471510740463</v>
      </c>
    </row>
    <row r="32" spans="1:7" x14ac:dyDescent="0.3">
      <c r="D32" s="8" t="s">
        <v>20</v>
      </c>
      <c r="E32" s="2">
        <f>SUMSQ(C4:E24)-E27</f>
        <v>96.803197889297735</v>
      </c>
    </row>
    <row r="33" spans="2:7" x14ac:dyDescent="0.3">
      <c r="D33" s="8" t="s">
        <v>21</v>
      </c>
      <c r="E33" s="2">
        <f>E32-E31-E29-E28</f>
        <v>68.442845745128579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136.79976372656228</v>
      </c>
      <c r="D38" s="2">
        <f>F5</f>
        <v>141.85090581008762</v>
      </c>
      <c r="E38" s="2">
        <f>F6</f>
        <v>141.61874532902169</v>
      </c>
      <c r="F38" s="2">
        <f t="shared" ref="F38:F45" si="2">SUM(C38:E38)</f>
        <v>420.26941486567159</v>
      </c>
      <c r="G38" s="2">
        <f t="shared" ref="G38:G44" si="3">F38/9</f>
        <v>46.69660165174129</v>
      </c>
    </row>
    <row r="39" spans="2:7" x14ac:dyDescent="0.3">
      <c r="B39" s="14" t="s">
        <v>12</v>
      </c>
      <c r="C39" s="2">
        <f>F7</f>
        <v>145.24895738062793</v>
      </c>
      <c r="D39" s="2">
        <f>F8</f>
        <v>143.76317049049769</v>
      </c>
      <c r="E39" s="2">
        <f>F9</f>
        <v>144.23726328545786</v>
      </c>
      <c r="F39" s="2">
        <f t="shared" si="2"/>
        <v>433.24939115658344</v>
      </c>
      <c r="G39" s="2">
        <f t="shared" si="3"/>
        <v>48.138821239620384</v>
      </c>
    </row>
    <row r="40" spans="2:7" x14ac:dyDescent="0.3">
      <c r="B40" s="14" t="s">
        <v>13</v>
      </c>
      <c r="C40" s="2">
        <f>F10</f>
        <v>140.39620902116312</v>
      </c>
      <c r="D40" s="2">
        <f>F11</f>
        <v>139.27278386564285</v>
      </c>
      <c r="E40" s="2">
        <f>F12</f>
        <v>139.47444238694669</v>
      </c>
      <c r="F40" s="2">
        <f t="shared" si="2"/>
        <v>419.14343527375269</v>
      </c>
      <c r="G40" s="2">
        <f t="shared" si="3"/>
        <v>46.571492808194741</v>
      </c>
    </row>
    <row r="41" spans="2:7" x14ac:dyDescent="0.3">
      <c r="B41" s="14" t="s">
        <v>14</v>
      </c>
      <c r="C41" s="2">
        <f>F13</f>
        <v>142.45563555909075</v>
      </c>
      <c r="D41" s="2">
        <f>F14</f>
        <v>141.05455071866839</v>
      </c>
      <c r="E41" s="2">
        <f>F15</f>
        <v>140.75645761681525</v>
      </c>
      <c r="F41" s="2">
        <f t="shared" si="2"/>
        <v>424.26664389457437</v>
      </c>
      <c r="G41" s="2">
        <f t="shared" si="3"/>
        <v>47.14073821050826</v>
      </c>
    </row>
    <row r="42" spans="2:7" x14ac:dyDescent="0.3">
      <c r="B42" s="14" t="s">
        <v>15</v>
      </c>
      <c r="C42" s="2">
        <f>F16</f>
        <v>140.40879083010859</v>
      </c>
      <c r="D42" s="2">
        <f>F17</f>
        <v>140.11752103092994</v>
      </c>
      <c r="E42" s="2">
        <f>F18</f>
        <v>140.26315679831578</v>
      </c>
      <c r="F42" s="2">
        <f t="shared" si="2"/>
        <v>420.78946865935427</v>
      </c>
      <c r="G42" s="2">
        <f t="shared" si="3"/>
        <v>46.75438540659492</v>
      </c>
    </row>
    <row r="43" spans="2:7" x14ac:dyDescent="0.3">
      <c r="B43" s="14" t="s">
        <v>16</v>
      </c>
      <c r="C43" s="2">
        <f>F19</f>
        <v>140.01057529079404</v>
      </c>
      <c r="D43" s="2">
        <f>F20</f>
        <v>138.61340289221056</v>
      </c>
      <c r="E43" s="2">
        <f>F21</f>
        <v>139.01264905110591</v>
      </c>
      <c r="F43" s="2">
        <f t="shared" si="2"/>
        <v>417.63662723411051</v>
      </c>
      <c r="G43" s="2">
        <f t="shared" si="3"/>
        <v>46.404069692678945</v>
      </c>
    </row>
    <row r="44" spans="2:7" x14ac:dyDescent="0.3">
      <c r="B44" s="14" t="s">
        <v>17</v>
      </c>
      <c r="C44" s="2">
        <f>F22</f>
        <v>143.66957315309514</v>
      </c>
      <c r="D44" s="2">
        <f>F23</f>
        <v>142.20115739488082</v>
      </c>
      <c r="E44" s="2">
        <f>F24</f>
        <v>142.32351084752977</v>
      </c>
      <c r="F44" s="2">
        <f t="shared" si="2"/>
        <v>428.19424139550574</v>
      </c>
      <c r="G44" s="2">
        <f t="shared" si="3"/>
        <v>47.577137932833971</v>
      </c>
    </row>
    <row r="45" spans="2:7" x14ac:dyDescent="0.3">
      <c r="B45" s="2" t="s">
        <v>6</v>
      </c>
      <c r="C45" s="2">
        <f>SUM(C38:C44)</f>
        <v>988.98950496144187</v>
      </c>
      <c r="D45" s="2">
        <f>SUM(D38:D44)</f>
        <v>986.8734922029181</v>
      </c>
      <c r="E45" s="2">
        <f>SUM(E38:E44)</f>
        <v>987.68622531519293</v>
      </c>
      <c r="F45" s="2">
        <f t="shared" si="2"/>
        <v>2963.549222479553</v>
      </c>
      <c r="G45" s="2">
        <f>AVERAGE(G38:G44)</f>
        <v>47.040463848881792</v>
      </c>
    </row>
    <row r="46" spans="2:7" x14ac:dyDescent="0.3">
      <c r="B46" s="14" t="s">
        <v>7</v>
      </c>
      <c r="C46" s="2">
        <f>C45/(B28*B27)</f>
        <v>47.094738331497233</v>
      </c>
      <c r="D46" s="2">
        <f>D45/(B28*B27)</f>
        <v>46.993975819186574</v>
      </c>
      <c r="E46" s="2">
        <f>E45/(B28*B27)</f>
        <v>47.032677395961571</v>
      </c>
      <c r="F46" s="2"/>
      <c r="G46" s="2">
        <f>AVERAGE(G38:G44)</f>
        <v>47.040463848881792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20.96528780341032</v>
      </c>
      <c r="D50" s="2">
        <f>C50/B50</f>
        <v>3.4942146339017199</v>
      </c>
      <c r="E50" s="2">
        <f>D50/D53</f>
        <v>2.1442272457573504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NS</v>
      </c>
    </row>
    <row r="51" spans="1:11" x14ac:dyDescent="0.3">
      <c r="A51" s="11" t="s">
        <v>59</v>
      </c>
      <c r="B51" s="2">
        <f>B29-1</f>
        <v>2</v>
      </c>
      <c r="C51" s="2">
        <f>E29</f>
        <v>0.10851718968478963</v>
      </c>
      <c r="D51" s="2">
        <f>C51/B51</f>
        <v>5.4258594842394814E-2</v>
      </c>
      <c r="E51" s="2">
        <f>D51/D53</f>
        <v>3.3295824546319075E-2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1" t="s">
        <v>64</v>
      </c>
      <c r="B52" s="2">
        <f>B51*B50</f>
        <v>12</v>
      </c>
      <c r="C52" s="2">
        <f>E31</f>
        <v>7.2865471510740463</v>
      </c>
      <c r="D52" s="2">
        <f>C52/B52</f>
        <v>0.60721226258950389</v>
      </c>
      <c r="E52" s="2">
        <f>D52/D53</f>
        <v>0.37261622819904933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NS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68.442845745128579</v>
      </c>
      <c r="D53" s="18">
        <f>C53/B53</f>
        <v>1.6295915653602042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96.803197889297735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0.42551818936969915</v>
      </c>
      <c r="J59" s="23">
        <f>I59*1.4142*I56</f>
        <v>1.623609416288623</v>
      </c>
      <c r="K59" s="23">
        <f>I59*1.4142*I57</f>
        <v>1.2144166337617988</v>
      </c>
    </row>
    <row r="60" spans="1:11" x14ac:dyDescent="0.3">
      <c r="A60" s="14" t="s">
        <v>8</v>
      </c>
      <c r="B60" s="2">
        <f>G4</f>
        <v>45.599921242187428</v>
      </c>
      <c r="C60" s="2">
        <f>G5</f>
        <v>47.283635270029208</v>
      </c>
      <c r="D60" s="2">
        <f>G6</f>
        <v>47.206248443007233</v>
      </c>
      <c r="E60" s="2">
        <f>SUM(B60:D60)</f>
        <v>140.08980495522388</v>
      </c>
      <c r="F60" s="23">
        <f>E60/3</f>
        <v>46.696601651741297</v>
      </c>
      <c r="H60" s="25" t="s">
        <v>45</v>
      </c>
      <c r="I60" s="23">
        <f>SQRT(D53/(B28*B27))</f>
        <v>0.27856704462388565</v>
      </c>
      <c r="J60" s="23">
        <f>I60*1.4142*I56</f>
        <v>1.0629018641693833</v>
      </c>
      <c r="K60" s="23">
        <f>J60*1.4142*I57</f>
        <v>3.0334912493769894</v>
      </c>
    </row>
    <row r="61" spans="1:11" x14ac:dyDescent="0.3">
      <c r="A61" s="14" t="s">
        <v>12</v>
      </c>
      <c r="B61" s="2">
        <f>G7</f>
        <v>48.416319126875976</v>
      </c>
      <c r="C61" s="2">
        <f>G8</f>
        <v>47.921056830165895</v>
      </c>
      <c r="D61" s="2">
        <f>G9</f>
        <v>48.079087761819288</v>
      </c>
      <c r="E61" s="2">
        <f t="shared" ref="E61:E66" si="4">SUM(B61:D61)</f>
        <v>144.41646371886117</v>
      </c>
      <c r="F61" s="23">
        <f t="shared" ref="F61:F66" si="5">E61/3</f>
        <v>48.138821239620391</v>
      </c>
      <c r="H61" s="25" t="s">
        <v>46</v>
      </c>
      <c r="I61" s="23">
        <f>SQRT(D53/(B27))</f>
        <v>0.73701912353303378</v>
      </c>
      <c r="J61" s="23">
        <f>I61*1.4142*I56</f>
        <v>2.8121740006591427</v>
      </c>
      <c r="K61" s="23">
        <f>J61*1.4142*I57</f>
        <v>8.0258634501421309</v>
      </c>
    </row>
    <row r="62" spans="1:11" x14ac:dyDescent="0.3">
      <c r="A62" s="14" t="s">
        <v>13</v>
      </c>
      <c r="B62" s="2">
        <f>G10</f>
        <v>46.798736340387705</v>
      </c>
      <c r="C62" s="2">
        <f>G11</f>
        <v>46.424261288547619</v>
      </c>
      <c r="D62" s="2">
        <f>G12</f>
        <v>46.491480795648897</v>
      </c>
      <c r="E62" s="2">
        <f t="shared" si="4"/>
        <v>139.71447842458423</v>
      </c>
      <c r="F62" s="23">
        <f t="shared" si="5"/>
        <v>46.571492808194741</v>
      </c>
    </row>
    <row r="63" spans="1:11" x14ac:dyDescent="0.3">
      <c r="A63" s="14" t="s">
        <v>14</v>
      </c>
      <c r="B63" s="2">
        <f>G13</f>
        <v>47.48521185303025</v>
      </c>
      <c r="C63" s="2">
        <f>G14</f>
        <v>47.018183572889463</v>
      </c>
      <c r="D63" s="2">
        <f>G15</f>
        <v>46.918819205605082</v>
      </c>
      <c r="E63" s="2">
        <f t="shared" si="4"/>
        <v>141.42221463152478</v>
      </c>
      <c r="F63" s="23">
        <f t="shared" si="5"/>
        <v>47.14073821050826</v>
      </c>
      <c r="H63" s="25" t="s">
        <v>47</v>
      </c>
      <c r="I63" s="5">
        <f>SQRT(D53)*100/(G25)</f>
        <v>2.7137372033788805</v>
      </c>
    </row>
    <row r="64" spans="1:11" x14ac:dyDescent="0.3">
      <c r="A64" s="14" t="s">
        <v>15</v>
      </c>
      <c r="B64" s="2">
        <f>G16</f>
        <v>46.80293027670286</v>
      </c>
      <c r="C64" s="2">
        <f>G17</f>
        <v>46.70584034364331</v>
      </c>
      <c r="D64" s="2">
        <f>G18</f>
        <v>46.754385599438592</v>
      </c>
      <c r="E64" s="2">
        <f t="shared" si="4"/>
        <v>140.26315621978478</v>
      </c>
      <c r="F64" s="23">
        <f t="shared" si="5"/>
        <v>46.754385406594928</v>
      </c>
    </row>
    <row r="65" spans="1:6" x14ac:dyDescent="0.3">
      <c r="A65" s="14" t="s">
        <v>16</v>
      </c>
      <c r="B65" s="2">
        <f>G19</f>
        <v>46.670191763598012</v>
      </c>
      <c r="C65" s="2">
        <f>G20</f>
        <v>46.20446763073685</v>
      </c>
      <c r="D65" s="2">
        <f>G21</f>
        <v>46.337549683701972</v>
      </c>
      <c r="E65" s="2">
        <f t="shared" si="4"/>
        <v>139.21220907803684</v>
      </c>
      <c r="F65" s="23">
        <f t="shared" si="5"/>
        <v>46.404069692678945</v>
      </c>
    </row>
    <row r="66" spans="1:6" x14ac:dyDescent="0.3">
      <c r="A66" s="14" t="s">
        <v>17</v>
      </c>
      <c r="B66" s="2">
        <f>G22</f>
        <v>47.889857717698384</v>
      </c>
      <c r="C66" s="2">
        <f>G23</f>
        <v>47.400385798293605</v>
      </c>
      <c r="D66" s="2">
        <f>G24</f>
        <v>47.441170282509923</v>
      </c>
      <c r="E66" s="2">
        <f t="shared" si="4"/>
        <v>142.7314137985019</v>
      </c>
      <c r="F66" s="23">
        <f t="shared" si="5"/>
        <v>47.577137932833971</v>
      </c>
    </row>
    <row r="67" spans="1:6" x14ac:dyDescent="0.3">
      <c r="A67" s="2" t="s">
        <v>6</v>
      </c>
      <c r="B67" s="2">
        <f>SUM(B60:B66)</f>
        <v>329.66316832048057</v>
      </c>
      <c r="C67" s="2">
        <f>SUM(C60:C66)</f>
        <v>328.95783073430596</v>
      </c>
      <c r="D67" s="2">
        <f>SUM(D60:D66)</f>
        <v>329.22874177173099</v>
      </c>
      <c r="E67" s="2">
        <f>SUM(E60:E66)</f>
        <v>987.84974082651752</v>
      </c>
      <c r="F67" s="23">
        <f>SUM(C67:E67)</f>
        <v>1646.0363133325545</v>
      </c>
    </row>
    <row r="68" spans="1:6" x14ac:dyDescent="0.3">
      <c r="A68" s="14" t="s">
        <v>7</v>
      </c>
      <c r="B68" s="23">
        <f>AVERAGE(B60:B66)</f>
        <v>47.094738331497226</v>
      </c>
      <c r="C68" s="23">
        <f>AVERAGE(C60:C66)</f>
        <v>46.993975819186566</v>
      </c>
      <c r="D68" s="23">
        <f>AVERAGE(D60:D66)</f>
        <v>47.032677395961571</v>
      </c>
      <c r="E68" s="2"/>
      <c r="F68" s="23">
        <f>AVERAGE(F60:F66)</f>
        <v>47.040463848881792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Al-P</vt:lpstr>
      <vt:lpstr>Ca-P</vt:lpstr>
      <vt:lpstr>Fe-P</vt:lpstr>
      <vt:lpstr>Labile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2023-07-20T12:54:37Z</dcterms:modified>
</cp:coreProperties>
</file>