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8 anuragini CRD analysis\Results\"/>
    </mc:Choice>
  </mc:AlternateContent>
  <xr:revisionPtr revIDLastSave="0" documentId="13_ncr:1_{FCDA2BC1-7804-444A-BF28-BB0A434DDE40}" xr6:coauthVersionLast="47" xr6:coauthVersionMax="47" xr10:uidLastSave="{00000000-0000-0000-0000-000000000000}"/>
  <bookViews>
    <workbookView xWindow="-108" yWindow="-108" windowWidth="23256" windowHeight="12456" activeTab="5" xr2:uid="{2AD597ED-E3D8-4950-BA75-2BD3234D3A47}"/>
  </bookViews>
  <sheets>
    <sheet name="N% in grain" sheetId="1" r:id="rId1"/>
    <sheet name="N% in straw" sheetId="2" r:id="rId2"/>
    <sheet name="P% in grain" sheetId="3" r:id="rId3"/>
    <sheet name="P% in straw" sheetId="4" r:id="rId4"/>
    <sheet name="K% in grain" sheetId="5" r:id="rId5"/>
    <sheet name="K% in straw" sheetId="6" r:id="rId6"/>
  </sheets>
  <definedNames>
    <definedName name="solver_adj" localSheetId="4" hidden="1">'K% in grain'!$C$4:$E$24</definedName>
    <definedName name="solver_adj" localSheetId="5" hidden="1">'K% in straw'!$C$4:$E$24</definedName>
    <definedName name="solver_adj" localSheetId="0" hidden="1">'N% in grain'!$C$4:$E$24</definedName>
    <definedName name="solver_adj" localSheetId="1" hidden="1">'N% in straw'!$C$4:$E$24</definedName>
    <definedName name="solver_adj" localSheetId="2" hidden="1">'P% in grain'!$C$4:$E$24</definedName>
    <definedName name="solver_adj" localSheetId="3" hidden="1">'P% in straw'!$C$4:$E$24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5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5" hidden="1">0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'K% in grain'!$E$50</definedName>
    <definedName name="solver_opt" localSheetId="5" hidden="1">'K% in straw'!$E$52</definedName>
    <definedName name="solver_opt" localSheetId="0" hidden="1">'N% in grain'!$E$52</definedName>
    <definedName name="solver_opt" localSheetId="1" hidden="1">'N% in straw'!$E$52</definedName>
    <definedName name="solver_opt" localSheetId="2" hidden="1">'P% in grain'!$E$52</definedName>
    <definedName name="solver_opt" localSheetId="3" hidden="1">'P% in straw'!$E$52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4" hidden="1">1</definedName>
    <definedName name="solver_rbv" localSheetId="5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5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4" hidden="1">3</definedName>
    <definedName name="solver_typ" localSheetId="5" hidden="1">3</definedName>
    <definedName name="solver_typ" localSheetId="0" hidden="1">3</definedName>
    <definedName name="solver_typ" localSheetId="1" hidden="1">3</definedName>
    <definedName name="solver_typ" localSheetId="2" hidden="1">3</definedName>
    <definedName name="solver_typ" localSheetId="3" hidden="1">3</definedName>
    <definedName name="solver_val" localSheetId="4" hidden="1">3.21181</definedName>
    <definedName name="solver_val" localSheetId="5" hidden="1">2.2362</definedName>
    <definedName name="solver_val" localSheetId="0" hidden="1">2.71828</definedName>
    <definedName name="solver_val" localSheetId="1" hidden="1">2.51671</definedName>
    <definedName name="solver_val" localSheetId="2" hidden="1">2.17829</definedName>
    <definedName name="solver_val" localSheetId="3" hidden="1">2.39291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6" l="1"/>
  <c r="B52" i="6" s="1"/>
  <c r="B50" i="6"/>
  <c r="B30" i="6"/>
  <c r="B54" i="6" s="1"/>
  <c r="G25" i="6"/>
  <c r="F25" i="6"/>
  <c r="E27" i="6" s="1"/>
  <c r="E25" i="6"/>
  <c r="D25" i="6"/>
  <c r="C25" i="6"/>
  <c r="G24" i="6"/>
  <c r="D66" i="6" s="1"/>
  <c r="F24" i="6"/>
  <c r="E44" i="6" s="1"/>
  <c r="G23" i="6"/>
  <c r="C66" i="6" s="1"/>
  <c r="F23" i="6"/>
  <c r="D44" i="6" s="1"/>
  <c r="G22" i="6"/>
  <c r="B66" i="6" s="1"/>
  <c r="F22" i="6"/>
  <c r="C44" i="6" s="1"/>
  <c r="G21" i="6"/>
  <c r="D65" i="6" s="1"/>
  <c r="F21" i="6"/>
  <c r="E43" i="6" s="1"/>
  <c r="G20" i="6"/>
  <c r="C65" i="6" s="1"/>
  <c r="F20" i="6"/>
  <c r="D43" i="6" s="1"/>
  <c r="G19" i="6"/>
  <c r="B65" i="6" s="1"/>
  <c r="F19" i="6"/>
  <c r="C43" i="6" s="1"/>
  <c r="G18" i="6"/>
  <c r="D64" i="6" s="1"/>
  <c r="F18" i="6"/>
  <c r="E42" i="6" s="1"/>
  <c r="G17" i="6"/>
  <c r="C64" i="6" s="1"/>
  <c r="F17" i="6"/>
  <c r="D42" i="6" s="1"/>
  <c r="G16" i="6"/>
  <c r="B64" i="6" s="1"/>
  <c r="F16" i="6"/>
  <c r="C42" i="6" s="1"/>
  <c r="G15" i="6"/>
  <c r="D63" i="6" s="1"/>
  <c r="F15" i="6"/>
  <c r="E41" i="6" s="1"/>
  <c r="G14" i="6"/>
  <c r="C63" i="6" s="1"/>
  <c r="F14" i="6"/>
  <c r="D41" i="6" s="1"/>
  <c r="G13" i="6"/>
  <c r="B63" i="6" s="1"/>
  <c r="F13" i="6"/>
  <c r="C41" i="6" s="1"/>
  <c r="G12" i="6"/>
  <c r="D62" i="6" s="1"/>
  <c r="F12" i="6"/>
  <c r="E40" i="6" s="1"/>
  <c r="G11" i="6"/>
  <c r="C62" i="6" s="1"/>
  <c r="F11" i="6"/>
  <c r="D40" i="6" s="1"/>
  <c r="G10" i="6"/>
  <c r="B62" i="6" s="1"/>
  <c r="F10" i="6"/>
  <c r="C40" i="6" s="1"/>
  <c r="G9" i="6"/>
  <c r="D61" i="6" s="1"/>
  <c r="F9" i="6"/>
  <c r="E39" i="6" s="1"/>
  <c r="G8" i="6"/>
  <c r="C61" i="6" s="1"/>
  <c r="F8" i="6"/>
  <c r="D39" i="6" s="1"/>
  <c r="G7" i="6"/>
  <c r="B61" i="6" s="1"/>
  <c r="F7" i="6"/>
  <c r="C39" i="6" s="1"/>
  <c r="G6" i="6"/>
  <c r="D60" i="6" s="1"/>
  <c r="F6" i="6"/>
  <c r="E38" i="6" s="1"/>
  <c r="G5" i="6"/>
  <c r="C60" i="6" s="1"/>
  <c r="F5" i="6"/>
  <c r="D38" i="6" s="1"/>
  <c r="G4" i="6"/>
  <c r="B60" i="6" s="1"/>
  <c r="F4" i="6"/>
  <c r="C38" i="6" s="1"/>
  <c r="B51" i="5"/>
  <c r="B52" i="5" s="1"/>
  <c r="B50" i="5"/>
  <c r="B30" i="5"/>
  <c r="B54" i="5" s="1"/>
  <c r="B53" i="5" s="1"/>
  <c r="G25" i="5"/>
  <c r="F25" i="5"/>
  <c r="E27" i="5" s="1"/>
  <c r="E25" i="5"/>
  <c r="D25" i="5"/>
  <c r="C25" i="5"/>
  <c r="G24" i="5"/>
  <c r="D66" i="5" s="1"/>
  <c r="F24" i="5"/>
  <c r="E44" i="5" s="1"/>
  <c r="G23" i="5"/>
  <c r="C66" i="5" s="1"/>
  <c r="F23" i="5"/>
  <c r="D44" i="5" s="1"/>
  <c r="G22" i="5"/>
  <c r="B66" i="5" s="1"/>
  <c r="F22" i="5"/>
  <c r="C44" i="5" s="1"/>
  <c r="G21" i="5"/>
  <c r="D65" i="5" s="1"/>
  <c r="F21" i="5"/>
  <c r="E43" i="5" s="1"/>
  <c r="G20" i="5"/>
  <c r="C65" i="5" s="1"/>
  <c r="F20" i="5"/>
  <c r="D43" i="5" s="1"/>
  <c r="G19" i="5"/>
  <c r="B65" i="5" s="1"/>
  <c r="F19" i="5"/>
  <c r="C43" i="5" s="1"/>
  <c r="G18" i="5"/>
  <c r="D64" i="5" s="1"/>
  <c r="F18" i="5"/>
  <c r="E42" i="5" s="1"/>
  <c r="G17" i="5"/>
  <c r="C64" i="5" s="1"/>
  <c r="F17" i="5"/>
  <c r="D42" i="5" s="1"/>
  <c r="G16" i="5"/>
  <c r="B64" i="5" s="1"/>
  <c r="F16" i="5"/>
  <c r="C42" i="5" s="1"/>
  <c r="G15" i="5"/>
  <c r="D63" i="5" s="1"/>
  <c r="F15" i="5"/>
  <c r="E41" i="5" s="1"/>
  <c r="G14" i="5"/>
  <c r="C63" i="5" s="1"/>
  <c r="F14" i="5"/>
  <c r="D41" i="5" s="1"/>
  <c r="G13" i="5"/>
  <c r="B63" i="5" s="1"/>
  <c r="F13" i="5"/>
  <c r="C41" i="5" s="1"/>
  <c r="G12" i="5"/>
  <c r="D62" i="5" s="1"/>
  <c r="F12" i="5"/>
  <c r="E40" i="5" s="1"/>
  <c r="G11" i="5"/>
  <c r="C62" i="5" s="1"/>
  <c r="F11" i="5"/>
  <c r="D40" i="5" s="1"/>
  <c r="G10" i="5"/>
  <c r="B62" i="5" s="1"/>
  <c r="F10" i="5"/>
  <c r="C40" i="5" s="1"/>
  <c r="G9" i="5"/>
  <c r="D61" i="5" s="1"/>
  <c r="F9" i="5"/>
  <c r="E39" i="5" s="1"/>
  <c r="G8" i="5"/>
  <c r="C61" i="5" s="1"/>
  <c r="F8" i="5"/>
  <c r="D39" i="5" s="1"/>
  <c r="G7" i="5"/>
  <c r="B61" i="5" s="1"/>
  <c r="F7" i="5"/>
  <c r="C39" i="5" s="1"/>
  <c r="G6" i="5"/>
  <c r="D60" i="5" s="1"/>
  <c r="F6" i="5"/>
  <c r="E38" i="5" s="1"/>
  <c r="G5" i="5"/>
  <c r="C60" i="5" s="1"/>
  <c r="F5" i="5"/>
  <c r="D38" i="5" s="1"/>
  <c r="G4" i="5"/>
  <c r="B60" i="5" s="1"/>
  <c r="F4" i="5"/>
  <c r="C38" i="5" s="1"/>
  <c r="B51" i="4"/>
  <c r="B52" i="4" s="1"/>
  <c r="B50" i="4"/>
  <c r="B30" i="4"/>
  <c r="B54" i="4" s="1"/>
  <c r="G25" i="4"/>
  <c r="F25" i="4"/>
  <c r="E27" i="4" s="1"/>
  <c r="E25" i="4"/>
  <c r="D25" i="4"/>
  <c r="C25" i="4"/>
  <c r="G24" i="4"/>
  <c r="D66" i="4" s="1"/>
  <c r="F24" i="4"/>
  <c r="E44" i="4" s="1"/>
  <c r="G23" i="4"/>
  <c r="C66" i="4" s="1"/>
  <c r="F23" i="4"/>
  <c r="D44" i="4" s="1"/>
  <c r="G22" i="4"/>
  <c r="B66" i="4" s="1"/>
  <c r="F22" i="4"/>
  <c r="C44" i="4" s="1"/>
  <c r="G21" i="4"/>
  <c r="D65" i="4" s="1"/>
  <c r="F21" i="4"/>
  <c r="E43" i="4" s="1"/>
  <c r="G20" i="4"/>
  <c r="C65" i="4" s="1"/>
  <c r="F20" i="4"/>
  <c r="D43" i="4" s="1"/>
  <c r="G19" i="4"/>
  <c r="B65" i="4" s="1"/>
  <c r="F19" i="4"/>
  <c r="C43" i="4" s="1"/>
  <c r="G18" i="4"/>
  <c r="D64" i="4" s="1"/>
  <c r="F18" i="4"/>
  <c r="E42" i="4" s="1"/>
  <c r="G17" i="4"/>
  <c r="C64" i="4" s="1"/>
  <c r="F17" i="4"/>
  <c r="D42" i="4" s="1"/>
  <c r="G16" i="4"/>
  <c r="B64" i="4" s="1"/>
  <c r="F16" i="4"/>
  <c r="C42" i="4" s="1"/>
  <c r="G15" i="4"/>
  <c r="D63" i="4" s="1"/>
  <c r="F15" i="4"/>
  <c r="E41" i="4" s="1"/>
  <c r="G14" i="4"/>
  <c r="C63" i="4" s="1"/>
  <c r="F14" i="4"/>
  <c r="D41" i="4" s="1"/>
  <c r="G13" i="4"/>
  <c r="B63" i="4" s="1"/>
  <c r="F13" i="4"/>
  <c r="C41" i="4" s="1"/>
  <c r="G12" i="4"/>
  <c r="D62" i="4" s="1"/>
  <c r="F12" i="4"/>
  <c r="E40" i="4" s="1"/>
  <c r="G11" i="4"/>
  <c r="C62" i="4" s="1"/>
  <c r="F11" i="4"/>
  <c r="D40" i="4" s="1"/>
  <c r="G10" i="4"/>
  <c r="B62" i="4" s="1"/>
  <c r="F10" i="4"/>
  <c r="C40" i="4" s="1"/>
  <c r="G9" i="4"/>
  <c r="D61" i="4" s="1"/>
  <c r="F9" i="4"/>
  <c r="E39" i="4" s="1"/>
  <c r="G8" i="4"/>
  <c r="C61" i="4" s="1"/>
  <c r="F8" i="4"/>
  <c r="D39" i="4" s="1"/>
  <c r="G7" i="4"/>
  <c r="B61" i="4" s="1"/>
  <c r="F7" i="4"/>
  <c r="C39" i="4" s="1"/>
  <c r="G6" i="4"/>
  <c r="D60" i="4" s="1"/>
  <c r="F6" i="4"/>
  <c r="E38" i="4" s="1"/>
  <c r="G5" i="4"/>
  <c r="C60" i="4" s="1"/>
  <c r="F5" i="4"/>
  <c r="D38" i="4" s="1"/>
  <c r="G4" i="4"/>
  <c r="B60" i="4" s="1"/>
  <c r="F4" i="4"/>
  <c r="C38" i="4" s="1"/>
  <c r="B51" i="3"/>
  <c r="B52" i="3" s="1"/>
  <c r="B50" i="3"/>
  <c r="B30" i="3"/>
  <c r="B54" i="3" s="1"/>
  <c r="G25" i="3"/>
  <c r="F25" i="3"/>
  <c r="E27" i="3" s="1"/>
  <c r="E25" i="3"/>
  <c r="D25" i="3"/>
  <c r="C25" i="3"/>
  <c r="G24" i="3"/>
  <c r="D66" i="3" s="1"/>
  <c r="F24" i="3"/>
  <c r="E44" i="3" s="1"/>
  <c r="G23" i="3"/>
  <c r="C66" i="3" s="1"/>
  <c r="F23" i="3"/>
  <c r="D44" i="3" s="1"/>
  <c r="G22" i="3"/>
  <c r="B66" i="3" s="1"/>
  <c r="F22" i="3"/>
  <c r="C44" i="3" s="1"/>
  <c r="G21" i="3"/>
  <c r="D65" i="3" s="1"/>
  <c r="F21" i="3"/>
  <c r="E43" i="3" s="1"/>
  <c r="G20" i="3"/>
  <c r="C65" i="3" s="1"/>
  <c r="F20" i="3"/>
  <c r="D43" i="3" s="1"/>
  <c r="G19" i="3"/>
  <c r="B65" i="3" s="1"/>
  <c r="F19" i="3"/>
  <c r="C43" i="3" s="1"/>
  <c r="G18" i="3"/>
  <c r="D64" i="3" s="1"/>
  <c r="F18" i="3"/>
  <c r="E42" i="3" s="1"/>
  <c r="G17" i="3"/>
  <c r="C64" i="3" s="1"/>
  <c r="F17" i="3"/>
  <c r="D42" i="3" s="1"/>
  <c r="G16" i="3"/>
  <c r="B64" i="3" s="1"/>
  <c r="F16" i="3"/>
  <c r="C42" i="3" s="1"/>
  <c r="G15" i="3"/>
  <c r="D63" i="3" s="1"/>
  <c r="F15" i="3"/>
  <c r="E41" i="3" s="1"/>
  <c r="G14" i="3"/>
  <c r="C63" i="3" s="1"/>
  <c r="F14" i="3"/>
  <c r="D41" i="3" s="1"/>
  <c r="G13" i="3"/>
  <c r="B63" i="3" s="1"/>
  <c r="F13" i="3"/>
  <c r="C41" i="3" s="1"/>
  <c r="G12" i="3"/>
  <c r="D62" i="3" s="1"/>
  <c r="F12" i="3"/>
  <c r="E40" i="3" s="1"/>
  <c r="G11" i="3"/>
  <c r="C62" i="3" s="1"/>
  <c r="F11" i="3"/>
  <c r="D40" i="3" s="1"/>
  <c r="G10" i="3"/>
  <c r="B62" i="3" s="1"/>
  <c r="F10" i="3"/>
  <c r="C40" i="3" s="1"/>
  <c r="G9" i="3"/>
  <c r="D61" i="3" s="1"/>
  <c r="F9" i="3"/>
  <c r="E39" i="3" s="1"/>
  <c r="G8" i="3"/>
  <c r="C61" i="3" s="1"/>
  <c r="F8" i="3"/>
  <c r="D39" i="3" s="1"/>
  <c r="G7" i="3"/>
  <c r="B61" i="3" s="1"/>
  <c r="F7" i="3"/>
  <c r="C39" i="3" s="1"/>
  <c r="G6" i="3"/>
  <c r="D60" i="3" s="1"/>
  <c r="F6" i="3"/>
  <c r="E38" i="3" s="1"/>
  <c r="G5" i="3"/>
  <c r="C60" i="3" s="1"/>
  <c r="F5" i="3"/>
  <c r="D38" i="3" s="1"/>
  <c r="G4" i="3"/>
  <c r="B60" i="3" s="1"/>
  <c r="F4" i="3"/>
  <c r="C38" i="3" s="1"/>
  <c r="I56" i="2"/>
  <c r="G51" i="2"/>
  <c r="B51" i="2"/>
  <c r="B52" i="2" s="1"/>
  <c r="G50" i="2"/>
  <c r="B50" i="2"/>
  <c r="B30" i="2"/>
  <c r="B54" i="2" s="1"/>
  <c r="B53" i="2" s="1"/>
  <c r="I57" i="2" s="1"/>
  <c r="G25" i="2"/>
  <c r="F25" i="2"/>
  <c r="E27" i="2" s="1"/>
  <c r="E32" i="2" s="1"/>
  <c r="E25" i="2"/>
  <c r="D25" i="2"/>
  <c r="C25" i="2"/>
  <c r="G24" i="2"/>
  <c r="D66" i="2" s="1"/>
  <c r="F24" i="2"/>
  <c r="E44" i="2" s="1"/>
  <c r="G23" i="2"/>
  <c r="C66" i="2" s="1"/>
  <c r="F23" i="2"/>
  <c r="D44" i="2" s="1"/>
  <c r="G22" i="2"/>
  <c r="B66" i="2" s="1"/>
  <c r="F22" i="2"/>
  <c r="C44" i="2" s="1"/>
  <c r="G21" i="2"/>
  <c r="D65" i="2" s="1"/>
  <c r="F21" i="2"/>
  <c r="E43" i="2" s="1"/>
  <c r="G20" i="2"/>
  <c r="C65" i="2" s="1"/>
  <c r="F20" i="2"/>
  <c r="D43" i="2" s="1"/>
  <c r="G19" i="2"/>
  <c r="B65" i="2" s="1"/>
  <c r="F19" i="2"/>
  <c r="C43" i="2" s="1"/>
  <c r="G18" i="2"/>
  <c r="D64" i="2" s="1"/>
  <c r="F18" i="2"/>
  <c r="E42" i="2" s="1"/>
  <c r="G17" i="2"/>
  <c r="C64" i="2" s="1"/>
  <c r="F17" i="2"/>
  <c r="D42" i="2" s="1"/>
  <c r="G16" i="2"/>
  <c r="B64" i="2" s="1"/>
  <c r="F16" i="2"/>
  <c r="C42" i="2" s="1"/>
  <c r="G15" i="2"/>
  <c r="D63" i="2" s="1"/>
  <c r="F15" i="2"/>
  <c r="E41" i="2" s="1"/>
  <c r="G14" i="2"/>
  <c r="C63" i="2" s="1"/>
  <c r="F14" i="2"/>
  <c r="D41" i="2" s="1"/>
  <c r="G13" i="2"/>
  <c r="B63" i="2" s="1"/>
  <c r="F13" i="2"/>
  <c r="C41" i="2" s="1"/>
  <c r="G12" i="2"/>
  <c r="D62" i="2" s="1"/>
  <c r="F12" i="2"/>
  <c r="E40" i="2" s="1"/>
  <c r="G11" i="2"/>
  <c r="C62" i="2" s="1"/>
  <c r="F11" i="2"/>
  <c r="D40" i="2" s="1"/>
  <c r="G10" i="2"/>
  <c r="B62" i="2" s="1"/>
  <c r="F10" i="2"/>
  <c r="C40" i="2" s="1"/>
  <c r="G9" i="2"/>
  <c r="D61" i="2" s="1"/>
  <c r="F9" i="2"/>
  <c r="E39" i="2" s="1"/>
  <c r="G8" i="2"/>
  <c r="C61" i="2" s="1"/>
  <c r="F8" i="2"/>
  <c r="D39" i="2" s="1"/>
  <c r="G7" i="2"/>
  <c r="B61" i="2" s="1"/>
  <c r="F7" i="2"/>
  <c r="C39" i="2" s="1"/>
  <c r="G6" i="2"/>
  <c r="D60" i="2" s="1"/>
  <c r="F6" i="2"/>
  <c r="E38" i="2" s="1"/>
  <c r="G5" i="2"/>
  <c r="C60" i="2" s="1"/>
  <c r="F5" i="2"/>
  <c r="D38" i="2" s="1"/>
  <c r="G4" i="2"/>
  <c r="B60" i="2" s="1"/>
  <c r="F4" i="2"/>
  <c r="C38" i="2" s="1"/>
  <c r="B51" i="1"/>
  <c r="B52" i="1" s="1"/>
  <c r="B50" i="1"/>
  <c r="B30" i="1"/>
  <c r="B54" i="1" s="1"/>
  <c r="G25" i="1"/>
  <c r="F25" i="1"/>
  <c r="E27" i="1" s="1"/>
  <c r="E25" i="1"/>
  <c r="D25" i="1"/>
  <c r="C25" i="1"/>
  <c r="G24" i="1"/>
  <c r="D66" i="1" s="1"/>
  <c r="F24" i="1"/>
  <c r="E44" i="1" s="1"/>
  <c r="G23" i="1"/>
  <c r="C66" i="1" s="1"/>
  <c r="F23" i="1"/>
  <c r="D44" i="1" s="1"/>
  <c r="G22" i="1"/>
  <c r="B66" i="1" s="1"/>
  <c r="F22" i="1"/>
  <c r="C44" i="1" s="1"/>
  <c r="G21" i="1"/>
  <c r="D65" i="1" s="1"/>
  <c r="F21" i="1"/>
  <c r="E43" i="1" s="1"/>
  <c r="G20" i="1"/>
  <c r="C65" i="1" s="1"/>
  <c r="F20" i="1"/>
  <c r="D43" i="1" s="1"/>
  <c r="G19" i="1"/>
  <c r="B65" i="1" s="1"/>
  <c r="F19" i="1"/>
  <c r="C43" i="1" s="1"/>
  <c r="G18" i="1"/>
  <c r="D64" i="1" s="1"/>
  <c r="F18" i="1"/>
  <c r="E42" i="1" s="1"/>
  <c r="G17" i="1"/>
  <c r="C64" i="1" s="1"/>
  <c r="F17" i="1"/>
  <c r="D42" i="1" s="1"/>
  <c r="G16" i="1"/>
  <c r="B64" i="1" s="1"/>
  <c r="F16" i="1"/>
  <c r="C42" i="1" s="1"/>
  <c r="G15" i="1"/>
  <c r="D63" i="1" s="1"/>
  <c r="F15" i="1"/>
  <c r="E41" i="1" s="1"/>
  <c r="G14" i="1"/>
  <c r="C63" i="1" s="1"/>
  <c r="F14" i="1"/>
  <c r="D41" i="1" s="1"/>
  <c r="G13" i="1"/>
  <c r="B63" i="1" s="1"/>
  <c r="F13" i="1"/>
  <c r="C41" i="1" s="1"/>
  <c r="G12" i="1"/>
  <c r="D62" i="1" s="1"/>
  <c r="F12" i="1"/>
  <c r="E40" i="1" s="1"/>
  <c r="G11" i="1"/>
  <c r="C62" i="1" s="1"/>
  <c r="F11" i="1"/>
  <c r="D40" i="1" s="1"/>
  <c r="G10" i="1"/>
  <c r="B62" i="1" s="1"/>
  <c r="F10" i="1"/>
  <c r="C40" i="1" s="1"/>
  <c r="G9" i="1"/>
  <c r="D61" i="1" s="1"/>
  <c r="F9" i="1"/>
  <c r="E39" i="1" s="1"/>
  <c r="G8" i="1"/>
  <c r="C61" i="1" s="1"/>
  <c r="F8" i="1"/>
  <c r="D39" i="1" s="1"/>
  <c r="G7" i="1"/>
  <c r="B61" i="1" s="1"/>
  <c r="F7" i="1"/>
  <c r="C39" i="1" s="1"/>
  <c r="G6" i="1"/>
  <c r="D60" i="1" s="1"/>
  <c r="F6" i="1"/>
  <c r="E38" i="1" s="1"/>
  <c r="G5" i="1"/>
  <c r="C60" i="1" s="1"/>
  <c r="F5" i="1"/>
  <c r="D38" i="1" s="1"/>
  <c r="G4" i="1"/>
  <c r="B60" i="1" s="1"/>
  <c r="F4" i="1"/>
  <c r="C38" i="1" s="1"/>
  <c r="F42" i="5" l="1"/>
  <c r="G42" i="5" s="1"/>
  <c r="F44" i="5"/>
  <c r="G44" i="5" s="1"/>
  <c r="F40" i="5"/>
  <c r="G40" i="5" s="1"/>
  <c r="E61" i="4"/>
  <c r="F61" i="4" s="1"/>
  <c r="E65" i="4"/>
  <c r="F65" i="4" s="1"/>
  <c r="F40" i="2"/>
  <c r="G40" i="2" s="1"/>
  <c r="F44" i="2"/>
  <c r="G44" i="2" s="1"/>
  <c r="E64" i="1"/>
  <c r="F64" i="1" s="1"/>
  <c r="F41" i="1"/>
  <c r="G41" i="1" s="1"/>
  <c r="E62" i="1"/>
  <c r="F62" i="1" s="1"/>
  <c r="F43" i="1"/>
  <c r="G43" i="1" s="1"/>
  <c r="F40" i="6"/>
  <c r="G40" i="6" s="1"/>
  <c r="F44" i="6"/>
  <c r="G44" i="6" s="1"/>
  <c r="F39" i="1"/>
  <c r="G39" i="1" s="1"/>
  <c r="E66" i="1"/>
  <c r="F66" i="1" s="1"/>
  <c r="D45" i="1"/>
  <c r="D46" i="1" s="1"/>
  <c r="E45" i="5"/>
  <c r="E46" i="5" s="1"/>
  <c r="E30" i="5"/>
  <c r="E61" i="6"/>
  <c r="F61" i="6" s="1"/>
  <c r="E63" i="6"/>
  <c r="F63" i="6" s="1"/>
  <c r="E30" i="6"/>
  <c r="E45" i="6"/>
  <c r="E46" i="6" s="1"/>
  <c r="F42" i="6"/>
  <c r="G42" i="6" s="1"/>
  <c r="E62" i="5"/>
  <c r="F62" i="5" s="1"/>
  <c r="E61" i="5"/>
  <c r="F61" i="5" s="1"/>
  <c r="E65" i="5"/>
  <c r="F65" i="5" s="1"/>
  <c r="F41" i="4"/>
  <c r="G41" i="4" s="1"/>
  <c r="E63" i="4"/>
  <c r="F63" i="4" s="1"/>
  <c r="F42" i="4"/>
  <c r="G42" i="4" s="1"/>
  <c r="F39" i="3"/>
  <c r="G39" i="3" s="1"/>
  <c r="E61" i="3"/>
  <c r="F61" i="3" s="1"/>
  <c r="E62" i="3"/>
  <c r="F62" i="3" s="1"/>
  <c r="E65" i="3"/>
  <c r="F65" i="3" s="1"/>
  <c r="E66" i="3"/>
  <c r="F66" i="3" s="1"/>
  <c r="F42" i="3"/>
  <c r="G42" i="3" s="1"/>
  <c r="F41" i="3"/>
  <c r="G41" i="3" s="1"/>
  <c r="E62" i="2"/>
  <c r="F62" i="2" s="1"/>
  <c r="E64" i="2"/>
  <c r="F64" i="2" s="1"/>
  <c r="E65" i="2"/>
  <c r="F65" i="2" s="1"/>
  <c r="E45" i="2"/>
  <c r="E46" i="2" s="1"/>
  <c r="F41" i="2"/>
  <c r="G41" i="2" s="1"/>
  <c r="E63" i="2"/>
  <c r="F63" i="2" s="1"/>
  <c r="C67" i="6"/>
  <c r="C68" i="6"/>
  <c r="B53" i="6"/>
  <c r="E65" i="6"/>
  <c r="F65" i="6" s="1"/>
  <c r="F52" i="6"/>
  <c r="G52" i="6"/>
  <c r="B67" i="6"/>
  <c r="B68" i="6"/>
  <c r="E60" i="6"/>
  <c r="D68" i="6"/>
  <c r="D67" i="6"/>
  <c r="E62" i="6"/>
  <c r="F62" i="6" s="1"/>
  <c r="E66" i="6"/>
  <c r="F66" i="6" s="1"/>
  <c r="D45" i="6"/>
  <c r="D46" i="6" s="1"/>
  <c r="F43" i="6"/>
  <c r="G43" i="6" s="1"/>
  <c r="E64" i="6"/>
  <c r="F64" i="6" s="1"/>
  <c r="C45" i="6"/>
  <c r="F38" i="6"/>
  <c r="F41" i="6"/>
  <c r="G41" i="6" s="1"/>
  <c r="F39" i="6"/>
  <c r="G39" i="6" s="1"/>
  <c r="F50" i="6"/>
  <c r="E32" i="6"/>
  <c r="F51" i="6"/>
  <c r="C68" i="5"/>
  <c r="E66" i="5"/>
  <c r="F66" i="5" s="1"/>
  <c r="C45" i="5"/>
  <c r="F38" i="5"/>
  <c r="I57" i="5"/>
  <c r="I56" i="5"/>
  <c r="G51" i="5"/>
  <c r="G50" i="5"/>
  <c r="E64" i="5"/>
  <c r="F64" i="5" s="1"/>
  <c r="B67" i="5"/>
  <c r="B68" i="5"/>
  <c r="E60" i="5"/>
  <c r="D68" i="5"/>
  <c r="D67" i="5"/>
  <c r="F50" i="5"/>
  <c r="D45" i="5"/>
  <c r="D46" i="5" s="1"/>
  <c r="F39" i="5"/>
  <c r="G39" i="5" s="1"/>
  <c r="F41" i="5"/>
  <c r="G41" i="5" s="1"/>
  <c r="F43" i="5"/>
  <c r="G43" i="5" s="1"/>
  <c r="F52" i="5"/>
  <c r="G52" i="5"/>
  <c r="E63" i="5"/>
  <c r="F63" i="5" s="1"/>
  <c r="C67" i="5"/>
  <c r="E32" i="5"/>
  <c r="F51" i="5"/>
  <c r="B53" i="4"/>
  <c r="C45" i="4"/>
  <c r="F38" i="4"/>
  <c r="G38" i="4" s="1"/>
  <c r="F40" i="4"/>
  <c r="G40" i="4" s="1"/>
  <c r="D45" i="4"/>
  <c r="D46" i="4" s="1"/>
  <c r="E64" i="4"/>
  <c r="F64" i="4" s="1"/>
  <c r="C67" i="4"/>
  <c r="C68" i="4"/>
  <c r="E45" i="4"/>
  <c r="E46" i="4" s="1"/>
  <c r="F44" i="4"/>
  <c r="G44" i="4" s="1"/>
  <c r="F43" i="4"/>
  <c r="G43" i="4" s="1"/>
  <c r="B67" i="4"/>
  <c r="B68" i="4"/>
  <c r="E60" i="4"/>
  <c r="D68" i="4"/>
  <c r="D67" i="4"/>
  <c r="E62" i="4"/>
  <c r="F62" i="4" s="1"/>
  <c r="E66" i="4"/>
  <c r="F66" i="4" s="1"/>
  <c r="E30" i="4"/>
  <c r="E32" i="4"/>
  <c r="F39" i="4"/>
  <c r="G39" i="4" s="1"/>
  <c r="F50" i="4"/>
  <c r="F51" i="4"/>
  <c r="G52" i="3"/>
  <c r="E63" i="3"/>
  <c r="F63" i="3" s="1"/>
  <c r="B53" i="3"/>
  <c r="F52" i="3" s="1"/>
  <c r="B67" i="3"/>
  <c r="B68" i="3"/>
  <c r="E60" i="3"/>
  <c r="D67" i="3"/>
  <c r="D68" i="3"/>
  <c r="E30" i="3"/>
  <c r="E32" i="3"/>
  <c r="E64" i="3"/>
  <c r="F64" i="3" s="1"/>
  <c r="C67" i="3"/>
  <c r="C68" i="3"/>
  <c r="C45" i="3"/>
  <c r="F38" i="3"/>
  <c r="G38" i="3" s="1"/>
  <c r="E45" i="3"/>
  <c r="E46" i="3" s="1"/>
  <c r="F40" i="3"/>
  <c r="G40" i="3" s="1"/>
  <c r="F44" i="3"/>
  <c r="G44" i="3" s="1"/>
  <c r="D45" i="3"/>
  <c r="D46" i="3" s="1"/>
  <c r="F43" i="3"/>
  <c r="G43" i="3" s="1"/>
  <c r="F51" i="3"/>
  <c r="C45" i="2"/>
  <c r="F38" i="2"/>
  <c r="F42" i="2"/>
  <c r="G42" i="2" s="1"/>
  <c r="D45" i="2"/>
  <c r="D46" i="2" s="1"/>
  <c r="F43" i="2"/>
  <c r="G43" i="2" s="1"/>
  <c r="B67" i="2"/>
  <c r="D68" i="2"/>
  <c r="D67" i="2"/>
  <c r="C68" i="2"/>
  <c r="E66" i="2"/>
  <c r="F66" i="2" s="1"/>
  <c r="E30" i="2"/>
  <c r="F52" i="2"/>
  <c r="G52" i="2"/>
  <c r="E61" i="2"/>
  <c r="F61" i="2" s="1"/>
  <c r="C67" i="2"/>
  <c r="F39" i="2"/>
  <c r="G39" i="2" s="1"/>
  <c r="F50" i="2"/>
  <c r="E60" i="2"/>
  <c r="B68" i="2"/>
  <c r="F51" i="2"/>
  <c r="F52" i="1"/>
  <c r="C68" i="1"/>
  <c r="C67" i="1"/>
  <c r="E61" i="1"/>
  <c r="F61" i="1" s="1"/>
  <c r="E63" i="1"/>
  <c r="F63" i="1" s="1"/>
  <c r="E65" i="1"/>
  <c r="F65" i="1" s="1"/>
  <c r="E30" i="1"/>
  <c r="B67" i="1"/>
  <c r="B68" i="1"/>
  <c r="E60" i="1"/>
  <c r="D68" i="1"/>
  <c r="D67" i="1"/>
  <c r="C45" i="1"/>
  <c r="F38" i="1"/>
  <c r="G38" i="1" s="1"/>
  <c r="E45" i="1"/>
  <c r="E46" i="1" s="1"/>
  <c r="F40" i="1"/>
  <c r="G40" i="1" s="1"/>
  <c r="F42" i="1"/>
  <c r="G42" i="1" s="1"/>
  <c r="F44" i="1"/>
  <c r="G44" i="1" s="1"/>
  <c r="B53" i="1"/>
  <c r="G51" i="1" s="1"/>
  <c r="E32" i="1"/>
  <c r="E29" i="5" l="1"/>
  <c r="C51" i="5" s="1"/>
  <c r="D51" i="5" s="1"/>
  <c r="E29" i="4"/>
  <c r="C51" i="4" s="1"/>
  <c r="D51" i="4" s="1"/>
  <c r="E29" i="6"/>
  <c r="C51" i="6" s="1"/>
  <c r="D51" i="6" s="1"/>
  <c r="E28" i="4"/>
  <c r="C50" i="4" s="1"/>
  <c r="D50" i="4" s="1"/>
  <c r="E29" i="1"/>
  <c r="C51" i="1" s="1"/>
  <c r="D51" i="1" s="1"/>
  <c r="E28" i="1"/>
  <c r="C50" i="1" s="1"/>
  <c r="D50" i="1" s="1"/>
  <c r="E67" i="6"/>
  <c r="F67" i="6" s="1"/>
  <c r="F60" i="6"/>
  <c r="F68" i="6" s="1"/>
  <c r="G38" i="6"/>
  <c r="E28" i="6"/>
  <c r="C50" i="6" s="1"/>
  <c r="G50" i="6"/>
  <c r="I56" i="6"/>
  <c r="G51" i="6"/>
  <c r="I57" i="6"/>
  <c r="C46" i="6"/>
  <c r="F45" i="6"/>
  <c r="G38" i="5"/>
  <c r="E28" i="5"/>
  <c r="C50" i="5" s="1"/>
  <c r="C46" i="5"/>
  <c r="F45" i="5"/>
  <c r="E67" i="5"/>
  <c r="F67" i="5" s="1"/>
  <c r="F60" i="5"/>
  <c r="F68" i="5" s="1"/>
  <c r="I56" i="4"/>
  <c r="G50" i="4"/>
  <c r="I57" i="4"/>
  <c r="G51" i="4"/>
  <c r="G52" i="4"/>
  <c r="E67" i="4"/>
  <c r="F67" i="4" s="1"/>
  <c r="F60" i="4"/>
  <c r="F68" i="4" s="1"/>
  <c r="C46" i="4"/>
  <c r="F45" i="4"/>
  <c r="G46" i="4"/>
  <c r="G45" i="4"/>
  <c r="F52" i="4"/>
  <c r="E29" i="3"/>
  <c r="C51" i="3" s="1"/>
  <c r="D51" i="3" s="1"/>
  <c r="F60" i="3"/>
  <c r="F68" i="3" s="1"/>
  <c r="E67" i="3"/>
  <c r="F67" i="3" s="1"/>
  <c r="G46" i="3"/>
  <c r="G45" i="3"/>
  <c r="C46" i="3"/>
  <c r="F45" i="3"/>
  <c r="E28" i="3"/>
  <c r="C50" i="3" s="1"/>
  <c r="I56" i="3"/>
  <c r="G51" i="3"/>
  <c r="G50" i="3"/>
  <c r="I57" i="3"/>
  <c r="F50" i="3"/>
  <c r="E67" i="2"/>
  <c r="F67" i="2" s="1"/>
  <c r="F60" i="2"/>
  <c r="F68" i="2" s="1"/>
  <c r="G38" i="2"/>
  <c r="E28" i="2"/>
  <c r="C50" i="2" s="1"/>
  <c r="C46" i="2"/>
  <c r="F45" i="2"/>
  <c r="E29" i="2"/>
  <c r="C51" i="2" s="1"/>
  <c r="D51" i="2" s="1"/>
  <c r="F50" i="1"/>
  <c r="G46" i="1"/>
  <c r="G45" i="1"/>
  <c r="E67" i="1"/>
  <c r="F67" i="1" s="1"/>
  <c r="F60" i="1"/>
  <c r="F68" i="1" s="1"/>
  <c r="I57" i="1"/>
  <c r="I56" i="1"/>
  <c r="F51" i="1"/>
  <c r="G50" i="1"/>
  <c r="C46" i="1"/>
  <c r="F45" i="1"/>
  <c r="G52" i="1"/>
  <c r="E31" i="4" l="1"/>
  <c r="C52" i="4" s="1"/>
  <c r="D52" i="4" s="1"/>
  <c r="E31" i="5"/>
  <c r="C52" i="5" s="1"/>
  <c r="D52" i="5" s="1"/>
  <c r="E31" i="6"/>
  <c r="C52" i="6" s="1"/>
  <c r="D52" i="6" s="1"/>
  <c r="E31" i="3"/>
  <c r="E31" i="1"/>
  <c r="C52" i="1" s="1"/>
  <c r="D52" i="1" s="1"/>
  <c r="D50" i="6"/>
  <c r="G46" i="6"/>
  <c r="G45" i="6"/>
  <c r="G46" i="5"/>
  <c r="G45" i="5"/>
  <c r="D50" i="5"/>
  <c r="D50" i="3"/>
  <c r="D50" i="2"/>
  <c r="E31" i="2"/>
  <c r="G46" i="2"/>
  <c r="G45" i="2"/>
  <c r="E33" i="6" l="1"/>
  <c r="C53" i="6" s="1"/>
  <c r="D53" i="6" s="1"/>
  <c r="I59" i="6" s="1"/>
  <c r="E33" i="4"/>
  <c r="C53" i="4" s="1"/>
  <c r="D53" i="4" s="1"/>
  <c r="E33" i="1"/>
  <c r="C53" i="1" s="1"/>
  <c r="C54" i="1" s="1"/>
  <c r="E33" i="5"/>
  <c r="C53" i="5" s="1"/>
  <c r="D53" i="5" s="1"/>
  <c r="E51" i="5" s="1"/>
  <c r="I51" i="5" s="1"/>
  <c r="C52" i="3"/>
  <c r="E33" i="3"/>
  <c r="C53" i="3" s="1"/>
  <c r="D53" i="3" s="1"/>
  <c r="C52" i="2"/>
  <c r="E33" i="2"/>
  <c r="C53" i="2" s="1"/>
  <c r="D53" i="2" s="1"/>
  <c r="E50" i="2" s="1"/>
  <c r="H51" i="5" l="1"/>
  <c r="I60" i="6"/>
  <c r="J60" i="6" s="1"/>
  <c r="K60" i="6" s="1"/>
  <c r="I61" i="6"/>
  <c r="J61" i="6" s="1"/>
  <c r="K61" i="6" s="1"/>
  <c r="E52" i="6"/>
  <c r="H52" i="6" s="1"/>
  <c r="E50" i="6"/>
  <c r="H50" i="6" s="1"/>
  <c r="E51" i="6"/>
  <c r="I51" i="6" s="1"/>
  <c r="I63" i="6"/>
  <c r="C54" i="6"/>
  <c r="C54" i="4"/>
  <c r="D53" i="1"/>
  <c r="I63" i="1" s="1"/>
  <c r="E52" i="5"/>
  <c r="I52" i="5" s="1"/>
  <c r="I60" i="5"/>
  <c r="J60" i="5" s="1"/>
  <c r="K60" i="5" s="1"/>
  <c r="C54" i="5"/>
  <c r="I59" i="5"/>
  <c r="K59" i="5" s="1"/>
  <c r="E50" i="5"/>
  <c r="I63" i="5"/>
  <c r="I61" i="5"/>
  <c r="J61" i="5" s="1"/>
  <c r="K61" i="5" s="1"/>
  <c r="D52" i="3"/>
  <c r="E52" i="3" s="1"/>
  <c r="C54" i="3"/>
  <c r="I63" i="3"/>
  <c r="I60" i="3"/>
  <c r="J60" i="3" s="1"/>
  <c r="K60" i="3" s="1"/>
  <c r="I59" i="3"/>
  <c r="I61" i="3"/>
  <c r="J61" i="3" s="1"/>
  <c r="K61" i="3" s="1"/>
  <c r="E51" i="3"/>
  <c r="E50" i="3"/>
  <c r="J59" i="6"/>
  <c r="K59" i="6"/>
  <c r="I63" i="4"/>
  <c r="I61" i="4"/>
  <c r="J61" i="4" s="1"/>
  <c r="K61" i="4" s="1"/>
  <c r="I60" i="4"/>
  <c r="J60" i="4" s="1"/>
  <c r="K60" i="4" s="1"/>
  <c r="I59" i="4"/>
  <c r="E51" i="4"/>
  <c r="E52" i="4"/>
  <c r="E50" i="4"/>
  <c r="I50" i="2"/>
  <c r="H50" i="2"/>
  <c r="I63" i="2"/>
  <c r="I61" i="2"/>
  <c r="J61" i="2" s="1"/>
  <c r="K61" i="2" s="1"/>
  <c r="I60" i="2"/>
  <c r="J60" i="2" s="1"/>
  <c r="K60" i="2" s="1"/>
  <c r="I59" i="2"/>
  <c r="E51" i="2"/>
  <c r="D52" i="2"/>
  <c r="E52" i="2" s="1"/>
  <c r="C54" i="2"/>
  <c r="H52" i="5" l="1"/>
  <c r="H51" i="6"/>
  <c r="I52" i="6"/>
  <c r="I50" i="6"/>
  <c r="E51" i="1"/>
  <c r="I51" i="1" s="1"/>
  <c r="I59" i="1"/>
  <c r="J59" i="1" s="1"/>
  <c r="E50" i="1"/>
  <c r="I50" i="1" s="1"/>
  <c r="I60" i="1"/>
  <c r="J60" i="1" s="1"/>
  <c r="K60" i="1" s="1"/>
  <c r="E52" i="1"/>
  <c r="I52" i="1" s="1"/>
  <c r="I61" i="1"/>
  <c r="J61" i="1" s="1"/>
  <c r="K61" i="1" s="1"/>
  <c r="J59" i="5"/>
  <c r="H50" i="5"/>
  <c r="I50" i="5"/>
  <c r="J59" i="3"/>
  <c r="K59" i="3"/>
  <c r="I52" i="3"/>
  <c r="H52" i="3"/>
  <c r="I50" i="3"/>
  <c r="H50" i="3"/>
  <c r="I51" i="3"/>
  <c r="H51" i="3"/>
  <c r="J59" i="4"/>
  <c r="K59" i="4"/>
  <c r="I50" i="4"/>
  <c r="H50" i="4"/>
  <c r="I52" i="4"/>
  <c r="H52" i="4"/>
  <c r="I51" i="4"/>
  <c r="H51" i="4"/>
  <c r="I52" i="2"/>
  <c r="H52" i="2"/>
  <c r="I51" i="2"/>
  <c r="H51" i="2"/>
  <c r="J59" i="2"/>
  <c r="K59" i="2"/>
  <c r="H51" i="1" l="1"/>
  <c r="H52" i="1"/>
  <c r="H50" i="1"/>
  <c r="K59" i="1"/>
</calcChain>
</file>

<file path=xl/sharedStrings.xml><?xml version="1.0" encoding="utf-8"?>
<sst xmlns="http://schemas.openxmlformats.org/spreadsheetml/2006/main" count="624" uniqueCount="65">
  <si>
    <t>CRD FACTORIAL 7X3X3</t>
  </si>
  <si>
    <t>TEAT.</t>
  </si>
  <si>
    <t>COCENTRATION</t>
  </si>
  <si>
    <t>R-I</t>
  </si>
  <si>
    <t>R-II</t>
  </si>
  <si>
    <t>R-III</t>
  </si>
  <si>
    <t>TOTAL</t>
  </si>
  <si>
    <t>MEAN</t>
  </si>
  <si>
    <t>T1</t>
  </si>
  <si>
    <t>C1</t>
  </si>
  <si>
    <t>C2</t>
  </si>
  <si>
    <t>C3</t>
  </si>
  <si>
    <t>T2</t>
  </si>
  <si>
    <t>T3</t>
  </si>
  <si>
    <t>T4</t>
  </si>
  <si>
    <t>T5</t>
  </si>
  <si>
    <t>T6</t>
  </si>
  <si>
    <t>T7</t>
  </si>
  <si>
    <t>Repl</t>
  </si>
  <si>
    <t>CF</t>
  </si>
  <si>
    <t>Total SSS</t>
  </si>
  <si>
    <t>Error SS</t>
  </si>
  <si>
    <t>A x B Total Table</t>
  </si>
  <si>
    <t>TRAT.</t>
  </si>
  <si>
    <t>VAR</t>
  </si>
  <si>
    <t xml:space="preserve">TOTAL </t>
  </si>
  <si>
    <t xml:space="preserve">MEAN </t>
  </si>
  <si>
    <t>Source</t>
  </si>
  <si>
    <t>Df</t>
  </si>
  <si>
    <t>SS</t>
  </si>
  <si>
    <t>MS</t>
  </si>
  <si>
    <t>F cal</t>
  </si>
  <si>
    <t>F table 1%</t>
  </si>
  <si>
    <t>F table 5%</t>
  </si>
  <si>
    <t>Sig.(1%)</t>
  </si>
  <si>
    <t>Sig.(5%)</t>
  </si>
  <si>
    <t>Error</t>
  </si>
  <si>
    <t>Total</t>
  </si>
  <si>
    <t>t tab</t>
  </si>
  <si>
    <t>A x B Mean Table</t>
  </si>
  <si>
    <t>TRAT</t>
  </si>
  <si>
    <t>SE±</t>
  </si>
  <si>
    <t>CD 1 %</t>
  </si>
  <si>
    <t>CD 5 %</t>
  </si>
  <si>
    <t>Fact.A</t>
  </si>
  <si>
    <t>Fact. B</t>
  </si>
  <si>
    <t>A x B</t>
  </si>
  <si>
    <t>CV</t>
  </si>
  <si>
    <t>P0</t>
  </si>
  <si>
    <t>P1</t>
  </si>
  <si>
    <t>P2</t>
  </si>
  <si>
    <t>P3</t>
  </si>
  <si>
    <t>P4</t>
  </si>
  <si>
    <t>P5</t>
  </si>
  <si>
    <t>P6</t>
  </si>
  <si>
    <t>B0</t>
  </si>
  <si>
    <t>B1</t>
  </si>
  <si>
    <t>B2</t>
  </si>
  <si>
    <t>Factor P</t>
  </si>
  <si>
    <t>Factor B</t>
  </si>
  <si>
    <t>Fact P SS</t>
  </si>
  <si>
    <t>Fac B SS</t>
  </si>
  <si>
    <t>P * B total</t>
  </si>
  <si>
    <t>PB int SS</t>
  </si>
  <si>
    <t>P *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</si>
</sst>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indexed="63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  <xf numFmtId="0" fontId="0" fillId="0" borderId="1" xfId="0" applyBorder="1"/>
    <xf numFmtId="0" fontId="3" fillId="0" borderId="2" xfId="0" applyFont="1" applyBorder="1" applyAlignment="1">
      <alignment horizontal="left"/>
    </xf>
    <xf numFmtId="0" fontId="2" fillId="0" borderId="3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568A-C7DB-44FB-83ED-3B6C539DB5E0}">
  <dimension ref="A1:K68"/>
  <sheetViews>
    <sheetView topLeftCell="A31" zoomScale="80" zoomScaleNormal="80" workbookViewId="0">
      <selection activeCell="E52" sqref="E52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2.7765448064786891</v>
      </c>
      <c r="D4" s="4">
        <v>2.5267131584005109</v>
      </c>
      <c r="E4" s="4">
        <v>2.5499974664505767</v>
      </c>
      <c r="F4" s="5">
        <f>SUM(C4:E4)</f>
        <v>7.8532554313297762</v>
      </c>
      <c r="G4" s="5">
        <f>AVERAGE(C4:E4)</f>
        <v>2.6177518104432589</v>
      </c>
    </row>
    <row r="5" spans="1:8" x14ac:dyDescent="0.3">
      <c r="A5" s="2"/>
      <c r="B5" s="2" t="s">
        <v>56</v>
      </c>
      <c r="C5" s="4">
        <v>2.8109358030860894</v>
      </c>
      <c r="D5" s="4">
        <v>2.6990475409012431</v>
      </c>
      <c r="E5" s="4">
        <v>2.5832339667011803</v>
      </c>
      <c r="F5" s="5">
        <f t="shared" ref="F5:F24" si="0">SUM(C5:E5)</f>
        <v>8.0932173106885124</v>
      </c>
      <c r="G5" s="5">
        <f t="shared" ref="G5:G24" si="1">AVERAGE(C5:E5)</f>
        <v>2.6977391035628373</v>
      </c>
    </row>
    <row r="6" spans="1:8" x14ac:dyDescent="0.3">
      <c r="A6" s="2"/>
      <c r="B6" s="2" t="s">
        <v>57</v>
      </c>
      <c r="C6" s="4">
        <v>2.8253013568099177</v>
      </c>
      <c r="D6" s="4">
        <v>2.7794272338683923</v>
      </c>
      <c r="E6" s="4">
        <v>2.5939633204743342</v>
      </c>
      <c r="F6" s="5">
        <f t="shared" si="0"/>
        <v>8.1986919111526433</v>
      </c>
      <c r="G6" s="5">
        <f t="shared" si="1"/>
        <v>2.7328973037175479</v>
      </c>
    </row>
    <row r="7" spans="1:8" x14ac:dyDescent="0.3">
      <c r="A7" s="2" t="s">
        <v>49</v>
      </c>
      <c r="B7" s="2" t="s">
        <v>55</v>
      </c>
      <c r="C7" s="4">
        <v>2.7968283842950563</v>
      </c>
      <c r="D7" s="4">
        <v>2.5025592233065166</v>
      </c>
      <c r="E7" s="4">
        <v>2.5377796981222405</v>
      </c>
      <c r="F7" s="5">
        <f t="shared" si="0"/>
        <v>7.8371673057238134</v>
      </c>
      <c r="G7" s="5">
        <f t="shared" si="1"/>
        <v>2.6123891019079379</v>
      </c>
    </row>
    <row r="8" spans="1:8" x14ac:dyDescent="0.3">
      <c r="A8" s="2"/>
      <c r="B8" s="2" t="s">
        <v>56</v>
      </c>
      <c r="C8" s="4">
        <v>2.9269320076505698</v>
      </c>
      <c r="D8" s="4">
        <v>2.810719319219634</v>
      </c>
      <c r="E8" s="4">
        <v>2.6902843976452915</v>
      </c>
      <c r="F8" s="5">
        <f t="shared" si="0"/>
        <v>8.4279357245154944</v>
      </c>
      <c r="G8" s="5">
        <f t="shared" si="1"/>
        <v>2.8093119081718316</v>
      </c>
    </row>
    <row r="9" spans="1:8" x14ac:dyDescent="0.3">
      <c r="A9" s="2"/>
      <c r="B9" s="2" t="s">
        <v>57</v>
      </c>
      <c r="C9" s="4">
        <v>2.9115153196631831</v>
      </c>
      <c r="D9" s="4">
        <v>2.839902431752837</v>
      </c>
      <c r="E9" s="4">
        <v>2.7175063403252331</v>
      </c>
      <c r="F9" s="5">
        <f t="shared" si="0"/>
        <v>8.468924091741254</v>
      </c>
      <c r="G9" s="5">
        <f t="shared" si="1"/>
        <v>2.8229746972470848</v>
      </c>
    </row>
    <row r="10" spans="1:8" x14ac:dyDescent="0.3">
      <c r="A10" s="2" t="s">
        <v>50</v>
      </c>
      <c r="B10" s="2" t="s">
        <v>55</v>
      </c>
      <c r="C10" s="4">
        <v>3.1577249622815144</v>
      </c>
      <c r="D10" s="4">
        <v>2.9873174577371779</v>
      </c>
      <c r="E10" s="4">
        <v>2.89873719662463</v>
      </c>
      <c r="F10" s="5">
        <f t="shared" si="0"/>
        <v>9.043779616643322</v>
      </c>
      <c r="G10" s="5">
        <f t="shared" si="1"/>
        <v>3.014593205547774</v>
      </c>
    </row>
    <row r="11" spans="1:8" x14ac:dyDescent="0.3">
      <c r="A11" s="2"/>
      <c r="B11" s="2" t="s">
        <v>56</v>
      </c>
      <c r="C11" s="4">
        <v>3.3354793558154299</v>
      </c>
      <c r="D11" s="4">
        <v>3.2114497188979843</v>
      </c>
      <c r="E11" s="4">
        <v>3.0812557137051368</v>
      </c>
      <c r="F11" s="5">
        <f t="shared" si="0"/>
        <v>9.628184788418551</v>
      </c>
      <c r="G11" s="5">
        <f t="shared" si="1"/>
        <v>3.2093949294728503</v>
      </c>
    </row>
    <row r="12" spans="1:8" x14ac:dyDescent="0.3">
      <c r="A12" s="2"/>
      <c r="B12" s="2" t="s">
        <v>57</v>
      </c>
      <c r="C12" s="4">
        <v>3.3814920751887194</v>
      </c>
      <c r="D12" s="4">
        <v>3.3483284185856341</v>
      </c>
      <c r="E12" s="4">
        <v>3.1183122072980609</v>
      </c>
      <c r="F12" s="5">
        <f t="shared" si="0"/>
        <v>9.848132701072414</v>
      </c>
      <c r="G12" s="5">
        <f t="shared" si="1"/>
        <v>3.2827109003574715</v>
      </c>
    </row>
    <row r="13" spans="1:8" x14ac:dyDescent="0.3">
      <c r="A13" s="2" t="s">
        <v>51</v>
      </c>
      <c r="B13" s="2" t="s">
        <v>55</v>
      </c>
      <c r="C13" s="4">
        <v>3.1676460926803913</v>
      </c>
      <c r="D13" s="4">
        <v>3.0437714435374592</v>
      </c>
      <c r="E13" s="4">
        <v>2.9148872181308993</v>
      </c>
      <c r="F13" s="5">
        <f t="shared" si="0"/>
        <v>9.1263047543487499</v>
      </c>
      <c r="G13" s="5">
        <f t="shared" si="1"/>
        <v>3.0421015847829165</v>
      </c>
    </row>
    <row r="14" spans="1:8" x14ac:dyDescent="0.3">
      <c r="A14" s="2"/>
      <c r="B14" s="2" t="s">
        <v>56</v>
      </c>
      <c r="C14" s="4">
        <v>3.1483848404430947</v>
      </c>
      <c r="D14" s="4">
        <v>3.0294547055499264</v>
      </c>
      <c r="E14" s="4">
        <v>2.9050886475829572</v>
      </c>
      <c r="F14" s="5">
        <f t="shared" si="0"/>
        <v>9.0829281935759774</v>
      </c>
      <c r="G14" s="5">
        <f t="shared" si="1"/>
        <v>3.0276427311919925</v>
      </c>
    </row>
    <row r="15" spans="1:8" x14ac:dyDescent="0.3">
      <c r="A15" s="2"/>
      <c r="B15" s="2" t="s">
        <v>57</v>
      </c>
      <c r="C15" s="4">
        <v>3.1333834423297375</v>
      </c>
      <c r="D15" s="4">
        <v>3.0150674501859145</v>
      </c>
      <c r="E15" s="4">
        <v>2.8913500727198058</v>
      </c>
      <c r="F15" s="5">
        <f t="shared" si="0"/>
        <v>9.0398009652354574</v>
      </c>
      <c r="G15" s="5">
        <f t="shared" si="1"/>
        <v>3.0132669884118193</v>
      </c>
    </row>
    <row r="16" spans="1:8" x14ac:dyDescent="0.3">
      <c r="A16" s="2" t="s">
        <v>52</v>
      </c>
      <c r="B16" s="2" t="s">
        <v>55</v>
      </c>
      <c r="C16" s="4">
        <v>2.9164126394227758</v>
      </c>
      <c r="D16" s="4">
        <v>2.8088046378530955</v>
      </c>
      <c r="E16" s="4">
        <v>2.5694216394574818</v>
      </c>
      <c r="F16" s="5">
        <f t="shared" si="0"/>
        <v>8.2946389167333532</v>
      </c>
      <c r="G16" s="5">
        <f t="shared" si="1"/>
        <v>2.7648796389111179</v>
      </c>
    </row>
    <row r="17" spans="1:7" x14ac:dyDescent="0.3">
      <c r="A17" s="2"/>
      <c r="B17" s="2" t="s">
        <v>56</v>
      </c>
      <c r="C17" s="4">
        <v>3.3360484551544611</v>
      </c>
      <c r="D17" s="4">
        <v>3.2072265180034703</v>
      </c>
      <c r="E17" s="4">
        <v>3.0727789867695421</v>
      </c>
      <c r="F17" s="5">
        <f t="shared" si="0"/>
        <v>9.6160539599274735</v>
      </c>
      <c r="G17" s="5">
        <f t="shared" si="1"/>
        <v>3.2053513199758243</v>
      </c>
    </row>
    <row r="18" spans="1:7" x14ac:dyDescent="0.3">
      <c r="A18" s="2"/>
      <c r="B18" s="2" t="s">
        <v>57</v>
      </c>
      <c r="C18" s="4">
        <v>3.2966661436014393</v>
      </c>
      <c r="D18" s="4">
        <v>3.1698292024037285</v>
      </c>
      <c r="E18" s="4">
        <v>3.0374177577090808</v>
      </c>
      <c r="F18" s="5">
        <f t="shared" si="0"/>
        <v>9.5039131037142486</v>
      </c>
      <c r="G18" s="5">
        <f t="shared" si="1"/>
        <v>3.167971034571416</v>
      </c>
    </row>
    <row r="19" spans="1:7" x14ac:dyDescent="0.3">
      <c r="A19" s="2" t="s">
        <v>53</v>
      </c>
      <c r="B19" s="2" t="s">
        <v>55</v>
      </c>
      <c r="C19" s="4">
        <v>3.321593689469764</v>
      </c>
      <c r="D19" s="4">
        <v>3.1960177601418343</v>
      </c>
      <c r="E19" s="4">
        <v>3.0645501614572241</v>
      </c>
      <c r="F19" s="5">
        <f t="shared" si="0"/>
        <v>9.5821616110688232</v>
      </c>
      <c r="G19" s="5">
        <f t="shared" si="1"/>
        <v>3.1940538703562744</v>
      </c>
    </row>
    <row r="20" spans="1:7" x14ac:dyDescent="0.3">
      <c r="A20" s="2"/>
      <c r="B20" s="2" t="s">
        <v>56</v>
      </c>
      <c r="C20" s="4">
        <v>3.3863192539683924</v>
      </c>
      <c r="D20" s="4">
        <v>3.2614233599003675</v>
      </c>
      <c r="E20" s="4">
        <v>3.1301040932774811</v>
      </c>
      <c r="F20" s="5">
        <f t="shared" si="0"/>
        <v>9.7778467071462405</v>
      </c>
      <c r="G20" s="5">
        <f t="shared" si="1"/>
        <v>3.2592822357154136</v>
      </c>
    </row>
    <row r="21" spans="1:7" x14ac:dyDescent="0.3">
      <c r="A21" s="2"/>
      <c r="B21" s="2" t="s">
        <v>57</v>
      </c>
      <c r="C21" s="4">
        <v>3.322645612313043</v>
      </c>
      <c r="D21" s="4">
        <v>3.2010567468717221</v>
      </c>
      <c r="E21" s="4">
        <v>3.0731181931498628</v>
      </c>
      <c r="F21" s="5">
        <f t="shared" si="0"/>
        <v>9.5968205523346288</v>
      </c>
      <c r="G21" s="5">
        <f t="shared" si="1"/>
        <v>3.1989401841115428</v>
      </c>
    </row>
    <row r="22" spans="1:7" x14ac:dyDescent="0.3">
      <c r="A22" s="2" t="s">
        <v>54</v>
      </c>
      <c r="B22" s="2" t="s">
        <v>55</v>
      </c>
      <c r="C22" s="4">
        <v>3.2190681714359677</v>
      </c>
      <c r="D22" s="4">
        <v>3.0894917179236434</v>
      </c>
      <c r="E22" s="4">
        <v>2.937746799830764</v>
      </c>
      <c r="F22" s="5">
        <f t="shared" si="0"/>
        <v>9.2463066891903747</v>
      </c>
      <c r="G22" s="5">
        <f t="shared" si="1"/>
        <v>3.082102229730125</v>
      </c>
    </row>
    <row r="23" spans="1:7" x14ac:dyDescent="0.3">
      <c r="A23" s="2"/>
      <c r="B23" s="2" t="s">
        <v>56</v>
      </c>
      <c r="C23" s="4">
        <v>2.9549984825609465</v>
      </c>
      <c r="D23" s="4">
        <v>2.8731363639981309</v>
      </c>
      <c r="E23" s="4">
        <v>2.8489459497493828</v>
      </c>
      <c r="F23" s="5">
        <f t="shared" si="0"/>
        <v>8.6770807963084593</v>
      </c>
      <c r="G23" s="5">
        <f t="shared" si="1"/>
        <v>2.8923602654361531</v>
      </c>
    </row>
    <row r="24" spans="1:7" x14ac:dyDescent="0.3">
      <c r="A24" s="2"/>
      <c r="B24" s="2" t="s">
        <v>57</v>
      </c>
      <c r="C24" s="4">
        <v>2.9002766207094521</v>
      </c>
      <c r="D24" s="4">
        <v>2.7888953597264279</v>
      </c>
      <c r="E24" s="4">
        <v>2.8294383634465197</v>
      </c>
      <c r="F24" s="5">
        <f t="shared" si="0"/>
        <v>8.5186103438824006</v>
      </c>
      <c r="G24" s="5">
        <f t="shared" si="1"/>
        <v>2.8395367812941337</v>
      </c>
    </row>
    <row r="25" spans="1:7" x14ac:dyDescent="0.3">
      <c r="A25" s="2"/>
      <c r="B25" s="2" t="s">
        <v>6</v>
      </c>
      <c r="C25" s="5">
        <f>SUM(C4:C24)</f>
        <v>65.026197515358646</v>
      </c>
      <c r="D25" s="5">
        <f>SUM(D4:D24)</f>
        <v>62.389639768765647</v>
      </c>
      <c r="E25" s="5">
        <f>SUM(E4:E24)</f>
        <v>60.045918190627681</v>
      </c>
      <c r="F25" s="5">
        <f>SUM(C4:E24)</f>
        <v>187.46175547475193</v>
      </c>
      <c r="G25" s="5">
        <f>AVERAGE(C4:E24)</f>
        <v>2.9755834202341576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557.80809151866163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2.1813163091168235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0.16188694985839902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2.8654229820895125</v>
      </c>
    </row>
    <row r="31" spans="1:7" x14ac:dyDescent="0.3">
      <c r="D31" s="8" t="s">
        <v>63</v>
      </c>
      <c r="E31" s="2">
        <f>E30-E29-E28</f>
        <v>0.52221972311428999</v>
      </c>
    </row>
    <row r="32" spans="1:7" x14ac:dyDescent="0.3">
      <c r="D32" s="8" t="s">
        <v>20</v>
      </c>
      <c r="E32" s="2">
        <f>SUMSQ(C4:E24)-E27</f>
        <v>3.5378220290374429</v>
      </c>
    </row>
    <row r="33" spans="2:7" x14ac:dyDescent="0.3">
      <c r="D33" s="8" t="s">
        <v>21</v>
      </c>
      <c r="E33" s="2">
        <f>E32-E31-E29-E28</f>
        <v>0.6723990469479304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7.8532554313297762</v>
      </c>
      <c r="D38" s="2">
        <f>F5</f>
        <v>8.0932173106885124</v>
      </c>
      <c r="E38" s="2">
        <f>F6</f>
        <v>8.1986919111526433</v>
      </c>
      <c r="F38" s="2">
        <f t="shared" ref="F38:F45" si="2">SUM(C38:E38)</f>
        <v>24.14516465317093</v>
      </c>
      <c r="G38" s="2">
        <f t="shared" ref="G38:G44" si="3">F38/9</f>
        <v>2.6827960725745479</v>
      </c>
    </row>
    <row r="39" spans="2:7" x14ac:dyDescent="0.3">
      <c r="B39" s="14" t="s">
        <v>12</v>
      </c>
      <c r="C39" s="2">
        <f>F7</f>
        <v>7.8371673057238134</v>
      </c>
      <c r="D39" s="2">
        <f>F8</f>
        <v>8.4279357245154944</v>
      </c>
      <c r="E39" s="2">
        <f>F9</f>
        <v>8.468924091741254</v>
      </c>
      <c r="F39" s="2">
        <f t="shared" si="2"/>
        <v>24.734027121980564</v>
      </c>
      <c r="G39" s="2">
        <f t="shared" si="3"/>
        <v>2.7482252357756183</v>
      </c>
    </row>
    <row r="40" spans="2:7" x14ac:dyDescent="0.3">
      <c r="B40" s="14" t="s">
        <v>13</v>
      </c>
      <c r="C40" s="2">
        <f>F10</f>
        <v>9.043779616643322</v>
      </c>
      <c r="D40" s="2">
        <f>F11</f>
        <v>9.628184788418551</v>
      </c>
      <c r="E40" s="2">
        <f>F12</f>
        <v>9.848132701072414</v>
      </c>
      <c r="F40" s="2">
        <f t="shared" si="2"/>
        <v>28.520097106134287</v>
      </c>
      <c r="G40" s="2">
        <f t="shared" si="3"/>
        <v>3.1688996784593653</v>
      </c>
    </row>
    <row r="41" spans="2:7" x14ac:dyDescent="0.3">
      <c r="B41" s="14" t="s">
        <v>14</v>
      </c>
      <c r="C41" s="2">
        <f>F13</f>
        <v>9.1263047543487499</v>
      </c>
      <c r="D41" s="2">
        <f>F14</f>
        <v>9.0829281935759774</v>
      </c>
      <c r="E41" s="2">
        <f>F15</f>
        <v>9.0398009652354574</v>
      </c>
      <c r="F41" s="2">
        <f t="shared" si="2"/>
        <v>27.249033913160183</v>
      </c>
      <c r="G41" s="2">
        <f t="shared" si="3"/>
        <v>3.0276704347955761</v>
      </c>
    </row>
    <row r="42" spans="2:7" x14ac:dyDescent="0.3">
      <c r="B42" s="14" t="s">
        <v>15</v>
      </c>
      <c r="C42" s="2">
        <f>F16</f>
        <v>8.2946389167333532</v>
      </c>
      <c r="D42" s="2">
        <f>F17</f>
        <v>9.6160539599274735</v>
      </c>
      <c r="E42" s="2">
        <f>F18</f>
        <v>9.5039131037142486</v>
      </c>
      <c r="F42" s="2">
        <f t="shared" si="2"/>
        <v>27.414605980375072</v>
      </c>
      <c r="G42" s="2">
        <f t="shared" si="3"/>
        <v>3.0460673311527859</v>
      </c>
    </row>
    <row r="43" spans="2:7" x14ac:dyDescent="0.3">
      <c r="B43" s="14" t="s">
        <v>16</v>
      </c>
      <c r="C43" s="2">
        <f>F19</f>
        <v>9.5821616110688232</v>
      </c>
      <c r="D43" s="2">
        <f>F20</f>
        <v>9.7778467071462405</v>
      </c>
      <c r="E43" s="2">
        <f>F21</f>
        <v>9.5968205523346288</v>
      </c>
      <c r="F43" s="2">
        <f t="shared" si="2"/>
        <v>28.956828870549693</v>
      </c>
      <c r="G43" s="2">
        <f t="shared" si="3"/>
        <v>3.217425430061077</v>
      </c>
    </row>
    <row r="44" spans="2:7" x14ac:dyDescent="0.3">
      <c r="B44" s="14" t="s">
        <v>17</v>
      </c>
      <c r="C44" s="2">
        <f>F22</f>
        <v>9.2463066891903747</v>
      </c>
      <c r="D44" s="2">
        <f>F23</f>
        <v>8.6770807963084593</v>
      </c>
      <c r="E44" s="2">
        <f>F24</f>
        <v>8.5186103438824006</v>
      </c>
      <c r="F44" s="2">
        <f t="shared" si="2"/>
        <v>26.441997829381236</v>
      </c>
      <c r="G44" s="2">
        <f t="shared" si="3"/>
        <v>2.9379997588201374</v>
      </c>
    </row>
    <row r="45" spans="2:7" x14ac:dyDescent="0.3">
      <c r="B45" s="2" t="s">
        <v>6</v>
      </c>
      <c r="C45" s="2">
        <f>SUM(C38:C44)</f>
        <v>60.983614325038218</v>
      </c>
      <c r="D45" s="2">
        <f>SUM(D38:D44)</f>
        <v>63.303247480580708</v>
      </c>
      <c r="E45" s="2">
        <f>SUM(E38:E44)</f>
        <v>63.174893669133041</v>
      </c>
      <c r="F45" s="2">
        <f t="shared" si="2"/>
        <v>187.46175547475195</v>
      </c>
      <c r="G45" s="2">
        <f>AVERAGE(G38:G44)</f>
        <v>2.9755834202341584</v>
      </c>
    </row>
    <row r="46" spans="2:7" x14ac:dyDescent="0.3">
      <c r="B46" s="14" t="s">
        <v>7</v>
      </c>
      <c r="C46" s="2">
        <f>C45/(B28*B27)</f>
        <v>2.9039816345256293</v>
      </c>
      <c r="D46" s="2">
        <f>D45/(B28*B27)</f>
        <v>3.0144403562181288</v>
      </c>
      <c r="E46" s="2">
        <f>E45/(B28*B27)</f>
        <v>3.0083282699587164</v>
      </c>
      <c r="F46" s="2"/>
      <c r="G46" s="2">
        <f>AVERAGE(G38:G44)</f>
        <v>2.9755834202341584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2.1813163091168235</v>
      </c>
      <c r="D50" s="2">
        <f>C50/B50</f>
        <v>0.36355271818613727</v>
      </c>
      <c r="E50" s="2">
        <f>D50/D53</f>
        <v>22.708560092590659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0.16188694985839902</v>
      </c>
      <c r="D51" s="2">
        <f>C51/B51</f>
        <v>8.094347492919951E-2</v>
      </c>
      <c r="E51" s="2">
        <f>D51/D53</f>
        <v>5.0559648507200246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NS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0.52221972311428999</v>
      </c>
      <c r="D52" s="2">
        <f>C52/B52</f>
        <v>4.3518310259524164E-2</v>
      </c>
      <c r="E52" s="2">
        <f>D52/D53</f>
        <v>2.7182802224310034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0.6723990469479304</v>
      </c>
      <c r="D53" s="18">
        <f>C53/B53</f>
        <v>1.6009501117807867E-2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3.5378220290374429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4.2176219099561395E-2</v>
      </c>
      <c r="J59" s="23">
        <f>I59*1.4142*I56</f>
        <v>0.16092780093591977</v>
      </c>
      <c r="K59" s="23">
        <f>I59*1.4142*I57</f>
        <v>0.12036971227847761</v>
      </c>
    </row>
    <row r="60" spans="1:11" x14ac:dyDescent="0.3">
      <c r="A60" s="14" t="s">
        <v>8</v>
      </c>
      <c r="B60" s="2">
        <f>G4</f>
        <v>2.6177518104432589</v>
      </c>
      <c r="C60" s="2">
        <f>G5</f>
        <v>2.6977391035628373</v>
      </c>
      <c r="D60" s="2">
        <f>G6</f>
        <v>2.7328973037175479</v>
      </c>
      <c r="E60" s="2">
        <f>SUM(B60:D60)</f>
        <v>8.0483882177236445</v>
      </c>
      <c r="F60" s="23">
        <f>E60/3</f>
        <v>2.6827960725745483</v>
      </c>
      <c r="H60" s="25" t="s">
        <v>45</v>
      </c>
      <c r="I60" s="23">
        <f>SQRT(D53/(B28*B27))</f>
        <v>2.7610816650111759E-2</v>
      </c>
      <c r="J60" s="23">
        <f>I60*1.4142*I56</f>
        <v>0.10535197560166251</v>
      </c>
      <c r="K60" s="23">
        <f>J60*1.4142*I57</f>
        <v>0.30067149834379503</v>
      </c>
    </row>
    <row r="61" spans="1:11" x14ac:dyDescent="0.3">
      <c r="A61" s="14" t="s">
        <v>12</v>
      </c>
      <c r="B61" s="2">
        <f>G7</f>
        <v>2.6123891019079379</v>
      </c>
      <c r="C61" s="2">
        <f>G8</f>
        <v>2.8093119081718316</v>
      </c>
      <c r="D61" s="2">
        <f>G9</f>
        <v>2.8229746972470848</v>
      </c>
      <c r="E61" s="2">
        <f t="shared" ref="E61:E66" si="4">SUM(B61:D61)</f>
        <v>8.244675707326854</v>
      </c>
      <c r="F61" s="23">
        <f t="shared" ref="F61:F66" si="5">E61/3</f>
        <v>2.7482252357756178</v>
      </c>
      <c r="H61" s="25" t="s">
        <v>46</v>
      </c>
      <c r="I61" s="23">
        <f>SQRT(D53/(B27))</f>
        <v>7.3051354351597222E-2</v>
      </c>
      <c r="J61" s="23">
        <f>I61*1.4142*I56</f>
        <v>0.27873512757134333</v>
      </c>
      <c r="K61" s="23">
        <f>J61*1.4142*I57</f>
        <v>0.79550201094285045</v>
      </c>
    </row>
    <row r="62" spans="1:11" x14ac:dyDescent="0.3">
      <c r="A62" s="14" t="s">
        <v>13</v>
      </c>
      <c r="B62" s="2">
        <f>G10</f>
        <v>3.014593205547774</v>
      </c>
      <c r="C62" s="2">
        <f>G11</f>
        <v>3.2093949294728503</v>
      </c>
      <c r="D62" s="2">
        <f>G12</f>
        <v>3.2827109003574715</v>
      </c>
      <c r="E62" s="2">
        <f t="shared" si="4"/>
        <v>9.5066990353780962</v>
      </c>
      <c r="F62" s="23">
        <f t="shared" si="5"/>
        <v>3.1688996784593653</v>
      </c>
    </row>
    <row r="63" spans="1:11" x14ac:dyDescent="0.3">
      <c r="A63" s="14" t="s">
        <v>14</v>
      </c>
      <c r="B63" s="2">
        <f>G13</f>
        <v>3.0421015847829165</v>
      </c>
      <c r="C63" s="2">
        <f>G14</f>
        <v>3.0276427311919925</v>
      </c>
      <c r="D63" s="2">
        <f>G15</f>
        <v>3.0132669884118193</v>
      </c>
      <c r="E63" s="2">
        <f t="shared" si="4"/>
        <v>9.0830113043867282</v>
      </c>
      <c r="F63" s="23">
        <f t="shared" si="5"/>
        <v>3.0276704347955761</v>
      </c>
      <c r="H63" s="25" t="s">
        <v>47</v>
      </c>
      <c r="I63" s="5">
        <f>SQRT(D53)*100/(G25)</f>
        <v>4.2522302160403642</v>
      </c>
    </row>
    <row r="64" spans="1:11" x14ac:dyDescent="0.3">
      <c r="A64" s="14" t="s">
        <v>15</v>
      </c>
      <c r="B64" s="2">
        <f>G16</f>
        <v>2.7648796389111179</v>
      </c>
      <c r="C64" s="2">
        <f>G17</f>
        <v>3.2053513199758243</v>
      </c>
      <c r="D64" s="2">
        <f>G18</f>
        <v>3.167971034571416</v>
      </c>
      <c r="E64" s="2">
        <f t="shared" si="4"/>
        <v>9.1382019934583578</v>
      </c>
      <c r="F64" s="23">
        <f t="shared" si="5"/>
        <v>3.0460673311527859</v>
      </c>
    </row>
    <row r="65" spans="1:6" x14ac:dyDescent="0.3">
      <c r="A65" s="14" t="s">
        <v>16</v>
      </c>
      <c r="B65" s="2">
        <f>G19</f>
        <v>3.1940538703562744</v>
      </c>
      <c r="C65" s="2">
        <f>G20</f>
        <v>3.2592822357154136</v>
      </c>
      <c r="D65" s="2">
        <f>G21</f>
        <v>3.1989401841115428</v>
      </c>
      <c r="E65" s="2">
        <f t="shared" si="4"/>
        <v>9.6522762901832309</v>
      </c>
      <c r="F65" s="23">
        <f t="shared" si="5"/>
        <v>3.217425430061077</v>
      </c>
    </row>
    <row r="66" spans="1:6" x14ac:dyDescent="0.3">
      <c r="A66" s="14" t="s">
        <v>17</v>
      </c>
      <c r="B66" s="2">
        <f>G22</f>
        <v>3.082102229730125</v>
      </c>
      <c r="C66" s="2">
        <f>G23</f>
        <v>2.8923602654361531</v>
      </c>
      <c r="D66" s="2">
        <f>G24</f>
        <v>2.8395367812941337</v>
      </c>
      <c r="E66" s="2">
        <f t="shared" si="4"/>
        <v>8.8139992764604127</v>
      </c>
      <c r="F66" s="23">
        <f t="shared" si="5"/>
        <v>2.9379997588201374</v>
      </c>
    </row>
    <row r="67" spans="1:6" x14ac:dyDescent="0.3">
      <c r="A67" s="2" t="s">
        <v>6</v>
      </c>
      <c r="B67" s="2">
        <f>SUM(B60:B66)</f>
        <v>20.327871441679406</v>
      </c>
      <c r="C67" s="2">
        <f>SUM(C60:C66)</f>
        <v>21.101082493526903</v>
      </c>
      <c r="D67" s="2">
        <f>SUM(D60:D66)</f>
        <v>21.058297889711014</v>
      </c>
      <c r="E67" s="2">
        <f>SUM(E60:E66)</f>
        <v>62.48725182491733</v>
      </c>
      <c r="F67" s="23">
        <f>SUM(C67:E67)</f>
        <v>104.64663220815524</v>
      </c>
    </row>
    <row r="68" spans="1:6" x14ac:dyDescent="0.3">
      <c r="A68" s="14" t="s">
        <v>7</v>
      </c>
      <c r="B68" s="23">
        <f>AVERAGE(B60:B66)</f>
        <v>2.9039816345256293</v>
      </c>
      <c r="C68" s="23">
        <f>AVERAGE(C60:C66)</f>
        <v>3.0144403562181288</v>
      </c>
      <c r="D68" s="23">
        <f>AVERAGE(D60:D66)</f>
        <v>3.0083282699587164</v>
      </c>
      <c r="E68" s="2"/>
      <c r="F68" s="23">
        <f>AVERAGE(F60:F66)</f>
        <v>2.9755834202341584</v>
      </c>
    </row>
  </sheetData>
  <mergeCells count="1">
    <mergeCell ref="C57:D57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8125-0970-4CAB-A0A0-0F7832B1CDD6}">
  <dimension ref="A1:K68"/>
  <sheetViews>
    <sheetView topLeftCell="A37" zoomScale="80" zoomScaleNormal="80" workbookViewId="0">
      <selection activeCell="F69" sqref="F69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0.78323079532118201</v>
      </c>
      <c r="D4" s="4">
        <v>0.74828159841968467</v>
      </c>
      <c r="E4" s="4">
        <v>0.71289953483229129</v>
      </c>
      <c r="F4" s="5">
        <f>SUM(C4:E4)</f>
        <v>2.2444119285731583</v>
      </c>
      <c r="G4" s="5">
        <f>AVERAGE(C4:E4)</f>
        <v>0.74813730952438606</v>
      </c>
    </row>
    <row r="5" spans="1:8" x14ac:dyDescent="0.3">
      <c r="A5" s="2"/>
      <c r="B5" s="2" t="s">
        <v>56</v>
      </c>
      <c r="C5" s="4">
        <v>0.87014502633847868</v>
      </c>
      <c r="D5" s="4">
        <v>0.83168659155844515</v>
      </c>
      <c r="E5" s="4">
        <v>0.79266385526563343</v>
      </c>
      <c r="F5" s="5">
        <f t="shared" ref="F5:F24" si="0">SUM(C5:E5)</f>
        <v>2.4944954731625573</v>
      </c>
      <c r="G5" s="5">
        <f t="shared" ref="G5:G24" si="1">AVERAGE(C5:E5)</f>
        <v>0.83149849105418572</v>
      </c>
    </row>
    <row r="6" spans="1:8" x14ac:dyDescent="0.3">
      <c r="A6" s="2"/>
      <c r="B6" s="2" t="s">
        <v>57</v>
      </c>
      <c r="C6" s="4">
        <v>0.83753757830613418</v>
      </c>
      <c r="D6" s="4">
        <v>0.80037873178211061</v>
      </c>
      <c r="E6" s="4">
        <v>0.76270807749877934</v>
      </c>
      <c r="F6" s="5">
        <f t="shared" si="0"/>
        <v>2.4006243875870243</v>
      </c>
      <c r="G6" s="5">
        <f t="shared" si="1"/>
        <v>0.80020812919567474</v>
      </c>
    </row>
    <row r="7" spans="1:8" x14ac:dyDescent="0.3">
      <c r="A7" s="2" t="s">
        <v>49</v>
      </c>
      <c r="B7" s="2" t="s">
        <v>55</v>
      </c>
      <c r="C7" s="4">
        <v>0.90867443330267161</v>
      </c>
      <c r="D7" s="4">
        <v>0.86896658762260615</v>
      </c>
      <c r="E7" s="4">
        <v>0.82859830843979232</v>
      </c>
      <c r="F7" s="5">
        <f t="shared" si="0"/>
        <v>2.6062393293650699</v>
      </c>
      <c r="G7" s="5">
        <f t="shared" si="1"/>
        <v>0.86874644312168992</v>
      </c>
    </row>
    <row r="8" spans="1:8" x14ac:dyDescent="0.3">
      <c r="A8" s="2"/>
      <c r="B8" s="2" t="s">
        <v>56</v>
      </c>
      <c r="C8" s="4">
        <v>0.98392956902360273</v>
      </c>
      <c r="D8" s="4">
        <v>0.94142244601742775</v>
      </c>
      <c r="E8" s="4">
        <v>0.89810035913326691</v>
      </c>
      <c r="F8" s="5">
        <f t="shared" si="0"/>
        <v>2.8234523741742974</v>
      </c>
      <c r="G8" s="5">
        <f t="shared" si="1"/>
        <v>0.94115079139143243</v>
      </c>
    </row>
    <row r="9" spans="1:8" x14ac:dyDescent="0.3">
      <c r="A9" s="2"/>
      <c r="B9" s="2" t="s">
        <v>57</v>
      </c>
      <c r="C9" s="4">
        <v>0.95104517717120574</v>
      </c>
      <c r="D9" s="4">
        <v>0.90977917075598669</v>
      </c>
      <c r="E9" s="4">
        <v>0.86776478523193468</v>
      </c>
      <c r="F9" s="5">
        <f t="shared" si="0"/>
        <v>2.7285891331591272</v>
      </c>
      <c r="G9" s="5">
        <f t="shared" si="1"/>
        <v>0.90952971105304237</v>
      </c>
    </row>
    <row r="10" spans="1:8" x14ac:dyDescent="0.3">
      <c r="A10" s="2" t="s">
        <v>50</v>
      </c>
      <c r="B10" s="2" t="s">
        <v>55</v>
      </c>
      <c r="C10" s="4">
        <v>1.1524176908059864</v>
      </c>
      <c r="D10" s="4">
        <v>1.1049581375977156</v>
      </c>
      <c r="E10" s="4">
        <v>1.0561540572399353</v>
      </c>
      <c r="F10" s="5">
        <f t="shared" si="0"/>
        <v>3.313529885643637</v>
      </c>
      <c r="G10" s="5">
        <f t="shared" si="1"/>
        <v>1.1045099618812124</v>
      </c>
    </row>
    <row r="11" spans="1:8" x14ac:dyDescent="0.3">
      <c r="A11" s="2"/>
      <c r="B11" s="2" t="s">
        <v>56</v>
      </c>
      <c r="C11" s="4">
        <v>1.2428176968579601</v>
      </c>
      <c r="D11" s="4">
        <v>1.1923323664573444</v>
      </c>
      <c r="E11" s="4">
        <v>1.1402426509651316</v>
      </c>
      <c r="F11" s="5">
        <f t="shared" si="0"/>
        <v>3.5753927142804356</v>
      </c>
      <c r="G11" s="5">
        <f t="shared" si="1"/>
        <v>1.1917975714268119</v>
      </c>
    </row>
    <row r="12" spans="1:8" x14ac:dyDescent="0.3">
      <c r="A12" s="2"/>
      <c r="B12" s="2" t="s">
        <v>57</v>
      </c>
      <c r="C12" s="4">
        <v>1.2233082117557308</v>
      </c>
      <c r="D12" s="4">
        <v>1.173284721317579</v>
      </c>
      <c r="E12" s="4">
        <v>1.1217362880620247</v>
      </c>
      <c r="F12" s="5">
        <f t="shared" si="0"/>
        <v>3.5183292211353345</v>
      </c>
      <c r="G12" s="5">
        <f t="shared" si="1"/>
        <v>1.1727764070451114</v>
      </c>
    </row>
    <row r="13" spans="1:8" x14ac:dyDescent="0.3">
      <c r="A13" s="2" t="s">
        <v>51</v>
      </c>
      <c r="B13" s="2" t="s">
        <v>55</v>
      </c>
      <c r="C13" s="4">
        <v>1.1123215305555563</v>
      </c>
      <c r="D13" s="4">
        <v>1.0653849999473115</v>
      </c>
      <c r="E13" s="4">
        <v>1.0173100510872233</v>
      </c>
      <c r="F13" s="5">
        <f t="shared" si="0"/>
        <v>3.1950165815900915</v>
      </c>
      <c r="G13" s="5">
        <f t="shared" si="1"/>
        <v>1.0650055271966972</v>
      </c>
    </row>
    <row r="14" spans="1:8" x14ac:dyDescent="0.3">
      <c r="A14" s="2"/>
      <c r="B14" s="2" t="s">
        <v>56</v>
      </c>
      <c r="C14" s="4">
        <v>1.1337023276526765</v>
      </c>
      <c r="D14" s="4">
        <v>1.0866834093195212</v>
      </c>
      <c r="E14" s="4">
        <v>1.0383938286428731</v>
      </c>
      <c r="F14" s="5">
        <f t="shared" si="0"/>
        <v>3.2587795656150709</v>
      </c>
      <c r="G14" s="5">
        <f t="shared" si="1"/>
        <v>1.0862598552050236</v>
      </c>
    </row>
    <row r="15" spans="1:8" x14ac:dyDescent="0.3">
      <c r="A15" s="2"/>
      <c r="B15" s="2" t="s">
        <v>57</v>
      </c>
      <c r="C15" s="4">
        <v>1.1141596706332542</v>
      </c>
      <c r="D15" s="4">
        <v>1.0676671696099169</v>
      </c>
      <c r="E15" s="4">
        <v>1.0199727915013819</v>
      </c>
      <c r="F15" s="5">
        <f t="shared" si="0"/>
        <v>3.201799631744553</v>
      </c>
      <c r="G15" s="5">
        <f t="shared" si="1"/>
        <v>1.067266543914851</v>
      </c>
    </row>
    <row r="16" spans="1:8" x14ac:dyDescent="0.3">
      <c r="A16" s="2" t="s">
        <v>52</v>
      </c>
      <c r="B16" s="2" t="s">
        <v>55</v>
      </c>
      <c r="C16" s="4">
        <v>1.0393573066644044</v>
      </c>
      <c r="D16" s="4">
        <v>0.9959682021583619</v>
      </c>
      <c r="E16" s="4">
        <v>0.95150981281840907</v>
      </c>
      <c r="F16" s="5">
        <f t="shared" si="0"/>
        <v>2.9868353216411756</v>
      </c>
      <c r="G16" s="5">
        <f t="shared" si="1"/>
        <v>0.9956117738803919</v>
      </c>
    </row>
    <row r="17" spans="1:7" x14ac:dyDescent="0.3">
      <c r="A17" s="2"/>
      <c r="B17" s="2" t="s">
        <v>56</v>
      </c>
      <c r="C17" s="4">
        <v>1.1961882552409879</v>
      </c>
      <c r="D17" s="4">
        <v>1.1466894477309428</v>
      </c>
      <c r="E17" s="4">
        <v>1.0957887698607551</v>
      </c>
      <c r="F17" s="5">
        <f t="shared" si="0"/>
        <v>3.4386664728326863</v>
      </c>
      <c r="G17" s="5">
        <f t="shared" si="1"/>
        <v>1.1462221576108955</v>
      </c>
    </row>
    <row r="18" spans="1:7" x14ac:dyDescent="0.3">
      <c r="A18" s="2"/>
      <c r="B18" s="2" t="s">
        <v>57</v>
      </c>
      <c r="C18" s="4">
        <v>1.1905653089227082</v>
      </c>
      <c r="D18" s="4">
        <v>1.1409422392859057</v>
      </c>
      <c r="E18" s="4">
        <v>1.0899698451161883</v>
      </c>
      <c r="F18" s="5">
        <f t="shared" si="0"/>
        <v>3.4214773933248024</v>
      </c>
      <c r="G18" s="5">
        <f t="shared" si="1"/>
        <v>1.1404924644416008</v>
      </c>
    </row>
    <row r="19" spans="1:7" x14ac:dyDescent="0.3">
      <c r="A19" s="2" t="s">
        <v>53</v>
      </c>
      <c r="B19" s="2" t="s">
        <v>55</v>
      </c>
      <c r="C19" s="4">
        <v>1.207312863440468</v>
      </c>
      <c r="D19" s="4">
        <v>1.158080786484263</v>
      </c>
      <c r="E19" s="4">
        <v>1.1073401794394291</v>
      </c>
      <c r="F19" s="5">
        <f t="shared" si="0"/>
        <v>3.4727338293641603</v>
      </c>
      <c r="G19" s="5">
        <f t="shared" si="1"/>
        <v>1.1575779431213868</v>
      </c>
    </row>
    <row r="20" spans="1:7" x14ac:dyDescent="0.3">
      <c r="A20" s="2"/>
      <c r="B20" s="2" t="s">
        <v>56</v>
      </c>
      <c r="C20" s="4">
        <v>1.2840875990960678</v>
      </c>
      <c r="D20" s="4">
        <v>1.2325167631338683</v>
      </c>
      <c r="E20" s="4">
        <v>1.179184290952346</v>
      </c>
      <c r="F20" s="5">
        <f t="shared" si="0"/>
        <v>3.6957886531822819</v>
      </c>
      <c r="G20" s="5">
        <f t="shared" si="1"/>
        <v>1.2319295510607606</v>
      </c>
    </row>
    <row r="21" spans="1:7" x14ac:dyDescent="0.3">
      <c r="A21" s="2"/>
      <c r="B21" s="2" t="s">
        <v>57</v>
      </c>
      <c r="C21" s="4">
        <v>1.250075665491224</v>
      </c>
      <c r="D21" s="4">
        <v>1.1995859330093466</v>
      </c>
      <c r="E21" s="4">
        <v>1.1474424277213806</v>
      </c>
      <c r="F21" s="5">
        <f t="shared" si="0"/>
        <v>3.5971040262219516</v>
      </c>
      <c r="G21" s="5">
        <f t="shared" si="1"/>
        <v>1.1990346754073171</v>
      </c>
    </row>
    <row r="22" spans="1:7" x14ac:dyDescent="0.3">
      <c r="A22" s="2" t="s">
        <v>54</v>
      </c>
      <c r="B22" s="2" t="s">
        <v>55</v>
      </c>
      <c r="C22" s="4">
        <v>1.1081386324038875</v>
      </c>
      <c r="D22" s="4">
        <v>1.0603655596519652</v>
      </c>
      <c r="E22" s="4">
        <v>1.0115781917826929</v>
      </c>
      <c r="F22" s="5">
        <f t="shared" si="0"/>
        <v>3.1800823838385455</v>
      </c>
      <c r="G22" s="5">
        <f t="shared" si="1"/>
        <v>1.0600274612795151</v>
      </c>
    </row>
    <row r="23" spans="1:7" x14ac:dyDescent="0.3">
      <c r="A23" s="2"/>
      <c r="B23" s="2" t="s">
        <v>56</v>
      </c>
      <c r="C23" s="4">
        <v>1.0235366025856107</v>
      </c>
      <c r="D23" s="4">
        <v>0.98038557045383967</v>
      </c>
      <c r="E23" s="4">
        <v>0.93624011572051313</v>
      </c>
      <c r="F23" s="5">
        <f t="shared" si="0"/>
        <v>2.9401622887599634</v>
      </c>
      <c r="G23" s="5">
        <f t="shared" si="1"/>
        <v>0.98005409625332118</v>
      </c>
    </row>
    <row r="24" spans="1:7" x14ac:dyDescent="0.3">
      <c r="A24" s="2"/>
      <c r="B24" s="2" t="s">
        <v>57</v>
      </c>
      <c r="C24" s="4">
        <v>1.0040587490454214</v>
      </c>
      <c r="D24" s="4">
        <v>0.96148581081014806</v>
      </c>
      <c r="E24" s="4">
        <v>0.91797739898293529</v>
      </c>
      <c r="F24" s="5">
        <f t="shared" si="0"/>
        <v>2.8835219588385046</v>
      </c>
      <c r="G24" s="5">
        <f t="shared" si="1"/>
        <v>0.96117398627950157</v>
      </c>
    </row>
    <row r="25" spans="1:7" x14ac:dyDescent="0.3">
      <c r="A25" s="2"/>
      <c r="B25" s="2" t="s">
        <v>6</v>
      </c>
      <c r="C25" s="5">
        <f>SUM(C4:C24)</f>
        <v>22.616610690615218</v>
      </c>
      <c r="D25" s="5">
        <f>SUM(D4:D24)</f>
        <v>21.666846243124294</v>
      </c>
      <c r="E25" s="5">
        <f>SUM(E4:E24)</f>
        <v>20.693575620294915</v>
      </c>
      <c r="F25" s="5">
        <f>SUM(C4:E24)</f>
        <v>64.977032554034437</v>
      </c>
      <c r="G25" s="5">
        <f>AVERAGE(C4:E24)</f>
        <v>1.0313814691116578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67.016107294096059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1.0951602058176348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3.6508149181784688E-2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1.1957239841166398</v>
      </c>
    </row>
    <row r="31" spans="1:7" x14ac:dyDescent="0.3">
      <c r="D31" s="8" t="s">
        <v>63</v>
      </c>
      <c r="E31" s="2">
        <f>E30-E29-E28</f>
        <v>6.4055629117220292E-2</v>
      </c>
    </row>
    <row r="32" spans="1:7" x14ac:dyDescent="0.3">
      <c r="D32" s="8" t="s">
        <v>20</v>
      </c>
      <c r="E32" s="2">
        <f>SUMSQ(C4:E24)-E27</f>
        <v>1.2848064288913861</v>
      </c>
    </row>
    <row r="33" spans="2:7" x14ac:dyDescent="0.3">
      <c r="D33" s="8" t="s">
        <v>21</v>
      </c>
      <c r="E33" s="2">
        <f>E32-E31-E29-E28</f>
        <v>8.908244477474625E-2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2.2444119285731583</v>
      </c>
      <c r="D38" s="2">
        <f>F5</f>
        <v>2.4944954731625573</v>
      </c>
      <c r="E38" s="2">
        <f>F6</f>
        <v>2.4006243875870243</v>
      </c>
      <c r="F38" s="2">
        <f t="shared" ref="F38:F45" si="2">SUM(C38:E38)</f>
        <v>7.1395317893227404</v>
      </c>
      <c r="G38" s="2">
        <f t="shared" ref="G38:G44" si="3">F38/9</f>
        <v>0.79328130992474888</v>
      </c>
    </row>
    <row r="39" spans="2:7" x14ac:dyDescent="0.3">
      <c r="B39" s="14" t="s">
        <v>12</v>
      </c>
      <c r="C39" s="2">
        <f>F7</f>
        <v>2.6062393293650699</v>
      </c>
      <c r="D39" s="2">
        <f>F8</f>
        <v>2.8234523741742974</v>
      </c>
      <c r="E39" s="2">
        <f>F9</f>
        <v>2.7285891331591272</v>
      </c>
      <c r="F39" s="2">
        <f t="shared" si="2"/>
        <v>8.1582808366984949</v>
      </c>
      <c r="G39" s="2">
        <f t="shared" si="3"/>
        <v>0.90647564852205498</v>
      </c>
    </row>
    <row r="40" spans="2:7" x14ac:dyDescent="0.3">
      <c r="B40" s="14" t="s">
        <v>13</v>
      </c>
      <c r="C40" s="2">
        <f>F10</f>
        <v>3.313529885643637</v>
      </c>
      <c r="D40" s="2">
        <f>F11</f>
        <v>3.5753927142804356</v>
      </c>
      <c r="E40" s="2">
        <f>F12</f>
        <v>3.5183292211353345</v>
      </c>
      <c r="F40" s="2">
        <f t="shared" si="2"/>
        <v>10.407251821059408</v>
      </c>
      <c r="G40" s="2">
        <f t="shared" si="3"/>
        <v>1.1563613134510453</v>
      </c>
    </row>
    <row r="41" spans="2:7" x14ac:dyDescent="0.3">
      <c r="B41" s="14" t="s">
        <v>14</v>
      </c>
      <c r="C41" s="2">
        <f>F13</f>
        <v>3.1950165815900915</v>
      </c>
      <c r="D41" s="2">
        <f>F14</f>
        <v>3.2587795656150709</v>
      </c>
      <c r="E41" s="2">
        <f>F15</f>
        <v>3.201799631744553</v>
      </c>
      <c r="F41" s="2">
        <f t="shared" si="2"/>
        <v>9.6555957789497153</v>
      </c>
      <c r="G41" s="2">
        <f t="shared" si="3"/>
        <v>1.0728439754388572</v>
      </c>
    </row>
    <row r="42" spans="2:7" x14ac:dyDescent="0.3">
      <c r="B42" s="14" t="s">
        <v>15</v>
      </c>
      <c r="C42" s="2">
        <f>F16</f>
        <v>2.9868353216411756</v>
      </c>
      <c r="D42" s="2">
        <f>F17</f>
        <v>3.4386664728326863</v>
      </c>
      <c r="E42" s="2">
        <f>F18</f>
        <v>3.4214773933248024</v>
      </c>
      <c r="F42" s="2">
        <f t="shared" si="2"/>
        <v>9.846979187798663</v>
      </c>
      <c r="G42" s="2">
        <f t="shared" si="3"/>
        <v>1.0941087986442959</v>
      </c>
    </row>
    <row r="43" spans="2:7" x14ac:dyDescent="0.3">
      <c r="B43" s="14" t="s">
        <v>16</v>
      </c>
      <c r="C43" s="2">
        <f>F19</f>
        <v>3.4727338293641603</v>
      </c>
      <c r="D43" s="2">
        <f>F20</f>
        <v>3.6957886531822819</v>
      </c>
      <c r="E43" s="2">
        <f>F21</f>
        <v>3.5971040262219516</v>
      </c>
      <c r="F43" s="2">
        <f t="shared" si="2"/>
        <v>10.765626508768394</v>
      </c>
      <c r="G43" s="2">
        <f t="shared" si="3"/>
        <v>1.1961807231964883</v>
      </c>
    </row>
    <row r="44" spans="2:7" x14ac:dyDescent="0.3">
      <c r="B44" s="14" t="s">
        <v>17</v>
      </c>
      <c r="C44" s="2">
        <f>F22</f>
        <v>3.1800823838385455</v>
      </c>
      <c r="D44" s="2">
        <f>F23</f>
        <v>2.9401622887599634</v>
      </c>
      <c r="E44" s="2">
        <f>F24</f>
        <v>2.8835219588385046</v>
      </c>
      <c r="F44" s="2">
        <f t="shared" si="2"/>
        <v>9.0037666314370135</v>
      </c>
      <c r="G44" s="2">
        <f t="shared" si="3"/>
        <v>1.0004185146041127</v>
      </c>
    </row>
    <row r="45" spans="2:7" x14ac:dyDescent="0.3">
      <c r="B45" s="2" t="s">
        <v>6</v>
      </c>
      <c r="C45" s="2">
        <f>SUM(C38:C44)</f>
        <v>20.998849260015838</v>
      </c>
      <c r="D45" s="2">
        <f>SUM(D38:D44)</f>
        <v>22.226737542007292</v>
      </c>
      <c r="E45" s="2">
        <f>SUM(E38:E44)</f>
        <v>21.7514457520113</v>
      </c>
      <c r="F45" s="2">
        <f t="shared" si="2"/>
        <v>64.977032554034423</v>
      </c>
      <c r="G45" s="2">
        <f>AVERAGE(G38:G44)</f>
        <v>1.0313814691116578</v>
      </c>
    </row>
    <row r="46" spans="2:7" x14ac:dyDescent="0.3">
      <c r="B46" s="14" t="s">
        <v>7</v>
      </c>
      <c r="C46" s="2">
        <f>C45/(B28*B27)</f>
        <v>0.99994520285789701</v>
      </c>
      <c r="D46" s="2">
        <f>D45/(B28*B27)</f>
        <v>1.0584160734289187</v>
      </c>
      <c r="E46" s="2">
        <f>E45/(B28*B27)</f>
        <v>1.0357831310481571</v>
      </c>
      <c r="F46" s="2"/>
      <c r="G46" s="2">
        <f>AVERAGE(G38:G44)</f>
        <v>1.0313814691116578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1.0951602058176348</v>
      </c>
      <c r="D50" s="2">
        <f>C50/B50</f>
        <v>0.1825267009696058</v>
      </c>
      <c r="E50" s="2">
        <f>D50/D53</f>
        <v>86.05647790771782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3.6508149181784688E-2</v>
      </c>
      <c r="D51" s="2">
        <f>C51/B51</f>
        <v>1.8254074590892344E-2</v>
      </c>
      <c r="E51" s="2">
        <f>D51/D53</f>
        <v>8.606309972251907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6.4055629117220292E-2</v>
      </c>
      <c r="D52" s="2">
        <f>C52/B52</f>
        <v>5.337969093101691E-3</v>
      </c>
      <c r="E52" s="2">
        <f>D52/D53</f>
        <v>2.5167102505681052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8.908244477474625E-2</v>
      </c>
      <c r="D53" s="18">
        <f>C53/B53</f>
        <v>2.1210105898749106E-3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1.2848064288913861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1.5351476910038152E-2</v>
      </c>
      <c r="J59" s="23">
        <f>I59*1.4142*I56</f>
        <v>5.8575175134100148E-2</v>
      </c>
      <c r="K59" s="23">
        <f>I59*1.4142*I57</f>
        <v>4.3812672120963098E-2</v>
      </c>
    </row>
    <row r="60" spans="1:11" x14ac:dyDescent="0.3">
      <c r="A60" s="14" t="s">
        <v>8</v>
      </c>
      <c r="B60" s="2">
        <f>G4</f>
        <v>0.74813730952438606</v>
      </c>
      <c r="C60" s="2">
        <f>G5</f>
        <v>0.83149849105418572</v>
      </c>
      <c r="D60" s="2">
        <f>G6</f>
        <v>0.80020812919567474</v>
      </c>
      <c r="E60" s="2">
        <f>SUM(B60:D60)</f>
        <v>2.3798439297742466</v>
      </c>
      <c r="F60" s="23">
        <f>E60/3</f>
        <v>0.79328130992474888</v>
      </c>
      <c r="H60" s="25" t="s">
        <v>45</v>
      </c>
      <c r="I60" s="23">
        <f>SQRT(D53/(B28*B27))</f>
        <v>1.004990070994523E-2</v>
      </c>
      <c r="J60" s="23">
        <f>I60*1.4142*I56</f>
        <v>3.8346453413901284E-2</v>
      </c>
      <c r="K60" s="23">
        <f>J60*1.4142*I57</f>
        <v>0.1094396715228403</v>
      </c>
    </row>
    <row r="61" spans="1:11" x14ac:dyDescent="0.3">
      <c r="A61" s="14" t="s">
        <v>12</v>
      </c>
      <c r="B61" s="2">
        <f>G7</f>
        <v>0.86874644312168992</v>
      </c>
      <c r="C61" s="2">
        <f>G8</f>
        <v>0.94115079139143243</v>
      </c>
      <c r="D61" s="2">
        <f>G9</f>
        <v>0.90952971105304237</v>
      </c>
      <c r="E61" s="2">
        <f t="shared" ref="E61:E66" si="4">SUM(B61:D61)</f>
        <v>2.7194269455661648</v>
      </c>
      <c r="F61" s="23">
        <f t="shared" ref="F61:F66" si="5">E61/3</f>
        <v>0.90647564852205498</v>
      </c>
      <c r="H61" s="25" t="s">
        <v>46</v>
      </c>
      <c r="I61" s="23">
        <f>SQRT(D53/(B27))</f>
        <v>2.6589537979406556E-2</v>
      </c>
      <c r="J61" s="23">
        <f>I61*1.4142*I56</f>
        <v>0.10145517939450659</v>
      </c>
      <c r="K61" s="23">
        <f>J61*1.4142*I57</f>
        <v>0.28955015441403298</v>
      </c>
    </row>
    <row r="62" spans="1:11" x14ac:dyDescent="0.3">
      <c r="A62" s="14" t="s">
        <v>13</v>
      </c>
      <c r="B62" s="2">
        <f>G10</f>
        <v>1.1045099618812124</v>
      </c>
      <c r="C62" s="2">
        <f>G11</f>
        <v>1.1917975714268119</v>
      </c>
      <c r="D62" s="2">
        <f>G12</f>
        <v>1.1727764070451114</v>
      </c>
      <c r="E62" s="2">
        <f t="shared" si="4"/>
        <v>3.4690839403531353</v>
      </c>
      <c r="F62" s="23">
        <f t="shared" si="5"/>
        <v>1.1563613134510451</v>
      </c>
    </row>
    <row r="63" spans="1:11" x14ac:dyDescent="0.3">
      <c r="A63" s="14" t="s">
        <v>14</v>
      </c>
      <c r="B63" s="2">
        <f>G13</f>
        <v>1.0650055271966972</v>
      </c>
      <c r="C63" s="2">
        <f>G14</f>
        <v>1.0862598552050236</v>
      </c>
      <c r="D63" s="2">
        <f>G15</f>
        <v>1.067266543914851</v>
      </c>
      <c r="E63" s="2">
        <f t="shared" si="4"/>
        <v>3.2185319263165715</v>
      </c>
      <c r="F63" s="23">
        <f t="shared" si="5"/>
        <v>1.0728439754388572</v>
      </c>
      <c r="H63" s="25" t="s">
        <v>47</v>
      </c>
      <c r="I63" s="5">
        <f>SQRT(D53)*100/(G25)</f>
        <v>4.4653149304477742</v>
      </c>
    </row>
    <row r="64" spans="1:11" x14ac:dyDescent="0.3">
      <c r="A64" s="14" t="s">
        <v>15</v>
      </c>
      <c r="B64" s="2">
        <f>G16</f>
        <v>0.9956117738803919</v>
      </c>
      <c r="C64" s="2">
        <f>G17</f>
        <v>1.1462221576108955</v>
      </c>
      <c r="D64" s="2">
        <f>G18</f>
        <v>1.1404924644416008</v>
      </c>
      <c r="E64" s="2">
        <f t="shared" si="4"/>
        <v>3.2823263959328881</v>
      </c>
      <c r="F64" s="23">
        <f t="shared" si="5"/>
        <v>1.0941087986442961</v>
      </c>
    </row>
    <row r="65" spans="1:6" x14ac:dyDescent="0.3">
      <c r="A65" s="14" t="s">
        <v>16</v>
      </c>
      <c r="B65" s="2">
        <f>G19</f>
        <v>1.1575779431213868</v>
      </c>
      <c r="C65" s="2">
        <f>G20</f>
        <v>1.2319295510607606</v>
      </c>
      <c r="D65" s="2">
        <f>G21</f>
        <v>1.1990346754073171</v>
      </c>
      <c r="E65" s="2">
        <f t="shared" si="4"/>
        <v>3.5885421695894646</v>
      </c>
      <c r="F65" s="23">
        <f t="shared" si="5"/>
        <v>1.1961807231964883</v>
      </c>
    </row>
    <row r="66" spans="1:6" x14ac:dyDescent="0.3">
      <c r="A66" s="14" t="s">
        <v>17</v>
      </c>
      <c r="B66" s="2">
        <f>G22</f>
        <v>1.0600274612795151</v>
      </c>
      <c r="C66" s="2">
        <f>G23</f>
        <v>0.98005409625332118</v>
      </c>
      <c r="D66" s="2">
        <f>G24</f>
        <v>0.96117398627950157</v>
      </c>
      <c r="E66" s="2">
        <f t="shared" si="4"/>
        <v>3.0012555438123378</v>
      </c>
      <c r="F66" s="23">
        <f t="shared" si="5"/>
        <v>1.0004185146041127</v>
      </c>
    </row>
    <row r="67" spans="1:6" x14ac:dyDescent="0.3">
      <c r="A67" s="2" t="s">
        <v>6</v>
      </c>
      <c r="B67" s="2">
        <f>SUM(B60:B66)</f>
        <v>6.9996164200052791</v>
      </c>
      <c r="C67" s="2">
        <f>SUM(C60:C66)</f>
        <v>7.4089125140024308</v>
      </c>
      <c r="D67" s="2">
        <f>SUM(D60:D66)</f>
        <v>7.2504819173370985</v>
      </c>
      <c r="E67" s="2">
        <f>SUM(E60:E66)</f>
        <v>21.659010851344807</v>
      </c>
      <c r="F67" s="23">
        <f>SUM(C67:E67)</f>
        <v>36.318405282684338</v>
      </c>
    </row>
    <row r="68" spans="1:6" x14ac:dyDescent="0.3">
      <c r="A68" s="14" t="s">
        <v>7</v>
      </c>
      <c r="B68" s="23">
        <f>AVERAGE(B60:B66)</f>
        <v>0.99994520285789701</v>
      </c>
      <c r="C68" s="23">
        <f>AVERAGE(C60:C66)</f>
        <v>1.0584160734289187</v>
      </c>
      <c r="D68" s="23">
        <f>AVERAGE(D60:D66)</f>
        <v>1.0357831310481569</v>
      </c>
      <c r="E68" s="2"/>
      <c r="F68" s="23">
        <f>AVERAGE(F60:F66)</f>
        <v>1.0313814691116576</v>
      </c>
    </row>
  </sheetData>
  <mergeCells count="1">
    <mergeCell ref="C57:D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08D0-3128-431E-A6C7-2F0813D2F2BB}">
  <dimension ref="A1:K68"/>
  <sheetViews>
    <sheetView topLeftCell="A34" zoomScale="80" zoomScaleNormal="80" workbookViewId="0">
      <selection activeCell="E52" sqref="E52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0.27934175345180473</v>
      </c>
      <c r="D4" s="4">
        <v>0.27853969786559035</v>
      </c>
      <c r="E4" s="4">
        <v>0.25189094474052948</v>
      </c>
      <c r="F4" s="5">
        <f>SUM(C4:E4)</f>
        <v>0.80977239605792461</v>
      </c>
      <c r="G4" s="5">
        <f>AVERAGE(C4:E4)</f>
        <v>0.2699241320193082</v>
      </c>
    </row>
    <row r="5" spans="1:8" x14ac:dyDescent="0.3">
      <c r="A5" s="2"/>
      <c r="B5" s="2" t="s">
        <v>56</v>
      </c>
      <c r="C5" s="4">
        <v>0.30002752482634032</v>
      </c>
      <c r="D5" s="4">
        <v>0.28745025526268164</v>
      </c>
      <c r="E5" s="4">
        <v>0.27455641246948115</v>
      </c>
      <c r="F5" s="5">
        <f t="shared" ref="F5:F24" si="0">SUM(C5:E5)</f>
        <v>0.86203419255850311</v>
      </c>
      <c r="G5" s="5">
        <f t="shared" ref="G5:G24" si="1">AVERAGE(C5:E5)</f>
        <v>0.28734473085283435</v>
      </c>
    </row>
    <row r="6" spans="1:8" x14ac:dyDescent="0.3">
      <c r="A6" s="2"/>
      <c r="B6" s="2" t="s">
        <v>57</v>
      </c>
      <c r="C6" s="4">
        <v>0.29858971334101986</v>
      </c>
      <c r="D6" s="4">
        <v>0.28691247005734805</v>
      </c>
      <c r="E6" s="4">
        <v>0.27314244954148542</v>
      </c>
      <c r="F6" s="5">
        <f t="shared" si="0"/>
        <v>0.85864463293985338</v>
      </c>
      <c r="G6" s="5">
        <f t="shared" si="1"/>
        <v>0.28621487764661779</v>
      </c>
    </row>
    <row r="7" spans="1:8" x14ac:dyDescent="0.3">
      <c r="A7" s="2" t="s">
        <v>49</v>
      </c>
      <c r="B7" s="2" t="s">
        <v>55</v>
      </c>
      <c r="C7" s="4">
        <v>0.29864425639228676</v>
      </c>
      <c r="D7" s="4">
        <v>0.27757753384848322</v>
      </c>
      <c r="E7" s="4">
        <v>0.26699448375064977</v>
      </c>
      <c r="F7" s="5">
        <f t="shared" si="0"/>
        <v>0.84321627399141974</v>
      </c>
      <c r="G7" s="5">
        <f t="shared" si="1"/>
        <v>0.28107209133047323</v>
      </c>
    </row>
    <row r="8" spans="1:8" x14ac:dyDescent="0.3">
      <c r="A8" s="2"/>
      <c r="B8" s="2" t="s">
        <v>56</v>
      </c>
      <c r="C8" s="4">
        <v>0.31196484310598555</v>
      </c>
      <c r="D8" s="4">
        <v>0.29905627031037452</v>
      </c>
      <c r="E8" s="4">
        <v>0.28579033479629223</v>
      </c>
      <c r="F8" s="5">
        <f t="shared" si="0"/>
        <v>0.89681144821265235</v>
      </c>
      <c r="G8" s="5">
        <f t="shared" si="1"/>
        <v>0.29893714940421745</v>
      </c>
    </row>
    <row r="9" spans="1:8" x14ac:dyDescent="0.3">
      <c r="A9" s="2"/>
      <c r="B9" s="2" t="s">
        <v>57</v>
      </c>
      <c r="C9" s="4">
        <v>0.31328518401382677</v>
      </c>
      <c r="D9" s="4">
        <v>0.29668712730841323</v>
      </c>
      <c r="E9" s="4">
        <v>0.29471063576042472</v>
      </c>
      <c r="F9" s="5">
        <f t="shared" si="0"/>
        <v>0.90468294708266472</v>
      </c>
      <c r="G9" s="5">
        <f t="shared" si="1"/>
        <v>0.30156098236088824</v>
      </c>
    </row>
    <row r="10" spans="1:8" x14ac:dyDescent="0.3">
      <c r="A10" s="2" t="s">
        <v>50</v>
      </c>
      <c r="B10" s="2" t="s">
        <v>55</v>
      </c>
      <c r="C10" s="4">
        <v>0.34155371262580564</v>
      </c>
      <c r="D10" s="4">
        <v>0.32803689972967087</v>
      </c>
      <c r="E10" s="4">
        <v>0.31403356977632307</v>
      </c>
      <c r="F10" s="5">
        <f t="shared" si="0"/>
        <v>0.98362418213179947</v>
      </c>
      <c r="G10" s="5">
        <f t="shared" si="1"/>
        <v>0.32787472737726647</v>
      </c>
    </row>
    <row r="11" spans="1:8" x14ac:dyDescent="0.3">
      <c r="A11" s="2"/>
      <c r="B11" s="2" t="s">
        <v>56</v>
      </c>
      <c r="C11" s="4">
        <v>0.36523908462704413</v>
      </c>
      <c r="D11" s="4">
        <v>0.35081794126832094</v>
      </c>
      <c r="E11" s="4">
        <v>0.33585165136636419</v>
      </c>
      <c r="F11" s="5">
        <f t="shared" si="0"/>
        <v>1.0519086772617294</v>
      </c>
      <c r="G11" s="5">
        <f t="shared" si="1"/>
        <v>0.35063622575390979</v>
      </c>
    </row>
    <row r="12" spans="1:8" x14ac:dyDescent="0.3">
      <c r="A12" s="2"/>
      <c r="B12" s="2" t="s">
        <v>57</v>
      </c>
      <c r="C12" s="4">
        <v>0.36173268391518348</v>
      </c>
      <c r="D12" s="4">
        <v>0.34742066468777527</v>
      </c>
      <c r="E12" s="4">
        <v>0.33257519555916087</v>
      </c>
      <c r="F12" s="5">
        <f t="shared" si="0"/>
        <v>1.0417285441621196</v>
      </c>
      <c r="G12" s="5">
        <f t="shared" si="1"/>
        <v>0.34724284805403988</v>
      </c>
    </row>
    <row r="13" spans="1:8" x14ac:dyDescent="0.3">
      <c r="A13" s="2" t="s">
        <v>51</v>
      </c>
      <c r="B13" s="2" t="s">
        <v>55</v>
      </c>
      <c r="C13" s="4">
        <v>0.34053658309904117</v>
      </c>
      <c r="D13" s="4">
        <v>0.32660093605402124</v>
      </c>
      <c r="E13" s="4">
        <v>0.31223393082010276</v>
      </c>
      <c r="F13" s="5">
        <f t="shared" si="0"/>
        <v>0.97937144997316516</v>
      </c>
      <c r="G13" s="5">
        <f t="shared" si="1"/>
        <v>0.32645714999105507</v>
      </c>
    </row>
    <row r="14" spans="1:8" x14ac:dyDescent="0.3">
      <c r="A14" s="2"/>
      <c r="B14" s="2" t="s">
        <v>56</v>
      </c>
      <c r="C14" s="4">
        <v>0.33941355396339212</v>
      </c>
      <c r="D14" s="4">
        <v>0.32589331835585039</v>
      </c>
      <c r="E14" s="4">
        <v>0.31190153983180774</v>
      </c>
      <c r="F14" s="5">
        <f t="shared" si="0"/>
        <v>0.97720841215105025</v>
      </c>
      <c r="G14" s="5">
        <f t="shared" si="1"/>
        <v>0.3257361373836834</v>
      </c>
    </row>
    <row r="15" spans="1:8" x14ac:dyDescent="0.3">
      <c r="A15" s="2"/>
      <c r="B15" s="2" t="s">
        <v>57</v>
      </c>
      <c r="C15" s="4">
        <v>0.33790445330726748</v>
      </c>
      <c r="D15" s="4">
        <v>0.32438967366836174</v>
      </c>
      <c r="E15" s="4">
        <v>0.3104129877781181</v>
      </c>
      <c r="F15" s="5">
        <f t="shared" si="0"/>
        <v>0.97270711475374738</v>
      </c>
      <c r="G15" s="5">
        <f t="shared" si="1"/>
        <v>0.32423570491791581</v>
      </c>
    </row>
    <row r="16" spans="1:8" x14ac:dyDescent="0.3">
      <c r="A16" s="2" t="s">
        <v>52</v>
      </c>
      <c r="B16" s="2" t="s">
        <v>55</v>
      </c>
      <c r="C16" s="4">
        <v>0.32048560853074448</v>
      </c>
      <c r="D16" s="4">
        <v>0.30774901835446949</v>
      </c>
      <c r="E16" s="4">
        <v>0.29457872386143807</v>
      </c>
      <c r="F16" s="5">
        <f t="shared" si="0"/>
        <v>0.92281335074665205</v>
      </c>
      <c r="G16" s="5">
        <f t="shared" si="1"/>
        <v>0.307604450248884</v>
      </c>
    </row>
    <row r="17" spans="1:7" x14ac:dyDescent="0.3">
      <c r="A17" s="2"/>
      <c r="B17" s="2" t="s">
        <v>56</v>
      </c>
      <c r="C17" s="4">
        <v>0.35670601659250989</v>
      </c>
      <c r="D17" s="4">
        <v>0.34237790870127366</v>
      </c>
      <c r="E17" s="4">
        <v>0.32755295161672171</v>
      </c>
      <c r="F17" s="5">
        <f t="shared" si="0"/>
        <v>1.0266368769105052</v>
      </c>
      <c r="G17" s="5">
        <f t="shared" si="1"/>
        <v>0.34221229230350175</v>
      </c>
    </row>
    <row r="18" spans="1:7" x14ac:dyDescent="0.3">
      <c r="A18" s="2"/>
      <c r="B18" s="2" t="s">
        <v>57</v>
      </c>
      <c r="C18" s="4">
        <v>0.35515838150873408</v>
      </c>
      <c r="D18" s="4">
        <v>0.34083627131407646</v>
      </c>
      <c r="E18" s="4">
        <v>0.32602729286614895</v>
      </c>
      <c r="F18" s="5">
        <f t="shared" si="0"/>
        <v>1.0220219456889594</v>
      </c>
      <c r="G18" s="5">
        <f t="shared" si="1"/>
        <v>0.34067398189631981</v>
      </c>
    </row>
    <row r="19" spans="1:7" x14ac:dyDescent="0.3">
      <c r="A19" s="2" t="s">
        <v>53</v>
      </c>
      <c r="B19" s="2" t="s">
        <v>55</v>
      </c>
      <c r="C19" s="4">
        <v>0.35418217975669902</v>
      </c>
      <c r="D19" s="4">
        <v>0.34026838133803811</v>
      </c>
      <c r="E19" s="4">
        <v>0.32582726892419089</v>
      </c>
      <c r="F19" s="5">
        <f t="shared" si="0"/>
        <v>1.0202778300189279</v>
      </c>
      <c r="G19" s="5">
        <f t="shared" si="1"/>
        <v>0.3400926100063093</v>
      </c>
    </row>
    <row r="20" spans="1:7" x14ac:dyDescent="0.3">
      <c r="A20" s="2"/>
      <c r="B20" s="2" t="s">
        <v>56</v>
      </c>
      <c r="C20" s="4">
        <v>0.3742205211857913</v>
      </c>
      <c r="D20" s="4">
        <v>0.35961248140728436</v>
      </c>
      <c r="E20" s="4">
        <v>0.34441834175189351</v>
      </c>
      <c r="F20" s="5">
        <f t="shared" si="0"/>
        <v>1.0782513443449693</v>
      </c>
      <c r="G20" s="5">
        <f t="shared" si="1"/>
        <v>0.35941711478165644</v>
      </c>
    </row>
    <row r="21" spans="1:7" x14ac:dyDescent="0.3">
      <c r="A21" s="2"/>
      <c r="B21" s="2" t="s">
        <v>57</v>
      </c>
      <c r="C21" s="4">
        <v>0.36863182853641141</v>
      </c>
      <c r="D21" s="4">
        <v>0.35424434159926488</v>
      </c>
      <c r="E21" s="4">
        <v>0.33928420299331691</v>
      </c>
      <c r="F21" s="5">
        <f t="shared" si="0"/>
        <v>1.0621603731289933</v>
      </c>
      <c r="G21" s="5">
        <f t="shared" si="1"/>
        <v>0.3540534577096644</v>
      </c>
    </row>
    <row r="22" spans="1:7" x14ac:dyDescent="0.3">
      <c r="A22" s="2" t="s">
        <v>54</v>
      </c>
      <c r="B22" s="2" t="s">
        <v>55</v>
      </c>
      <c r="C22" s="4">
        <v>0.3449816518759562</v>
      </c>
      <c r="D22" s="4">
        <v>0.33040289119764216</v>
      </c>
      <c r="E22" s="4">
        <v>0.31543667674549991</v>
      </c>
      <c r="F22" s="5">
        <f t="shared" si="0"/>
        <v>0.99082121981909821</v>
      </c>
      <c r="G22" s="5">
        <f t="shared" si="1"/>
        <v>0.33027373993969938</v>
      </c>
    </row>
    <row r="23" spans="1:7" x14ac:dyDescent="0.3">
      <c r="A23" s="2"/>
      <c r="B23" s="2" t="s">
        <v>56</v>
      </c>
      <c r="C23" s="4">
        <v>0.31859694349415862</v>
      </c>
      <c r="D23" s="4">
        <v>0.30577875478627425</v>
      </c>
      <c r="E23" s="4">
        <v>0.29254880255971777</v>
      </c>
      <c r="F23" s="5">
        <f t="shared" si="0"/>
        <v>0.91692450084015076</v>
      </c>
      <c r="G23" s="5">
        <f t="shared" si="1"/>
        <v>0.30564150028005027</v>
      </c>
    </row>
    <row r="24" spans="1:7" x14ac:dyDescent="0.3">
      <c r="A24" s="2"/>
      <c r="B24" s="2" t="s">
        <v>57</v>
      </c>
      <c r="C24" s="4">
        <v>0.31012617037266832</v>
      </c>
      <c r="D24" s="4">
        <v>0.29768608601253543</v>
      </c>
      <c r="E24" s="4">
        <v>0.28484741871611763</v>
      </c>
      <c r="F24" s="5">
        <f t="shared" si="0"/>
        <v>0.89265967510132138</v>
      </c>
      <c r="G24" s="5">
        <f t="shared" si="1"/>
        <v>0.29755322503377379</v>
      </c>
    </row>
    <row r="25" spans="1:7" x14ac:dyDescent="0.3">
      <c r="A25" s="2"/>
      <c r="B25" s="2" t="s">
        <v>6</v>
      </c>
      <c r="C25" s="5">
        <f>SUM(C4:C24)</f>
        <v>6.9913226485226723</v>
      </c>
      <c r="D25" s="5">
        <f>SUM(D4:D24)</f>
        <v>6.7083389231277497</v>
      </c>
      <c r="E25" s="5">
        <f>SUM(E4:E24)</f>
        <v>6.4146158162257843</v>
      </c>
      <c r="F25" s="5">
        <f>SUM(C4:E24)</f>
        <v>20.114277387876207</v>
      </c>
      <c r="G25" s="5">
        <f>AVERAGE(C4:E24)</f>
        <v>0.31927424425200329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6.4219707116893341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3.4675235070767307E-2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1.7854968234471968E-3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4.1537220792338125E-2</v>
      </c>
    </row>
    <row r="31" spans="1:7" x14ac:dyDescent="0.3">
      <c r="D31" s="8" t="s">
        <v>63</v>
      </c>
      <c r="E31" s="2">
        <f>E30-E29-E28</f>
        <v>5.0764888981236211E-3</v>
      </c>
    </row>
    <row r="32" spans="1:7" x14ac:dyDescent="0.3">
      <c r="D32" s="8" t="s">
        <v>20</v>
      </c>
      <c r="E32" s="2">
        <f>SUMSQ(C4:E24)-E27</f>
        <v>4.9693947112311676E-2</v>
      </c>
    </row>
    <row r="33" spans="2:7" x14ac:dyDescent="0.3">
      <c r="D33" s="8" t="s">
        <v>21</v>
      </c>
      <c r="E33" s="2">
        <f>E32-E31-E29-E28</f>
        <v>8.1567263199735507E-3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0.80977239605792461</v>
      </c>
      <c r="D38" s="2">
        <f>F5</f>
        <v>0.86203419255850311</v>
      </c>
      <c r="E38" s="2">
        <f>F6</f>
        <v>0.85864463293985338</v>
      </c>
      <c r="F38" s="2">
        <f t="shared" ref="F38:F45" si="2">SUM(C38:E38)</f>
        <v>2.5304512215562811</v>
      </c>
      <c r="G38" s="2">
        <f t="shared" ref="G38:G44" si="3">F38/9</f>
        <v>0.28116124683958676</v>
      </c>
    </row>
    <row r="39" spans="2:7" x14ac:dyDescent="0.3">
      <c r="B39" s="14" t="s">
        <v>12</v>
      </c>
      <c r="C39" s="2">
        <f>F7</f>
        <v>0.84321627399141974</v>
      </c>
      <c r="D39" s="2">
        <f>F8</f>
        <v>0.89681144821265235</v>
      </c>
      <c r="E39" s="2">
        <f>F9</f>
        <v>0.90468294708266472</v>
      </c>
      <c r="F39" s="2">
        <f t="shared" si="2"/>
        <v>2.644710669286737</v>
      </c>
      <c r="G39" s="2">
        <f t="shared" si="3"/>
        <v>0.29385674103185966</v>
      </c>
    </row>
    <row r="40" spans="2:7" x14ac:dyDescent="0.3">
      <c r="B40" s="14" t="s">
        <v>13</v>
      </c>
      <c r="C40" s="2">
        <f>F10</f>
        <v>0.98362418213179947</v>
      </c>
      <c r="D40" s="2">
        <f>F11</f>
        <v>1.0519086772617294</v>
      </c>
      <c r="E40" s="2">
        <f>F12</f>
        <v>1.0417285441621196</v>
      </c>
      <c r="F40" s="2">
        <f t="shared" si="2"/>
        <v>3.0772614035556485</v>
      </c>
      <c r="G40" s="2">
        <f t="shared" si="3"/>
        <v>0.3419179337284054</v>
      </c>
    </row>
    <row r="41" spans="2:7" x14ac:dyDescent="0.3">
      <c r="B41" s="14" t="s">
        <v>14</v>
      </c>
      <c r="C41" s="2">
        <f>F13</f>
        <v>0.97937144997316516</v>
      </c>
      <c r="D41" s="2">
        <f>F14</f>
        <v>0.97720841215105025</v>
      </c>
      <c r="E41" s="2">
        <f>F15</f>
        <v>0.97270711475374738</v>
      </c>
      <c r="F41" s="2">
        <f t="shared" si="2"/>
        <v>2.9292869768779628</v>
      </c>
      <c r="G41" s="2">
        <f t="shared" si="3"/>
        <v>0.32547633076421811</v>
      </c>
    </row>
    <row r="42" spans="2:7" x14ac:dyDescent="0.3">
      <c r="B42" s="14" t="s">
        <v>15</v>
      </c>
      <c r="C42" s="2">
        <f>F16</f>
        <v>0.92281335074665205</v>
      </c>
      <c r="D42" s="2">
        <f>F17</f>
        <v>1.0266368769105052</v>
      </c>
      <c r="E42" s="2">
        <f>F18</f>
        <v>1.0220219456889594</v>
      </c>
      <c r="F42" s="2">
        <f t="shared" si="2"/>
        <v>2.9714721733461165</v>
      </c>
      <c r="G42" s="2">
        <f t="shared" si="3"/>
        <v>0.33016357481623515</v>
      </c>
    </row>
    <row r="43" spans="2:7" x14ac:dyDescent="0.3">
      <c r="B43" s="14" t="s">
        <v>16</v>
      </c>
      <c r="C43" s="2">
        <f>F19</f>
        <v>1.0202778300189279</v>
      </c>
      <c r="D43" s="2">
        <f>F20</f>
        <v>1.0782513443449693</v>
      </c>
      <c r="E43" s="2">
        <f>F21</f>
        <v>1.0621603731289933</v>
      </c>
      <c r="F43" s="2">
        <f t="shared" si="2"/>
        <v>3.1606895474928907</v>
      </c>
      <c r="G43" s="2">
        <f t="shared" si="3"/>
        <v>0.35118772749921007</v>
      </c>
    </row>
    <row r="44" spans="2:7" x14ac:dyDescent="0.3">
      <c r="B44" s="14" t="s">
        <v>17</v>
      </c>
      <c r="C44" s="2">
        <f>F22</f>
        <v>0.99082121981909821</v>
      </c>
      <c r="D44" s="2">
        <f>F23</f>
        <v>0.91692450084015076</v>
      </c>
      <c r="E44" s="2">
        <f>F24</f>
        <v>0.89265967510132138</v>
      </c>
      <c r="F44" s="2">
        <f t="shared" si="2"/>
        <v>2.8004053957605706</v>
      </c>
      <c r="G44" s="2">
        <f t="shared" si="3"/>
        <v>0.31115615508450783</v>
      </c>
    </row>
    <row r="45" spans="2:7" x14ac:dyDescent="0.3">
      <c r="B45" s="2" t="s">
        <v>6</v>
      </c>
      <c r="C45" s="2">
        <f>SUM(C38:C44)</f>
        <v>6.5498967027389874</v>
      </c>
      <c r="D45" s="2">
        <f>SUM(D38:D44)</f>
        <v>6.8097754522795597</v>
      </c>
      <c r="E45" s="2">
        <f>SUM(E38:E44)</f>
        <v>6.7546052328576591</v>
      </c>
      <c r="F45" s="2">
        <f t="shared" si="2"/>
        <v>20.114277387876207</v>
      </c>
      <c r="G45" s="2">
        <f>AVERAGE(G38:G44)</f>
        <v>0.31927424425200329</v>
      </c>
    </row>
    <row r="46" spans="2:7" x14ac:dyDescent="0.3">
      <c r="B46" s="14" t="s">
        <v>7</v>
      </c>
      <c r="C46" s="2">
        <f>C45/(B28*B27)</f>
        <v>0.31189984298757084</v>
      </c>
      <c r="D46" s="2">
        <f>D45/(B28*B27)</f>
        <v>0.3242750215371219</v>
      </c>
      <c r="E46" s="2">
        <f>E45/(B28*B27)</f>
        <v>0.32164786823131708</v>
      </c>
      <c r="F46" s="2"/>
      <c r="G46" s="2">
        <f>AVERAGE(G38:G44)</f>
        <v>0.31927424425200329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3.4675235070767307E-2</v>
      </c>
      <c r="D50" s="2">
        <f>C50/B50</f>
        <v>5.7792058451278843E-3</v>
      </c>
      <c r="E50" s="2">
        <f>D50/D53</f>
        <v>29.757850879586481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1.7854968234471968E-3</v>
      </c>
      <c r="D51" s="2">
        <f>C51/B51</f>
        <v>8.9274841172359842E-4</v>
      </c>
      <c r="E51" s="2">
        <f>D51/D53</f>
        <v>4.5968727920385488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NS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5.0764888981236211E-3</v>
      </c>
      <c r="D52" s="2">
        <f>C52/B52</f>
        <v>4.2304074151030174E-4</v>
      </c>
      <c r="E52" s="2">
        <f>D52/D53</f>
        <v>2.1782894811518316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8.1567263199735507E-3</v>
      </c>
      <c r="D53" s="18">
        <f>C53/B53</f>
        <v>1.9420776952317978E-4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4.9693947112311676E-2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4.6452815908329054E-3</v>
      </c>
      <c r="J59" s="23">
        <f>I59*1.4142*I56</f>
        <v>1.7724560596011903E-2</v>
      </c>
      <c r="K59" s="23">
        <f>I59*1.4142*I57</f>
        <v>1.3257499616576119E-2</v>
      </c>
    </row>
    <row r="60" spans="1:11" x14ac:dyDescent="0.3">
      <c r="A60" s="14" t="s">
        <v>8</v>
      </c>
      <c r="B60" s="2">
        <f>G4</f>
        <v>0.2699241320193082</v>
      </c>
      <c r="C60" s="2">
        <f>G5</f>
        <v>0.28734473085283435</v>
      </c>
      <c r="D60" s="2">
        <f>G6</f>
        <v>0.28621487764661779</v>
      </c>
      <c r="E60" s="2">
        <f>SUM(B60:D60)</f>
        <v>0.84348374051876029</v>
      </c>
      <c r="F60" s="23">
        <f>E60/3</f>
        <v>0.28116124683958676</v>
      </c>
      <c r="H60" s="25" t="s">
        <v>45</v>
      </c>
      <c r="I60" s="23">
        <f>SQRT(D53/(B28*B27))</f>
        <v>3.0410506449109528E-3</v>
      </c>
      <c r="J60" s="23">
        <f>I60*1.4142*I56</f>
        <v>1.1603448655865161E-2</v>
      </c>
      <c r="K60" s="23">
        <f>J60*1.4142*I57</f>
        <v>3.3115907636185007E-2</v>
      </c>
    </row>
    <row r="61" spans="1:11" x14ac:dyDescent="0.3">
      <c r="A61" s="14" t="s">
        <v>12</v>
      </c>
      <c r="B61" s="2">
        <f>G7</f>
        <v>0.28107209133047323</v>
      </c>
      <c r="C61" s="2">
        <f>G8</f>
        <v>0.29893714940421745</v>
      </c>
      <c r="D61" s="2">
        <f>G9</f>
        <v>0.30156098236088824</v>
      </c>
      <c r="E61" s="2">
        <f t="shared" ref="E61:E66" si="4">SUM(B61:D61)</f>
        <v>0.88157022309557886</v>
      </c>
      <c r="F61" s="23">
        <f t="shared" ref="F61:F66" si="5">E61/3</f>
        <v>0.2938567410318596</v>
      </c>
      <c r="H61" s="25" t="s">
        <v>46</v>
      </c>
      <c r="I61" s="23">
        <f>SQRT(D53/(B27))</f>
        <v>8.0458637307869729E-3</v>
      </c>
      <c r="J61" s="23">
        <f>I61*1.4142*I56</f>
        <v>3.0699839494125917E-2</v>
      </c>
      <c r="K61" s="23">
        <f>J61*1.4142*I57</f>
        <v>8.761645604553038E-2</v>
      </c>
    </row>
    <row r="62" spans="1:11" x14ac:dyDescent="0.3">
      <c r="A62" s="14" t="s">
        <v>13</v>
      </c>
      <c r="B62" s="2">
        <f>G10</f>
        <v>0.32787472737726647</v>
      </c>
      <c r="C62" s="2">
        <f>G11</f>
        <v>0.35063622575390979</v>
      </c>
      <c r="D62" s="2">
        <f>G12</f>
        <v>0.34724284805403988</v>
      </c>
      <c r="E62" s="2">
        <f t="shared" si="4"/>
        <v>1.0257538011852161</v>
      </c>
      <c r="F62" s="23">
        <f t="shared" si="5"/>
        <v>0.34191793372840534</v>
      </c>
    </row>
    <row r="63" spans="1:11" x14ac:dyDescent="0.3">
      <c r="A63" s="14" t="s">
        <v>14</v>
      </c>
      <c r="B63" s="2">
        <f>G13</f>
        <v>0.32645714999105507</v>
      </c>
      <c r="C63" s="2">
        <f>G14</f>
        <v>0.3257361373836834</v>
      </c>
      <c r="D63" s="2">
        <f>G15</f>
        <v>0.32423570491791581</v>
      </c>
      <c r="E63" s="2">
        <f t="shared" si="4"/>
        <v>0.97642899229265434</v>
      </c>
      <c r="F63" s="23">
        <f t="shared" si="5"/>
        <v>0.32547633076421811</v>
      </c>
      <c r="H63" s="25" t="s">
        <v>47</v>
      </c>
      <c r="I63" s="5">
        <f>SQRT(D53)*100/(G25)</f>
        <v>4.3648509152837107</v>
      </c>
    </row>
    <row r="64" spans="1:11" x14ac:dyDescent="0.3">
      <c r="A64" s="14" t="s">
        <v>15</v>
      </c>
      <c r="B64" s="2">
        <f>G16</f>
        <v>0.307604450248884</v>
      </c>
      <c r="C64" s="2">
        <f>G17</f>
        <v>0.34221229230350175</v>
      </c>
      <c r="D64" s="2">
        <f>G18</f>
        <v>0.34067398189631981</v>
      </c>
      <c r="E64" s="2">
        <f t="shared" si="4"/>
        <v>0.99049072444870556</v>
      </c>
      <c r="F64" s="23">
        <f t="shared" si="5"/>
        <v>0.33016357481623521</v>
      </c>
    </row>
    <row r="65" spans="1:6" x14ac:dyDescent="0.3">
      <c r="A65" s="14" t="s">
        <v>16</v>
      </c>
      <c r="B65" s="2">
        <f>G19</f>
        <v>0.3400926100063093</v>
      </c>
      <c r="C65" s="2">
        <f>G20</f>
        <v>0.35941711478165644</v>
      </c>
      <c r="D65" s="2">
        <f>G21</f>
        <v>0.3540534577096644</v>
      </c>
      <c r="E65" s="2">
        <f t="shared" si="4"/>
        <v>1.0535631824976301</v>
      </c>
      <c r="F65" s="23">
        <f t="shared" si="5"/>
        <v>0.35118772749921007</v>
      </c>
    </row>
    <row r="66" spans="1:6" x14ac:dyDescent="0.3">
      <c r="A66" s="14" t="s">
        <v>17</v>
      </c>
      <c r="B66" s="2">
        <f>G22</f>
        <v>0.33027373993969938</v>
      </c>
      <c r="C66" s="2">
        <f>G23</f>
        <v>0.30564150028005027</v>
      </c>
      <c r="D66" s="2">
        <f>G24</f>
        <v>0.29755322503377379</v>
      </c>
      <c r="E66" s="2">
        <f t="shared" si="4"/>
        <v>0.93346846525352345</v>
      </c>
      <c r="F66" s="23">
        <f t="shared" si="5"/>
        <v>0.31115615508450783</v>
      </c>
    </row>
    <row r="67" spans="1:6" x14ac:dyDescent="0.3">
      <c r="A67" s="2" t="s">
        <v>6</v>
      </c>
      <c r="B67" s="2">
        <f>SUM(B60:B66)</f>
        <v>2.1832989009129955</v>
      </c>
      <c r="C67" s="2">
        <f>SUM(C60:C66)</f>
        <v>2.2699251507598532</v>
      </c>
      <c r="D67" s="2">
        <f>SUM(D60:D66)</f>
        <v>2.25153507761922</v>
      </c>
      <c r="E67" s="2">
        <f>SUM(E60:E66)</f>
        <v>6.7047591292920687</v>
      </c>
      <c r="F67" s="23">
        <f>SUM(C67:E67)</f>
        <v>11.226219357671141</v>
      </c>
    </row>
    <row r="68" spans="1:6" x14ac:dyDescent="0.3">
      <c r="A68" s="14" t="s">
        <v>7</v>
      </c>
      <c r="B68" s="23">
        <f>AVERAGE(B60:B66)</f>
        <v>0.31189984298757079</v>
      </c>
      <c r="C68" s="23">
        <f>AVERAGE(C60:C66)</f>
        <v>0.3242750215371219</v>
      </c>
      <c r="D68" s="23">
        <f>AVERAGE(D60:D66)</f>
        <v>0.32164786823131714</v>
      </c>
      <c r="E68" s="2"/>
      <c r="F68" s="23">
        <f>AVERAGE(F60:F66)</f>
        <v>0.31927424425200324</v>
      </c>
    </row>
  </sheetData>
  <mergeCells count="1">
    <mergeCell ref="C57:D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1FDA-8C67-47D7-91AD-41A825E479E0}">
  <dimension ref="A1:K68"/>
  <sheetViews>
    <sheetView topLeftCell="A43" zoomScale="80" zoomScaleNormal="80" workbookViewId="0">
      <selection activeCell="E52" sqref="E52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0.22979368928909635</v>
      </c>
      <c r="D4" s="4">
        <v>0.21966973665635173</v>
      </c>
      <c r="E4" s="4">
        <v>0.23962469966588357</v>
      </c>
      <c r="F4" s="5">
        <f>SUM(C4:E4)</f>
        <v>0.6890881256113317</v>
      </c>
      <c r="G4" s="5">
        <f>AVERAGE(C4:E4)</f>
        <v>0.2296960418704439</v>
      </c>
    </row>
    <row r="5" spans="1:8" x14ac:dyDescent="0.3">
      <c r="A5" s="2"/>
      <c r="B5" s="2" t="s">
        <v>56</v>
      </c>
      <c r="C5" s="4">
        <v>0.24124806828648257</v>
      </c>
      <c r="D5" s="4">
        <v>0.23067604862742994</v>
      </c>
      <c r="E5" s="4">
        <v>0.25149440856615013</v>
      </c>
      <c r="F5" s="5">
        <f t="shared" ref="F5:F24" si="0">SUM(C5:E5)</f>
        <v>0.72341852548006269</v>
      </c>
      <c r="G5" s="5">
        <f t="shared" ref="G5:G24" si="1">AVERAGE(C5:E5)</f>
        <v>0.24113950849335422</v>
      </c>
    </row>
    <row r="6" spans="1:8" x14ac:dyDescent="0.3">
      <c r="A6" s="2"/>
      <c r="B6" s="2" t="s">
        <v>57</v>
      </c>
      <c r="C6" s="4">
        <v>0.23295031189280302</v>
      </c>
      <c r="D6" s="4">
        <v>0.22296089200642843</v>
      </c>
      <c r="E6" s="4">
        <v>0.24260666411096218</v>
      </c>
      <c r="F6" s="5">
        <f t="shared" si="0"/>
        <v>0.69851786801019367</v>
      </c>
      <c r="G6" s="5">
        <f t="shared" si="1"/>
        <v>0.23283928933673123</v>
      </c>
    </row>
    <row r="7" spans="1:8" x14ac:dyDescent="0.3">
      <c r="A7" s="2" t="s">
        <v>49</v>
      </c>
      <c r="B7" s="2" t="s">
        <v>55</v>
      </c>
      <c r="C7" s="4">
        <v>0.24753210129519038</v>
      </c>
      <c r="D7" s="4">
        <v>0.23650375406805824</v>
      </c>
      <c r="E7" s="4">
        <v>0.25824201902177402</v>
      </c>
      <c r="F7" s="5">
        <f t="shared" si="0"/>
        <v>0.74227787438502268</v>
      </c>
      <c r="G7" s="5">
        <f t="shared" si="1"/>
        <v>0.24742595812834089</v>
      </c>
    </row>
    <row r="8" spans="1:8" x14ac:dyDescent="0.3">
      <c r="A8" s="2"/>
      <c r="B8" s="2" t="s">
        <v>56</v>
      </c>
      <c r="C8" s="4">
        <v>0.242013513114229</v>
      </c>
      <c r="D8" s="4">
        <v>0.23168109512244886</v>
      </c>
      <c r="E8" s="4">
        <v>0.25198527930461856</v>
      </c>
      <c r="F8" s="5">
        <f t="shared" si="0"/>
        <v>0.72567988754129642</v>
      </c>
      <c r="G8" s="5">
        <f t="shared" si="1"/>
        <v>0.24189329584709882</v>
      </c>
    </row>
    <row r="9" spans="1:8" x14ac:dyDescent="0.3">
      <c r="A9" s="2"/>
      <c r="B9" s="2" t="s">
        <v>57</v>
      </c>
      <c r="C9" s="4">
        <v>0.23831200318292928</v>
      </c>
      <c r="D9" s="4">
        <v>0.22825893544032591</v>
      </c>
      <c r="E9" s="4">
        <v>0.24799889007374354</v>
      </c>
      <c r="F9" s="5">
        <f t="shared" si="0"/>
        <v>0.7145698286969987</v>
      </c>
      <c r="G9" s="5">
        <f t="shared" si="1"/>
        <v>0.23818994289899956</v>
      </c>
    </row>
    <row r="10" spans="1:8" x14ac:dyDescent="0.3">
      <c r="A10" s="2" t="s">
        <v>50</v>
      </c>
      <c r="B10" s="2" t="s">
        <v>55</v>
      </c>
      <c r="C10" s="4">
        <v>0.26217901029383928</v>
      </c>
      <c r="D10" s="4">
        <v>0.25100559710704451</v>
      </c>
      <c r="E10" s="4">
        <v>0.27293753981103624</v>
      </c>
      <c r="F10" s="5">
        <f t="shared" si="0"/>
        <v>0.78612214721191997</v>
      </c>
      <c r="G10" s="5">
        <f t="shared" si="1"/>
        <v>0.26204071573730664</v>
      </c>
    </row>
    <row r="11" spans="1:8" x14ac:dyDescent="0.3">
      <c r="A11" s="2"/>
      <c r="B11" s="2" t="s">
        <v>56</v>
      </c>
      <c r="C11" s="4">
        <v>0.2685282843319467</v>
      </c>
      <c r="D11" s="4">
        <v>0.25729217212438521</v>
      </c>
      <c r="E11" s="4">
        <v>0.27930707372651509</v>
      </c>
      <c r="F11" s="5">
        <f t="shared" si="0"/>
        <v>0.805127530182847</v>
      </c>
      <c r="G11" s="5">
        <f t="shared" si="1"/>
        <v>0.26837584339428233</v>
      </c>
    </row>
    <row r="12" spans="1:8" x14ac:dyDescent="0.3">
      <c r="A12" s="2"/>
      <c r="B12" s="2" t="s">
        <v>57</v>
      </c>
      <c r="C12" s="4">
        <v>0.26415069109229805</v>
      </c>
      <c r="D12" s="4">
        <v>0.25324926760689043</v>
      </c>
      <c r="E12" s="4">
        <v>0.27458843587187853</v>
      </c>
      <c r="F12" s="5">
        <f t="shared" si="0"/>
        <v>0.79198839457106696</v>
      </c>
      <c r="G12" s="5">
        <f t="shared" si="1"/>
        <v>0.263996131523689</v>
      </c>
    </row>
    <row r="13" spans="1:8" x14ac:dyDescent="0.3">
      <c r="A13" s="2" t="s">
        <v>51</v>
      </c>
      <c r="B13" s="2" t="s">
        <v>55</v>
      </c>
      <c r="C13" s="4">
        <v>0.24964768497798687</v>
      </c>
      <c r="D13" s="4">
        <v>0.2422994545341256</v>
      </c>
      <c r="E13" s="4">
        <v>0.25021095187840559</v>
      </c>
      <c r="F13" s="5">
        <f t="shared" si="0"/>
        <v>0.74215809139051803</v>
      </c>
      <c r="G13" s="5">
        <f t="shared" si="1"/>
        <v>0.24738603046350602</v>
      </c>
    </row>
    <row r="14" spans="1:8" x14ac:dyDescent="0.3">
      <c r="A14" s="2"/>
      <c r="B14" s="2" t="s">
        <v>56</v>
      </c>
      <c r="C14" s="4">
        <v>0.25812191679972363</v>
      </c>
      <c r="D14" s="4">
        <v>0.24719193663045014</v>
      </c>
      <c r="E14" s="4">
        <v>0.2686390986433384</v>
      </c>
      <c r="F14" s="5">
        <f t="shared" si="0"/>
        <v>0.77395295207351222</v>
      </c>
      <c r="G14" s="5">
        <f t="shared" si="1"/>
        <v>0.25798431735783739</v>
      </c>
    </row>
    <row r="15" spans="1:8" x14ac:dyDescent="0.3">
      <c r="A15" s="2"/>
      <c r="B15" s="2" t="s">
        <v>57</v>
      </c>
      <c r="C15" s="4">
        <v>0.25737250702889297</v>
      </c>
      <c r="D15" s="4">
        <v>0.24638305658395251</v>
      </c>
      <c r="E15" s="4">
        <v>0.27595044430505467</v>
      </c>
      <c r="F15" s="5">
        <f t="shared" si="0"/>
        <v>0.77970600791790012</v>
      </c>
      <c r="G15" s="5">
        <f t="shared" si="1"/>
        <v>0.25990200263930002</v>
      </c>
    </row>
    <row r="16" spans="1:8" x14ac:dyDescent="0.3">
      <c r="A16" s="2" t="s">
        <v>52</v>
      </c>
      <c r="B16" s="2" t="s">
        <v>55</v>
      </c>
      <c r="C16" s="4">
        <v>0.24887492077480364</v>
      </c>
      <c r="D16" s="4">
        <v>0.23834943873351414</v>
      </c>
      <c r="E16" s="4">
        <v>0.25901028410952842</v>
      </c>
      <c r="F16" s="5">
        <f t="shared" si="0"/>
        <v>0.74623464361784619</v>
      </c>
      <c r="G16" s="5">
        <f t="shared" si="1"/>
        <v>0.24874488120594873</v>
      </c>
    </row>
    <row r="17" spans="1:7" x14ac:dyDescent="0.3">
      <c r="A17" s="2"/>
      <c r="B17" s="2" t="s">
        <v>56</v>
      </c>
      <c r="C17" s="4">
        <v>0.26578292182571284</v>
      </c>
      <c r="D17" s="4">
        <v>0.25447304907561002</v>
      </c>
      <c r="E17" s="4">
        <v>0.27666622043022338</v>
      </c>
      <c r="F17" s="5">
        <f t="shared" si="0"/>
        <v>0.79692219133154618</v>
      </c>
      <c r="G17" s="5">
        <f t="shared" si="1"/>
        <v>0.26564073044384873</v>
      </c>
    </row>
    <row r="18" spans="1:7" x14ac:dyDescent="0.3">
      <c r="A18" s="2"/>
      <c r="B18" s="2" t="s">
        <v>57</v>
      </c>
      <c r="C18" s="4">
        <v>0.26152939246457674</v>
      </c>
      <c r="D18" s="4">
        <v>0.25054424160409006</v>
      </c>
      <c r="E18" s="4">
        <v>0.27208173090007054</v>
      </c>
      <c r="F18" s="5">
        <f t="shared" si="0"/>
        <v>0.78415536496873739</v>
      </c>
      <c r="G18" s="5">
        <f t="shared" si="1"/>
        <v>0.26138512165624578</v>
      </c>
    </row>
    <row r="19" spans="1:7" x14ac:dyDescent="0.3">
      <c r="A19" s="2" t="s">
        <v>53</v>
      </c>
      <c r="B19" s="2" t="s">
        <v>55</v>
      </c>
      <c r="C19" s="4">
        <v>0.26961317336805052</v>
      </c>
      <c r="D19" s="4">
        <v>0.25808278082690905</v>
      </c>
      <c r="E19" s="4">
        <v>0.28071372609942413</v>
      </c>
      <c r="F19" s="5">
        <f t="shared" si="0"/>
        <v>0.80840968029438365</v>
      </c>
      <c r="G19" s="5">
        <f t="shared" si="1"/>
        <v>0.26946989343146122</v>
      </c>
    </row>
    <row r="20" spans="1:7" x14ac:dyDescent="0.3">
      <c r="A20" s="2"/>
      <c r="B20" s="2" t="s">
        <v>56</v>
      </c>
      <c r="C20" s="4">
        <v>0.27031640629519743</v>
      </c>
      <c r="D20" s="4">
        <v>0.25911324883317138</v>
      </c>
      <c r="E20" s="4">
        <v>0.28104403256039168</v>
      </c>
      <c r="F20" s="5">
        <f t="shared" si="0"/>
        <v>0.81047368768876049</v>
      </c>
      <c r="G20" s="5">
        <f t="shared" si="1"/>
        <v>0.2701578958962535</v>
      </c>
    </row>
    <row r="21" spans="1:7" x14ac:dyDescent="0.3">
      <c r="A21" s="2"/>
      <c r="B21" s="2" t="s">
        <v>57</v>
      </c>
      <c r="C21" s="4">
        <v>0.26586086541829451</v>
      </c>
      <c r="D21" s="4">
        <v>0.25499866057970433</v>
      </c>
      <c r="E21" s="4">
        <v>0.27624110933295853</v>
      </c>
      <c r="F21" s="5">
        <f t="shared" si="0"/>
        <v>0.79710063533095743</v>
      </c>
      <c r="G21" s="5">
        <f t="shared" si="1"/>
        <v>0.26570021177698583</v>
      </c>
    </row>
    <row r="22" spans="1:7" x14ac:dyDescent="0.3">
      <c r="A22" s="2" t="s">
        <v>54</v>
      </c>
      <c r="B22" s="2" t="s">
        <v>55</v>
      </c>
      <c r="C22" s="4">
        <v>0.22488690429905647</v>
      </c>
      <c r="D22" s="4">
        <v>0.22982547223586489</v>
      </c>
      <c r="E22" s="4">
        <v>0.23053999402205444</v>
      </c>
      <c r="F22" s="5">
        <f t="shared" si="0"/>
        <v>0.68525237055697574</v>
      </c>
      <c r="G22" s="5">
        <f t="shared" si="1"/>
        <v>0.22841745685232526</v>
      </c>
    </row>
    <row r="23" spans="1:7" x14ac:dyDescent="0.3">
      <c r="A23" s="2"/>
      <c r="B23" s="2" t="s">
        <v>56</v>
      </c>
      <c r="C23" s="4">
        <v>0.2564309576452341</v>
      </c>
      <c r="D23" s="4">
        <v>0.23626394473163817</v>
      </c>
      <c r="E23" s="4">
        <v>0.2567880666323224</v>
      </c>
      <c r="F23" s="5">
        <f t="shared" si="0"/>
        <v>0.74948296900919464</v>
      </c>
      <c r="G23" s="5">
        <f t="shared" si="1"/>
        <v>0.24982765633639822</v>
      </c>
    </row>
    <row r="24" spans="1:7" x14ac:dyDescent="0.3">
      <c r="A24" s="2"/>
      <c r="B24" s="2" t="s">
        <v>57</v>
      </c>
      <c r="C24" s="4">
        <v>0.30240067226705863</v>
      </c>
      <c r="D24" s="4">
        <v>0.25049273860820542</v>
      </c>
      <c r="E24" s="4">
        <v>0.28699804991439992</v>
      </c>
      <c r="F24" s="5">
        <f t="shared" si="0"/>
        <v>0.83989146078966403</v>
      </c>
      <c r="G24" s="5">
        <f t="shared" si="1"/>
        <v>0.27996382026322136</v>
      </c>
    </row>
    <row r="25" spans="1:7" x14ac:dyDescent="0.3">
      <c r="A25" s="2"/>
      <c r="B25" s="2" t="s">
        <v>6</v>
      </c>
      <c r="C25" s="5">
        <f>SUM(C4:C24)</f>
        <v>5.3575459959434033</v>
      </c>
      <c r="D25" s="5">
        <f>SUM(D4:D24)</f>
        <v>5.0993155217365986</v>
      </c>
      <c r="E25" s="5">
        <f>SUM(E4:E24)</f>
        <v>5.5336687189807332</v>
      </c>
      <c r="F25" s="5">
        <f>SUM(C4:E24)</f>
        <v>15.990530236660742</v>
      </c>
      <c r="G25" s="5">
        <f>AVERAGE(C4:E24)</f>
        <v>0.2538179402644562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4.0586834484057377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7.7319633962602552E-3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1.2293145627948476E-3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1.2928632250621241E-2</v>
      </c>
    </row>
    <row r="31" spans="1:7" x14ac:dyDescent="0.3">
      <c r="D31" s="8" t="s">
        <v>63</v>
      </c>
      <c r="E31" s="2">
        <f>E30-E29-E28</f>
        <v>3.9673542915661386E-3</v>
      </c>
    </row>
    <row r="32" spans="1:7" x14ac:dyDescent="0.3">
      <c r="D32" s="8" t="s">
        <v>20</v>
      </c>
      <c r="E32" s="2">
        <f>SUMSQ(C4:E24)-E27</f>
        <v>1.8731500381745647E-2</v>
      </c>
    </row>
    <row r="33" spans="2:7" x14ac:dyDescent="0.3">
      <c r="D33" s="8" t="s">
        <v>21</v>
      </c>
      <c r="E33" s="2">
        <f>E32-E31-E29-E28</f>
        <v>5.8028681311244057E-3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0.6890881256113317</v>
      </c>
      <c r="D38" s="2">
        <f>F5</f>
        <v>0.72341852548006269</v>
      </c>
      <c r="E38" s="2">
        <f>F6</f>
        <v>0.69851786801019367</v>
      </c>
      <c r="F38" s="2">
        <f t="shared" ref="F38:F45" si="2">SUM(C38:E38)</f>
        <v>2.1110245191015879</v>
      </c>
      <c r="G38" s="2">
        <f t="shared" ref="G38:G44" si="3">F38/9</f>
        <v>0.23455827990017644</v>
      </c>
    </row>
    <row r="39" spans="2:7" x14ac:dyDescent="0.3">
      <c r="B39" s="14" t="s">
        <v>12</v>
      </c>
      <c r="C39" s="2">
        <f>F7</f>
        <v>0.74227787438502268</v>
      </c>
      <c r="D39" s="2">
        <f>F8</f>
        <v>0.72567988754129642</v>
      </c>
      <c r="E39" s="2">
        <f>F9</f>
        <v>0.7145698286969987</v>
      </c>
      <c r="F39" s="2">
        <f t="shared" si="2"/>
        <v>2.1825275906233177</v>
      </c>
      <c r="G39" s="2">
        <f t="shared" si="3"/>
        <v>0.24250306562481308</v>
      </c>
    </row>
    <row r="40" spans="2:7" x14ac:dyDescent="0.3">
      <c r="B40" s="14" t="s">
        <v>13</v>
      </c>
      <c r="C40" s="2">
        <f>F10</f>
        <v>0.78612214721191997</v>
      </c>
      <c r="D40" s="2">
        <f>F11</f>
        <v>0.805127530182847</v>
      </c>
      <c r="E40" s="2">
        <f>F12</f>
        <v>0.79198839457106696</v>
      </c>
      <c r="F40" s="2">
        <f t="shared" si="2"/>
        <v>2.3832380719658337</v>
      </c>
      <c r="G40" s="2">
        <f t="shared" si="3"/>
        <v>0.26480423021842597</v>
      </c>
    </row>
    <row r="41" spans="2:7" x14ac:dyDescent="0.3">
      <c r="B41" s="14" t="s">
        <v>14</v>
      </c>
      <c r="C41" s="2">
        <f>F13</f>
        <v>0.74215809139051803</v>
      </c>
      <c r="D41" s="2">
        <f>F14</f>
        <v>0.77395295207351222</v>
      </c>
      <c r="E41" s="2">
        <f>F15</f>
        <v>0.77970600791790012</v>
      </c>
      <c r="F41" s="2">
        <f t="shared" si="2"/>
        <v>2.2958170513819303</v>
      </c>
      <c r="G41" s="2">
        <f t="shared" si="3"/>
        <v>0.25509078348688113</v>
      </c>
    </row>
    <row r="42" spans="2:7" x14ac:dyDescent="0.3">
      <c r="B42" s="14" t="s">
        <v>15</v>
      </c>
      <c r="C42" s="2">
        <f>F16</f>
        <v>0.74623464361784619</v>
      </c>
      <c r="D42" s="2">
        <f>F17</f>
        <v>0.79692219133154618</v>
      </c>
      <c r="E42" s="2">
        <f>F18</f>
        <v>0.78415536496873739</v>
      </c>
      <c r="F42" s="2">
        <f t="shared" si="2"/>
        <v>2.3273121999181301</v>
      </c>
      <c r="G42" s="2">
        <f t="shared" si="3"/>
        <v>0.25859024443534778</v>
      </c>
    </row>
    <row r="43" spans="2:7" x14ac:dyDescent="0.3">
      <c r="B43" s="14" t="s">
        <v>16</v>
      </c>
      <c r="C43" s="2">
        <f>F19</f>
        <v>0.80840968029438365</v>
      </c>
      <c r="D43" s="2">
        <f>F20</f>
        <v>0.81047368768876049</v>
      </c>
      <c r="E43" s="2">
        <f>F21</f>
        <v>0.79710063533095743</v>
      </c>
      <c r="F43" s="2">
        <f t="shared" si="2"/>
        <v>2.4159840033141018</v>
      </c>
      <c r="G43" s="2">
        <f t="shared" si="3"/>
        <v>0.26844266703490022</v>
      </c>
    </row>
    <row r="44" spans="2:7" x14ac:dyDescent="0.3">
      <c r="B44" s="14" t="s">
        <v>17</v>
      </c>
      <c r="C44" s="2">
        <f>F22</f>
        <v>0.68525237055697574</v>
      </c>
      <c r="D44" s="2">
        <f>F23</f>
        <v>0.74948296900919464</v>
      </c>
      <c r="E44" s="2">
        <f>F24</f>
        <v>0.83989146078966403</v>
      </c>
      <c r="F44" s="2">
        <f t="shared" si="2"/>
        <v>2.2746268003558345</v>
      </c>
      <c r="G44" s="2">
        <f t="shared" si="3"/>
        <v>0.25273631115064826</v>
      </c>
    </row>
    <row r="45" spans="2:7" x14ac:dyDescent="0.3">
      <c r="B45" s="2" t="s">
        <v>6</v>
      </c>
      <c r="C45" s="2">
        <f>SUM(C38:C44)</f>
        <v>5.1995429330679981</v>
      </c>
      <c r="D45" s="2">
        <f>SUM(D38:D44)</f>
        <v>5.38505774330722</v>
      </c>
      <c r="E45" s="2">
        <f>SUM(E38:E44)</f>
        <v>5.405929560285518</v>
      </c>
      <c r="F45" s="2">
        <f t="shared" si="2"/>
        <v>15.990530236660735</v>
      </c>
      <c r="G45" s="2">
        <f>AVERAGE(G38:G44)</f>
        <v>0.25381794026445614</v>
      </c>
    </row>
    <row r="46" spans="2:7" x14ac:dyDescent="0.3">
      <c r="B46" s="14" t="s">
        <v>7</v>
      </c>
      <c r="C46" s="2">
        <f>C45/(B28*B27)</f>
        <v>0.24759728252704752</v>
      </c>
      <c r="D46" s="2">
        <f>D45/(B28*B27)</f>
        <v>0.2564313211098676</v>
      </c>
      <c r="E46" s="2">
        <f>E45/(B28*B27)</f>
        <v>0.25742521715645322</v>
      </c>
      <c r="F46" s="2"/>
      <c r="G46" s="2">
        <f>AVERAGE(G38:G44)</f>
        <v>0.25381794026445614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7.7319633962602552E-3</v>
      </c>
      <c r="D50" s="2">
        <f>C50/B50</f>
        <v>1.2886605660433759E-3</v>
      </c>
      <c r="E50" s="2">
        <f>D50/D53</f>
        <v>9.3270676759863544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1.2293145627948476E-3</v>
      </c>
      <c r="D51" s="2">
        <f>C51/B51</f>
        <v>6.1465728139742382E-4</v>
      </c>
      <c r="E51" s="2">
        <f>D51/D53</f>
        <v>4.4487665815162307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NS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3.9673542915661386E-3</v>
      </c>
      <c r="D52" s="2">
        <f>C52/B52</f>
        <v>3.3061285763051157E-4</v>
      </c>
      <c r="E52" s="2">
        <f>D52/D53</f>
        <v>2.3929098002423301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5.8028681311244057E-3</v>
      </c>
      <c r="D53" s="18">
        <f>C53/B53</f>
        <v>1.3816352693153347E-4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1.8731500381745647E-2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3.9180994107338067E-3</v>
      </c>
      <c r="J59" s="23">
        <f>I59*1.4142*I56</f>
        <v>1.4949920487876819E-2</v>
      </c>
      <c r="K59" s="23">
        <f>I59*1.4142*I57</f>
        <v>1.1182142658050766E-2</v>
      </c>
    </row>
    <row r="60" spans="1:11" x14ac:dyDescent="0.3">
      <c r="A60" s="14" t="s">
        <v>8</v>
      </c>
      <c r="B60" s="2">
        <f>G4</f>
        <v>0.2296960418704439</v>
      </c>
      <c r="C60" s="2">
        <f>G5</f>
        <v>0.24113950849335422</v>
      </c>
      <c r="D60" s="2">
        <f>G6</f>
        <v>0.23283928933673123</v>
      </c>
      <c r="E60" s="2">
        <f>SUM(B60:D60)</f>
        <v>0.70367483970052935</v>
      </c>
      <c r="F60" s="23">
        <f>E60/3</f>
        <v>0.23455827990017644</v>
      </c>
      <c r="H60" s="25" t="s">
        <v>45</v>
      </c>
      <c r="I60" s="23">
        <f>SQRT(D53/(B28*B27))</f>
        <v>2.5649981614356489E-3</v>
      </c>
      <c r="J60" s="23">
        <f>I60*1.4142*I56</f>
        <v>9.7870203241809534E-3</v>
      </c>
      <c r="K60" s="23">
        <f>J60*1.4142*I57</f>
        <v>2.7931873592185626E-2</v>
      </c>
    </row>
    <row r="61" spans="1:11" x14ac:dyDescent="0.3">
      <c r="A61" s="14" t="s">
        <v>12</v>
      </c>
      <c r="B61" s="2">
        <f>G7</f>
        <v>0.24742595812834089</v>
      </c>
      <c r="C61" s="2">
        <f>G8</f>
        <v>0.24189329584709882</v>
      </c>
      <c r="D61" s="2">
        <f>G9</f>
        <v>0.23818994289899956</v>
      </c>
      <c r="E61" s="2">
        <f t="shared" ref="E61:E66" si="4">SUM(B61:D61)</f>
        <v>0.72750919687443927</v>
      </c>
      <c r="F61" s="23">
        <f t="shared" ref="F61:F66" si="5">E61/3</f>
        <v>0.24250306562481308</v>
      </c>
      <c r="H61" s="25" t="s">
        <v>46</v>
      </c>
      <c r="I61" s="23">
        <f>SQRT(D53/(B27))</f>
        <v>6.7863472484966329E-3</v>
      </c>
      <c r="J61" s="23">
        <f>I61*1.4142*I56</f>
        <v>2.5894021854117551E-2</v>
      </c>
      <c r="K61" s="23">
        <f>J61*1.4142*I57</f>
        <v>7.3900791177015535E-2</v>
      </c>
    </row>
    <row r="62" spans="1:11" x14ac:dyDescent="0.3">
      <c r="A62" s="14" t="s">
        <v>13</v>
      </c>
      <c r="B62" s="2">
        <f>G10</f>
        <v>0.26204071573730664</v>
      </c>
      <c r="C62" s="2">
        <f>G11</f>
        <v>0.26837584339428233</v>
      </c>
      <c r="D62" s="2">
        <f>G12</f>
        <v>0.263996131523689</v>
      </c>
      <c r="E62" s="2">
        <f t="shared" si="4"/>
        <v>0.79441269065527798</v>
      </c>
      <c r="F62" s="23">
        <f t="shared" si="5"/>
        <v>0.26480423021842597</v>
      </c>
    </row>
    <row r="63" spans="1:11" x14ac:dyDescent="0.3">
      <c r="A63" s="14" t="s">
        <v>14</v>
      </c>
      <c r="B63" s="2">
        <f>G13</f>
        <v>0.24738603046350602</v>
      </c>
      <c r="C63" s="2">
        <f>G14</f>
        <v>0.25798431735783739</v>
      </c>
      <c r="D63" s="2">
        <f>G15</f>
        <v>0.25990200263930002</v>
      </c>
      <c r="E63" s="2">
        <f t="shared" si="4"/>
        <v>0.76527235046064335</v>
      </c>
      <c r="F63" s="23">
        <f t="shared" si="5"/>
        <v>0.25509078348688113</v>
      </c>
      <c r="H63" s="25" t="s">
        <v>47</v>
      </c>
      <c r="I63" s="5">
        <f>SQRT(D53)*100/(G25)</f>
        <v>4.6309958310884038</v>
      </c>
    </row>
    <row r="64" spans="1:11" x14ac:dyDescent="0.3">
      <c r="A64" s="14" t="s">
        <v>15</v>
      </c>
      <c r="B64" s="2">
        <f>G16</f>
        <v>0.24874488120594873</v>
      </c>
      <c r="C64" s="2">
        <f>G17</f>
        <v>0.26564073044384873</v>
      </c>
      <c r="D64" s="2">
        <f>G18</f>
        <v>0.26138512165624578</v>
      </c>
      <c r="E64" s="2">
        <f t="shared" si="4"/>
        <v>0.77577073330604329</v>
      </c>
      <c r="F64" s="23">
        <f t="shared" si="5"/>
        <v>0.25859024443534778</v>
      </c>
    </row>
    <row r="65" spans="1:6" x14ac:dyDescent="0.3">
      <c r="A65" s="14" t="s">
        <v>16</v>
      </c>
      <c r="B65" s="2">
        <f>G19</f>
        <v>0.26946989343146122</v>
      </c>
      <c r="C65" s="2">
        <f>G20</f>
        <v>0.2701578958962535</v>
      </c>
      <c r="D65" s="2">
        <f>G21</f>
        <v>0.26570021177698583</v>
      </c>
      <c r="E65" s="2">
        <f t="shared" si="4"/>
        <v>0.8053280011047006</v>
      </c>
      <c r="F65" s="23">
        <f t="shared" si="5"/>
        <v>0.26844266703490022</v>
      </c>
    </row>
    <row r="66" spans="1:6" x14ac:dyDescent="0.3">
      <c r="A66" s="14" t="s">
        <v>17</v>
      </c>
      <c r="B66" s="2">
        <f>G22</f>
        <v>0.22841745685232526</v>
      </c>
      <c r="C66" s="2">
        <f>G23</f>
        <v>0.24982765633639822</v>
      </c>
      <c r="D66" s="2">
        <f>G24</f>
        <v>0.27996382026322136</v>
      </c>
      <c r="E66" s="2">
        <f t="shared" si="4"/>
        <v>0.75820893345194484</v>
      </c>
      <c r="F66" s="23">
        <f t="shared" si="5"/>
        <v>0.25273631115064826</v>
      </c>
    </row>
    <row r="67" spans="1:6" x14ac:dyDescent="0.3">
      <c r="A67" s="2" t="s">
        <v>6</v>
      </c>
      <c r="B67" s="2">
        <f>SUM(B60:B66)</f>
        <v>1.7331809776893325</v>
      </c>
      <c r="C67" s="2">
        <f>SUM(C60:C66)</f>
        <v>1.795019247769073</v>
      </c>
      <c r="D67" s="2">
        <f>SUM(D60:D66)</f>
        <v>1.8019765200951725</v>
      </c>
      <c r="E67" s="2">
        <f>SUM(E60:E66)</f>
        <v>5.3301767455535787</v>
      </c>
      <c r="F67" s="23">
        <f>SUM(C67:E67)</f>
        <v>8.9271725134178244</v>
      </c>
    </row>
    <row r="68" spans="1:6" x14ac:dyDescent="0.3">
      <c r="A68" s="14" t="s">
        <v>7</v>
      </c>
      <c r="B68" s="23">
        <f>AVERAGE(B60:B66)</f>
        <v>0.24759728252704752</v>
      </c>
      <c r="C68" s="23">
        <f>AVERAGE(C60:C66)</f>
        <v>0.25643132110986755</v>
      </c>
      <c r="D68" s="23">
        <f>AVERAGE(D60:D66)</f>
        <v>0.25742521715645322</v>
      </c>
      <c r="E68" s="2"/>
      <c r="F68" s="23">
        <f>AVERAGE(F60:F66)</f>
        <v>0.25381794026445614</v>
      </c>
    </row>
  </sheetData>
  <mergeCells count="1">
    <mergeCell ref="C57:D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730F-0679-4CF5-AC4D-0029AC530003}">
  <dimension ref="A1:K68"/>
  <sheetViews>
    <sheetView topLeftCell="A38" zoomScale="80" zoomScaleNormal="80" workbookViewId="0">
      <selection activeCell="E50" sqref="E50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0.58715416604322923</v>
      </c>
      <c r="D4" s="4">
        <v>0.57420512208168084</v>
      </c>
      <c r="E4" s="4">
        <v>0.61488244678229542</v>
      </c>
      <c r="F4" s="5">
        <f>SUM(C4:E4)</f>
        <v>1.7762417349072055</v>
      </c>
      <c r="G4" s="5">
        <f>AVERAGE(C4:E4)</f>
        <v>0.59208057830240179</v>
      </c>
    </row>
    <row r="5" spans="1:8" x14ac:dyDescent="0.3">
      <c r="A5" s="2"/>
      <c r="B5" s="2" t="s">
        <v>56</v>
      </c>
      <c r="C5" s="4">
        <v>0.61372220083371332</v>
      </c>
      <c r="D5" s="4">
        <v>0.59675712262979064</v>
      </c>
      <c r="E5" s="4">
        <v>0.64018012408274527</v>
      </c>
      <c r="F5" s="5">
        <f t="shared" ref="F5:F24" si="0">SUM(C5:E5)</f>
        <v>1.8506594475462492</v>
      </c>
      <c r="G5" s="5">
        <f t="shared" ref="G5:G24" si="1">AVERAGE(C5:E5)</f>
        <v>0.61688648251541645</v>
      </c>
    </row>
    <row r="6" spans="1:8" x14ac:dyDescent="0.3">
      <c r="A6" s="2"/>
      <c r="B6" s="2" t="s">
        <v>57</v>
      </c>
      <c r="C6" s="4">
        <v>0.63810745087268905</v>
      </c>
      <c r="D6" s="4">
        <v>0.61446743198841347</v>
      </c>
      <c r="E6" s="4">
        <v>0.66030551223717104</v>
      </c>
      <c r="F6" s="5">
        <f t="shared" si="0"/>
        <v>1.9128803950982736</v>
      </c>
      <c r="G6" s="5">
        <f t="shared" si="1"/>
        <v>0.63762679836609115</v>
      </c>
    </row>
    <row r="7" spans="1:8" x14ac:dyDescent="0.3">
      <c r="A7" s="2" t="s">
        <v>49</v>
      </c>
      <c r="B7" s="2" t="s">
        <v>55</v>
      </c>
      <c r="C7" s="4">
        <v>0.62501250365827876</v>
      </c>
      <c r="D7" s="4">
        <v>0.60232256220344571</v>
      </c>
      <c r="E7" s="4">
        <v>0.64629626371266824</v>
      </c>
      <c r="F7" s="5">
        <f t="shared" si="0"/>
        <v>1.8736313295743927</v>
      </c>
      <c r="G7" s="5">
        <f t="shared" si="1"/>
        <v>0.62454377652479753</v>
      </c>
    </row>
    <row r="8" spans="1:8" x14ac:dyDescent="0.3">
      <c r="A8" s="2"/>
      <c r="B8" s="2" t="s">
        <v>56</v>
      </c>
      <c r="C8" s="4">
        <v>0.62775507399990549</v>
      </c>
      <c r="D8" s="4">
        <v>0.60494894222414775</v>
      </c>
      <c r="E8" s="4">
        <v>0.64913929326504971</v>
      </c>
      <c r="F8" s="5">
        <f t="shared" si="0"/>
        <v>1.8818433094891029</v>
      </c>
      <c r="G8" s="5">
        <f t="shared" si="1"/>
        <v>0.62728110316303431</v>
      </c>
    </row>
    <row r="9" spans="1:8" x14ac:dyDescent="0.3">
      <c r="A9" s="2"/>
      <c r="B9" s="2" t="s">
        <v>57</v>
      </c>
      <c r="C9" s="4">
        <v>0.62410279450362061</v>
      </c>
      <c r="D9" s="4">
        <v>0.60148912533671983</v>
      </c>
      <c r="E9" s="4">
        <v>0.64530924926612288</v>
      </c>
      <c r="F9" s="5">
        <f t="shared" si="0"/>
        <v>1.8709011691064634</v>
      </c>
      <c r="G9" s="5">
        <f t="shared" si="1"/>
        <v>0.62363372303548781</v>
      </c>
    </row>
    <row r="10" spans="1:8" x14ac:dyDescent="0.3">
      <c r="A10" s="2" t="s">
        <v>50</v>
      </c>
      <c r="B10" s="2" t="s">
        <v>55</v>
      </c>
      <c r="C10" s="4">
        <v>0.61641938672674035</v>
      </c>
      <c r="D10" s="4">
        <v>0.59478030803314952</v>
      </c>
      <c r="E10" s="4">
        <v>0.63665211402453714</v>
      </c>
      <c r="F10" s="5">
        <f t="shared" si="0"/>
        <v>1.8478518087844269</v>
      </c>
      <c r="G10" s="5">
        <f t="shared" si="1"/>
        <v>0.6159506029281423</v>
      </c>
    </row>
    <row r="11" spans="1:8" x14ac:dyDescent="0.3">
      <c r="A11" s="2"/>
      <c r="B11" s="2" t="s">
        <v>56</v>
      </c>
      <c r="C11" s="4">
        <v>0.67045036506601718</v>
      </c>
      <c r="D11" s="4">
        <v>0.64567876748567554</v>
      </c>
      <c r="E11" s="4">
        <v>0.69366473997727762</v>
      </c>
      <c r="F11" s="5">
        <f t="shared" si="0"/>
        <v>2.0097938725289706</v>
      </c>
      <c r="G11" s="5">
        <f t="shared" si="1"/>
        <v>0.66993129084299019</v>
      </c>
    </row>
    <row r="12" spans="1:8" x14ac:dyDescent="0.3">
      <c r="A12" s="2"/>
      <c r="B12" s="2" t="s">
        <v>57</v>
      </c>
      <c r="C12" s="4">
        <v>0.66612234872424636</v>
      </c>
      <c r="D12" s="4">
        <v>0.64160057419371364</v>
      </c>
      <c r="E12" s="4">
        <v>0.68910249372423638</v>
      </c>
      <c r="F12" s="5">
        <f t="shared" si="0"/>
        <v>1.9968254166421961</v>
      </c>
      <c r="G12" s="5">
        <f t="shared" si="1"/>
        <v>0.66560847221406538</v>
      </c>
    </row>
    <row r="13" spans="1:8" x14ac:dyDescent="0.3">
      <c r="A13" s="2" t="s">
        <v>51</v>
      </c>
      <c r="B13" s="2" t="s">
        <v>55</v>
      </c>
      <c r="C13" s="4">
        <v>0.63226202451273494</v>
      </c>
      <c r="D13" s="4">
        <v>0.60944847642166777</v>
      </c>
      <c r="E13" s="4">
        <v>0.65364025643021673</v>
      </c>
      <c r="F13" s="5">
        <f t="shared" si="0"/>
        <v>1.8953507573646196</v>
      </c>
      <c r="G13" s="5">
        <f t="shared" si="1"/>
        <v>0.63178358578820648</v>
      </c>
    </row>
    <row r="14" spans="1:8" x14ac:dyDescent="0.3">
      <c r="A14" s="2"/>
      <c r="B14" s="2" t="s">
        <v>56</v>
      </c>
      <c r="C14" s="4">
        <v>0.64490637096725401</v>
      </c>
      <c r="D14" s="4">
        <v>0.62140064225619729</v>
      </c>
      <c r="E14" s="4">
        <v>0.66693315878048653</v>
      </c>
      <c r="F14" s="5">
        <f t="shared" si="0"/>
        <v>1.9332401720039378</v>
      </c>
      <c r="G14" s="5">
        <f t="shared" si="1"/>
        <v>0.64441339066797931</v>
      </c>
    </row>
    <row r="15" spans="1:8" x14ac:dyDescent="0.3">
      <c r="A15" s="2"/>
      <c r="B15" s="2" t="s">
        <v>57</v>
      </c>
      <c r="C15" s="4">
        <v>0.64106623383819805</v>
      </c>
      <c r="D15" s="4">
        <v>0.61776735120774318</v>
      </c>
      <c r="E15" s="4">
        <v>0.66290157779656622</v>
      </c>
      <c r="F15" s="5">
        <f t="shared" si="0"/>
        <v>1.9217351628425074</v>
      </c>
      <c r="G15" s="5">
        <f t="shared" si="1"/>
        <v>0.64057838761416919</v>
      </c>
    </row>
    <row r="16" spans="1:8" x14ac:dyDescent="0.3">
      <c r="A16" s="2" t="s">
        <v>52</v>
      </c>
      <c r="B16" s="2" t="s">
        <v>55</v>
      </c>
      <c r="C16" s="4">
        <v>0.5969826007054635</v>
      </c>
      <c r="D16" s="4">
        <v>0.57633171313905318</v>
      </c>
      <c r="E16" s="4">
        <v>0.61627797758279534</v>
      </c>
      <c r="F16" s="5">
        <f t="shared" si="0"/>
        <v>1.7895922914273119</v>
      </c>
      <c r="G16" s="5">
        <f t="shared" si="1"/>
        <v>0.59653076380910397</v>
      </c>
    </row>
    <row r="17" spans="1:7" x14ac:dyDescent="0.3">
      <c r="A17" s="2"/>
      <c r="B17" s="2" t="s">
        <v>56</v>
      </c>
      <c r="C17" s="4">
        <v>0.66973070341340046</v>
      </c>
      <c r="D17" s="4">
        <v>0.64483206462284393</v>
      </c>
      <c r="E17" s="4">
        <v>0.69307917848169154</v>
      </c>
      <c r="F17" s="5">
        <f t="shared" si="0"/>
        <v>2.007641946517936</v>
      </c>
      <c r="G17" s="5">
        <f t="shared" si="1"/>
        <v>0.66921398217264538</v>
      </c>
    </row>
    <row r="18" spans="1:7" x14ac:dyDescent="0.3">
      <c r="A18" s="2"/>
      <c r="B18" s="2" t="s">
        <v>57</v>
      </c>
      <c r="C18" s="4">
        <v>0.66526559334439228</v>
      </c>
      <c r="D18" s="4">
        <v>0.64063106643851475</v>
      </c>
      <c r="E18" s="4">
        <v>0.688365089338702</v>
      </c>
      <c r="F18" s="5">
        <f t="shared" si="0"/>
        <v>1.994261749121609</v>
      </c>
      <c r="G18" s="5">
        <f t="shared" si="1"/>
        <v>0.66475391637386971</v>
      </c>
    </row>
    <row r="19" spans="1:7" x14ac:dyDescent="0.3">
      <c r="A19" s="2" t="s">
        <v>53</v>
      </c>
      <c r="B19" s="2" t="s">
        <v>55</v>
      </c>
      <c r="C19" s="4">
        <v>0.65284197212069095</v>
      </c>
      <c r="D19" s="4">
        <v>0.62913081769998813</v>
      </c>
      <c r="E19" s="4">
        <v>0.67505086564518324</v>
      </c>
      <c r="F19" s="5">
        <f t="shared" si="0"/>
        <v>1.9570236554658624</v>
      </c>
      <c r="G19" s="5">
        <f t="shared" si="1"/>
        <v>0.65234121848862081</v>
      </c>
    </row>
    <row r="20" spans="1:7" x14ac:dyDescent="0.3">
      <c r="A20" s="2"/>
      <c r="B20" s="2" t="s">
        <v>56</v>
      </c>
      <c r="C20" s="4">
        <v>0.68835878585461363</v>
      </c>
      <c r="D20" s="4">
        <v>0.66261065680287512</v>
      </c>
      <c r="E20" s="4">
        <v>0.71249360834906506</v>
      </c>
      <c r="F20" s="5">
        <f t="shared" si="0"/>
        <v>2.0634630510065537</v>
      </c>
      <c r="G20" s="5">
        <f t="shared" si="1"/>
        <v>0.68782101700218456</v>
      </c>
    </row>
    <row r="21" spans="1:7" x14ac:dyDescent="0.3">
      <c r="A21" s="2"/>
      <c r="B21" s="2" t="s">
        <v>57</v>
      </c>
      <c r="C21" s="4">
        <v>0.62191924462974724</v>
      </c>
      <c r="D21" s="4">
        <v>0.58890329315370937</v>
      </c>
      <c r="E21" s="4">
        <v>0.64274767563129764</v>
      </c>
      <c r="F21" s="5">
        <f t="shared" si="0"/>
        <v>1.8535702134147543</v>
      </c>
      <c r="G21" s="5">
        <f t="shared" si="1"/>
        <v>0.61785673780491812</v>
      </c>
    </row>
    <row r="22" spans="1:7" x14ac:dyDescent="0.3">
      <c r="A22" s="2" t="s">
        <v>54</v>
      </c>
      <c r="B22" s="2" t="s">
        <v>55</v>
      </c>
      <c r="C22" s="4">
        <v>0.66484341357869026</v>
      </c>
      <c r="D22" s="4">
        <v>0.64005165317496682</v>
      </c>
      <c r="E22" s="4">
        <v>0.68809823867728592</v>
      </c>
      <c r="F22" s="5">
        <f t="shared" si="0"/>
        <v>1.992993305430943</v>
      </c>
      <c r="G22" s="5">
        <f t="shared" si="1"/>
        <v>0.6643311018103143</v>
      </c>
    </row>
    <row r="23" spans="1:7" x14ac:dyDescent="0.3">
      <c r="A23" s="2"/>
      <c r="B23" s="2" t="s">
        <v>56</v>
      </c>
      <c r="C23" s="4">
        <v>0.61902929149757646</v>
      </c>
      <c r="D23" s="4">
        <v>0.5968791559736496</v>
      </c>
      <c r="E23" s="4">
        <v>0.63977239838752109</v>
      </c>
      <c r="F23" s="5">
        <f t="shared" si="0"/>
        <v>1.855680845858747</v>
      </c>
      <c r="G23" s="5">
        <f t="shared" si="1"/>
        <v>0.61856028195291568</v>
      </c>
    </row>
    <row r="24" spans="1:7" x14ac:dyDescent="0.3">
      <c r="A24" s="2"/>
      <c r="B24" s="2" t="s">
        <v>57</v>
      </c>
      <c r="C24" s="4">
        <v>0.60055960305057277</v>
      </c>
      <c r="D24" s="4">
        <v>0.58640145674448863</v>
      </c>
      <c r="E24" s="4">
        <v>0.63309579410260197</v>
      </c>
      <c r="F24" s="5">
        <f t="shared" si="0"/>
        <v>1.8200568538976634</v>
      </c>
      <c r="G24" s="5">
        <f t="shared" si="1"/>
        <v>0.60668561796588782</v>
      </c>
    </row>
    <row r="25" spans="1:7" x14ac:dyDescent="0.3">
      <c r="A25" s="2"/>
      <c r="B25" s="2" t="s">
        <v>6</v>
      </c>
      <c r="C25" s="5">
        <f>SUM(C4:C24)</f>
        <v>13.366612127941774</v>
      </c>
      <c r="D25" s="5">
        <f>SUM(D4:D24)</f>
        <v>12.89063830381243</v>
      </c>
      <c r="E25" s="5">
        <f>SUM(E4:E24)</f>
        <v>13.847988056275517</v>
      </c>
      <c r="F25" s="5">
        <f>SUM(C4:E24)</f>
        <v>40.10523848802972</v>
      </c>
      <c r="G25" s="5">
        <f>AVERAGE(C4:E24)</f>
        <v>0.63659108711158285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25.530637367964133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1.0123558787057618E-2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5.2516558164761307E-3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4.1774322481938242E-2</v>
      </c>
    </row>
    <row r="31" spans="1:7" x14ac:dyDescent="0.3">
      <c r="D31" s="8" t="s">
        <v>63</v>
      </c>
      <c r="E31" s="2">
        <f>E30-E29-E28</f>
        <v>2.6399107878404493E-2</v>
      </c>
    </row>
    <row r="32" spans="1:7" x14ac:dyDescent="0.3">
      <c r="D32" s="8" t="s">
        <v>20</v>
      </c>
      <c r="E32" s="2">
        <f>SUMSQ(C4:E24)-E27</f>
        <v>6.3838180810162015E-2</v>
      </c>
    </row>
    <row r="33" spans="2:7" x14ac:dyDescent="0.3">
      <c r="D33" s="8" t="s">
        <v>21</v>
      </c>
      <c r="E33" s="2">
        <f>E32-E31-E29-E28</f>
        <v>2.2063858328223773E-2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1.7762417349072055</v>
      </c>
      <c r="D38" s="2">
        <f>F5</f>
        <v>1.8506594475462492</v>
      </c>
      <c r="E38" s="2">
        <f>F6</f>
        <v>1.9128803950982736</v>
      </c>
      <c r="F38" s="2">
        <f t="shared" ref="F38:F45" si="2">SUM(C38:E38)</f>
        <v>5.5397815775517287</v>
      </c>
      <c r="G38" s="2">
        <f t="shared" ref="G38:G44" si="3">F38/9</f>
        <v>0.6155312863946365</v>
      </c>
    </row>
    <row r="39" spans="2:7" x14ac:dyDescent="0.3">
      <c r="B39" s="14" t="s">
        <v>12</v>
      </c>
      <c r="C39" s="2">
        <f>F7</f>
        <v>1.8736313295743927</v>
      </c>
      <c r="D39" s="2">
        <f>F8</f>
        <v>1.8818433094891029</v>
      </c>
      <c r="E39" s="2">
        <f>F9</f>
        <v>1.8709011691064634</v>
      </c>
      <c r="F39" s="2">
        <f t="shared" si="2"/>
        <v>5.6263758081699589</v>
      </c>
      <c r="G39" s="2">
        <f t="shared" si="3"/>
        <v>0.62515286757443989</v>
      </c>
    </row>
    <row r="40" spans="2:7" x14ac:dyDescent="0.3">
      <c r="B40" s="14" t="s">
        <v>13</v>
      </c>
      <c r="C40" s="2">
        <f>F10</f>
        <v>1.8478518087844269</v>
      </c>
      <c r="D40" s="2">
        <f>F11</f>
        <v>2.0097938725289706</v>
      </c>
      <c r="E40" s="2">
        <f>F12</f>
        <v>1.9968254166421961</v>
      </c>
      <c r="F40" s="2">
        <f t="shared" si="2"/>
        <v>5.8544710979555941</v>
      </c>
      <c r="G40" s="2">
        <f t="shared" si="3"/>
        <v>0.65049678866173266</v>
      </c>
    </row>
    <row r="41" spans="2:7" x14ac:dyDescent="0.3">
      <c r="B41" s="14" t="s">
        <v>14</v>
      </c>
      <c r="C41" s="2">
        <f>F13</f>
        <v>1.8953507573646196</v>
      </c>
      <c r="D41" s="2">
        <f>F14</f>
        <v>1.9332401720039378</v>
      </c>
      <c r="E41" s="2">
        <f>F15</f>
        <v>1.9217351628425074</v>
      </c>
      <c r="F41" s="2">
        <f t="shared" si="2"/>
        <v>5.7503260922110648</v>
      </c>
      <c r="G41" s="2">
        <f t="shared" si="3"/>
        <v>0.63892512135678503</v>
      </c>
    </row>
    <row r="42" spans="2:7" x14ac:dyDescent="0.3">
      <c r="B42" s="14" t="s">
        <v>15</v>
      </c>
      <c r="C42" s="2">
        <f>F16</f>
        <v>1.7895922914273119</v>
      </c>
      <c r="D42" s="2">
        <f>F17</f>
        <v>2.007641946517936</v>
      </c>
      <c r="E42" s="2">
        <f>F18</f>
        <v>1.994261749121609</v>
      </c>
      <c r="F42" s="2">
        <f t="shared" si="2"/>
        <v>5.791495987066857</v>
      </c>
      <c r="G42" s="2">
        <f t="shared" si="3"/>
        <v>0.64349955411853965</v>
      </c>
    </row>
    <row r="43" spans="2:7" x14ac:dyDescent="0.3">
      <c r="B43" s="14" t="s">
        <v>16</v>
      </c>
      <c r="C43" s="2">
        <f>F19</f>
        <v>1.9570236554658624</v>
      </c>
      <c r="D43" s="2">
        <f>F20</f>
        <v>2.0634630510065537</v>
      </c>
      <c r="E43" s="2">
        <f>F21</f>
        <v>1.8535702134147543</v>
      </c>
      <c r="F43" s="2">
        <f t="shared" si="2"/>
        <v>5.8740569198871704</v>
      </c>
      <c r="G43" s="2">
        <f t="shared" si="3"/>
        <v>0.65267299109857446</v>
      </c>
    </row>
    <row r="44" spans="2:7" x14ac:dyDescent="0.3">
      <c r="B44" s="14" t="s">
        <v>17</v>
      </c>
      <c r="C44" s="2">
        <f>F22</f>
        <v>1.992993305430943</v>
      </c>
      <c r="D44" s="2">
        <f>F23</f>
        <v>1.855680845858747</v>
      </c>
      <c r="E44" s="2">
        <f>F24</f>
        <v>1.8200568538976634</v>
      </c>
      <c r="F44" s="2">
        <f t="shared" si="2"/>
        <v>5.6687310051873538</v>
      </c>
      <c r="G44" s="2">
        <f t="shared" si="3"/>
        <v>0.62985900057637267</v>
      </c>
    </row>
    <row r="45" spans="2:7" x14ac:dyDescent="0.3">
      <c r="B45" s="2" t="s">
        <v>6</v>
      </c>
      <c r="C45" s="2">
        <f>SUM(C38:C44)</f>
        <v>13.132684882954761</v>
      </c>
      <c r="D45" s="2">
        <f>SUM(D38:D44)</f>
        <v>13.602322644951496</v>
      </c>
      <c r="E45" s="2">
        <f>SUM(E38:E44)</f>
        <v>13.370230960123466</v>
      </c>
      <c r="F45" s="2">
        <f t="shared" si="2"/>
        <v>40.10523848802972</v>
      </c>
      <c r="G45" s="2">
        <f>AVERAGE(G38:G44)</f>
        <v>0.63659108711158297</v>
      </c>
    </row>
    <row r="46" spans="2:7" x14ac:dyDescent="0.3">
      <c r="B46" s="14" t="s">
        <v>7</v>
      </c>
      <c r="C46" s="2">
        <f>C45/(B28*B27)</f>
        <v>0.62536594680736957</v>
      </c>
      <c r="D46" s="2">
        <f>D45/(B28*B27)</f>
        <v>0.64772964975959502</v>
      </c>
      <c r="E46" s="2">
        <f>E45/(B28*B27)</f>
        <v>0.63667766476778409</v>
      </c>
      <c r="F46" s="2"/>
      <c r="G46" s="2">
        <f>AVERAGE(G38:G44)</f>
        <v>0.63659108711158297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1.0123558787057618E-2</v>
      </c>
      <c r="D50" s="2">
        <f>C50/B50</f>
        <v>1.6872597978429364E-3</v>
      </c>
      <c r="E50" s="2">
        <f>D50/D53</f>
        <v>3.2118095781440887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NS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5.2516558164761307E-3</v>
      </c>
      <c r="D51" s="2">
        <f>C51/B51</f>
        <v>2.6258279082380653E-3</v>
      </c>
      <c r="E51" s="2">
        <f>D51/D53</f>
        <v>4.9984354733153831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NS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2.6399107878404493E-2</v>
      </c>
      <c r="D52" s="2">
        <f>C52/B52</f>
        <v>2.1999256565337078E-3</v>
      </c>
      <c r="E52" s="2">
        <f>D52/D53</f>
        <v>4.1877026311496461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2.2063858328223773E-2</v>
      </c>
      <c r="D53" s="18">
        <f>C53/B53</f>
        <v>5.253299601958041E-4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6.3838180810162015E-2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7.6400258885236487E-3</v>
      </c>
      <c r="J59" s="23">
        <f>I59*1.4142*I56</f>
        <v>2.9151322512605053E-2</v>
      </c>
      <c r="K59" s="23">
        <f>I59*1.4142*I57</f>
        <v>2.1804413426220925E-2</v>
      </c>
    </row>
    <row r="60" spans="1:11" x14ac:dyDescent="0.3">
      <c r="A60" s="14" t="s">
        <v>8</v>
      </c>
      <c r="B60" s="2">
        <f>G4</f>
        <v>0.59208057830240179</v>
      </c>
      <c r="C60" s="2">
        <f>G5</f>
        <v>0.61688648251541645</v>
      </c>
      <c r="D60" s="2">
        <f>G6</f>
        <v>0.63762679836609115</v>
      </c>
      <c r="E60" s="2">
        <f>SUM(B60:D60)</f>
        <v>1.8465938591839093</v>
      </c>
      <c r="F60" s="23">
        <f>E60/3</f>
        <v>0.61553128639463639</v>
      </c>
      <c r="H60" s="25" t="s">
        <v>45</v>
      </c>
      <c r="I60" s="23">
        <f>SQRT(D53/(B28*B27))</f>
        <v>5.0015709922259814E-3</v>
      </c>
      <c r="J60" s="23">
        <f>I60*1.4142*I56</f>
        <v>1.9084020288868988E-2</v>
      </c>
      <c r="K60" s="23">
        <f>J60*1.4142*I57</f>
        <v>5.4465243218344291E-2</v>
      </c>
    </row>
    <row r="61" spans="1:11" x14ac:dyDescent="0.3">
      <c r="A61" s="14" t="s">
        <v>12</v>
      </c>
      <c r="B61" s="2">
        <f>G7</f>
        <v>0.62454377652479753</v>
      </c>
      <c r="C61" s="2">
        <f>G8</f>
        <v>0.62728110316303431</v>
      </c>
      <c r="D61" s="2">
        <f>G9</f>
        <v>0.62363372303548781</v>
      </c>
      <c r="E61" s="2">
        <f t="shared" ref="E61:E66" si="4">SUM(B61:D61)</f>
        <v>1.8754586027233198</v>
      </c>
      <c r="F61" s="23">
        <f t="shared" ref="F61:F66" si="5">E61/3</f>
        <v>0.62515286757443989</v>
      </c>
      <c r="H61" s="25" t="s">
        <v>46</v>
      </c>
      <c r="I61" s="23">
        <f>SQRT(D53/(B27))</f>
        <v>1.3232913010064514E-2</v>
      </c>
      <c r="J61" s="23">
        <f>I61*1.4142*I56</f>
        <v>5.0491571699658365E-2</v>
      </c>
      <c r="K61" s="23">
        <f>J61*1.4142*I57</f>
        <v>0.1441014886523862</v>
      </c>
    </row>
    <row r="62" spans="1:11" x14ac:dyDescent="0.3">
      <c r="A62" s="14" t="s">
        <v>13</v>
      </c>
      <c r="B62" s="2">
        <f>G10</f>
        <v>0.6159506029281423</v>
      </c>
      <c r="C62" s="2">
        <f>G11</f>
        <v>0.66993129084299019</v>
      </c>
      <c r="D62" s="2">
        <f>G12</f>
        <v>0.66560847221406538</v>
      </c>
      <c r="E62" s="2">
        <f t="shared" si="4"/>
        <v>1.9514903659851979</v>
      </c>
      <c r="F62" s="23">
        <f t="shared" si="5"/>
        <v>0.65049678866173266</v>
      </c>
    </row>
    <row r="63" spans="1:11" x14ac:dyDescent="0.3">
      <c r="A63" s="14" t="s">
        <v>14</v>
      </c>
      <c r="B63" s="2">
        <f>G13</f>
        <v>0.63178358578820648</v>
      </c>
      <c r="C63" s="2">
        <f>G14</f>
        <v>0.64441339066797931</v>
      </c>
      <c r="D63" s="2">
        <f>G15</f>
        <v>0.64057838761416919</v>
      </c>
      <c r="E63" s="2">
        <f t="shared" si="4"/>
        <v>1.9167753640703551</v>
      </c>
      <c r="F63" s="23">
        <f t="shared" si="5"/>
        <v>0.63892512135678503</v>
      </c>
      <c r="H63" s="25" t="s">
        <v>47</v>
      </c>
      <c r="I63" s="5">
        <f>SQRT(D53)*100/(G25)</f>
        <v>3.6004396118027131</v>
      </c>
    </row>
    <row r="64" spans="1:11" x14ac:dyDescent="0.3">
      <c r="A64" s="14" t="s">
        <v>15</v>
      </c>
      <c r="B64" s="2">
        <f>G16</f>
        <v>0.59653076380910397</v>
      </c>
      <c r="C64" s="2">
        <f>G17</f>
        <v>0.66921398217264538</v>
      </c>
      <c r="D64" s="2">
        <f>G18</f>
        <v>0.66475391637386971</v>
      </c>
      <c r="E64" s="2">
        <f t="shared" si="4"/>
        <v>1.9304986623556193</v>
      </c>
      <c r="F64" s="23">
        <f t="shared" si="5"/>
        <v>0.64349955411853976</v>
      </c>
    </row>
    <row r="65" spans="1:6" x14ac:dyDescent="0.3">
      <c r="A65" s="14" t="s">
        <v>16</v>
      </c>
      <c r="B65" s="2">
        <f>G19</f>
        <v>0.65234121848862081</v>
      </c>
      <c r="C65" s="2">
        <f>G20</f>
        <v>0.68782101700218456</v>
      </c>
      <c r="D65" s="2">
        <f>G21</f>
        <v>0.61785673780491812</v>
      </c>
      <c r="E65" s="2">
        <f t="shared" si="4"/>
        <v>1.9580189732957236</v>
      </c>
      <c r="F65" s="23">
        <f t="shared" si="5"/>
        <v>0.65267299109857457</v>
      </c>
    </row>
    <row r="66" spans="1:6" x14ac:dyDescent="0.3">
      <c r="A66" s="14" t="s">
        <v>17</v>
      </c>
      <c r="B66" s="2">
        <f>G22</f>
        <v>0.6643311018103143</v>
      </c>
      <c r="C66" s="2">
        <f>G23</f>
        <v>0.61856028195291568</v>
      </c>
      <c r="D66" s="2">
        <f>G24</f>
        <v>0.60668561796588782</v>
      </c>
      <c r="E66" s="2">
        <f t="shared" si="4"/>
        <v>1.8895770017291178</v>
      </c>
      <c r="F66" s="23">
        <f t="shared" si="5"/>
        <v>0.62985900057637256</v>
      </c>
    </row>
    <row r="67" spans="1:6" x14ac:dyDescent="0.3">
      <c r="A67" s="2" t="s">
        <v>6</v>
      </c>
      <c r="B67" s="2">
        <f>SUM(B60:B66)</f>
        <v>4.3775616276515876</v>
      </c>
      <c r="C67" s="2">
        <f>SUM(C60:C66)</f>
        <v>4.5341075483171664</v>
      </c>
      <c r="D67" s="2">
        <f>SUM(D60:D66)</f>
        <v>4.4567436533744891</v>
      </c>
      <c r="E67" s="2">
        <f>SUM(E60:E66)</f>
        <v>13.368412829343242</v>
      </c>
      <c r="F67" s="23">
        <f>SUM(C67:E67)</f>
        <v>22.359264031034897</v>
      </c>
    </row>
    <row r="68" spans="1:6" x14ac:dyDescent="0.3">
      <c r="A68" s="14" t="s">
        <v>7</v>
      </c>
      <c r="B68" s="23">
        <f>AVERAGE(B60:B66)</f>
        <v>0.62536594680736968</v>
      </c>
      <c r="C68" s="23">
        <f>AVERAGE(C60:C66)</f>
        <v>0.64772964975959524</v>
      </c>
      <c r="D68" s="23">
        <f>AVERAGE(D60:D66)</f>
        <v>0.6366776647677842</v>
      </c>
      <c r="E68" s="2"/>
      <c r="F68" s="23">
        <f>AVERAGE(F60:F66)</f>
        <v>0.63659108711158297</v>
      </c>
    </row>
  </sheetData>
  <mergeCells count="1">
    <mergeCell ref="C57:D5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8077-0F2C-4056-B0D1-407BC17A4A23}">
  <dimension ref="A1:K68"/>
  <sheetViews>
    <sheetView tabSelected="1" topLeftCell="A43" zoomScale="80" zoomScaleNormal="80" workbookViewId="0">
      <selection activeCell="G14" sqref="G14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1.2848683341627531</v>
      </c>
      <c r="D4" s="4">
        <v>1.2390328358401028</v>
      </c>
      <c r="E4" s="4">
        <v>1.3706854340156815</v>
      </c>
      <c r="F4" s="5">
        <f>SUM(C4:E4)</f>
        <v>3.8945866040185373</v>
      </c>
      <c r="G4" s="5">
        <f>AVERAGE(C4:E4)</f>
        <v>1.2981955346728458</v>
      </c>
    </row>
    <row r="5" spans="1:8" x14ac:dyDescent="0.3">
      <c r="A5" s="2"/>
      <c r="B5" s="2" t="s">
        <v>56</v>
      </c>
      <c r="C5" s="4">
        <v>1.3136281967775849</v>
      </c>
      <c r="D5" s="4">
        <v>1.2549323413618176</v>
      </c>
      <c r="E5" s="4">
        <v>1.3709126699103291</v>
      </c>
      <c r="F5" s="5">
        <f t="shared" ref="F5:F24" si="0">SUM(C5:E5)</f>
        <v>3.9394732080497317</v>
      </c>
      <c r="G5" s="5">
        <f t="shared" ref="G5:G24" si="1">AVERAGE(C5:E5)</f>
        <v>1.3131577360165771</v>
      </c>
    </row>
    <row r="6" spans="1:8" x14ac:dyDescent="0.3">
      <c r="A6" s="2"/>
      <c r="B6" s="2" t="s">
        <v>57</v>
      </c>
      <c r="C6" s="4">
        <v>1.3719895560089275</v>
      </c>
      <c r="D6" s="4">
        <v>1.313295444943138</v>
      </c>
      <c r="E6" s="4">
        <v>1.4480356753266452</v>
      </c>
      <c r="F6" s="5">
        <f t="shared" si="0"/>
        <v>4.1333206762787107</v>
      </c>
      <c r="G6" s="5">
        <f t="shared" si="1"/>
        <v>1.3777735587595703</v>
      </c>
    </row>
    <row r="7" spans="1:8" x14ac:dyDescent="0.3">
      <c r="A7" s="2" t="s">
        <v>49</v>
      </c>
      <c r="B7" s="2" t="s">
        <v>55</v>
      </c>
      <c r="C7" s="4">
        <v>1.3456902535975153</v>
      </c>
      <c r="D7" s="4">
        <v>1.2549409149913242</v>
      </c>
      <c r="E7" s="4">
        <v>1.4057294057278675</v>
      </c>
      <c r="F7" s="5">
        <f t="shared" si="0"/>
        <v>4.006360574316707</v>
      </c>
      <c r="G7" s="5">
        <f t="shared" si="1"/>
        <v>1.3354535247722357</v>
      </c>
    </row>
    <row r="8" spans="1:8" x14ac:dyDescent="0.3">
      <c r="A8" s="2"/>
      <c r="B8" s="2" t="s">
        <v>56</v>
      </c>
      <c r="C8" s="4">
        <v>1.3521773077611936</v>
      </c>
      <c r="D8" s="4">
        <v>1.2913934240499756</v>
      </c>
      <c r="E8" s="4">
        <v>1.4348365946807622</v>
      </c>
      <c r="F8" s="5">
        <f t="shared" si="0"/>
        <v>4.0784073264919316</v>
      </c>
      <c r="G8" s="5">
        <f t="shared" si="1"/>
        <v>1.3594691088306439</v>
      </c>
    </row>
    <row r="9" spans="1:8" x14ac:dyDescent="0.3">
      <c r="A9" s="2"/>
      <c r="B9" s="2" t="s">
        <v>57</v>
      </c>
      <c r="C9" s="4">
        <v>1.3771419143092083</v>
      </c>
      <c r="D9" s="4">
        <v>1.3233618702306034</v>
      </c>
      <c r="E9" s="4">
        <v>1.4615471609135036</v>
      </c>
      <c r="F9" s="5">
        <f t="shared" si="0"/>
        <v>4.1620509454533154</v>
      </c>
      <c r="G9" s="5">
        <f t="shared" si="1"/>
        <v>1.3873503151511051</v>
      </c>
    </row>
    <row r="10" spans="1:8" x14ac:dyDescent="0.3">
      <c r="A10" s="2" t="s">
        <v>50</v>
      </c>
      <c r="B10" s="2" t="s">
        <v>55</v>
      </c>
      <c r="C10" s="4">
        <v>1.4059220409882149</v>
      </c>
      <c r="D10" s="4">
        <v>1.3233588195070034</v>
      </c>
      <c r="E10" s="4">
        <v>1.4531000604001869</v>
      </c>
      <c r="F10" s="5">
        <f t="shared" si="0"/>
        <v>4.1823809208954055</v>
      </c>
      <c r="G10" s="5">
        <f t="shared" si="1"/>
        <v>1.3941269736318018</v>
      </c>
    </row>
    <row r="11" spans="1:8" x14ac:dyDescent="0.3">
      <c r="A11" s="2"/>
      <c r="B11" s="2" t="s">
        <v>56</v>
      </c>
      <c r="C11" s="4">
        <v>1.5108850746522515</v>
      </c>
      <c r="D11" s="4">
        <v>1.4420408396531217</v>
      </c>
      <c r="E11" s="4">
        <v>1.5780960400969706</v>
      </c>
      <c r="F11" s="5">
        <f t="shared" si="0"/>
        <v>4.5310219544023438</v>
      </c>
      <c r="G11" s="5">
        <f t="shared" si="1"/>
        <v>1.510340651467448</v>
      </c>
    </row>
    <row r="12" spans="1:8" x14ac:dyDescent="0.3">
      <c r="A12" s="2"/>
      <c r="B12" s="2" t="s">
        <v>57</v>
      </c>
      <c r="C12" s="4">
        <v>1.4687500426286977</v>
      </c>
      <c r="D12" s="4">
        <v>1.388190739838721</v>
      </c>
      <c r="E12" s="4">
        <v>1.520280420335955</v>
      </c>
      <c r="F12" s="5">
        <f t="shared" si="0"/>
        <v>4.3772212028033737</v>
      </c>
      <c r="G12" s="5">
        <f t="shared" si="1"/>
        <v>1.4590737342677913</v>
      </c>
    </row>
    <row r="13" spans="1:8" x14ac:dyDescent="0.3">
      <c r="A13" s="2" t="s">
        <v>51</v>
      </c>
      <c r="B13" s="2" t="s">
        <v>55</v>
      </c>
      <c r="C13" s="4">
        <v>1.4017164263242439</v>
      </c>
      <c r="D13" s="4">
        <v>1.3612439664034823</v>
      </c>
      <c r="E13" s="4">
        <v>1.4668530141429652</v>
      </c>
      <c r="F13" s="5">
        <f t="shared" si="0"/>
        <v>4.2298134068706918</v>
      </c>
      <c r="G13" s="5">
        <f t="shared" si="1"/>
        <v>1.4099378022902307</v>
      </c>
    </row>
    <row r="14" spans="1:8" x14ac:dyDescent="0.3">
      <c r="A14" s="2"/>
      <c r="B14" s="2" t="s">
        <v>56</v>
      </c>
      <c r="C14" s="4">
        <v>1.4166965157701348</v>
      </c>
      <c r="D14" s="4">
        <v>1.3530515215240322</v>
      </c>
      <c r="E14" s="4">
        <v>1.47877415744778</v>
      </c>
      <c r="F14" s="5">
        <f t="shared" si="0"/>
        <v>4.2485221947419465</v>
      </c>
      <c r="G14" s="5">
        <f t="shared" si="1"/>
        <v>1.4161740649139822</v>
      </c>
    </row>
    <row r="15" spans="1:8" x14ac:dyDescent="0.3">
      <c r="A15" s="2"/>
      <c r="B15" s="2" t="s">
        <v>57</v>
      </c>
      <c r="C15" s="4">
        <v>1.3775486324371318</v>
      </c>
      <c r="D15" s="4">
        <v>1.3171675608391213</v>
      </c>
      <c r="E15" s="4">
        <v>1.4480535171988584</v>
      </c>
      <c r="F15" s="5">
        <f t="shared" si="0"/>
        <v>4.142769710475112</v>
      </c>
      <c r="G15" s="5">
        <f t="shared" si="1"/>
        <v>1.3809232368250373</v>
      </c>
    </row>
    <row r="16" spans="1:8" x14ac:dyDescent="0.3">
      <c r="A16" s="2" t="s">
        <v>52</v>
      </c>
      <c r="B16" s="2" t="s">
        <v>55</v>
      </c>
      <c r="C16" s="4">
        <v>1.3182423996764903</v>
      </c>
      <c r="D16" s="4">
        <v>1.2619742938641878</v>
      </c>
      <c r="E16" s="4">
        <v>1.3659322138286796</v>
      </c>
      <c r="F16" s="5">
        <f t="shared" si="0"/>
        <v>3.9461489073693579</v>
      </c>
      <c r="G16" s="5">
        <f t="shared" si="1"/>
        <v>1.3153829691231194</v>
      </c>
    </row>
    <row r="17" spans="1:7" x14ac:dyDescent="0.3">
      <c r="A17" s="2"/>
      <c r="B17" s="2" t="s">
        <v>56</v>
      </c>
      <c r="C17" s="4">
        <v>1.4499459881126613</v>
      </c>
      <c r="D17" s="4">
        <v>1.3849538432454116</v>
      </c>
      <c r="E17" s="4">
        <v>1.525264154894417</v>
      </c>
      <c r="F17" s="5">
        <f t="shared" si="0"/>
        <v>4.3601639862524904</v>
      </c>
      <c r="G17" s="5">
        <f t="shared" si="1"/>
        <v>1.4533879954174969</v>
      </c>
    </row>
    <row r="18" spans="1:7" x14ac:dyDescent="0.3">
      <c r="A18" s="2"/>
      <c r="B18" s="2" t="s">
        <v>57</v>
      </c>
      <c r="C18" s="4">
        <v>1.551252871653735</v>
      </c>
      <c r="D18" s="4">
        <v>1.4692087711445749</v>
      </c>
      <c r="E18" s="4">
        <v>1.629017347403348</v>
      </c>
      <c r="F18" s="5">
        <f t="shared" si="0"/>
        <v>4.6494789902016578</v>
      </c>
      <c r="G18" s="5">
        <f t="shared" si="1"/>
        <v>1.5498263300672193</v>
      </c>
    </row>
    <row r="19" spans="1:7" x14ac:dyDescent="0.3">
      <c r="A19" s="2" t="s">
        <v>53</v>
      </c>
      <c r="B19" s="2" t="s">
        <v>55</v>
      </c>
      <c r="C19" s="4">
        <v>1.4382603064079051</v>
      </c>
      <c r="D19" s="4">
        <v>1.3748792441023203</v>
      </c>
      <c r="E19" s="4">
        <v>1.4798373242024174</v>
      </c>
      <c r="F19" s="5">
        <f t="shared" si="0"/>
        <v>4.2929768747126431</v>
      </c>
      <c r="G19" s="5">
        <f t="shared" si="1"/>
        <v>1.430992291570881</v>
      </c>
    </row>
    <row r="20" spans="1:7" x14ac:dyDescent="0.3">
      <c r="A20" s="2"/>
      <c r="B20" s="2" t="s">
        <v>56</v>
      </c>
      <c r="C20" s="4">
        <v>1.5319368757284286</v>
      </c>
      <c r="D20" s="4">
        <v>1.4896584870610434</v>
      </c>
      <c r="E20" s="4">
        <v>1.5998465755243976</v>
      </c>
      <c r="F20" s="5">
        <f t="shared" si="0"/>
        <v>4.6214419383138692</v>
      </c>
      <c r="G20" s="5">
        <f t="shared" si="1"/>
        <v>1.540480646104623</v>
      </c>
    </row>
    <row r="21" spans="1:7" x14ac:dyDescent="0.3">
      <c r="A21" s="2"/>
      <c r="B21" s="2" t="s">
        <v>57</v>
      </c>
      <c r="C21" s="4">
        <v>1.470132127527072</v>
      </c>
      <c r="D21" s="4">
        <v>1.4245297099770289</v>
      </c>
      <c r="E21" s="4">
        <v>1.5523109385612774</v>
      </c>
      <c r="F21" s="5">
        <f t="shared" si="0"/>
        <v>4.4469727760653779</v>
      </c>
      <c r="G21" s="5">
        <f t="shared" si="1"/>
        <v>1.4823242586884593</v>
      </c>
    </row>
    <row r="22" spans="1:7" x14ac:dyDescent="0.3">
      <c r="A22" s="2" t="s">
        <v>54</v>
      </c>
      <c r="B22" s="2" t="s">
        <v>55</v>
      </c>
      <c r="C22" s="4">
        <v>1.4284284833087846</v>
      </c>
      <c r="D22" s="4">
        <v>1.3779065448222609</v>
      </c>
      <c r="E22" s="4">
        <v>1.4538988220285534</v>
      </c>
      <c r="F22" s="5">
        <f t="shared" si="0"/>
        <v>4.2602338501595991</v>
      </c>
      <c r="G22" s="5">
        <f t="shared" si="1"/>
        <v>1.4200779500531997</v>
      </c>
    </row>
    <row r="23" spans="1:7" x14ac:dyDescent="0.3">
      <c r="A23" s="2"/>
      <c r="B23" s="2" t="s">
        <v>56</v>
      </c>
      <c r="C23" s="4">
        <v>1.3477692141126698</v>
      </c>
      <c r="D23" s="4">
        <v>1.2883088052898046</v>
      </c>
      <c r="E23" s="4">
        <v>1.4056574391878585</v>
      </c>
      <c r="F23" s="5">
        <f t="shared" si="0"/>
        <v>4.0417354585903329</v>
      </c>
      <c r="G23" s="5">
        <f t="shared" si="1"/>
        <v>1.3472451528634444</v>
      </c>
    </row>
    <row r="24" spans="1:7" x14ac:dyDescent="0.3">
      <c r="A24" s="2"/>
      <c r="B24" s="2" t="s">
        <v>57</v>
      </c>
      <c r="C24" s="4">
        <v>1.3584512905313793</v>
      </c>
      <c r="D24" s="4">
        <v>1.2821481037841571</v>
      </c>
      <c r="E24" s="4">
        <v>1.4200451320259915</v>
      </c>
      <c r="F24" s="5">
        <f t="shared" si="0"/>
        <v>4.0606445263415285</v>
      </c>
      <c r="G24" s="5">
        <f t="shared" si="1"/>
        <v>1.3535481754471761</v>
      </c>
    </row>
    <row r="25" spans="1:7" x14ac:dyDescent="0.3">
      <c r="A25" s="2"/>
      <c r="B25" s="2" t="s">
        <v>6</v>
      </c>
      <c r="C25" s="5">
        <f>SUM(C4:C24)</f>
        <v>29.521433852476981</v>
      </c>
      <c r="D25" s="5">
        <f>SUM(D4:D24)</f>
        <v>28.215578082473233</v>
      </c>
      <c r="E25" s="5">
        <f>SUM(E4:E24)</f>
        <v>30.868714097854443</v>
      </c>
      <c r="F25" s="5">
        <f>SUM(C4:E24)</f>
        <v>88.605726032804654</v>
      </c>
      <c r="G25" s="5">
        <f>AVERAGE(C4:E24)</f>
        <v>1.4064400957588041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124.61864580635613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0.1672491968208476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3.7858900009922536E-2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0.31558849238189168</v>
      </c>
    </row>
    <row r="31" spans="1:7" x14ac:dyDescent="0.3">
      <c r="D31" s="8" t="s">
        <v>63</v>
      </c>
      <c r="E31" s="2">
        <f>E30-E29-E28</f>
        <v>0.11048039555112155</v>
      </c>
    </row>
    <row r="32" spans="1:7" x14ac:dyDescent="0.3">
      <c r="D32" s="8" t="s">
        <v>20</v>
      </c>
      <c r="E32" s="2">
        <f>SUMSQ(C4:E24)-E27</f>
        <v>0.48850746308971793</v>
      </c>
    </row>
    <row r="33" spans="2:7" x14ac:dyDescent="0.3">
      <c r="D33" s="8" t="s">
        <v>21</v>
      </c>
      <c r="E33" s="2">
        <f>E32-E31-E29-E28</f>
        <v>0.17291897070782625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3.8945866040185373</v>
      </c>
      <c r="D38" s="2">
        <f>F5</f>
        <v>3.9394732080497317</v>
      </c>
      <c r="E38" s="2">
        <f>F6</f>
        <v>4.1333206762787107</v>
      </c>
      <c r="F38" s="2">
        <f t="shared" ref="F38:F45" si="2">SUM(C38:E38)</f>
        <v>11.967380488346979</v>
      </c>
      <c r="G38" s="2">
        <f t="shared" ref="G38:G44" si="3">F38/9</f>
        <v>1.3297089431496643</v>
      </c>
    </row>
    <row r="39" spans="2:7" x14ac:dyDescent="0.3">
      <c r="B39" s="14" t="s">
        <v>12</v>
      </c>
      <c r="C39" s="2">
        <f>F7</f>
        <v>4.006360574316707</v>
      </c>
      <c r="D39" s="2">
        <f>F8</f>
        <v>4.0784073264919316</v>
      </c>
      <c r="E39" s="2">
        <f>F9</f>
        <v>4.1620509454533154</v>
      </c>
      <c r="F39" s="2">
        <f t="shared" si="2"/>
        <v>12.246818846261956</v>
      </c>
      <c r="G39" s="2">
        <f t="shared" si="3"/>
        <v>1.3607576495846618</v>
      </c>
    </row>
    <row r="40" spans="2:7" x14ac:dyDescent="0.3">
      <c r="B40" s="14" t="s">
        <v>13</v>
      </c>
      <c r="C40" s="2">
        <f>F10</f>
        <v>4.1823809208954055</v>
      </c>
      <c r="D40" s="2">
        <f>F11</f>
        <v>4.5310219544023438</v>
      </c>
      <c r="E40" s="2">
        <f>F12</f>
        <v>4.3772212028033737</v>
      </c>
      <c r="F40" s="2">
        <f t="shared" si="2"/>
        <v>13.090624078101122</v>
      </c>
      <c r="G40" s="2">
        <f t="shared" si="3"/>
        <v>1.4545137864556803</v>
      </c>
    </row>
    <row r="41" spans="2:7" x14ac:dyDescent="0.3">
      <c r="B41" s="14" t="s">
        <v>14</v>
      </c>
      <c r="C41" s="2">
        <f>F13</f>
        <v>4.2298134068706918</v>
      </c>
      <c r="D41" s="2">
        <f>F14</f>
        <v>4.2485221947419465</v>
      </c>
      <c r="E41" s="2">
        <f>F15</f>
        <v>4.142769710475112</v>
      </c>
      <c r="F41" s="2">
        <f t="shared" si="2"/>
        <v>12.621105312087749</v>
      </c>
      <c r="G41" s="2">
        <f t="shared" si="3"/>
        <v>1.4023450346764166</v>
      </c>
    </row>
    <row r="42" spans="2:7" x14ac:dyDescent="0.3">
      <c r="B42" s="14" t="s">
        <v>15</v>
      </c>
      <c r="C42" s="2">
        <f>F16</f>
        <v>3.9461489073693579</v>
      </c>
      <c r="D42" s="2">
        <f>F17</f>
        <v>4.3601639862524904</v>
      </c>
      <c r="E42" s="2">
        <f>F18</f>
        <v>4.6494789902016578</v>
      </c>
      <c r="F42" s="2">
        <f t="shared" si="2"/>
        <v>12.955791883823506</v>
      </c>
      <c r="G42" s="2">
        <f t="shared" si="3"/>
        <v>1.4395324315359452</v>
      </c>
    </row>
    <row r="43" spans="2:7" x14ac:dyDescent="0.3">
      <c r="B43" s="14" t="s">
        <v>16</v>
      </c>
      <c r="C43" s="2">
        <f>F19</f>
        <v>4.2929768747126431</v>
      </c>
      <c r="D43" s="2">
        <f>F20</f>
        <v>4.6214419383138692</v>
      </c>
      <c r="E43" s="2">
        <f>F21</f>
        <v>4.4469727760653779</v>
      </c>
      <c r="F43" s="2">
        <f t="shared" si="2"/>
        <v>13.361391589091889</v>
      </c>
      <c r="G43" s="2">
        <f t="shared" si="3"/>
        <v>1.4845990654546544</v>
      </c>
    </row>
    <row r="44" spans="2:7" x14ac:dyDescent="0.3">
      <c r="B44" s="14" t="s">
        <v>17</v>
      </c>
      <c r="C44" s="2">
        <f>F22</f>
        <v>4.2602338501595991</v>
      </c>
      <c r="D44" s="2">
        <f>F23</f>
        <v>4.0417354585903329</v>
      </c>
      <c r="E44" s="2">
        <f>F24</f>
        <v>4.0606445263415285</v>
      </c>
      <c r="F44" s="2">
        <f t="shared" si="2"/>
        <v>12.362613835091461</v>
      </c>
      <c r="G44" s="2">
        <f t="shared" si="3"/>
        <v>1.3736237594546068</v>
      </c>
    </row>
    <row r="45" spans="2:7" x14ac:dyDescent="0.3">
      <c r="B45" s="2" t="s">
        <v>6</v>
      </c>
      <c r="C45" s="2">
        <f>SUM(C38:C44)</f>
        <v>28.812501138342938</v>
      </c>
      <c r="D45" s="2">
        <f>SUM(D38:D44)</f>
        <v>29.820766066842644</v>
      </c>
      <c r="E45" s="2">
        <f>SUM(E38:E44)</f>
        <v>29.972458827619072</v>
      </c>
      <c r="F45" s="2">
        <f t="shared" si="2"/>
        <v>88.605726032804654</v>
      </c>
      <c r="G45" s="2">
        <f>AVERAGE(G38:G44)</f>
        <v>1.4064400957588041</v>
      </c>
    </row>
    <row r="46" spans="2:7" x14ac:dyDescent="0.3">
      <c r="B46" s="14" t="s">
        <v>7</v>
      </c>
      <c r="C46" s="2">
        <f>C45/(B28*B27)</f>
        <v>1.3720238637306161</v>
      </c>
      <c r="D46" s="2">
        <f>D45/(B28*B27)</f>
        <v>1.4200364793734592</v>
      </c>
      <c r="E46" s="2">
        <f>E45/(B28*B27)</f>
        <v>1.4272599441723368</v>
      </c>
      <c r="F46" s="2"/>
      <c r="G46" s="2">
        <f>AVERAGE(G38:G44)</f>
        <v>1.4064400957588041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0.1672491968208476</v>
      </c>
      <c r="D50" s="2">
        <f>C50/B50</f>
        <v>2.7874866136807935E-2</v>
      </c>
      <c r="E50" s="2">
        <f>D50/D53</f>
        <v>6.7704796816312864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3.7858900009922536E-2</v>
      </c>
      <c r="D51" s="2">
        <f>C51/B51</f>
        <v>1.8929450004961268E-2</v>
      </c>
      <c r="E51" s="2">
        <f>D51/D53</f>
        <v>4.5977424972747087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NS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0.11048039555112155</v>
      </c>
      <c r="D52" s="2">
        <f>C52/B52</f>
        <v>9.2066996292601289E-3</v>
      </c>
      <c r="E52" s="2">
        <f>D52/D53</f>
        <v>2.2361998966688525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0.17291897070782625</v>
      </c>
      <c r="D53" s="18">
        <f>C53/B53</f>
        <v>4.1171183501863395E-3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0.48850746308971793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2.1388258331737742E-2</v>
      </c>
      <c r="J59" s="23">
        <f>I59*1.4142*I56</f>
        <v>8.1609149721334609E-2</v>
      </c>
      <c r="K59" s="23">
        <f>I59*1.4142*I57</f>
        <v>6.1041472101888726E-2</v>
      </c>
    </row>
    <row r="60" spans="1:11" x14ac:dyDescent="0.3">
      <c r="A60" s="14" t="s">
        <v>8</v>
      </c>
      <c r="B60" s="2">
        <f>G4</f>
        <v>1.2981955346728458</v>
      </c>
      <c r="C60" s="2">
        <f>G5</f>
        <v>1.3131577360165771</v>
      </c>
      <c r="D60" s="2">
        <f>G6</f>
        <v>1.3777735587595703</v>
      </c>
      <c r="E60" s="2">
        <f>SUM(B60:D60)</f>
        <v>3.9891268294489937</v>
      </c>
      <c r="F60" s="23">
        <f>E60/3</f>
        <v>1.3297089431496645</v>
      </c>
      <c r="H60" s="25" t="s">
        <v>45</v>
      </c>
      <c r="I60" s="23">
        <f>SQRT(D53/(B28*B27))</f>
        <v>1.4001901826922587E-2</v>
      </c>
      <c r="J60" s="23">
        <f>I60*1.4142*I56</f>
        <v>5.3425729428428589E-2</v>
      </c>
      <c r="K60" s="23">
        <f>J60*1.4142*I57</f>
        <v>0.15247549014261025</v>
      </c>
    </row>
    <row r="61" spans="1:11" x14ac:dyDescent="0.3">
      <c r="A61" s="14" t="s">
        <v>12</v>
      </c>
      <c r="B61" s="2">
        <f>G7</f>
        <v>1.3354535247722357</v>
      </c>
      <c r="C61" s="2">
        <f>G8</f>
        <v>1.3594691088306439</v>
      </c>
      <c r="D61" s="2">
        <f>G9</f>
        <v>1.3873503151511051</v>
      </c>
      <c r="E61" s="2">
        <f t="shared" ref="E61:E66" si="4">SUM(B61:D61)</f>
        <v>4.0822729487539844</v>
      </c>
      <c r="F61" s="23">
        <f t="shared" ref="F61:F66" si="5">E61/3</f>
        <v>1.3607576495846614</v>
      </c>
      <c r="H61" s="25" t="s">
        <v>46</v>
      </c>
      <c r="I61" s="23">
        <f>SQRT(D53/(B27))</f>
        <v>3.7045550115978119E-2</v>
      </c>
      <c r="J61" s="23">
        <f>I61*1.4142*I56</f>
        <v>0.14135119367984703</v>
      </c>
      <c r="K61" s="23">
        <f>J61*1.4142*I57</f>
        <v>0.40341222795002707</v>
      </c>
    </row>
    <row r="62" spans="1:11" x14ac:dyDescent="0.3">
      <c r="A62" s="14" t="s">
        <v>13</v>
      </c>
      <c r="B62" s="2">
        <f>G10</f>
        <v>1.3941269736318018</v>
      </c>
      <c r="C62" s="2">
        <f>G11</f>
        <v>1.510340651467448</v>
      </c>
      <c r="D62" s="2">
        <f>G12</f>
        <v>1.4590737342677913</v>
      </c>
      <c r="E62" s="2">
        <f t="shared" si="4"/>
        <v>4.3635413593670416</v>
      </c>
      <c r="F62" s="23">
        <f t="shared" si="5"/>
        <v>1.4545137864556805</v>
      </c>
    </row>
    <row r="63" spans="1:11" x14ac:dyDescent="0.3">
      <c r="A63" s="14" t="s">
        <v>14</v>
      </c>
      <c r="B63" s="2">
        <f>G13</f>
        <v>1.4099378022902307</v>
      </c>
      <c r="C63" s="2">
        <f>G14</f>
        <v>1.4161740649139822</v>
      </c>
      <c r="D63" s="2">
        <f>G15</f>
        <v>1.3809232368250373</v>
      </c>
      <c r="E63" s="2">
        <f t="shared" si="4"/>
        <v>4.2070351040292504</v>
      </c>
      <c r="F63" s="23">
        <f t="shared" si="5"/>
        <v>1.4023450346764168</v>
      </c>
      <c r="H63" s="25" t="s">
        <v>47</v>
      </c>
      <c r="I63" s="5">
        <f>SQRT(D53)*100/(G25)</f>
        <v>4.5622117279438745</v>
      </c>
    </row>
    <row r="64" spans="1:11" x14ac:dyDescent="0.3">
      <c r="A64" s="14" t="s">
        <v>15</v>
      </c>
      <c r="B64" s="2">
        <f>G16</f>
        <v>1.3153829691231194</v>
      </c>
      <c r="C64" s="2">
        <f>G17</f>
        <v>1.4533879954174969</v>
      </c>
      <c r="D64" s="2">
        <f>G18</f>
        <v>1.5498263300672193</v>
      </c>
      <c r="E64" s="2">
        <f t="shared" si="4"/>
        <v>4.3185972946078355</v>
      </c>
      <c r="F64" s="23">
        <f t="shared" si="5"/>
        <v>1.4395324315359452</v>
      </c>
    </row>
    <row r="65" spans="1:6" x14ac:dyDescent="0.3">
      <c r="A65" s="14" t="s">
        <v>16</v>
      </c>
      <c r="B65" s="2">
        <f>G19</f>
        <v>1.430992291570881</v>
      </c>
      <c r="C65" s="2">
        <f>G20</f>
        <v>1.540480646104623</v>
      </c>
      <c r="D65" s="2">
        <f>G21</f>
        <v>1.4823242586884593</v>
      </c>
      <c r="E65" s="2">
        <f t="shared" si="4"/>
        <v>4.4537971963639631</v>
      </c>
      <c r="F65" s="23">
        <f t="shared" si="5"/>
        <v>1.4845990654546544</v>
      </c>
    </row>
    <row r="66" spans="1:6" x14ac:dyDescent="0.3">
      <c r="A66" s="14" t="s">
        <v>17</v>
      </c>
      <c r="B66" s="2">
        <f>G22</f>
        <v>1.4200779500531997</v>
      </c>
      <c r="C66" s="2">
        <f>G23</f>
        <v>1.3472451528634444</v>
      </c>
      <c r="D66" s="2">
        <f>G24</f>
        <v>1.3535481754471761</v>
      </c>
      <c r="E66" s="2">
        <f t="shared" si="4"/>
        <v>4.1208712783638202</v>
      </c>
      <c r="F66" s="23">
        <f t="shared" si="5"/>
        <v>1.3736237594546068</v>
      </c>
    </row>
    <row r="67" spans="1:6" x14ac:dyDescent="0.3">
      <c r="A67" s="2" t="s">
        <v>6</v>
      </c>
      <c r="B67" s="2">
        <f>SUM(B60:B66)</f>
        <v>9.6041670461143145</v>
      </c>
      <c r="C67" s="2">
        <f>SUM(C60:C66)</f>
        <v>9.9402553556142159</v>
      </c>
      <c r="D67" s="2">
        <f>SUM(D60:D66)</f>
        <v>9.9908196092063584</v>
      </c>
      <c r="E67" s="2">
        <f>SUM(E60:E66)</f>
        <v>29.535242010934887</v>
      </c>
      <c r="F67" s="23">
        <f>SUM(C67:E67)</f>
        <v>49.466316975755461</v>
      </c>
    </row>
    <row r="68" spans="1:6" x14ac:dyDescent="0.3">
      <c r="A68" s="14" t="s">
        <v>7</v>
      </c>
      <c r="B68" s="23">
        <f>AVERAGE(B60:B66)</f>
        <v>1.3720238637306164</v>
      </c>
      <c r="C68" s="23">
        <f>AVERAGE(C60:C66)</f>
        <v>1.4200364793734594</v>
      </c>
      <c r="D68" s="23">
        <f>AVERAGE(D60:D66)</f>
        <v>1.4272599441723368</v>
      </c>
      <c r="E68" s="2"/>
      <c r="F68" s="23">
        <f>AVERAGE(F60:F66)</f>
        <v>1.4064400957588039</v>
      </c>
    </row>
  </sheetData>
  <mergeCells count="1">
    <mergeCell ref="C57:D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N% in grain</vt:lpstr>
      <vt:lpstr>N% in straw</vt:lpstr>
      <vt:lpstr>P% in grain</vt:lpstr>
      <vt:lpstr>P% in straw</vt:lpstr>
      <vt:lpstr>K% in grain</vt:lpstr>
      <vt:lpstr>K% in straw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2023-07-10T11:49:18Z</dcterms:created>
  <dcterms:modified xsi:type="dcterms:W3CDTF">2023-07-20T12:14:17Z</dcterms:modified>
</cp:coreProperties>
</file>