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2E824B07-AA86-4A58-9405-D9F0F1DC9DFB}" xr6:coauthVersionLast="47" xr6:coauthVersionMax="47" xr10:uidLastSave="{00000000-0000-0000-0000-000000000000}"/>
  <bookViews>
    <workbookView xWindow="-108" yWindow="-108" windowWidth="23256" windowHeight="12456" xr2:uid="{2AD597ED-E3D8-4950-BA75-2BD3234D3A47}"/>
  </bookViews>
  <sheets>
    <sheet name="Phytic acid" sheetId="1" r:id="rId1"/>
    <sheet name="Protien content" sheetId="2" r:id="rId2"/>
  </sheets>
  <definedNames>
    <definedName name="solver_adj" localSheetId="0" hidden="1">'Phytic acid'!$C$4:$E$24</definedName>
    <definedName name="solver_adj" localSheetId="1" hidden="1">'Protien content'!$C$4:$E$24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'Phytic acid'!$E$52</definedName>
    <definedName name="solver_opt" localSheetId="1" hidden="1">'Protien content'!$E$52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2.23571</definedName>
    <definedName name="solver_val" localSheetId="1" hidden="1">2.56172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  <c r="B52" i="2" s="1"/>
  <c r="B50" i="2"/>
  <c r="B30" i="2"/>
  <c r="B54" i="2" s="1"/>
  <c r="G25" i="2"/>
  <c r="F25" i="2"/>
  <c r="E27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E64" i="2" l="1"/>
  <c r="F64" i="2" s="1"/>
  <c r="E45" i="2"/>
  <c r="E46" i="2" s="1"/>
  <c r="F40" i="2"/>
  <c r="G40" i="2" s="1"/>
  <c r="F42" i="2"/>
  <c r="G42" i="2" s="1"/>
  <c r="F44" i="2"/>
  <c r="G44" i="2" s="1"/>
  <c r="E62" i="2"/>
  <c r="F62" i="2" s="1"/>
  <c r="E66" i="2"/>
  <c r="F66" i="2" s="1"/>
  <c r="C45" i="2"/>
  <c r="F38" i="2"/>
  <c r="G38" i="2" s="1"/>
  <c r="D45" i="2"/>
  <c r="D46" i="2" s="1"/>
  <c r="F43" i="2"/>
  <c r="G43" i="2" s="1"/>
  <c r="B67" i="2"/>
  <c r="B68" i="2"/>
  <c r="E60" i="2"/>
  <c r="D68" i="2"/>
  <c r="D67" i="2"/>
  <c r="E30" i="2"/>
  <c r="E32" i="2"/>
  <c r="F39" i="2"/>
  <c r="G39" i="2" s="1"/>
  <c r="F41" i="2"/>
  <c r="G41" i="2" s="1"/>
  <c r="F52" i="2"/>
  <c r="G52" i="2"/>
  <c r="C68" i="2"/>
  <c r="C67" i="2"/>
  <c r="E61" i="2"/>
  <c r="F61" i="2" s="1"/>
  <c r="E63" i="2"/>
  <c r="F63" i="2" s="1"/>
  <c r="E65" i="2"/>
  <c r="F65" i="2" s="1"/>
  <c r="B53" i="2"/>
  <c r="F51" i="2"/>
  <c r="E62" i="1"/>
  <c r="F62" i="1" s="1"/>
  <c r="E64" i="1"/>
  <c r="F64" i="1" s="1"/>
  <c r="E66" i="1"/>
  <c r="F66" i="1" s="1"/>
  <c r="D45" i="1"/>
  <c r="D46" i="1" s="1"/>
  <c r="F39" i="1"/>
  <c r="G39" i="1" s="1"/>
  <c r="F41" i="1"/>
  <c r="G41" i="1" s="1"/>
  <c r="F43" i="1"/>
  <c r="G43" i="1" s="1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9" i="1" l="1"/>
  <c r="C51" i="1" s="1"/>
  <c r="D51" i="1" s="1"/>
  <c r="G46" i="2"/>
  <c r="G45" i="2"/>
  <c r="E28" i="2"/>
  <c r="C50" i="2" s="1"/>
  <c r="C46" i="2"/>
  <c r="F45" i="2"/>
  <c r="I56" i="2"/>
  <c r="I57" i="2"/>
  <c r="G51" i="2"/>
  <c r="G50" i="2"/>
  <c r="E29" i="2"/>
  <c r="C51" i="2" s="1"/>
  <c r="D51" i="2" s="1"/>
  <c r="F50" i="2"/>
  <c r="E67" i="2"/>
  <c r="F67" i="2" s="1"/>
  <c r="F60" i="2"/>
  <c r="F68" i="2" s="1"/>
  <c r="E28" i="1"/>
  <c r="C50" i="1" s="1"/>
  <c r="D50" i="1" s="1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1" l="1"/>
  <c r="C52" i="1" s="1"/>
  <c r="D52" i="1" s="1"/>
  <c r="D50" i="2"/>
  <c r="E31" i="2"/>
  <c r="E33" i="1" l="1"/>
  <c r="C53" i="1" s="1"/>
  <c r="D53" i="1" s="1"/>
  <c r="C52" i="2"/>
  <c r="E33" i="2"/>
  <c r="C53" i="2" s="1"/>
  <c r="D53" i="2" s="1"/>
  <c r="C54" i="1" l="1"/>
  <c r="I63" i="2"/>
  <c r="I61" i="2"/>
  <c r="J61" i="2" s="1"/>
  <c r="K61" i="2" s="1"/>
  <c r="I60" i="2"/>
  <c r="J60" i="2" s="1"/>
  <c r="K60" i="2" s="1"/>
  <c r="I59" i="2"/>
  <c r="E51" i="2"/>
  <c r="D52" i="2"/>
  <c r="E52" i="2" s="1"/>
  <c r="C54" i="2"/>
  <c r="E50" i="2"/>
  <c r="I63" i="1"/>
  <c r="I61" i="1"/>
  <c r="J61" i="1" s="1"/>
  <c r="K61" i="1" s="1"/>
  <c r="I60" i="1"/>
  <c r="J60" i="1" s="1"/>
  <c r="K60" i="1" s="1"/>
  <c r="I59" i="1"/>
  <c r="E51" i="1"/>
  <c r="E52" i="1"/>
  <c r="E50" i="1"/>
  <c r="I52" i="2" l="1"/>
  <c r="H52" i="2"/>
  <c r="I51" i="2"/>
  <c r="H51" i="2"/>
  <c r="I50" i="2"/>
  <c r="H50" i="2"/>
  <c r="J59" i="2"/>
  <c r="K59" i="2"/>
  <c r="J59" i="1"/>
  <c r="K59" i="1"/>
  <c r="I52" i="1"/>
  <c r="H52" i="1"/>
  <c r="I50" i="1"/>
  <c r="H50" i="1"/>
  <c r="I51" i="1"/>
  <c r="H51" i="1"/>
</calcChain>
</file>

<file path=xl/sharedStrings.xml><?xml version="1.0" encoding="utf-8"?>
<sst xmlns="http://schemas.openxmlformats.org/spreadsheetml/2006/main" count="208" uniqueCount="65">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</sst>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abSelected="1" zoomScale="80" zoomScaleNormal="80" workbookViewId="0">
      <selection activeCell="E52" sqref="E52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5.9002950171345079</v>
      </c>
      <c r="D4" s="4">
        <v>5.6450752353984361</v>
      </c>
      <c r="E4" s="4">
        <v>6.1468497220590494</v>
      </c>
      <c r="F4" s="5">
        <f>SUM(C4:E4)</f>
        <v>17.692219974591993</v>
      </c>
      <c r="G4" s="5">
        <f>AVERAGE(C4:E4)</f>
        <v>5.8974066581973306</v>
      </c>
    </row>
    <row r="5" spans="1:8" x14ac:dyDescent="0.3">
      <c r="A5" s="2"/>
      <c r="B5" s="2" t="s">
        <v>56</v>
      </c>
      <c r="C5" s="4">
        <v>5.3888164437396933</v>
      </c>
      <c r="D5" s="4">
        <v>5.1554444068015224</v>
      </c>
      <c r="E5" s="4">
        <v>5.6147835224260634</v>
      </c>
      <c r="F5" s="5">
        <f t="shared" ref="F5:F24" si="0">SUM(C5:E5)</f>
        <v>16.15904437296728</v>
      </c>
      <c r="G5" s="5">
        <f t="shared" ref="G5:G24" si="1">AVERAGE(C5:E5)</f>
        <v>5.3863481243224269</v>
      </c>
    </row>
    <row r="6" spans="1:8" x14ac:dyDescent="0.3">
      <c r="A6" s="2"/>
      <c r="B6" s="2" t="s">
        <v>57</v>
      </c>
      <c r="C6" s="4">
        <v>5.5780291658117438</v>
      </c>
      <c r="D6" s="4">
        <v>5.3369574916739921</v>
      </c>
      <c r="E6" s="4">
        <v>5.8111917032659903</v>
      </c>
      <c r="F6" s="5">
        <f t="shared" si="0"/>
        <v>16.726178360751724</v>
      </c>
      <c r="G6" s="5">
        <f t="shared" si="1"/>
        <v>5.5753927869172415</v>
      </c>
    </row>
    <row r="7" spans="1:8" x14ac:dyDescent="0.3">
      <c r="A7" s="2" t="s">
        <v>49</v>
      </c>
      <c r="B7" s="2" t="s">
        <v>55</v>
      </c>
      <c r="C7" s="4">
        <v>5.3487916779082045</v>
      </c>
      <c r="D7" s="4">
        <v>5.1142237161618977</v>
      </c>
      <c r="E7" s="4">
        <v>5.5764080681153327</v>
      </c>
      <c r="F7" s="5">
        <f t="shared" si="0"/>
        <v>16.039423462185432</v>
      </c>
      <c r="G7" s="5">
        <f t="shared" si="1"/>
        <v>5.3464744873951444</v>
      </c>
    </row>
    <row r="8" spans="1:8" x14ac:dyDescent="0.3">
      <c r="A8" s="2"/>
      <c r="B8" s="2" t="s">
        <v>56</v>
      </c>
      <c r="C8" s="4">
        <v>5.0952905555739303</v>
      </c>
      <c r="D8" s="4">
        <v>4.8698614795795683</v>
      </c>
      <c r="E8" s="4">
        <v>5.3145629111791477</v>
      </c>
      <c r="F8" s="5">
        <f t="shared" si="0"/>
        <v>15.279714946332646</v>
      </c>
      <c r="G8" s="5">
        <f t="shared" si="1"/>
        <v>5.0932383154442151</v>
      </c>
    </row>
    <row r="9" spans="1:8" x14ac:dyDescent="0.3">
      <c r="A9" s="2"/>
      <c r="B9" s="2" t="s">
        <v>57</v>
      </c>
      <c r="C9" s="4">
        <v>5.2966090078668566</v>
      </c>
      <c r="D9" s="4">
        <v>5.0626287617608421</v>
      </c>
      <c r="E9" s="4">
        <v>5.5239626823901133</v>
      </c>
      <c r="F9" s="5">
        <f t="shared" si="0"/>
        <v>15.883200452017812</v>
      </c>
      <c r="G9" s="5">
        <f t="shared" si="1"/>
        <v>5.2944001506726037</v>
      </c>
    </row>
    <row r="10" spans="1:8" x14ac:dyDescent="0.3">
      <c r="A10" s="2" t="s">
        <v>50</v>
      </c>
      <c r="B10" s="2" t="s">
        <v>55</v>
      </c>
      <c r="C10" s="4">
        <v>4.3019974120235389</v>
      </c>
      <c r="D10" s="4">
        <v>4.1046384956616349</v>
      </c>
      <c r="E10" s="4">
        <v>4.4955818890615538</v>
      </c>
      <c r="F10" s="5">
        <f t="shared" si="0"/>
        <v>12.902217796746729</v>
      </c>
      <c r="G10" s="5">
        <f t="shared" si="1"/>
        <v>4.3007392655822434</v>
      </c>
    </row>
    <row r="11" spans="1:8" x14ac:dyDescent="0.3">
      <c r="A11" s="2"/>
      <c r="B11" s="2" t="s">
        <v>56</v>
      </c>
      <c r="C11" s="4">
        <v>4.2045401267913318</v>
      </c>
      <c r="D11" s="4">
        <v>4.0096474008884915</v>
      </c>
      <c r="E11" s="4">
        <v>4.3960492443166528</v>
      </c>
      <c r="F11" s="5">
        <f t="shared" si="0"/>
        <v>12.610236771996476</v>
      </c>
      <c r="G11" s="5">
        <f t="shared" si="1"/>
        <v>4.2034122573321584</v>
      </c>
    </row>
    <row r="12" spans="1:8" x14ac:dyDescent="0.3">
      <c r="A12" s="2"/>
      <c r="B12" s="2" t="s">
        <v>57</v>
      </c>
      <c r="C12" s="4">
        <v>4.1928983776262516</v>
      </c>
      <c r="D12" s="4">
        <v>3.9996767346910085</v>
      </c>
      <c r="E12" s="4">
        <v>4.3826189865403826</v>
      </c>
      <c r="F12" s="5">
        <f t="shared" si="0"/>
        <v>12.575194098857644</v>
      </c>
      <c r="G12" s="5">
        <f t="shared" si="1"/>
        <v>4.1917313662858815</v>
      </c>
    </row>
    <row r="13" spans="1:8" x14ac:dyDescent="0.3">
      <c r="A13" s="2" t="s">
        <v>51</v>
      </c>
      <c r="B13" s="2" t="s">
        <v>55</v>
      </c>
      <c r="C13" s="4">
        <v>4.4951428006211911</v>
      </c>
      <c r="D13" s="4">
        <v>4.2909201511924513</v>
      </c>
      <c r="E13" s="4">
        <v>4.6950392975381972</v>
      </c>
      <c r="F13" s="5">
        <f t="shared" si="0"/>
        <v>13.481102249351839</v>
      </c>
      <c r="G13" s="5">
        <f t="shared" si="1"/>
        <v>4.4937007497839465</v>
      </c>
    </row>
    <row r="14" spans="1:8" x14ac:dyDescent="0.3">
      <c r="A14" s="2"/>
      <c r="B14" s="2" t="s">
        <v>56</v>
      </c>
      <c r="C14" s="4">
        <v>4.4003627687075344</v>
      </c>
      <c r="D14" s="4">
        <v>4.1982299760623611</v>
      </c>
      <c r="E14" s="4">
        <v>4.5985954537372091</v>
      </c>
      <c r="F14" s="5">
        <f t="shared" si="0"/>
        <v>13.197188198507105</v>
      </c>
      <c r="G14" s="5">
        <f t="shared" si="1"/>
        <v>4.3990627328357013</v>
      </c>
    </row>
    <row r="15" spans="1:8" x14ac:dyDescent="0.3">
      <c r="A15" s="2"/>
      <c r="B15" s="2" t="s">
        <v>57</v>
      </c>
      <c r="C15" s="4">
        <v>4.46371405367936</v>
      </c>
      <c r="D15" s="4">
        <v>4.2595893544200143</v>
      </c>
      <c r="E15" s="4">
        <v>4.6637258891834916</v>
      </c>
      <c r="F15" s="5">
        <f t="shared" si="0"/>
        <v>13.387029297282865</v>
      </c>
      <c r="G15" s="5">
        <f t="shared" si="1"/>
        <v>4.4623430990942881</v>
      </c>
    </row>
    <row r="16" spans="1:8" x14ac:dyDescent="0.3">
      <c r="A16" s="2" t="s">
        <v>52</v>
      </c>
      <c r="B16" s="2" t="s">
        <v>55</v>
      </c>
      <c r="C16" s="4">
        <v>4.7849664138888022</v>
      </c>
      <c r="D16" s="4">
        <v>4.564963202733705</v>
      </c>
      <c r="E16" s="4">
        <v>5.0004503101284028</v>
      </c>
      <c r="F16" s="5">
        <f t="shared" si="0"/>
        <v>14.350379926750911</v>
      </c>
      <c r="G16" s="5">
        <f t="shared" si="1"/>
        <v>4.7834599755836367</v>
      </c>
    </row>
    <row r="17" spans="1:7" x14ac:dyDescent="0.3">
      <c r="A17" s="2"/>
      <c r="B17" s="2" t="s">
        <v>56</v>
      </c>
      <c r="C17" s="4">
        <v>4.1797180854201006</v>
      </c>
      <c r="D17" s="4">
        <v>3.9877496671271864</v>
      </c>
      <c r="E17" s="4">
        <v>4.3681285551332563</v>
      </c>
      <c r="F17" s="5">
        <f t="shared" si="0"/>
        <v>12.535596307680542</v>
      </c>
      <c r="G17" s="5">
        <f t="shared" si="1"/>
        <v>4.1785321025601805</v>
      </c>
    </row>
    <row r="18" spans="1:7" x14ac:dyDescent="0.3">
      <c r="A18" s="2"/>
      <c r="B18" s="2" t="s">
        <v>57</v>
      </c>
      <c r="C18" s="4">
        <v>4.1801939345815731</v>
      </c>
      <c r="D18" s="4">
        <v>3.9893088553145435</v>
      </c>
      <c r="E18" s="4">
        <v>4.3673888691464038</v>
      </c>
      <c r="F18" s="5">
        <f t="shared" si="0"/>
        <v>12.536891659042521</v>
      </c>
      <c r="G18" s="5">
        <f t="shared" si="1"/>
        <v>4.1789638863475069</v>
      </c>
    </row>
    <row r="19" spans="1:7" x14ac:dyDescent="0.3">
      <c r="A19" s="2" t="s">
        <v>53</v>
      </c>
      <c r="B19" s="2" t="s">
        <v>55</v>
      </c>
      <c r="C19" s="4">
        <v>4.2301970768347328</v>
      </c>
      <c r="D19" s="4">
        <v>4.0351239413105517</v>
      </c>
      <c r="E19" s="4">
        <v>4.4217283045877105</v>
      </c>
      <c r="F19" s="5">
        <f t="shared" si="0"/>
        <v>12.687049322732996</v>
      </c>
      <c r="G19" s="5">
        <f t="shared" si="1"/>
        <v>4.2290164409109989</v>
      </c>
    </row>
    <row r="20" spans="1:7" x14ac:dyDescent="0.3">
      <c r="A20" s="2"/>
      <c r="B20" s="2" t="s">
        <v>56</v>
      </c>
      <c r="C20" s="4">
        <v>4.0191362715424779</v>
      </c>
      <c r="D20" s="4">
        <v>3.8323652174029363</v>
      </c>
      <c r="E20" s="4">
        <v>4.2028475587617713</v>
      </c>
      <c r="F20" s="5">
        <f t="shared" si="0"/>
        <v>12.054349047707186</v>
      </c>
      <c r="G20" s="5">
        <f t="shared" si="1"/>
        <v>4.0181163492357284</v>
      </c>
    </row>
    <row r="21" spans="1:7" x14ac:dyDescent="0.3">
      <c r="A21" s="2"/>
      <c r="B21" s="2" t="s">
        <v>57</v>
      </c>
      <c r="C21" s="4">
        <v>4.12063893908637</v>
      </c>
      <c r="D21" s="4">
        <v>3.9297915140321154</v>
      </c>
      <c r="E21" s="4">
        <v>4.3082069960134906</v>
      </c>
      <c r="F21" s="5">
        <f t="shared" si="0"/>
        <v>12.358637449131976</v>
      </c>
      <c r="G21" s="5">
        <f t="shared" si="1"/>
        <v>4.1195458163773253</v>
      </c>
    </row>
    <row r="22" spans="1:7" x14ac:dyDescent="0.3">
      <c r="A22" s="2" t="s">
        <v>54</v>
      </c>
      <c r="B22" s="2" t="s">
        <v>55</v>
      </c>
      <c r="C22" s="4">
        <v>4.5352029151850539</v>
      </c>
      <c r="D22" s="4">
        <v>4.3335568311621513</v>
      </c>
      <c r="E22" s="4">
        <v>4.7319245809044341</v>
      </c>
      <c r="F22" s="5">
        <f t="shared" si="0"/>
        <v>13.600684327251638</v>
      </c>
      <c r="G22" s="5">
        <f t="shared" si="1"/>
        <v>4.5335614424172128</v>
      </c>
    </row>
    <row r="23" spans="1:7" x14ac:dyDescent="0.3">
      <c r="A23" s="2"/>
      <c r="B23" s="2" t="s">
        <v>56</v>
      </c>
      <c r="C23" s="4">
        <v>4.8410455404337425</v>
      </c>
      <c r="D23" s="4">
        <v>4.6210437088887071</v>
      </c>
      <c r="E23" s="4">
        <v>5.0561168312998435</v>
      </c>
      <c r="F23" s="5">
        <f t="shared" si="0"/>
        <v>14.518206080622292</v>
      </c>
      <c r="G23" s="5">
        <f t="shared" si="1"/>
        <v>4.8394020268740974</v>
      </c>
    </row>
    <row r="24" spans="1:7" x14ac:dyDescent="0.3">
      <c r="A24" s="2"/>
      <c r="B24" s="2" t="s">
        <v>57</v>
      </c>
      <c r="C24" s="4">
        <v>4.9728644912072415</v>
      </c>
      <c r="D24" s="4">
        <v>4.7475528706662997</v>
      </c>
      <c r="E24" s="4">
        <v>5.1929184654607168</v>
      </c>
      <c r="F24" s="5">
        <f t="shared" si="0"/>
        <v>14.913335827334258</v>
      </c>
      <c r="G24" s="5">
        <f t="shared" si="1"/>
        <v>4.971111942444753</v>
      </c>
    </row>
    <row r="25" spans="1:7" x14ac:dyDescent="0.3">
      <c r="A25" s="2"/>
      <c r="B25" s="2" t="s">
        <v>6</v>
      </c>
      <c r="C25" s="5">
        <f>SUM(C4:C24)</f>
        <v>98.530451075664232</v>
      </c>
      <c r="D25" s="5">
        <f>SUM(D4:D24)</f>
        <v>94.088349012930422</v>
      </c>
      <c r="E25" s="5">
        <f>SUM(E4:E24)</f>
        <v>102.86907984124925</v>
      </c>
      <c r="F25" s="5">
        <f>SUM(C4:E24)</f>
        <v>295.48787992984376</v>
      </c>
      <c r="G25" s="5">
        <f>AVERAGE(C4:E24)</f>
        <v>4.6902838084102187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1385.9220188164088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16.787425366075695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0.46164145487091446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18.431219609321943</v>
      </c>
    </row>
    <row r="31" spans="1:7" x14ac:dyDescent="0.3">
      <c r="D31" s="8" t="s">
        <v>63</v>
      </c>
      <c r="E31" s="2">
        <f>E30-E29-E28</f>
        <v>1.1821527883753333</v>
      </c>
    </row>
    <row r="32" spans="1:7" x14ac:dyDescent="0.3">
      <c r="D32" s="8" t="s">
        <v>20</v>
      </c>
      <c r="E32" s="2">
        <f>SUMSQ(C4:E24)-E27</f>
        <v>20.281877049773811</v>
      </c>
    </row>
    <row r="33" spans="2:7" x14ac:dyDescent="0.3">
      <c r="D33" s="8" t="s">
        <v>21</v>
      </c>
      <c r="E33" s="2">
        <f>E32-E31-E29-E28</f>
        <v>1.8506574404518688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17.692219974591993</v>
      </c>
      <c r="D38" s="2">
        <f>F5</f>
        <v>16.15904437296728</v>
      </c>
      <c r="E38" s="2">
        <f>F6</f>
        <v>16.726178360751724</v>
      </c>
      <c r="F38" s="2">
        <f t="shared" ref="F38:F45" si="2">SUM(C38:E38)</f>
        <v>50.577442708310997</v>
      </c>
      <c r="G38" s="2">
        <f t="shared" ref="G38:G44" si="3">F38/9</f>
        <v>5.619715856479</v>
      </c>
    </row>
    <row r="39" spans="2:7" x14ac:dyDescent="0.3">
      <c r="B39" s="14" t="s">
        <v>12</v>
      </c>
      <c r="C39" s="2">
        <f>F7</f>
        <v>16.039423462185432</v>
      </c>
      <c r="D39" s="2">
        <f>F8</f>
        <v>15.279714946332646</v>
      </c>
      <c r="E39" s="2">
        <f>F9</f>
        <v>15.883200452017812</v>
      </c>
      <c r="F39" s="2">
        <f t="shared" si="2"/>
        <v>47.202338860535889</v>
      </c>
      <c r="G39" s="2">
        <f t="shared" si="3"/>
        <v>5.2447043178373214</v>
      </c>
    </row>
    <row r="40" spans="2:7" x14ac:dyDescent="0.3">
      <c r="B40" s="14" t="s">
        <v>13</v>
      </c>
      <c r="C40" s="2">
        <f>F10</f>
        <v>12.902217796746729</v>
      </c>
      <c r="D40" s="2">
        <f>F11</f>
        <v>12.610236771996476</v>
      </c>
      <c r="E40" s="2">
        <f>F12</f>
        <v>12.575194098857644</v>
      </c>
      <c r="F40" s="2">
        <f t="shared" si="2"/>
        <v>38.087648667600845</v>
      </c>
      <c r="G40" s="2">
        <f t="shared" si="3"/>
        <v>4.2319609630667605</v>
      </c>
    </row>
    <row r="41" spans="2:7" x14ac:dyDescent="0.3">
      <c r="B41" s="14" t="s">
        <v>14</v>
      </c>
      <c r="C41" s="2">
        <f>F13</f>
        <v>13.481102249351839</v>
      </c>
      <c r="D41" s="2">
        <f>F14</f>
        <v>13.197188198507105</v>
      </c>
      <c r="E41" s="2">
        <f>F15</f>
        <v>13.387029297282865</v>
      </c>
      <c r="F41" s="2">
        <f t="shared" si="2"/>
        <v>40.065319745141807</v>
      </c>
      <c r="G41" s="2">
        <f t="shared" si="3"/>
        <v>4.4517021939046453</v>
      </c>
    </row>
    <row r="42" spans="2:7" x14ac:dyDescent="0.3">
      <c r="B42" s="14" t="s">
        <v>15</v>
      </c>
      <c r="C42" s="2">
        <f>F16</f>
        <v>14.350379926750911</v>
      </c>
      <c r="D42" s="2">
        <f>F17</f>
        <v>12.535596307680542</v>
      </c>
      <c r="E42" s="2">
        <f>F18</f>
        <v>12.536891659042521</v>
      </c>
      <c r="F42" s="2">
        <f t="shared" si="2"/>
        <v>39.422867893473978</v>
      </c>
      <c r="G42" s="2">
        <f t="shared" si="3"/>
        <v>4.3803186548304422</v>
      </c>
    </row>
    <row r="43" spans="2:7" x14ac:dyDescent="0.3">
      <c r="B43" s="14" t="s">
        <v>16</v>
      </c>
      <c r="C43" s="2">
        <f>F19</f>
        <v>12.687049322732996</v>
      </c>
      <c r="D43" s="2">
        <f>F20</f>
        <v>12.054349047707186</v>
      </c>
      <c r="E43" s="2">
        <f>F21</f>
        <v>12.358637449131976</v>
      </c>
      <c r="F43" s="2">
        <f t="shared" si="2"/>
        <v>37.100035819572156</v>
      </c>
      <c r="G43" s="2">
        <f t="shared" si="3"/>
        <v>4.1222262021746836</v>
      </c>
    </row>
    <row r="44" spans="2:7" x14ac:dyDescent="0.3">
      <c r="B44" s="14" t="s">
        <v>17</v>
      </c>
      <c r="C44" s="2">
        <f>F22</f>
        <v>13.600684327251638</v>
      </c>
      <c r="D44" s="2">
        <f>F23</f>
        <v>14.518206080622292</v>
      </c>
      <c r="E44" s="2">
        <f>F24</f>
        <v>14.913335827334258</v>
      </c>
      <c r="F44" s="2">
        <f t="shared" si="2"/>
        <v>43.032226235208185</v>
      </c>
      <c r="G44" s="2">
        <f t="shared" si="3"/>
        <v>4.7813584705786871</v>
      </c>
    </row>
    <row r="45" spans="2:7" x14ac:dyDescent="0.3">
      <c r="B45" s="2" t="s">
        <v>6</v>
      </c>
      <c r="C45" s="2">
        <f>SUM(C38:C44)</f>
        <v>100.75307705961156</v>
      </c>
      <c r="D45" s="2">
        <f>SUM(D38:D44)</f>
        <v>96.354335725813527</v>
      </c>
      <c r="E45" s="2">
        <f>SUM(E38:E44)</f>
        <v>98.380467144418787</v>
      </c>
      <c r="F45" s="2">
        <f t="shared" si="2"/>
        <v>295.48787992984387</v>
      </c>
      <c r="G45" s="2">
        <f>AVERAGE(G38:G44)</f>
        <v>4.6902838084102205</v>
      </c>
    </row>
    <row r="46" spans="2:7" x14ac:dyDescent="0.3">
      <c r="B46" s="14" t="s">
        <v>7</v>
      </c>
      <c r="C46" s="2">
        <f>C45/(B28*B27)</f>
        <v>4.7977655742672169</v>
      </c>
      <c r="D46" s="2">
        <f>D45/(B28*B27)</f>
        <v>4.5883017012292155</v>
      </c>
      <c r="E46" s="2">
        <f>E45/(B28*B27)</f>
        <v>4.6847841497342282</v>
      </c>
      <c r="F46" s="2"/>
      <c r="G46" s="2">
        <f>AVERAGE(G38:G44)</f>
        <v>4.6902838084102205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16.787425366075695</v>
      </c>
      <c r="D50" s="2">
        <f>C50/B50</f>
        <v>2.7979042276792825</v>
      </c>
      <c r="E50" s="2">
        <f>D50/D53</f>
        <v>63.49742258828698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0.46164145487091446</v>
      </c>
      <c r="D51" s="2">
        <f>C51/B51</f>
        <v>0.23082072743545723</v>
      </c>
      <c r="E51" s="2">
        <f>D51/D53</f>
        <v>5.2383927680976639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1.1821527883753333</v>
      </c>
      <c r="D52" s="2">
        <f>C52/B52</f>
        <v>9.8512732364611111E-2</v>
      </c>
      <c r="E52" s="2">
        <f>D52/D53</f>
        <v>2.2357107635778442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1.8506574404518688</v>
      </c>
      <c r="D53" s="18">
        <f>C53/B53</f>
        <v>4.4063272391711164E-2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20.281877049773811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6.9970845033017676E-2</v>
      </c>
      <c r="J59" s="23">
        <f>I59*1.4142*I56</f>
        <v>0.2669811201950214</v>
      </c>
      <c r="K59" s="23">
        <f>I59*1.4142*I57</f>
        <v>0.19969477265433375</v>
      </c>
    </row>
    <row r="60" spans="1:11" x14ac:dyDescent="0.3">
      <c r="A60" s="14" t="s">
        <v>8</v>
      </c>
      <c r="B60" s="2">
        <f>G4</f>
        <v>5.8974066581973306</v>
      </c>
      <c r="C60" s="2">
        <f>G5</f>
        <v>5.3863481243224269</v>
      </c>
      <c r="D60" s="2">
        <f>G6</f>
        <v>5.5753927869172415</v>
      </c>
      <c r="E60" s="2">
        <f>SUM(B60:D60)</f>
        <v>16.859147569436999</v>
      </c>
      <c r="F60" s="23">
        <f>E60/3</f>
        <v>5.619715856479</v>
      </c>
      <c r="H60" s="25" t="s">
        <v>45</v>
      </c>
      <c r="I60" s="23">
        <f>SQRT(D53/(B28*B27))</f>
        <v>4.5806670543404052E-2</v>
      </c>
      <c r="J60" s="23">
        <f>I60*1.4142*I56</f>
        <v>0.17478017034539839</v>
      </c>
      <c r="K60" s="23">
        <f>J60*1.4142*I57</f>
        <v>0.49881756273116695</v>
      </c>
    </row>
    <row r="61" spans="1:11" x14ac:dyDescent="0.3">
      <c r="A61" s="14" t="s">
        <v>12</v>
      </c>
      <c r="B61" s="2">
        <f>G7</f>
        <v>5.3464744873951444</v>
      </c>
      <c r="C61" s="2">
        <f>G8</f>
        <v>5.0932383154442151</v>
      </c>
      <c r="D61" s="2">
        <f>G9</f>
        <v>5.2944001506726037</v>
      </c>
      <c r="E61" s="2">
        <f t="shared" ref="E61:E66" si="4">SUM(B61:D61)</f>
        <v>15.734112953511964</v>
      </c>
      <c r="F61" s="23">
        <f t="shared" ref="F61:F66" si="5">E61/3</f>
        <v>5.2447043178373214</v>
      </c>
      <c r="H61" s="25" t="s">
        <v>46</v>
      </c>
      <c r="I61" s="23">
        <f>SQRT(D53/(B27))</f>
        <v>0.12119305864571503</v>
      </c>
      <c r="J61" s="23">
        <f>I61*1.4142*I56</f>
        <v>0.46242486483943035</v>
      </c>
      <c r="K61" s="23">
        <f>J61*1.4142*I57</f>
        <v>1.319747220578029</v>
      </c>
    </row>
    <row r="62" spans="1:11" x14ac:dyDescent="0.3">
      <c r="A62" s="14" t="s">
        <v>13</v>
      </c>
      <c r="B62" s="2">
        <f>G10</f>
        <v>4.3007392655822434</v>
      </c>
      <c r="C62" s="2">
        <f>G11</f>
        <v>4.2034122573321584</v>
      </c>
      <c r="D62" s="2">
        <f>G12</f>
        <v>4.1917313662858815</v>
      </c>
      <c r="E62" s="2">
        <f t="shared" si="4"/>
        <v>12.695882889200284</v>
      </c>
      <c r="F62" s="23">
        <f t="shared" si="5"/>
        <v>4.2319609630667614</v>
      </c>
    </row>
    <row r="63" spans="1:11" x14ac:dyDescent="0.3">
      <c r="A63" s="14" t="s">
        <v>14</v>
      </c>
      <c r="B63" s="2">
        <f>G13</f>
        <v>4.4937007497839465</v>
      </c>
      <c r="C63" s="2">
        <f>G14</f>
        <v>4.3990627328357013</v>
      </c>
      <c r="D63" s="2">
        <f>G15</f>
        <v>4.4623430990942881</v>
      </c>
      <c r="E63" s="2">
        <f t="shared" si="4"/>
        <v>13.355106581713937</v>
      </c>
      <c r="F63" s="23">
        <f t="shared" si="5"/>
        <v>4.4517021939046453</v>
      </c>
      <c r="H63" s="25" t="s">
        <v>47</v>
      </c>
      <c r="I63" s="5">
        <f>SQRT(D53)*100/(G25)</f>
        <v>4.4754761902180782</v>
      </c>
    </row>
    <row r="64" spans="1:11" x14ac:dyDescent="0.3">
      <c r="A64" s="14" t="s">
        <v>15</v>
      </c>
      <c r="B64" s="2">
        <f>G16</f>
        <v>4.7834599755836367</v>
      </c>
      <c r="C64" s="2">
        <f>G17</f>
        <v>4.1785321025601805</v>
      </c>
      <c r="D64" s="2">
        <f>G18</f>
        <v>4.1789638863475069</v>
      </c>
      <c r="E64" s="2">
        <f t="shared" si="4"/>
        <v>13.140955964491324</v>
      </c>
      <c r="F64" s="23">
        <f t="shared" si="5"/>
        <v>4.3803186548304414</v>
      </c>
    </row>
    <row r="65" spans="1:6" x14ac:dyDescent="0.3">
      <c r="A65" s="14" t="s">
        <v>16</v>
      </c>
      <c r="B65" s="2">
        <f>G19</f>
        <v>4.2290164409109989</v>
      </c>
      <c r="C65" s="2">
        <f>G20</f>
        <v>4.0181163492357284</v>
      </c>
      <c r="D65" s="2">
        <f>G21</f>
        <v>4.1195458163773253</v>
      </c>
      <c r="E65" s="2">
        <f t="shared" si="4"/>
        <v>12.366678606524053</v>
      </c>
      <c r="F65" s="23">
        <f t="shared" si="5"/>
        <v>4.1222262021746845</v>
      </c>
    </row>
    <row r="66" spans="1:6" x14ac:dyDescent="0.3">
      <c r="A66" s="14" t="s">
        <v>17</v>
      </c>
      <c r="B66" s="2">
        <f>G22</f>
        <v>4.5335614424172128</v>
      </c>
      <c r="C66" s="2">
        <f>G23</f>
        <v>4.8394020268740974</v>
      </c>
      <c r="D66" s="2">
        <f>G24</f>
        <v>4.971111942444753</v>
      </c>
      <c r="E66" s="2">
        <f t="shared" si="4"/>
        <v>14.344075411736064</v>
      </c>
      <c r="F66" s="23">
        <f t="shared" si="5"/>
        <v>4.781358470578688</v>
      </c>
    </row>
    <row r="67" spans="1:6" x14ac:dyDescent="0.3">
      <c r="A67" s="2" t="s">
        <v>6</v>
      </c>
      <c r="B67" s="2">
        <f>SUM(B60:B66)</f>
        <v>33.584359019870519</v>
      </c>
      <c r="C67" s="2">
        <f>SUM(C60:C66)</f>
        <v>32.118111908604504</v>
      </c>
      <c r="D67" s="2">
        <f>SUM(D60:D66)</f>
        <v>32.793489048139598</v>
      </c>
      <c r="E67" s="2">
        <f>SUM(E60:E66)</f>
        <v>98.495959976614614</v>
      </c>
      <c r="F67" s="23">
        <f>SUM(C67:E67)</f>
        <v>163.40756093335872</v>
      </c>
    </row>
    <row r="68" spans="1:6" x14ac:dyDescent="0.3">
      <c r="A68" s="14" t="s">
        <v>7</v>
      </c>
      <c r="B68" s="23">
        <f>AVERAGE(B60:B66)</f>
        <v>4.7977655742672169</v>
      </c>
      <c r="C68" s="23">
        <f>AVERAGE(C60:C66)</f>
        <v>4.5883017012292147</v>
      </c>
      <c r="D68" s="23">
        <f>AVERAGE(D60:D66)</f>
        <v>4.6847841497342282</v>
      </c>
      <c r="E68" s="2"/>
      <c r="F68" s="23">
        <f>AVERAGE(F60:F66)</f>
        <v>4.6902838084102205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62B0-BDC3-4F96-AFDE-B28201A3C786}">
  <dimension ref="A1:K68"/>
  <sheetViews>
    <sheetView topLeftCell="A30" zoomScale="80" zoomScaleNormal="80" workbookViewId="0">
      <selection activeCell="E52" sqref="E52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19.592038780759779</v>
      </c>
      <c r="D4" s="4">
        <v>18.792552559190813</v>
      </c>
      <c r="E4" s="4">
        <v>17.852872707136669</v>
      </c>
      <c r="F4" s="5">
        <f>SUM(C4:E4)</f>
        <v>56.237464047087258</v>
      </c>
      <c r="G4" s="5">
        <f>AVERAGE(C4:E4)</f>
        <v>18.745821349029086</v>
      </c>
    </row>
    <row r="5" spans="1:8" x14ac:dyDescent="0.3">
      <c r="A5" s="2"/>
      <c r="B5" s="2" t="s">
        <v>56</v>
      </c>
      <c r="C5" s="4">
        <v>21.002820926054977</v>
      </c>
      <c r="D5" s="4">
        <v>19.822231138111263</v>
      </c>
      <c r="E5" s="4">
        <v>18.930120981306178</v>
      </c>
      <c r="F5" s="5">
        <f t="shared" ref="F5:F24" si="0">SUM(C5:E5)</f>
        <v>59.755173045472418</v>
      </c>
      <c r="G5" s="5">
        <f t="shared" ref="G5:G24" si="1">AVERAGE(C5:E5)</f>
        <v>19.918391015157471</v>
      </c>
    </row>
    <row r="6" spans="1:8" x14ac:dyDescent="0.3">
      <c r="A6" s="2"/>
      <c r="B6" s="2" t="s">
        <v>57</v>
      </c>
      <c r="C6" s="4">
        <v>21.51335375430984</v>
      </c>
      <c r="D6" s="4">
        <v>20.55983046650827</v>
      </c>
      <c r="E6" s="4">
        <v>19.082241247720837</v>
      </c>
      <c r="F6" s="5">
        <f t="shared" si="0"/>
        <v>61.155425468538944</v>
      </c>
      <c r="G6" s="5">
        <f t="shared" si="1"/>
        <v>20.385141822846315</v>
      </c>
    </row>
    <row r="7" spans="1:8" x14ac:dyDescent="0.3">
      <c r="A7" s="2" t="s">
        <v>49</v>
      </c>
      <c r="B7" s="2" t="s">
        <v>55</v>
      </c>
      <c r="C7" s="4">
        <v>19.951472769929953</v>
      </c>
      <c r="D7" s="4">
        <v>19.366847782705385</v>
      </c>
      <c r="E7" s="4">
        <v>18.528819039387667</v>
      </c>
      <c r="F7" s="5">
        <f t="shared" si="0"/>
        <v>57.847139592023012</v>
      </c>
      <c r="G7" s="5">
        <f t="shared" si="1"/>
        <v>19.28237986400767</v>
      </c>
    </row>
    <row r="8" spans="1:8" x14ac:dyDescent="0.3">
      <c r="A8" s="2"/>
      <c r="B8" s="2" t="s">
        <v>56</v>
      </c>
      <c r="C8" s="4">
        <v>21.17677877025449</v>
      </c>
      <c r="D8" s="4">
        <v>21.542783765008487</v>
      </c>
      <c r="E8" s="4">
        <v>19.71371065538241</v>
      </c>
      <c r="F8" s="5">
        <f t="shared" si="0"/>
        <v>62.433273190645394</v>
      </c>
      <c r="G8" s="5">
        <f t="shared" si="1"/>
        <v>20.811091063548464</v>
      </c>
    </row>
    <row r="9" spans="1:8" x14ac:dyDescent="0.3">
      <c r="A9" s="2"/>
      <c r="B9" s="2" t="s">
        <v>57</v>
      </c>
      <c r="C9" s="4">
        <v>22.670770184201615</v>
      </c>
      <c r="D9" s="4">
        <v>22.671707973431907</v>
      </c>
      <c r="E9" s="4">
        <v>20.747757634863461</v>
      </c>
      <c r="F9" s="5">
        <f t="shared" si="0"/>
        <v>66.090235792496983</v>
      </c>
      <c r="G9" s="5">
        <f t="shared" si="1"/>
        <v>22.030078597498996</v>
      </c>
    </row>
    <row r="10" spans="1:8" x14ac:dyDescent="0.3">
      <c r="A10" s="2" t="s">
        <v>50</v>
      </c>
      <c r="B10" s="2" t="s">
        <v>55</v>
      </c>
      <c r="C10" s="4">
        <v>22.035289773101184</v>
      </c>
      <c r="D10" s="4">
        <v>21.135823927506728</v>
      </c>
      <c r="E10" s="4">
        <v>20.208761197040538</v>
      </c>
      <c r="F10" s="5">
        <f t="shared" si="0"/>
        <v>63.379874897648449</v>
      </c>
      <c r="G10" s="5">
        <f t="shared" si="1"/>
        <v>21.126624965882815</v>
      </c>
    </row>
    <row r="11" spans="1:8" x14ac:dyDescent="0.3">
      <c r="A11" s="2"/>
      <c r="B11" s="2" t="s">
        <v>56</v>
      </c>
      <c r="C11" s="4">
        <v>23.83949379741091</v>
      </c>
      <c r="D11" s="4">
        <v>22.84284895952317</v>
      </c>
      <c r="E11" s="4">
        <v>21.81775479468234</v>
      </c>
      <c r="F11" s="5">
        <f t="shared" si="0"/>
        <v>68.50009755161642</v>
      </c>
      <c r="G11" s="5">
        <f t="shared" si="1"/>
        <v>22.833365850538808</v>
      </c>
    </row>
    <row r="12" spans="1:8" x14ac:dyDescent="0.3">
      <c r="A12" s="2"/>
      <c r="B12" s="2" t="s">
        <v>57</v>
      </c>
      <c r="C12" s="4">
        <v>22.625105070775579</v>
      </c>
      <c r="D12" s="4">
        <v>21.717676432998378</v>
      </c>
      <c r="E12" s="4">
        <v>20.779382385296437</v>
      </c>
      <c r="F12" s="5">
        <f t="shared" si="0"/>
        <v>65.122163889070393</v>
      </c>
      <c r="G12" s="5">
        <f t="shared" si="1"/>
        <v>21.707387963023464</v>
      </c>
    </row>
    <row r="13" spans="1:8" x14ac:dyDescent="0.3">
      <c r="A13" s="2" t="s">
        <v>51</v>
      </c>
      <c r="B13" s="2" t="s">
        <v>55</v>
      </c>
      <c r="C13" s="4">
        <v>22.982146944540784</v>
      </c>
      <c r="D13" s="4">
        <v>21.973555084735533</v>
      </c>
      <c r="E13" s="4">
        <v>20.944238090333901</v>
      </c>
      <c r="F13" s="5">
        <f t="shared" si="0"/>
        <v>65.899940119610221</v>
      </c>
      <c r="G13" s="5">
        <f t="shared" si="1"/>
        <v>21.966646706536739</v>
      </c>
    </row>
    <row r="14" spans="1:8" x14ac:dyDescent="0.3">
      <c r="A14" s="2"/>
      <c r="B14" s="2" t="s">
        <v>56</v>
      </c>
      <c r="C14" s="4">
        <v>21.699312539506945</v>
      </c>
      <c r="D14" s="4">
        <v>20.826279108668924</v>
      </c>
      <c r="E14" s="4">
        <v>19.924749215204823</v>
      </c>
      <c r="F14" s="5">
        <f t="shared" si="0"/>
        <v>62.450340863380688</v>
      </c>
      <c r="G14" s="5">
        <f t="shared" si="1"/>
        <v>20.816780287793563</v>
      </c>
    </row>
    <row r="15" spans="1:8" x14ac:dyDescent="0.3">
      <c r="A15" s="2"/>
      <c r="B15" s="2" t="s">
        <v>57</v>
      </c>
      <c r="C15" s="4">
        <v>21.353464909214161</v>
      </c>
      <c r="D15" s="4">
        <v>20.503199197068103</v>
      </c>
      <c r="E15" s="4">
        <v>19.624066079869241</v>
      </c>
      <c r="F15" s="5">
        <f t="shared" si="0"/>
        <v>61.480730186151504</v>
      </c>
      <c r="G15" s="5">
        <f t="shared" si="1"/>
        <v>20.493576728717169</v>
      </c>
    </row>
    <row r="16" spans="1:8" x14ac:dyDescent="0.3">
      <c r="A16" s="2" t="s">
        <v>52</v>
      </c>
      <c r="B16" s="2" t="s">
        <v>55</v>
      </c>
      <c r="C16" s="4">
        <v>20.695747333076991</v>
      </c>
      <c r="D16" s="4">
        <v>20.209521153610016</v>
      </c>
      <c r="E16" s="4">
        <v>19.332267920052541</v>
      </c>
      <c r="F16" s="5">
        <f t="shared" si="0"/>
        <v>60.237536406739551</v>
      </c>
      <c r="G16" s="5">
        <f t="shared" si="1"/>
        <v>20.079178802246517</v>
      </c>
    </row>
    <row r="17" spans="1:7" x14ac:dyDescent="0.3">
      <c r="A17" s="2"/>
      <c r="B17" s="2" t="s">
        <v>56</v>
      </c>
      <c r="C17" s="4">
        <v>23.056402671928357</v>
      </c>
      <c r="D17" s="4">
        <v>22.086442675461317</v>
      </c>
      <c r="E17" s="4">
        <v>21.090375158912785</v>
      </c>
      <c r="F17" s="5">
        <f t="shared" si="0"/>
        <v>66.233220506302459</v>
      </c>
      <c r="G17" s="5">
        <f t="shared" si="1"/>
        <v>22.077740168767487</v>
      </c>
    </row>
    <row r="18" spans="1:7" x14ac:dyDescent="0.3">
      <c r="A18" s="2"/>
      <c r="B18" s="2" t="s">
        <v>57</v>
      </c>
      <c r="C18" s="4">
        <v>22.489395781371083</v>
      </c>
      <c r="D18" s="4">
        <v>21.559203314161383</v>
      </c>
      <c r="E18" s="4">
        <v>20.602000582767023</v>
      </c>
      <c r="F18" s="5">
        <f t="shared" si="0"/>
        <v>64.650599678299486</v>
      </c>
      <c r="G18" s="5">
        <f t="shared" si="1"/>
        <v>21.550199892766496</v>
      </c>
    </row>
    <row r="19" spans="1:7" x14ac:dyDescent="0.3">
      <c r="A19" s="2" t="s">
        <v>53</v>
      </c>
      <c r="B19" s="2" t="s">
        <v>55</v>
      </c>
      <c r="C19" s="4">
        <v>21.795890195312833</v>
      </c>
      <c r="D19" s="4">
        <v>21.555980342830697</v>
      </c>
      <c r="E19" s="4">
        <v>20.625560091920523</v>
      </c>
      <c r="F19" s="5">
        <f t="shared" si="0"/>
        <v>63.977430630064049</v>
      </c>
      <c r="G19" s="5">
        <f t="shared" si="1"/>
        <v>21.325810210021348</v>
      </c>
    </row>
    <row r="20" spans="1:7" x14ac:dyDescent="0.3">
      <c r="A20" s="2"/>
      <c r="B20" s="2" t="s">
        <v>56</v>
      </c>
      <c r="C20" s="4">
        <v>23.920946916202048</v>
      </c>
      <c r="D20" s="4">
        <v>22.754945966141779</v>
      </c>
      <c r="E20" s="4">
        <v>21.75020865627911</v>
      </c>
      <c r="F20" s="5">
        <f t="shared" si="0"/>
        <v>68.426101538622945</v>
      </c>
      <c r="G20" s="5">
        <f t="shared" si="1"/>
        <v>22.808700512874314</v>
      </c>
    </row>
    <row r="21" spans="1:7" x14ac:dyDescent="0.3">
      <c r="A21" s="2"/>
      <c r="B21" s="2" t="s">
        <v>57</v>
      </c>
      <c r="C21" s="4">
        <v>23.562086514040598</v>
      </c>
      <c r="D21" s="4">
        <v>22.6012217239535</v>
      </c>
      <c r="E21" s="4">
        <v>21.609399409560904</v>
      </c>
      <c r="F21" s="5">
        <f t="shared" si="0"/>
        <v>67.772707647555009</v>
      </c>
      <c r="G21" s="5">
        <f t="shared" si="1"/>
        <v>22.590902549185003</v>
      </c>
    </row>
    <row r="22" spans="1:7" x14ac:dyDescent="0.3">
      <c r="A22" s="2" t="s">
        <v>54</v>
      </c>
      <c r="B22" s="2" t="s">
        <v>55</v>
      </c>
      <c r="C22" s="4">
        <v>22.651616383588578</v>
      </c>
      <c r="D22" s="4">
        <v>21.017683765052109</v>
      </c>
      <c r="E22" s="4">
        <v>20.155568342028172</v>
      </c>
      <c r="F22" s="5">
        <f t="shared" si="0"/>
        <v>63.824868490668862</v>
      </c>
      <c r="G22" s="5">
        <f t="shared" si="1"/>
        <v>21.274956163556286</v>
      </c>
    </row>
    <row r="23" spans="1:7" x14ac:dyDescent="0.3">
      <c r="A23" s="2"/>
      <c r="B23" s="2" t="s">
        <v>56</v>
      </c>
      <c r="C23" s="4">
        <v>20.963837680787147</v>
      </c>
      <c r="D23" s="4">
        <v>20.397762892585202</v>
      </c>
      <c r="E23" s="4">
        <v>19.236452213789452</v>
      </c>
      <c r="F23" s="5">
        <f t="shared" si="0"/>
        <v>60.598052787161805</v>
      </c>
      <c r="G23" s="5">
        <f t="shared" si="1"/>
        <v>20.199350929053935</v>
      </c>
    </row>
    <row r="24" spans="1:7" x14ac:dyDescent="0.3">
      <c r="A24" s="2"/>
      <c r="B24" s="2" t="s">
        <v>57</v>
      </c>
      <c r="C24" s="4">
        <v>20.817527977218091</v>
      </c>
      <c r="D24" s="4">
        <v>20.389585123457607</v>
      </c>
      <c r="E24" s="4">
        <v>19.100824510302086</v>
      </c>
      <c r="F24" s="5">
        <f t="shared" si="0"/>
        <v>60.307937610977788</v>
      </c>
      <c r="G24" s="5">
        <f t="shared" si="1"/>
        <v>20.102645870325929</v>
      </c>
    </row>
    <row r="25" spans="1:7" x14ac:dyDescent="0.3">
      <c r="A25" s="2"/>
      <c r="B25" s="2" t="s">
        <v>6</v>
      </c>
      <c r="C25" s="5">
        <f>SUM(C4:C24)</f>
        <v>460.39549967358596</v>
      </c>
      <c r="D25" s="5">
        <f>SUM(D4:D24)</f>
        <v>444.32768335271061</v>
      </c>
      <c r="E25" s="5">
        <f>SUM(E4:E24)</f>
        <v>421.65713091383702</v>
      </c>
      <c r="F25" s="5">
        <f>SUM(C4:E24)</f>
        <v>1326.3803139401336</v>
      </c>
      <c r="G25" s="5">
        <f>AVERAGE(C4:E24)</f>
        <v>21.053655776827519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27925.154558855993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39.789819024790631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8.2908724962289853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76.381265708791034</v>
      </c>
    </row>
    <row r="31" spans="1:7" x14ac:dyDescent="0.3">
      <c r="D31" s="8" t="s">
        <v>63</v>
      </c>
      <c r="E31" s="2">
        <f>E30-E29-E28</f>
        <v>28.300574187771417</v>
      </c>
    </row>
    <row r="32" spans="1:7" x14ac:dyDescent="0.3">
      <c r="D32" s="8" t="s">
        <v>20</v>
      </c>
      <c r="E32" s="2">
        <f>SUMSQ(C4:E24)-E27</f>
        <v>115.04747839788979</v>
      </c>
    </row>
    <row r="33" spans="2:7" x14ac:dyDescent="0.3">
      <c r="D33" s="8" t="s">
        <v>21</v>
      </c>
      <c r="E33" s="2">
        <f>E32-E31-E29-E28</f>
        <v>38.666212689098757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56.237464047087258</v>
      </c>
      <c r="D38" s="2">
        <f>F5</f>
        <v>59.755173045472418</v>
      </c>
      <c r="E38" s="2">
        <f>F6</f>
        <v>61.155425468538944</v>
      </c>
      <c r="F38" s="2">
        <f t="shared" ref="F38:F45" si="2">SUM(C38:E38)</f>
        <v>177.14806256109861</v>
      </c>
      <c r="G38" s="2">
        <f t="shared" ref="G38:G44" si="3">F38/9</f>
        <v>19.683118062344292</v>
      </c>
    </row>
    <row r="39" spans="2:7" x14ac:dyDescent="0.3">
      <c r="B39" s="14" t="s">
        <v>12</v>
      </c>
      <c r="C39" s="2">
        <f>F7</f>
        <v>57.847139592023012</v>
      </c>
      <c r="D39" s="2">
        <f>F8</f>
        <v>62.433273190645394</v>
      </c>
      <c r="E39" s="2">
        <f>F9</f>
        <v>66.090235792496983</v>
      </c>
      <c r="F39" s="2">
        <f t="shared" si="2"/>
        <v>186.37064857516538</v>
      </c>
      <c r="G39" s="2">
        <f t="shared" si="3"/>
        <v>20.707849841685043</v>
      </c>
    </row>
    <row r="40" spans="2:7" x14ac:dyDescent="0.3">
      <c r="B40" s="14" t="s">
        <v>13</v>
      </c>
      <c r="C40" s="2">
        <f>F10</f>
        <v>63.379874897648449</v>
      </c>
      <c r="D40" s="2">
        <f>F11</f>
        <v>68.50009755161642</v>
      </c>
      <c r="E40" s="2">
        <f>F12</f>
        <v>65.122163889070393</v>
      </c>
      <c r="F40" s="2">
        <f t="shared" si="2"/>
        <v>197.00213633833528</v>
      </c>
      <c r="G40" s="2">
        <f t="shared" si="3"/>
        <v>21.889126259815029</v>
      </c>
    </row>
    <row r="41" spans="2:7" x14ac:dyDescent="0.3">
      <c r="B41" s="14" t="s">
        <v>14</v>
      </c>
      <c r="C41" s="2">
        <f>F13</f>
        <v>65.899940119610221</v>
      </c>
      <c r="D41" s="2">
        <f>F14</f>
        <v>62.450340863380688</v>
      </c>
      <c r="E41" s="2">
        <f>F15</f>
        <v>61.480730186151504</v>
      </c>
      <c r="F41" s="2">
        <f t="shared" si="2"/>
        <v>189.83101116914241</v>
      </c>
      <c r="G41" s="2">
        <f t="shared" si="3"/>
        <v>21.092334574349156</v>
      </c>
    </row>
    <row r="42" spans="2:7" x14ac:dyDescent="0.3">
      <c r="B42" s="14" t="s">
        <v>15</v>
      </c>
      <c r="C42" s="2">
        <f>F16</f>
        <v>60.237536406739551</v>
      </c>
      <c r="D42" s="2">
        <f>F17</f>
        <v>66.233220506302459</v>
      </c>
      <c r="E42" s="2">
        <f>F18</f>
        <v>64.650599678299486</v>
      </c>
      <c r="F42" s="2">
        <f t="shared" si="2"/>
        <v>191.12135659134151</v>
      </c>
      <c r="G42" s="2">
        <f t="shared" si="3"/>
        <v>21.235706287926835</v>
      </c>
    </row>
    <row r="43" spans="2:7" x14ac:dyDescent="0.3">
      <c r="B43" s="14" t="s">
        <v>16</v>
      </c>
      <c r="C43" s="2">
        <f>F19</f>
        <v>63.977430630064049</v>
      </c>
      <c r="D43" s="2">
        <f>F20</f>
        <v>68.426101538622945</v>
      </c>
      <c r="E43" s="2">
        <f>F21</f>
        <v>67.772707647555009</v>
      </c>
      <c r="F43" s="2">
        <f t="shared" si="2"/>
        <v>200.176239816242</v>
      </c>
      <c r="G43" s="2">
        <f t="shared" si="3"/>
        <v>22.241804424026888</v>
      </c>
    </row>
    <row r="44" spans="2:7" x14ac:dyDescent="0.3">
      <c r="B44" s="14" t="s">
        <v>17</v>
      </c>
      <c r="C44" s="2">
        <f>F22</f>
        <v>63.824868490668862</v>
      </c>
      <c r="D44" s="2">
        <f>F23</f>
        <v>60.598052787161805</v>
      </c>
      <c r="E44" s="2">
        <f>F24</f>
        <v>60.307937610977788</v>
      </c>
      <c r="F44" s="2">
        <f t="shared" si="2"/>
        <v>184.73085888880846</v>
      </c>
      <c r="G44" s="2">
        <f t="shared" si="3"/>
        <v>20.525650987645385</v>
      </c>
    </row>
    <row r="45" spans="2:7" x14ac:dyDescent="0.3">
      <c r="B45" s="2" t="s">
        <v>6</v>
      </c>
      <c r="C45" s="2">
        <f>SUM(C38:C44)</f>
        <v>431.40425418384137</v>
      </c>
      <c r="D45" s="2">
        <f>SUM(D38:D44)</f>
        <v>448.39625948320213</v>
      </c>
      <c r="E45" s="2">
        <f>SUM(E38:E44)</f>
        <v>446.57980027309014</v>
      </c>
      <c r="F45" s="2">
        <f t="shared" si="2"/>
        <v>1326.3803139401336</v>
      </c>
      <c r="G45" s="2">
        <f>AVERAGE(G38:G44)</f>
        <v>21.053655776827519</v>
      </c>
    </row>
    <row r="46" spans="2:7" x14ac:dyDescent="0.3">
      <c r="B46" s="14" t="s">
        <v>7</v>
      </c>
      <c r="C46" s="2">
        <f>C45/(B28*B27)</f>
        <v>20.543059723040066</v>
      </c>
      <c r="D46" s="2">
        <f>D45/(B28*B27)</f>
        <v>21.352202832533436</v>
      </c>
      <c r="E46" s="2">
        <f>E45/(B28*B27)</f>
        <v>21.265704774909054</v>
      </c>
      <c r="F46" s="2"/>
      <c r="G46" s="2">
        <f>AVERAGE(G38:G44)</f>
        <v>21.053655776827519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39.789819024790631</v>
      </c>
      <c r="D50" s="2">
        <f>C50/B50</f>
        <v>6.6316365041317722</v>
      </c>
      <c r="E50" s="2">
        <f>D50/D53</f>
        <v>7.203413880047802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8.2908724962289853</v>
      </c>
      <c r="D51" s="2">
        <f>C51/B51</f>
        <v>4.1454362481144926</v>
      </c>
      <c r="E51" s="2">
        <f>D51/D53</f>
        <v>4.5028543090256008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28.300574187771417</v>
      </c>
      <c r="D52" s="2">
        <f>C52/B52</f>
        <v>2.3583811823142846</v>
      </c>
      <c r="E52" s="2">
        <f>D52/D53</f>
        <v>2.5617199815674185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38.666212689098757</v>
      </c>
      <c r="D53" s="18">
        <f>C53/B53</f>
        <v>0.92062411164520852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115.04747839788979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0.31983053006331136</v>
      </c>
      <c r="J59" s="23">
        <f>I59*1.4142*I56</f>
        <v>1.22034703380497</v>
      </c>
      <c r="K59" s="23">
        <f>I59*1.4142*I57</f>
        <v>0.91278710381116457</v>
      </c>
    </row>
    <row r="60" spans="1:11" x14ac:dyDescent="0.3">
      <c r="A60" s="14" t="s">
        <v>8</v>
      </c>
      <c r="B60" s="2">
        <f>G4</f>
        <v>18.745821349029086</v>
      </c>
      <c r="C60" s="2">
        <f>G5</f>
        <v>19.918391015157471</v>
      </c>
      <c r="D60" s="2">
        <f>G6</f>
        <v>20.385141822846315</v>
      </c>
      <c r="E60" s="2">
        <f>SUM(B60:D60)</f>
        <v>59.049354187032868</v>
      </c>
      <c r="F60" s="23">
        <f>E60/3</f>
        <v>19.683118062344288</v>
      </c>
      <c r="H60" s="25" t="s">
        <v>45</v>
      </c>
      <c r="I60" s="23">
        <f>SQRT(D53/(B28*B27))</f>
        <v>0.20937823051042484</v>
      </c>
      <c r="J60" s="23">
        <f>I60*1.4142*I56</f>
        <v>0.79890466521801562</v>
      </c>
      <c r="K60" s="23">
        <f>J60*1.4142*I57</f>
        <v>2.2800508614397361</v>
      </c>
    </row>
    <row r="61" spans="1:11" x14ac:dyDescent="0.3">
      <c r="A61" s="14" t="s">
        <v>12</v>
      </c>
      <c r="B61" s="2">
        <f>G7</f>
        <v>19.28237986400767</v>
      </c>
      <c r="C61" s="2">
        <f>G8</f>
        <v>20.811091063548464</v>
      </c>
      <c r="D61" s="2">
        <f>G9</f>
        <v>22.030078597498996</v>
      </c>
      <c r="E61" s="2">
        <f t="shared" ref="E61:E66" si="4">SUM(B61:D61)</f>
        <v>62.123549525055125</v>
      </c>
      <c r="F61" s="23">
        <f t="shared" ref="F61:F66" si="5">E61/3</f>
        <v>20.707849841685043</v>
      </c>
      <c r="H61" s="25" t="s">
        <v>46</v>
      </c>
      <c r="I61" s="23">
        <f>SQRT(D53/(B27))</f>
        <v>0.5539627278813406</v>
      </c>
      <c r="J61" s="23">
        <f>I61*1.4142*I56</f>
        <v>2.1137030654161828</v>
      </c>
      <c r="K61" s="23">
        <f>J61*1.4142*I57</f>
        <v>6.0324475559481314</v>
      </c>
    </row>
    <row r="62" spans="1:11" x14ac:dyDescent="0.3">
      <c r="A62" s="14" t="s">
        <v>13</v>
      </c>
      <c r="B62" s="2">
        <f>G10</f>
        <v>21.126624965882815</v>
      </c>
      <c r="C62" s="2">
        <f>G11</f>
        <v>22.833365850538808</v>
      </c>
      <c r="D62" s="2">
        <f>G12</f>
        <v>21.707387963023464</v>
      </c>
      <c r="E62" s="2">
        <f t="shared" si="4"/>
        <v>65.667378779445087</v>
      </c>
      <c r="F62" s="23">
        <f t="shared" si="5"/>
        <v>21.889126259815029</v>
      </c>
    </row>
    <row r="63" spans="1:11" x14ac:dyDescent="0.3">
      <c r="A63" s="14" t="s">
        <v>14</v>
      </c>
      <c r="B63" s="2">
        <f>G13</f>
        <v>21.966646706536739</v>
      </c>
      <c r="C63" s="2">
        <f>G14</f>
        <v>20.816780287793563</v>
      </c>
      <c r="D63" s="2">
        <f>G15</f>
        <v>20.493576728717169</v>
      </c>
      <c r="E63" s="2">
        <f t="shared" si="4"/>
        <v>63.277003723047471</v>
      </c>
      <c r="F63" s="23">
        <f t="shared" si="5"/>
        <v>21.092334574349156</v>
      </c>
      <c r="H63" s="25" t="s">
        <v>47</v>
      </c>
      <c r="I63" s="5">
        <f>SQRT(D53)*100/(G25)</f>
        <v>4.5573633404132519</v>
      </c>
    </row>
    <row r="64" spans="1:11" x14ac:dyDescent="0.3">
      <c r="A64" s="14" t="s">
        <v>15</v>
      </c>
      <c r="B64" s="2">
        <f>G16</f>
        <v>20.079178802246517</v>
      </c>
      <c r="C64" s="2">
        <f>G17</f>
        <v>22.077740168767487</v>
      </c>
      <c r="D64" s="2">
        <f>G18</f>
        <v>21.550199892766496</v>
      </c>
      <c r="E64" s="2">
        <f t="shared" si="4"/>
        <v>63.707118863780508</v>
      </c>
      <c r="F64" s="23">
        <f t="shared" si="5"/>
        <v>21.235706287926835</v>
      </c>
    </row>
    <row r="65" spans="1:6" x14ac:dyDescent="0.3">
      <c r="A65" s="14" t="s">
        <v>16</v>
      </c>
      <c r="B65" s="2">
        <f>G19</f>
        <v>21.325810210021348</v>
      </c>
      <c r="C65" s="2">
        <f>G20</f>
        <v>22.808700512874314</v>
      </c>
      <c r="D65" s="2">
        <f>G21</f>
        <v>22.590902549185003</v>
      </c>
      <c r="E65" s="2">
        <f t="shared" si="4"/>
        <v>66.725413272080658</v>
      </c>
      <c r="F65" s="23">
        <f t="shared" si="5"/>
        <v>22.241804424026885</v>
      </c>
    </row>
    <row r="66" spans="1:6" x14ac:dyDescent="0.3">
      <c r="A66" s="14" t="s">
        <v>17</v>
      </c>
      <c r="B66" s="2">
        <f>G22</f>
        <v>21.274956163556286</v>
      </c>
      <c r="C66" s="2">
        <f>G23</f>
        <v>20.199350929053935</v>
      </c>
      <c r="D66" s="2">
        <f>G24</f>
        <v>20.102645870325929</v>
      </c>
      <c r="E66" s="2">
        <f t="shared" si="4"/>
        <v>61.576952962936147</v>
      </c>
      <c r="F66" s="23">
        <f t="shared" si="5"/>
        <v>20.525650987645381</v>
      </c>
    </row>
    <row r="67" spans="1:6" x14ac:dyDescent="0.3">
      <c r="A67" s="2" t="s">
        <v>6</v>
      </c>
      <c r="B67" s="2">
        <f>SUM(B60:B66)</f>
        <v>143.80141806128046</v>
      </c>
      <c r="C67" s="2">
        <f>SUM(C60:C66)</f>
        <v>149.46541982773405</v>
      </c>
      <c r="D67" s="2">
        <f>SUM(D60:D66)</f>
        <v>148.85993342436336</v>
      </c>
      <c r="E67" s="2">
        <f>SUM(E60:E66)</f>
        <v>442.12677131337784</v>
      </c>
      <c r="F67" s="23">
        <f>SUM(C67:E67)</f>
        <v>740.45212456547529</v>
      </c>
    </row>
    <row r="68" spans="1:6" x14ac:dyDescent="0.3">
      <c r="A68" s="14" t="s">
        <v>7</v>
      </c>
      <c r="B68" s="23">
        <f>AVERAGE(B60:B66)</f>
        <v>20.543059723040066</v>
      </c>
      <c r="C68" s="23">
        <f>AVERAGE(C60:C66)</f>
        <v>21.352202832533436</v>
      </c>
      <c r="D68" s="23">
        <f>AVERAGE(D60:D66)</f>
        <v>21.26570477490905</v>
      </c>
      <c r="E68" s="2"/>
      <c r="F68" s="23">
        <f>AVERAGE(F60:F66)</f>
        <v>21.053655776827519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Phytic acid</vt:lpstr>
      <vt:lpstr>Protien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2023-07-17T16:58:54Z</dcterms:modified>
</cp:coreProperties>
</file>