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0D2E039A-2CBA-4FFC-864E-269CBC3DCBE0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Pivot Table1" sheetId="4" r:id="rId1"/>
    <sheet name="retail_sales_dataset" sheetId="1" r:id="rId2"/>
    <sheet name="Transactions" sheetId="2" r:id="rId3"/>
    <sheet name="Task 2" sheetId="3" r:id="rId4"/>
  </sheets>
  <definedNames>
    <definedName name="_xlcn.WorksheetConnection_retail_sales_dataset.xlsxTable1" hidden="1">retail_sales_dataset!$A$1:$M$1001</definedName>
    <definedName name="Slicer_Gender1">#N/A</definedName>
    <definedName name="Slicer_Generation">#N/A</definedName>
    <definedName name="Slicer_Product_Category1">#N/A</definedName>
  </definedNames>
  <calcPr calcId="191028"/>
  <pivotCaches>
    <pivotCache cacheId="682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A11" i="2"/>
  <c r="A12" i="2"/>
  <c r="J2" i="1" a="1"/>
  <c r="J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/>
  <c r="J125" i="1" a="1"/>
  <c r="J125" i="1"/>
  <c r="J126" i="1" a="1"/>
  <c r="J126" i="1"/>
  <c r="J127" i="1" a="1"/>
  <c r="J127" i="1"/>
  <c r="J128" i="1" a="1"/>
  <c r="J128" i="1"/>
  <c r="J129" i="1" a="1"/>
  <c r="J129" i="1"/>
  <c r="J130" i="1" a="1"/>
  <c r="J130" i="1"/>
  <c r="J131" i="1" a="1"/>
  <c r="J131" i="1"/>
  <c r="J132" i="1" a="1"/>
  <c r="J132" i="1"/>
  <c r="J133" i="1" a="1"/>
  <c r="J133" i="1"/>
  <c r="J134" i="1" a="1"/>
  <c r="J134" i="1"/>
  <c r="J135" i="1" a="1"/>
  <c r="J135" i="1"/>
  <c r="J136" i="1" a="1"/>
  <c r="J136" i="1"/>
  <c r="J137" i="1" a="1"/>
  <c r="J137" i="1"/>
  <c r="J138" i="1" a="1"/>
  <c r="J138" i="1"/>
  <c r="J139" i="1" a="1"/>
  <c r="J139" i="1"/>
  <c r="J140" i="1" a="1"/>
  <c r="J140" i="1"/>
  <c r="J141" i="1" a="1"/>
  <c r="J141" i="1"/>
  <c r="J142" i="1" a="1"/>
  <c r="J142" i="1"/>
  <c r="J143" i="1" a="1"/>
  <c r="J143" i="1"/>
  <c r="J144" i="1" a="1"/>
  <c r="J144" i="1"/>
  <c r="J145" i="1" a="1"/>
  <c r="J145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0" i="1" a="1"/>
  <c r="J210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/>
  <c r="J466" i="1" a="1"/>
  <c r="J466" i="1"/>
  <c r="J467" i="1" a="1"/>
  <c r="J467" i="1"/>
  <c r="J468" i="1" a="1"/>
  <c r="J468" i="1"/>
  <c r="J469" i="1" a="1"/>
  <c r="J469" i="1"/>
  <c r="J470" i="1" a="1"/>
  <c r="J470" i="1"/>
  <c r="J471" i="1" a="1"/>
  <c r="J471" i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/>
  <c r="J478" i="1" a="1"/>
  <c r="J478" i="1"/>
  <c r="J479" i="1" a="1"/>
  <c r="J479" i="1"/>
  <c r="J480" i="1" a="1"/>
  <c r="J480" i="1"/>
  <c r="J481" i="1" a="1"/>
  <c r="J481" i="1"/>
  <c r="J482" i="1" a="1"/>
  <c r="J482" i="1"/>
  <c r="J483" i="1" a="1"/>
  <c r="J483" i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/>
  <c r="J490" i="1" a="1"/>
  <c r="J490" i="1"/>
  <c r="J491" i="1" a="1"/>
  <c r="J491" i="1"/>
  <c r="J492" i="1" a="1"/>
  <c r="J492" i="1"/>
  <c r="J493" i="1" a="1"/>
  <c r="J493" i="1"/>
  <c r="J494" i="1" a="1"/>
  <c r="J494" i="1"/>
  <c r="J495" i="1" a="1"/>
  <c r="J495" i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/>
  <c r="J502" i="1" a="1"/>
  <c r="J502" i="1"/>
  <c r="J503" i="1" a="1"/>
  <c r="J503" i="1"/>
  <c r="J504" i="1" a="1"/>
  <c r="J504" i="1"/>
  <c r="J505" i="1" a="1"/>
  <c r="J505" i="1"/>
  <c r="J506" i="1" a="1"/>
  <c r="J506" i="1"/>
  <c r="J507" i="1" a="1"/>
  <c r="J507" i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/>
  <c r="J576" i="1" a="1"/>
  <c r="J576" i="1"/>
  <c r="J577" i="1" a="1"/>
  <c r="J577" i="1"/>
  <c r="J578" i="1" a="1"/>
  <c r="J578" i="1"/>
  <c r="J579" i="1" a="1"/>
  <c r="J579" i="1"/>
  <c r="J580" i="1" a="1"/>
  <c r="J580" i="1"/>
  <c r="J581" i="1" a="1"/>
  <c r="J581" i="1"/>
  <c r="J582" i="1" a="1"/>
  <c r="J582" i="1"/>
  <c r="J583" i="1" a="1"/>
  <c r="J583" i="1"/>
  <c r="J584" i="1" a="1"/>
  <c r="J584" i="1"/>
  <c r="J585" i="1" a="1"/>
  <c r="J585" i="1"/>
  <c r="J586" i="1" a="1"/>
  <c r="J586" i="1"/>
  <c r="J587" i="1" a="1"/>
  <c r="J587" i="1"/>
  <c r="J588" i="1" a="1"/>
  <c r="J588" i="1"/>
  <c r="J589" i="1" a="1"/>
  <c r="J589" i="1"/>
  <c r="J590" i="1" a="1"/>
  <c r="J590" i="1"/>
  <c r="J591" i="1" a="1"/>
  <c r="J591" i="1"/>
  <c r="J592" i="1" a="1"/>
  <c r="J592" i="1"/>
  <c r="J593" i="1" a="1"/>
  <c r="J593" i="1"/>
  <c r="J594" i="1" a="1"/>
  <c r="J594" i="1"/>
  <c r="J595" i="1" a="1"/>
  <c r="J595" i="1"/>
  <c r="J596" i="1" a="1"/>
  <c r="J596" i="1"/>
  <c r="J597" i="1" a="1"/>
  <c r="J597" i="1"/>
  <c r="J598" i="1" a="1"/>
  <c r="J598" i="1"/>
  <c r="J599" i="1" a="1"/>
  <c r="J599" i="1"/>
  <c r="J600" i="1" a="1"/>
  <c r="J600" i="1"/>
  <c r="J601" i="1" a="1"/>
  <c r="J601" i="1"/>
  <c r="J602" i="1" a="1"/>
  <c r="J602" i="1"/>
  <c r="J603" i="1" a="1"/>
  <c r="J603" i="1"/>
  <c r="J604" i="1" a="1"/>
  <c r="J604" i="1"/>
  <c r="J605" i="1" a="1"/>
  <c r="J605" i="1"/>
  <c r="J606" i="1" a="1"/>
  <c r="J606" i="1"/>
  <c r="J607" i="1" a="1"/>
  <c r="J607" i="1"/>
  <c r="J608" i="1" a="1"/>
  <c r="J608" i="1"/>
  <c r="J609" i="1" a="1"/>
  <c r="J609" i="1"/>
  <c r="J610" i="1" a="1"/>
  <c r="J610" i="1"/>
  <c r="J611" i="1" a="1"/>
  <c r="J611" i="1"/>
  <c r="J612" i="1" a="1"/>
  <c r="J612" i="1"/>
  <c r="J613" i="1" a="1"/>
  <c r="J613" i="1"/>
  <c r="J614" i="1" a="1"/>
  <c r="J614" i="1"/>
  <c r="J615" i="1" a="1"/>
  <c r="J615" i="1"/>
  <c r="J616" i="1" a="1"/>
  <c r="J616" i="1"/>
  <c r="J617" i="1" a="1"/>
  <c r="J617" i="1"/>
  <c r="J618" i="1" a="1"/>
  <c r="J618" i="1"/>
  <c r="J619" i="1" a="1"/>
  <c r="J619" i="1"/>
  <c r="J620" i="1" a="1"/>
  <c r="J620" i="1"/>
  <c r="J621" i="1" a="1"/>
  <c r="J621" i="1"/>
  <c r="J622" i="1" a="1"/>
  <c r="J622" i="1"/>
  <c r="J623" i="1" a="1"/>
  <c r="J623" i="1"/>
  <c r="J624" i="1" a="1"/>
  <c r="J624" i="1"/>
  <c r="J625" i="1" a="1"/>
  <c r="J625" i="1"/>
  <c r="J626" i="1" a="1"/>
  <c r="J626" i="1"/>
  <c r="J627" i="1" a="1"/>
  <c r="J627" i="1"/>
  <c r="J628" i="1" a="1"/>
  <c r="J628" i="1"/>
  <c r="J629" i="1" a="1"/>
  <c r="J629" i="1"/>
  <c r="J630" i="1" a="1"/>
  <c r="J630" i="1"/>
  <c r="J631" i="1" a="1"/>
  <c r="J631" i="1"/>
  <c r="J632" i="1" a="1"/>
  <c r="J632" i="1"/>
  <c r="J633" i="1" a="1"/>
  <c r="J633" i="1"/>
  <c r="J634" i="1" a="1"/>
  <c r="J634" i="1"/>
  <c r="J635" i="1" a="1"/>
  <c r="J635" i="1"/>
  <c r="J636" i="1" a="1"/>
  <c r="J636" i="1"/>
  <c r="J637" i="1" a="1"/>
  <c r="J637" i="1"/>
  <c r="J638" i="1" a="1"/>
  <c r="J638" i="1"/>
  <c r="J639" i="1" a="1"/>
  <c r="J639" i="1"/>
  <c r="J640" i="1" a="1"/>
  <c r="J640" i="1"/>
  <c r="J641" i="1" a="1"/>
  <c r="J641" i="1"/>
  <c r="J642" i="1" a="1"/>
  <c r="J642" i="1"/>
  <c r="J643" i="1" a="1"/>
  <c r="J643" i="1"/>
  <c r="J644" i="1" a="1"/>
  <c r="J644" i="1"/>
  <c r="J645" i="1" a="1"/>
  <c r="J645" i="1"/>
  <c r="J646" i="1" a="1"/>
  <c r="J646" i="1"/>
  <c r="J647" i="1" a="1"/>
  <c r="J647" i="1"/>
  <c r="J648" i="1" a="1"/>
  <c r="J648" i="1"/>
  <c r="J649" i="1" a="1"/>
  <c r="J649" i="1"/>
  <c r="J650" i="1" a="1"/>
  <c r="J650" i="1"/>
  <c r="J651" i="1" a="1"/>
  <c r="J651" i="1"/>
  <c r="J652" i="1" a="1"/>
  <c r="J652" i="1"/>
  <c r="J653" i="1" a="1"/>
  <c r="J653" i="1"/>
  <c r="J654" i="1" a="1"/>
  <c r="J654" i="1"/>
  <c r="J655" i="1" a="1"/>
  <c r="J655" i="1"/>
  <c r="J656" i="1" a="1"/>
  <c r="J656" i="1"/>
  <c r="J657" i="1" a="1"/>
  <c r="J657" i="1"/>
  <c r="J658" i="1" a="1"/>
  <c r="J658" i="1"/>
  <c r="J659" i="1" a="1"/>
  <c r="J659" i="1"/>
  <c r="J660" i="1" a="1"/>
  <c r="J660" i="1"/>
  <c r="J661" i="1" a="1"/>
  <c r="J661" i="1"/>
  <c r="J662" i="1" a="1"/>
  <c r="J662" i="1"/>
  <c r="J663" i="1" a="1"/>
  <c r="J663" i="1"/>
  <c r="J664" i="1" a="1"/>
  <c r="J664" i="1"/>
  <c r="J665" i="1" a="1"/>
  <c r="J665" i="1"/>
  <c r="J666" i="1" a="1"/>
  <c r="J666" i="1"/>
  <c r="J667" i="1" a="1"/>
  <c r="J667" i="1"/>
  <c r="J668" i="1" a="1"/>
  <c r="J668" i="1"/>
  <c r="J669" i="1" a="1"/>
  <c r="J669" i="1"/>
  <c r="J670" i="1" a="1"/>
  <c r="J670" i="1"/>
  <c r="J671" i="1" a="1"/>
  <c r="J671" i="1"/>
  <c r="J672" i="1" a="1"/>
  <c r="J672" i="1"/>
  <c r="J673" i="1" a="1"/>
  <c r="J673" i="1"/>
  <c r="J674" i="1" a="1"/>
  <c r="J674" i="1"/>
  <c r="J675" i="1" a="1"/>
  <c r="J675" i="1"/>
  <c r="J676" i="1" a="1"/>
  <c r="J676" i="1"/>
  <c r="J677" i="1" a="1"/>
  <c r="J677" i="1"/>
  <c r="J678" i="1" a="1"/>
  <c r="J678" i="1"/>
  <c r="J679" i="1" a="1"/>
  <c r="J679" i="1"/>
  <c r="J680" i="1" a="1"/>
  <c r="J680" i="1"/>
  <c r="J681" i="1" a="1"/>
  <c r="J681" i="1"/>
  <c r="J682" i="1" a="1"/>
  <c r="J682" i="1"/>
  <c r="J683" i="1" a="1"/>
  <c r="J683" i="1"/>
  <c r="J684" i="1" a="1"/>
  <c r="J684" i="1"/>
  <c r="J685" i="1" a="1"/>
  <c r="J685" i="1"/>
  <c r="J686" i="1" a="1"/>
  <c r="J686" i="1"/>
  <c r="J687" i="1" a="1"/>
  <c r="J687" i="1"/>
  <c r="J688" i="1" a="1"/>
  <c r="J688" i="1"/>
  <c r="J689" i="1" a="1"/>
  <c r="J689" i="1"/>
  <c r="J690" i="1" a="1"/>
  <c r="J690" i="1"/>
  <c r="J691" i="1" a="1"/>
  <c r="J691" i="1"/>
  <c r="J692" i="1" a="1"/>
  <c r="J692" i="1"/>
  <c r="J693" i="1" a="1"/>
  <c r="J693" i="1"/>
  <c r="J694" i="1" a="1"/>
  <c r="J694" i="1"/>
  <c r="J695" i="1" a="1"/>
  <c r="J695" i="1"/>
  <c r="J696" i="1" a="1"/>
  <c r="J696" i="1"/>
  <c r="J697" i="1" a="1"/>
  <c r="J697" i="1"/>
  <c r="J698" i="1" a="1"/>
  <c r="J698" i="1"/>
  <c r="J699" i="1" a="1"/>
  <c r="J699" i="1"/>
  <c r="J700" i="1" a="1"/>
  <c r="J700" i="1"/>
  <c r="J701" i="1" a="1"/>
  <c r="J701" i="1"/>
  <c r="J702" i="1" a="1"/>
  <c r="J702" i="1"/>
  <c r="J703" i="1" a="1"/>
  <c r="J703" i="1"/>
  <c r="J704" i="1" a="1"/>
  <c r="J704" i="1"/>
  <c r="J705" i="1" a="1"/>
  <c r="J705" i="1"/>
  <c r="J706" i="1" a="1"/>
  <c r="J706" i="1"/>
  <c r="J707" i="1" a="1"/>
  <c r="J707" i="1"/>
  <c r="J708" i="1" a="1"/>
  <c r="J708" i="1"/>
  <c r="J709" i="1" a="1"/>
  <c r="J709" i="1"/>
  <c r="J710" i="1" a="1"/>
  <c r="J710" i="1"/>
  <c r="J711" i="1" a="1"/>
  <c r="J711" i="1"/>
  <c r="J712" i="1" a="1"/>
  <c r="J712" i="1"/>
  <c r="J713" i="1" a="1"/>
  <c r="J713" i="1"/>
  <c r="J714" i="1" a="1"/>
  <c r="J714" i="1"/>
  <c r="J715" i="1" a="1"/>
  <c r="J715" i="1"/>
  <c r="J716" i="1" a="1"/>
  <c r="J716" i="1"/>
  <c r="J717" i="1" a="1"/>
  <c r="J717" i="1"/>
  <c r="J718" i="1" a="1"/>
  <c r="J718" i="1"/>
  <c r="J719" i="1" a="1"/>
  <c r="J719" i="1"/>
  <c r="J720" i="1" a="1"/>
  <c r="J720" i="1"/>
  <c r="J721" i="1" a="1"/>
  <c r="J721" i="1"/>
  <c r="J722" i="1" a="1"/>
  <c r="J722" i="1"/>
  <c r="J723" i="1" a="1"/>
  <c r="J723" i="1"/>
  <c r="J724" i="1" a="1"/>
  <c r="J724" i="1"/>
  <c r="J725" i="1" a="1"/>
  <c r="J725" i="1"/>
  <c r="J726" i="1" a="1"/>
  <c r="J726" i="1"/>
  <c r="J727" i="1" a="1"/>
  <c r="J727" i="1"/>
  <c r="J728" i="1" a="1"/>
  <c r="J728" i="1"/>
  <c r="J729" i="1" a="1"/>
  <c r="J729" i="1"/>
  <c r="J730" i="1" a="1"/>
  <c r="J730" i="1"/>
  <c r="J731" i="1" a="1"/>
  <c r="J731" i="1"/>
  <c r="J732" i="1" a="1"/>
  <c r="J732" i="1"/>
  <c r="J733" i="1" a="1"/>
  <c r="J733" i="1"/>
  <c r="J734" i="1" a="1"/>
  <c r="J734" i="1"/>
  <c r="J735" i="1" a="1"/>
  <c r="J735" i="1"/>
  <c r="J736" i="1" a="1"/>
  <c r="J736" i="1"/>
  <c r="J737" i="1" a="1"/>
  <c r="J737" i="1"/>
  <c r="J738" i="1" a="1"/>
  <c r="J738" i="1"/>
  <c r="J739" i="1" a="1"/>
  <c r="J739" i="1"/>
  <c r="J740" i="1" a="1"/>
  <c r="J740" i="1"/>
  <c r="J741" i="1" a="1"/>
  <c r="J741" i="1"/>
  <c r="J742" i="1" a="1"/>
  <c r="J742" i="1"/>
  <c r="J743" i="1" a="1"/>
  <c r="J743" i="1"/>
  <c r="J744" i="1" a="1"/>
  <c r="J744" i="1"/>
  <c r="J745" i="1" a="1"/>
  <c r="J745" i="1"/>
  <c r="J746" i="1" a="1"/>
  <c r="J746" i="1"/>
  <c r="J747" i="1" a="1"/>
  <c r="J747" i="1"/>
  <c r="J748" i="1" a="1"/>
  <c r="J748" i="1"/>
  <c r="J749" i="1" a="1"/>
  <c r="J749" i="1"/>
  <c r="J750" i="1" a="1"/>
  <c r="J750" i="1"/>
  <c r="J751" i="1" a="1"/>
  <c r="J751" i="1"/>
  <c r="J752" i="1" a="1"/>
  <c r="J752" i="1"/>
  <c r="J753" i="1" a="1"/>
  <c r="J753" i="1"/>
  <c r="J754" i="1" a="1"/>
  <c r="J754" i="1"/>
  <c r="J755" i="1" a="1"/>
  <c r="J755" i="1"/>
  <c r="J756" i="1" a="1"/>
  <c r="J756" i="1"/>
  <c r="J757" i="1" a="1"/>
  <c r="J757" i="1"/>
  <c r="J758" i="1" a="1"/>
  <c r="J758" i="1"/>
  <c r="J759" i="1" a="1"/>
  <c r="J759" i="1"/>
  <c r="J760" i="1" a="1"/>
  <c r="J760" i="1"/>
  <c r="J761" i="1" a="1"/>
  <c r="J761" i="1"/>
  <c r="J762" i="1" a="1"/>
  <c r="J762" i="1"/>
  <c r="J763" i="1" a="1"/>
  <c r="J763" i="1"/>
  <c r="J764" i="1" a="1"/>
  <c r="J764" i="1"/>
  <c r="J765" i="1" a="1"/>
  <c r="J765" i="1"/>
  <c r="J766" i="1" a="1"/>
  <c r="J766" i="1"/>
  <c r="J767" i="1" a="1"/>
  <c r="J767" i="1"/>
  <c r="J768" i="1" a="1"/>
  <c r="J768" i="1"/>
  <c r="J769" i="1" a="1"/>
  <c r="J769" i="1"/>
  <c r="J770" i="1" a="1"/>
  <c r="J770" i="1"/>
  <c r="J771" i="1" a="1"/>
  <c r="J771" i="1"/>
  <c r="J772" i="1" a="1"/>
  <c r="J772" i="1"/>
  <c r="J773" i="1" a="1"/>
  <c r="J773" i="1"/>
  <c r="J774" i="1" a="1"/>
  <c r="J774" i="1"/>
  <c r="J775" i="1" a="1"/>
  <c r="J775" i="1"/>
  <c r="J776" i="1" a="1"/>
  <c r="J776" i="1"/>
  <c r="J777" i="1" a="1"/>
  <c r="J777" i="1"/>
  <c r="J778" i="1" a="1"/>
  <c r="J778" i="1"/>
  <c r="J779" i="1" a="1"/>
  <c r="J779" i="1"/>
  <c r="J780" i="1" a="1"/>
  <c r="J780" i="1"/>
  <c r="J781" i="1" a="1"/>
  <c r="J781" i="1"/>
  <c r="J782" i="1" a="1"/>
  <c r="J782" i="1"/>
  <c r="J783" i="1" a="1"/>
  <c r="J783" i="1"/>
  <c r="J784" i="1" a="1"/>
  <c r="J784" i="1"/>
  <c r="J785" i="1" a="1"/>
  <c r="J785" i="1"/>
  <c r="J786" i="1" a="1"/>
  <c r="J786" i="1"/>
  <c r="J787" i="1" a="1"/>
  <c r="J787" i="1"/>
  <c r="J788" i="1" a="1"/>
  <c r="J788" i="1"/>
  <c r="J789" i="1" a="1"/>
  <c r="J789" i="1"/>
  <c r="J790" i="1" a="1"/>
  <c r="J790" i="1"/>
  <c r="J791" i="1" a="1"/>
  <c r="J791" i="1"/>
  <c r="J792" i="1" a="1"/>
  <c r="J792" i="1"/>
  <c r="J793" i="1" a="1"/>
  <c r="J793" i="1"/>
  <c r="J794" i="1" a="1"/>
  <c r="J794" i="1"/>
  <c r="J795" i="1" a="1"/>
  <c r="J795" i="1"/>
  <c r="J796" i="1" a="1"/>
  <c r="J796" i="1"/>
  <c r="J797" i="1" a="1"/>
  <c r="J797" i="1"/>
  <c r="J798" i="1" a="1"/>
  <c r="J798" i="1"/>
  <c r="J799" i="1" a="1"/>
  <c r="J799" i="1"/>
  <c r="J800" i="1" a="1"/>
  <c r="J800" i="1"/>
  <c r="J801" i="1" a="1"/>
  <c r="J801" i="1"/>
  <c r="J802" i="1" a="1"/>
  <c r="J802" i="1"/>
  <c r="J803" i="1" a="1"/>
  <c r="J803" i="1"/>
  <c r="J804" i="1" a="1"/>
  <c r="J804" i="1"/>
  <c r="J805" i="1" a="1"/>
  <c r="J805" i="1"/>
  <c r="J806" i="1" a="1"/>
  <c r="J806" i="1"/>
  <c r="J807" i="1" a="1"/>
  <c r="J807" i="1"/>
  <c r="J808" i="1" a="1"/>
  <c r="J808" i="1"/>
  <c r="J809" i="1" a="1"/>
  <c r="J809" i="1"/>
  <c r="J810" i="1" a="1"/>
  <c r="J810" i="1"/>
  <c r="J811" i="1" a="1"/>
  <c r="J811" i="1"/>
  <c r="J812" i="1" a="1"/>
  <c r="J812" i="1"/>
  <c r="J813" i="1" a="1"/>
  <c r="J813" i="1"/>
  <c r="J814" i="1" a="1"/>
  <c r="J814" i="1"/>
  <c r="J815" i="1" a="1"/>
  <c r="J815" i="1"/>
  <c r="J816" i="1" a="1"/>
  <c r="J816" i="1"/>
  <c r="J817" i="1" a="1"/>
  <c r="J817" i="1"/>
  <c r="J818" i="1" a="1"/>
  <c r="J818" i="1"/>
  <c r="J819" i="1" a="1"/>
  <c r="J819" i="1"/>
  <c r="J820" i="1" a="1"/>
  <c r="J820" i="1"/>
  <c r="J821" i="1" a="1"/>
  <c r="J821" i="1"/>
  <c r="J822" i="1" a="1"/>
  <c r="J822" i="1"/>
  <c r="J823" i="1" a="1"/>
  <c r="J823" i="1"/>
  <c r="J824" i="1" a="1"/>
  <c r="J824" i="1"/>
  <c r="J825" i="1" a="1"/>
  <c r="J825" i="1"/>
  <c r="J826" i="1" a="1"/>
  <c r="J826" i="1"/>
  <c r="J827" i="1" a="1"/>
  <c r="J827" i="1"/>
  <c r="J828" i="1" a="1"/>
  <c r="J828" i="1"/>
  <c r="J829" i="1" a="1"/>
  <c r="J829" i="1"/>
  <c r="J830" i="1" a="1"/>
  <c r="J830" i="1"/>
  <c r="J831" i="1" a="1"/>
  <c r="J831" i="1"/>
  <c r="J832" i="1" a="1"/>
  <c r="J832" i="1"/>
  <c r="J833" i="1" a="1"/>
  <c r="J833" i="1"/>
  <c r="J834" i="1" a="1"/>
  <c r="J834" i="1"/>
  <c r="J835" i="1" a="1"/>
  <c r="J835" i="1"/>
  <c r="J836" i="1" a="1"/>
  <c r="J836" i="1"/>
  <c r="J837" i="1" a="1"/>
  <c r="J837" i="1"/>
  <c r="J838" i="1" a="1"/>
  <c r="J838" i="1"/>
  <c r="J839" i="1" a="1"/>
  <c r="J839" i="1"/>
  <c r="J840" i="1" a="1"/>
  <c r="J840" i="1"/>
  <c r="J841" i="1" a="1"/>
  <c r="J841" i="1"/>
  <c r="J842" i="1" a="1"/>
  <c r="J842" i="1"/>
  <c r="J843" i="1" a="1"/>
  <c r="J843" i="1"/>
  <c r="J844" i="1" a="1"/>
  <c r="J844" i="1"/>
  <c r="J845" i="1" a="1"/>
  <c r="J845" i="1"/>
  <c r="J846" i="1" a="1"/>
  <c r="J846" i="1"/>
  <c r="J847" i="1" a="1"/>
  <c r="J847" i="1"/>
  <c r="J848" i="1" a="1"/>
  <c r="J848" i="1"/>
  <c r="J849" i="1" a="1"/>
  <c r="J849" i="1"/>
  <c r="J850" i="1" a="1"/>
  <c r="J850" i="1"/>
  <c r="J851" i="1" a="1"/>
  <c r="J851" i="1"/>
  <c r="J852" i="1" a="1"/>
  <c r="J852" i="1"/>
  <c r="J853" i="1" a="1"/>
  <c r="J853" i="1"/>
  <c r="J854" i="1" a="1"/>
  <c r="J854" i="1"/>
  <c r="J855" i="1" a="1"/>
  <c r="J855" i="1"/>
  <c r="J856" i="1" a="1"/>
  <c r="J856" i="1"/>
  <c r="J857" i="1" a="1"/>
  <c r="J857" i="1"/>
  <c r="J858" i="1" a="1"/>
  <c r="J858" i="1"/>
  <c r="J859" i="1" a="1"/>
  <c r="J859" i="1"/>
  <c r="J860" i="1" a="1"/>
  <c r="J860" i="1"/>
  <c r="J861" i="1" a="1"/>
  <c r="J861" i="1"/>
  <c r="J862" i="1" a="1"/>
  <c r="J862" i="1"/>
  <c r="J863" i="1" a="1"/>
  <c r="J863" i="1"/>
  <c r="J864" i="1" a="1"/>
  <c r="J864" i="1"/>
  <c r="J865" i="1" a="1"/>
  <c r="J865" i="1"/>
  <c r="J866" i="1" a="1"/>
  <c r="J866" i="1"/>
  <c r="J867" i="1" a="1"/>
  <c r="J867" i="1"/>
  <c r="J868" i="1" a="1"/>
  <c r="J868" i="1"/>
  <c r="J869" i="1" a="1"/>
  <c r="J869" i="1"/>
  <c r="J870" i="1" a="1"/>
  <c r="J870" i="1"/>
  <c r="J871" i="1" a="1"/>
  <c r="J871" i="1"/>
  <c r="J872" i="1" a="1"/>
  <c r="J872" i="1"/>
  <c r="J873" i="1" a="1"/>
  <c r="J873" i="1"/>
  <c r="J874" i="1" a="1"/>
  <c r="J874" i="1"/>
  <c r="J875" i="1" a="1"/>
  <c r="J875" i="1"/>
  <c r="J876" i="1" a="1"/>
  <c r="J876" i="1"/>
  <c r="J877" i="1" a="1"/>
  <c r="J877" i="1"/>
  <c r="J878" i="1" a="1"/>
  <c r="J878" i="1"/>
  <c r="J879" i="1" a="1"/>
  <c r="J879" i="1"/>
  <c r="J880" i="1" a="1"/>
  <c r="J880" i="1"/>
  <c r="J881" i="1" a="1"/>
  <c r="J881" i="1"/>
  <c r="J882" i="1" a="1"/>
  <c r="J882" i="1"/>
  <c r="J883" i="1" a="1"/>
  <c r="J883" i="1"/>
  <c r="J884" i="1" a="1"/>
  <c r="J884" i="1"/>
  <c r="J885" i="1" a="1"/>
  <c r="J885" i="1"/>
  <c r="J886" i="1" a="1"/>
  <c r="J886" i="1"/>
  <c r="J887" i="1" a="1"/>
  <c r="J887" i="1"/>
  <c r="J888" i="1" a="1"/>
  <c r="J888" i="1"/>
  <c r="J889" i="1" a="1"/>
  <c r="J889" i="1"/>
  <c r="J890" i="1" a="1"/>
  <c r="J890" i="1"/>
  <c r="J891" i="1" a="1"/>
  <c r="J891" i="1"/>
  <c r="J892" i="1" a="1"/>
  <c r="J892" i="1"/>
  <c r="J893" i="1" a="1"/>
  <c r="J893" i="1"/>
  <c r="J894" i="1" a="1"/>
  <c r="J894" i="1"/>
  <c r="J895" i="1" a="1"/>
  <c r="J895" i="1"/>
  <c r="J896" i="1" a="1"/>
  <c r="J896" i="1"/>
  <c r="J897" i="1" a="1"/>
  <c r="J897" i="1"/>
  <c r="J898" i="1" a="1"/>
  <c r="J898" i="1"/>
  <c r="J899" i="1" a="1"/>
  <c r="J899" i="1"/>
  <c r="J900" i="1" a="1"/>
  <c r="J900" i="1"/>
  <c r="J901" i="1" a="1"/>
  <c r="J901" i="1"/>
  <c r="J902" i="1" a="1"/>
  <c r="J902" i="1"/>
  <c r="J903" i="1" a="1"/>
  <c r="J903" i="1"/>
  <c r="J904" i="1" a="1"/>
  <c r="J904" i="1"/>
  <c r="J905" i="1" a="1"/>
  <c r="J905" i="1"/>
  <c r="J906" i="1" a="1"/>
  <c r="J906" i="1"/>
  <c r="J907" i="1" a="1"/>
  <c r="J907" i="1"/>
  <c r="J908" i="1" a="1"/>
  <c r="J908" i="1"/>
  <c r="J909" i="1" a="1"/>
  <c r="J909" i="1"/>
  <c r="J910" i="1" a="1"/>
  <c r="J910" i="1"/>
  <c r="J911" i="1" a="1"/>
  <c r="J911" i="1"/>
  <c r="J912" i="1" a="1"/>
  <c r="J912" i="1"/>
  <c r="J913" i="1" a="1"/>
  <c r="J913" i="1"/>
  <c r="J914" i="1" a="1"/>
  <c r="J914" i="1"/>
  <c r="J915" i="1" a="1"/>
  <c r="J915" i="1"/>
  <c r="J916" i="1" a="1"/>
  <c r="J916" i="1"/>
  <c r="J917" i="1" a="1"/>
  <c r="J917" i="1"/>
  <c r="J918" i="1" a="1"/>
  <c r="J918" i="1"/>
  <c r="J919" i="1" a="1"/>
  <c r="J919" i="1"/>
  <c r="J920" i="1" a="1"/>
  <c r="J920" i="1"/>
  <c r="J921" i="1" a="1"/>
  <c r="J921" i="1"/>
  <c r="J922" i="1" a="1"/>
  <c r="J922" i="1"/>
  <c r="J923" i="1" a="1"/>
  <c r="J923" i="1"/>
  <c r="J924" i="1" a="1"/>
  <c r="J924" i="1"/>
  <c r="J925" i="1" a="1"/>
  <c r="J925" i="1"/>
  <c r="J926" i="1" a="1"/>
  <c r="J926" i="1"/>
  <c r="J927" i="1" a="1"/>
  <c r="J927" i="1"/>
  <c r="J928" i="1" a="1"/>
  <c r="J928" i="1"/>
  <c r="J929" i="1" a="1"/>
  <c r="J929" i="1"/>
  <c r="J930" i="1" a="1"/>
  <c r="J930" i="1"/>
  <c r="J931" i="1" a="1"/>
  <c r="J931" i="1"/>
  <c r="J932" i="1" a="1"/>
  <c r="J932" i="1"/>
  <c r="J933" i="1" a="1"/>
  <c r="J933" i="1"/>
  <c r="J934" i="1" a="1"/>
  <c r="J934" i="1"/>
  <c r="J935" i="1" a="1"/>
  <c r="J935" i="1"/>
  <c r="J936" i="1" a="1"/>
  <c r="J936" i="1"/>
  <c r="J937" i="1" a="1"/>
  <c r="J937" i="1"/>
  <c r="J938" i="1" a="1"/>
  <c r="J938" i="1"/>
  <c r="J939" i="1" a="1"/>
  <c r="J939" i="1"/>
  <c r="J940" i="1" a="1"/>
  <c r="J940" i="1"/>
  <c r="J941" i="1" a="1"/>
  <c r="J941" i="1"/>
  <c r="J942" i="1" a="1"/>
  <c r="J942" i="1"/>
  <c r="J943" i="1" a="1"/>
  <c r="J943" i="1"/>
  <c r="J944" i="1" a="1"/>
  <c r="J944" i="1"/>
  <c r="J945" i="1" a="1"/>
  <c r="J945" i="1"/>
  <c r="J946" i="1" a="1"/>
  <c r="J946" i="1"/>
  <c r="J947" i="1" a="1"/>
  <c r="J947" i="1"/>
  <c r="J948" i="1" a="1"/>
  <c r="J948" i="1"/>
  <c r="J949" i="1" a="1"/>
  <c r="J949" i="1"/>
  <c r="J950" i="1" a="1"/>
  <c r="J950" i="1"/>
  <c r="J951" i="1" a="1"/>
  <c r="J951" i="1"/>
  <c r="J952" i="1" a="1"/>
  <c r="J952" i="1"/>
  <c r="J953" i="1" a="1"/>
  <c r="J953" i="1"/>
  <c r="J954" i="1" a="1"/>
  <c r="J954" i="1"/>
  <c r="J955" i="1" a="1"/>
  <c r="J955" i="1"/>
  <c r="J956" i="1" a="1"/>
  <c r="J956" i="1"/>
  <c r="J957" i="1" a="1"/>
  <c r="J957" i="1"/>
  <c r="J958" i="1" a="1"/>
  <c r="J958" i="1"/>
  <c r="J959" i="1" a="1"/>
  <c r="J959" i="1"/>
  <c r="J960" i="1" a="1"/>
  <c r="J960" i="1"/>
  <c r="J961" i="1" a="1"/>
  <c r="J961" i="1"/>
  <c r="J962" i="1" a="1"/>
  <c r="J962" i="1"/>
  <c r="J963" i="1" a="1"/>
  <c r="J963" i="1"/>
  <c r="J964" i="1" a="1"/>
  <c r="J964" i="1"/>
  <c r="J965" i="1" a="1"/>
  <c r="J965" i="1"/>
  <c r="J966" i="1" a="1"/>
  <c r="J966" i="1"/>
  <c r="J967" i="1" a="1"/>
  <c r="J967" i="1"/>
  <c r="J968" i="1" a="1"/>
  <c r="J968" i="1"/>
  <c r="J969" i="1" a="1"/>
  <c r="J969" i="1"/>
  <c r="J970" i="1" a="1"/>
  <c r="J970" i="1"/>
  <c r="J971" i="1" a="1"/>
  <c r="J971" i="1"/>
  <c r="J972" i="1" a="1"/>
  <c r="J972" i="1"/>
  <c r="J973" i="1" a="1"/>
  <c r="J973" i="1"/>
  <c r="J974" i="1" a="1"/>
  <c r="J974" i="1"/>
  <c r="J975" i="1" a="1"/>
  <c r="J975" i="1"/>
  <c r="J976" i="1" a="1"/>
  <c r="J976" i="1"/>
  <c r="J977" i="1" a="1"/>
  <c r="J977" i="1"/>
  <c r="J978" i="1" a="1"/>
  <c r="J978" i="1"/>
  <c r="J979" i="1" a="1"/>
  <c r="J979" i="1"/>
  <c r="J980" i="1" a="1"/>
  <c r="J980" i="1"/>
  <c r="J981" i="1" a="1"/>
  <c r="J981" i="1"/>
  <c r="J982" i="1" a="1"/>
  <c r="J982" i="1"/>
  <c r="J983" i="1" a="1"/>
  <c r="J983" i="1"/>
  <c r="J984" i="1" a="1"/>
  <c r="J984" i="1"/>
  <c r="J985" i="1" a="1"/>
  <c r="J985" i="1"/>
  <c r="J986" i="1" a="1"/>
  <c r="J986" i="1"/>
  <c r="J987" i="1" a="1"/>
  <c r="J987" i="1"/>
  <c r="J988" i="1" a="1"/>
  <c r="J988" i="1"/>
  <c r="J989" i="1" a="1"/>
  <c r="J989" i="1"/>
  <c r="J990" i="1" a="1"/>
  <c r="J990" i="1"/>
  <c r="J991" i="1" a="1"/>
  <c r="J991" i="1"/>
  <c r="J992" i="1" a="1"/>
  <c r="J992" i="1"/>
  <c r="J993" i="1" a="1"/>
  <c r="J993" i="1"/>
  <c r="J994" i="1" a="1"/>
  <c r="J994" i="1"/>
  <c r="J995" i="1" a="1"/>
  <c r="J995" i="1"/>
  <c r="J996" i="1" a="1"/>
  <c r="J996" i="1"/>
  <c r="J997" i="1" a="1"/>
  <c r="J997" i="1"/>
  <c r="J998" i="1" a="1"/>
  <c r="J998" i="1"/>
  <c r="J999" i="1" a="1"/>
  <c r="J999" i="1"/>
  <c r="J1000" i="1" a="1"/>
  <c r="J1000" i="1"/>
  <c r="J1001" i="1" a="1"/>
  <c r="J1001" i="1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  <c r="C2" i="2"/>
  <c r="C3" i="2"/>
  <c r="C4" i="2"/>
  <c r="C5" i="2"/>
  <c r="C6" i="2"/>
  <c r="C7" i="2"/>
  <c r="C8" i="2"/>
  <c r="C9" i="2"/>
  <c r="C10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Q6" i="1"/>
  <c r="D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T18" i="1"/>
  <c r="S18" i="1"/>
  <c r="T16" i="1"/>
  <c r="S16" i="1"/>
  <c r="T17" i="1"/>
  <c r="S17" i="1"/>
  <c r="T15" i="1"/>
  <c r="S15" i="1"/>
  <c r="T12" i="1"/>
  <c r="S12" i="1"/>
  <c r="T10" i="1"/>
  <c r="S10" i="1"/>
  <c r="S11" i="1"/>
  <c r="S9" i="1" s="1"/>
  <c r="T11" i="1"/>
  <c r="T9" i="1" s="1"/>
  <c r="W12" i="1" a="1"/>
  <c r="W12" i="1"/>
  <c r="N4" i="1"/>
  <c r="N5" i="1"/>
  <c r="O5" i="1" s="1"/>
  <c r="N6" i="1"/>
  <c r="O6" i="1" s="1"/>
  <c r="N7" i="1"/>
  <c r="N8" i="1"/>
  <c r="O8" i="1" s="1"/>
  <c r="N9" i="1"/>
  <c r="N10" i="1"/>
  <c r="O10" i="1" s="1"/>
  <c r="N11" i="1"/>
  <c r="N12" i="1"/>
  <c r="O12" i="1" s="1"/>
  <c r="N13" i="1"/>
  <c r="O13" i="1" s="1"/>
  <c r="N14" i="1"/>
  <c r="O14" i="1" s="1"/>
  <c r="N15" i="1"/>
  <c r="O15" i="1" s="1"/>
  <c r="N16" i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N27" i="1"/>
  <c r="O27" i="1" s="1"/>
  <c r="N28" i="1"/>
  <c r="O28" i="1" s="1"/>
  <c r="N29" i="1"/>
  <c r="O29" i="1" s="1"/>
  <c r="N30" i="1"/>
  <c r="O30" i="1" s="1"/>
  <c r="N31" i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N56" i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3" i="1"/>
  <c r="U11" i="1" s="1"/>
  <c r="N2" i="1"/>
  <c r="C11" i="2" l="1"/>
  <c r="C12" i="2"/>
  <c r="B10" i="2"/>
  <c r="D10" i="2" s="1"/>
  <c r="B9" i="2"/>
  <c r="D9" i="2" s="1"/>
  <c r="B8" i="2"/>
  <c r="D8" i="2" s="1"/>
  <c r="B7" i="2"/>
  <c r="D7" i="2" s="1"/>
  <c r="B6" i="2"/>
  <c r="D6" i="2" s="1"/>
  <c r="B5" i="2"/>
  <c r="D5" i="2" s="1"/>
  <c r="B4" i="2"/>
  <c r="D4" i="2" s="1"/>
  <c r="B3" i="2"/>
  <c r="D3" i="2" s="1"/>
  <c r="B2" i="2"/>
  <c r="O101" i="1"/>
  <c r="O90" i="1"/>
  <c r="O68" i="1"/>
  <c r="O56" i="1"/>
  <c r="O55" i="1"/>
  <c r="O31" i="1"/>
  <c r="O26" i="1"/>
  <c r="O16" i="1"/>
  <c r="R15" i="1"/>
  <c r="U12" i="1"/>
  <c r="U9" i="1"/>
  <c r="O11" i="1"/>
  <c r="R17" i="1"/>
  <c r="O9" i="1"/>
  <c r="R18" i="1"/>
  <c r="O7" i="1"/>
  <c r="R16" i="1"/>
  <c r="U10" i="1"/>
  <c r="R9" i="1"/>
  <c r="R12" i="1"/>
  <c r="O3" i="1"/>
  <c r="R11" i="1"/>
  <c r="O4" i="1"/>
  <c r="R10" i="1"/>
  <c r="O2" i="1"/>
  <c r="P10" i="1" l="1"/>
  <c r="B11" i="2"/>
  <c r="B12" i="2"/>
  <c r="D2" i="2"/>
  <c r="D11" i="2" l="1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<sst xmlns="http://schemas.openxmlformats.org/spreadsheetml/2006/main" count="3072" uniqueCount="1055">
  <si>
    <t>Sum of Total Sales</t>
  </si>
  <si>
    <t>Generation</t>
  </si>
  <si>
    <t>Product Category</t>
  </si>
  <si>
    <t>Adult</t>
  </si>
  <si>
    <t>Senior</t>
  </si>
  <si>
    <t>Young Adult</t>
  </si>
  <si>
    <t>Grand Total</t>
  </si>
  <si>
    <t>Beauty</t>
  </si>
  <si>
    <t>Clothing</t>
  </si>
  <si>
    <t>Electronics</t>
  </si>
  <si>
    <t>Transaction ID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</si>
  <si>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</si>
  <si>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</si>
  <si>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</si>
  <si>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</si>
  <si>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</si>
  <si>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</si>
  <si>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</si>
  <si>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</si>
  <si>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</si>
  <si>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</si>
  <si>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</si>
  <si>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</si>
  <si>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CUST001</t>
  </si>
  <si>
    <t>Male</t>
  </si>
  <si>
    <t>rate %</t>
  </si>
  <si>
    <t>CUST002</t>
  </si>
  <si>
    <t>Female</t>
  </si>
  <si>
    <t>Commision Rate 2023</t>
  </si>
  <si>
    <t>CUST003</t>
  </si>
  <si>
    <t>Commision Rate 2024</t>
  </si>
  <si>
    <t>CUST004</t>
  </si>
  <si>
    <t>CUST005</t>
  </si>
  <si>
    <t>CUST006</t>
  </si>
  <si>
    <t>CUST007</t>
  </si>
  <si>
    <t>Average Sales</t>
  </si>
  <si>
    <t>CUST008</t>
  </si>
  <si>
    <t>All product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</si>
  <si>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</si>
  <si>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</si>
  <si>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</si>
  <si>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</si>
  <si>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</si>
  <si>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</si>
  <si>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</si>
  <si>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</si>
  <si>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</si>
  <si>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</si>
  <si>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</si>
  <si>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</si>
  <si>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</si>
  <si>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</si>
  <si>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</si>
  <si>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</si>
  <si>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</si>
  <si>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</si>
  <si>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</si>
  <si>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</si>
  <si>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</si>
  <si>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</si>
  <si>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</si>
  <si>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</si>
  <si>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</si>
  <si>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</si>
  <si>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</si>
  <si>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</si>
  <si>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</si>
  <si>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</si>
  <si>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</si>
  <si>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</si>
  <si>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</si>
  <si>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</si>
  <si>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</si>
  <si>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</si>
  <si>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</si>
  <si>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</si>
  <si>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</si>
  <si>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</si>
  <si>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</si>
  <si>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</si>
  <si>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</si>
  <si>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</si>
  <si>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</si>
  <si>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</si>
  <si>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</si>
  <si>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</si>
  <si>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</si>
  <si>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</si>
  <si>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</si>
  <si>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</si>
  <si>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</si>
  <si>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</si>
  <si>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</si>
  <si>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</si>
  <si>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</si>
  <si>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</si>
  <si>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</si>
  <si>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</si>
  <si>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</si>
  <si>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</si>
  <si>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</si>
  <si>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</si>
  <si>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</si>
  <si>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</si>
  <si>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</si>
  <si>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</si>
  <si>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</si>
  <si>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</si>
  <si>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</si>
  <si>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</si>
  <si>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</si>
  <si>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</si>
  <si>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</si>
  <si>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</si>
  <si>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</si>
  <si>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</si>
  <si>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</si>
  <si>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</si>
  <si>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</si>
  <si>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</si>
  <si>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</si>
  <si>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</si>
  <si>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</si>
  <si>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</si>
  <si>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</si>
  <si>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</si>
  <si>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</si>
  <si>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</si>
  <si>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</si>
  <si>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</si>
  <si>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</si>
  <si>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</si>
  <si>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</si>
  <si>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</si>
  <si>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</si>
  <si>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</si>
  <si>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</si>
  <si>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</si>
  <si>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</si>
  <si>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</si>
  <si>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</si>
  <si>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</si>
  <si>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</si>
  <si>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</si>
  <si>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</si>
  <si>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</si>
  <si>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</si>
  <si>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</si>
  <si>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</si>
  <si>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</si>
  <si>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</si>
  <si>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</si>
  <si>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</si>
  <si>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</si>
  <si>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</si>
  <si>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</si>
  <si>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</si>
  <si>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</si>
  <si>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</si>
  <si>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</si>
  <si>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</si>
  <si>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</si>
  <si>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</si>
  <si>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</si>
  <si>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</si>
  <si>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</si>
  <si>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</si>
  <si>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</si>
  <si>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</si>
  <si>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</si>
  <si>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</si>
  <si>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</si>
  <si>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</si>
  <si>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</si>
  <si>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</si>
  <si>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</si>
  <si>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</si>
  <si>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</si>
  <si>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</si>
  <si>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</si>
  <si>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</si>
  <si>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</si>
  <si>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</si>
  <si>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</si>
  <si>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</si>
  <si>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</si>
  <si>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</si>
  <si>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</si>
  <si>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</si>
  <si>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</si>
  <si>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</si>
  <si>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</si>
  <si>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</si>
  <si>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</si>
  <si>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</si>
  <si>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</si>
  <si>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</si>
  <si>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</si>
  <si>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</si>
  <si>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</si>
  <si>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</si>
  <si>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</si>
  <si>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</si>
  <si>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</si>
  <si>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</si>
  <si>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</si>
  <si>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</si>
  <si>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</si>
  <si>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</si>
  <si>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</si>
  <si>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</si>
  <si>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</si>
  <si>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</si>
  <si>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</si>
  <si>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</si>
  <si>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</si>
  <si>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</si>
  <si>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</si>
  <si>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</si>
  <si>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</si>
  <si>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</si>
  <si>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</si>
  <si>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</si>
  <si>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</si>
  <si>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</si>
  <si>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</si>
  <si>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</si>
  <si>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</si>
  <si>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</si>
  <si>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</si>
  <si>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</si>
  <si>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</si>
  <si>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</si>
  <si>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</si>
  <si>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</si>
  <si>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</si>
  <si>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</si>
  <si>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</si>
  <si>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</si>
  <si>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</si>
  <si>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</si>
  <si>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</si>
  <si>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</si>
  <si>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</si>
  <si>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</si>
  <si>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</si>
  <si>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</si>
  <si>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</si>
  <si>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</si>
  <si>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</si>
  <si>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</si>
  <si>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</si>
  <si>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</si>
  <si>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</si>
  <si>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</si>
  <si>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</si>
  <si>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</si>
  <si>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</si>
  <si>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</si>
  <si>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</si>
  <si>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</si>
  <si>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</si>
  <si>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</si>
  <si>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</si>
  <si>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</si>
  <si>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</si>
  <si>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</si>
  <si>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</si>
  <si>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</si>
  <si>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</si>
  <si>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</si>
  <si>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</si>
  <si>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</si>
  <si>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</si>
  <si>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</si>
  <si>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</si>
  <si>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</si>
  <si>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</si>
  <si>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</si>
  <si>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</si>
  <si>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</si>
  <si>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</si>
  <si>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</si>
  <si>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</si>
  <si>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</si>
  <si>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</si>
  <si>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</si>
  <si>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</si>
  <si>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</si>
  <si>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</si>
  <si>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</si>
  <si>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</si>
  <si>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</si>
  <si>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</si>
  <si>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</si>
  <si>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</si>
  <si>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</si>
  <si>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</si>
  <si>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</si>
  <si>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</si>
  <si>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</si>
  <si>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</si>
  <si>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</si>
  <si>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</si>
  <si>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</si>
  <si>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</si>
  <si>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</si>
  <si>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</si>
  <si>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</si>
  <si>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</si>
  <si>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</si>
  <si>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</si>
  <si>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</si>
  <si>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</si>
  <si>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</si>
  <si>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</si>
  <si>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</si>
  <si>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</si>
  <si>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</si>
  <si>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</si>
  <si>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</si>
  <si>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</si>
  <si>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</si>
  <si>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</si>
  <si>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</si>
  <si>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</si>
  <si>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</si>
  <si>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</si>
  <si>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</si>
  <si>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</si>
  <si>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</si>
  <si>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</si>
  <si>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</si>
  <si>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</si>
  <si>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</si>
  <si>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</si>
  <si>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</si>
  <si>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</si>
  <si>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</si>
  <si>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</si>
  <si>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</si>
  <si>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</si>
  <si>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</si>
  <si>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</si>
  <si>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</si>
  <si>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</si>
  <si>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</si>
  <si>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</si>
  <si>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</si>
  <si>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</si>
  <si>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</si>
  <si>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</si>
  <si>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</si>
  <si>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</si>
  <si>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</si>
  <si>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</si>
  <si>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</si>
  <si>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</si>
  <si>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</si>
  <si>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</si>
  <si>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</si>
  <si>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</si>
  <si>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</si>
  <si>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</si>
  <si>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</si>
  <si>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</si>
  <si>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</si>
  <si>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</si>
  <si>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</si>
  <si>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</si>
  <si>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</si>
  <si>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</si>
  <si>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</si>
  <si>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</si>
  <si>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</si>
  <si>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</si>
  <si>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</si>
  <si>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</si>
  <si>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</si>
  <si>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</si>
  <si>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</si>
  <si>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</si>
  <si>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</si>
  <si>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</si>
  <si>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</si>
  <si>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</si>
  <si>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</si>
  <si>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</si>
  <si>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</si>
  <si>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</si>
  <si>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</si>
  <si>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</si>
  <si>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</si>
  <si>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</si>
  <si>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</si>
  <si>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</si>
  <si>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</si>
  <si>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</si>
  <si>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</si>
  <si>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</si>
  <si>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</si>
  <si>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</si>
  <si>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</si>
  <si>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</si>
  <si>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</si>
  <si>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</si>
  <si>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</si>
  <si>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</si>
  <si>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</si>
  <si>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</si>
  <si>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</si>
  <si>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</si>
  <si>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</si>
  <si>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</si>
  <si>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</si>
  <si>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</si>
  <si>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</si>
  <si>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</si>
  <si>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</si>
  <si>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</si>
  <si>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</si>
  <si>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</si>
  <si>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</si>
  <si>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</si>
  <si>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</si>
  <si>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</si>
  <si>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</si>
  <si>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</si>
  <si>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</si>
  <si>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</si>
  <si>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</si>
  <si>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</si>
  <si>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</si>
  <si>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</si>
  <si>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</si>
  <si>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</si>
  <si>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</si>
  <si>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</si>
  <si>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</si>
  <si>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</si>
  <si>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</si>
  <si>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</si>
  <si>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</si>
  <si>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</si>
  <si>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</si>
  <si>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</si>
  <si>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</si>
  <si>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</si>
  <si>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</si>
  <si>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</si>
  <si>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</si>
  <si>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</si>
  <si>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</si>
  <si>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</si>
  <si>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</si>
  <si>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</si>
  <si>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</si>
  <si>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</si>
  <si>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</si>
  <si>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</si>
  <si>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</si>
  <si>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</si>
  <si>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</si>
  <si>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</si>
  <si>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</si>
  <si>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</si>
  <si>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</si>
  <si>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</si>
  <si>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</si>
  <si>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</si>
  <si>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</si>
  <si>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</si>
  <si>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</si>
  <si>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</si>
  <si>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</si>
  <si>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</si>
  <si>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</si>
  <si>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</si>
  <si>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</si>
  <si>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</si>
  <si>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</si>
  <si>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</si>
  <si>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</si>
  <si>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</si>
  <si>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</si>
  <si>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</si>
  <si>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</si>
  <si>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</si>
  <si>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</si>
  <si>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</si>
  <si>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</si>
  <si>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</si>
  <si>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</si>
  <si>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</si>
  <si>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</si>
  <si>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</si>
  <si>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</si>
  <si>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</si>
  <si>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</si>
  <si>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</si>
  <si>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</si>
  <si>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</si>
  <si>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</si>
  <si>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</si>
  <si>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</si>
  <si>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</si>
  <si>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</si>
  <si>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</si>
  <si>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</si>
  <si>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</si>
  <si>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</si>
  <si>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</si>
  <si>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</si>
  <si>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</si>
  <si>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</si>
  <si>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</si>
  <si>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</si>
  <si>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</si>
  <si>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</si>
  <si>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</si>
  <si>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</si>
  <si>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</si>
  <si>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</si>
  <si>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</si>
  <si>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</si>
  <si>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</si>
  <si>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</si>
  <si>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</si>
  <si>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</si>
  <si>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</si>
  <si>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</si>
  <si>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</si>
  <si>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</si>
  <si>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</si>
  <si>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</si>
  <si>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</si>
  <si>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</si>
  <si>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</si>
  <si>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</si>
  <si>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</si>
  <si>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</si>
  <si>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</si>
  <si>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</si>
  <si>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</si>
  <si>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</si>
  <si>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</si>
  <si>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</si>
  <si>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</si>
  <si>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</si>
  <si>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</si>
  <si>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</si>
  <si>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</si>
  <si>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</si>
  <si>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</si>
  <si>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</si>
  <si>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</si>
  <si>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</si>
  <si>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</si>
  <si>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</si>
  <si>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</si>
  <si>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</si>
  <si>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</si>
  <si>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</si>
  <si>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</si>
  <si>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</si>
  <si>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</si>
  <si>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</si>
  <si>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</si>
  <si>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</si>
  <si>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</si>
  <si>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</si>
  <si>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</si>
  <si>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</si>
  <si>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</si>
  <si>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</si>
  <si>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</si>
  <si>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</si>
  <si>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</si>
  <si>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</si>
  <si>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</si>
  <si>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</si>
  <si>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</si>
  <si>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</si>
  <si>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</si>
  <si>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</si>
  <si>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</si>
  <si>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</si>
  <si>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</si>
  <si>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</si>
  <si>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</si>
  <si>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</si>
  <si>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</si>
  <si>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</si>
  <si>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</si>
  <si>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</si>
  <si>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</si>
  <si>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</si>
  <si>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</si>
  <si>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</si>
  <si>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</si>
  <si>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</si>
  <si>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</si>
  <si>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</si>
  <si>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</si>
  <si>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</si>
  <si>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</si>
  <si>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</si>
  <si>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</si>
  <si>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</si>
  <si>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</si>
  <si>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</si>
  <si>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</si>
  <si>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</si>
  <si>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</si>
  <si>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</si>
  <si>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</si>
  <si>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</si>
  <si>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</si>
  <si>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</si>
  <si>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</si>
  <si>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</si>
  <si>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</si>
  <si>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</si>
  <si>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</si>
  <si>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</si>
  <si>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</si>
  <si>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</si>
  <si>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</si>
  <si>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</si>
  <si>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</si>
  <si>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</si>
  <si>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</si>
  <si>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</si>
  <si>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</si>
  <si>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</si>
  <si>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</si>
  <si>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</si>
  <si>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</si>
  <si>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</si>
  <si>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</si>
  <si>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</si>
  <si>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</si>
  <si>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</si>
  <si>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</si>
  <si>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</si>
  <si>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</si>
  <si>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</si>
  <si>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</si>
  <si>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</si>
  <si>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</si>
  <si>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</si>
  <si>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</si>
  <si>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</si>
  <si>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</si>
  <si>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</si>
  <si>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</si>
  <si>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</si>
  <si>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</si>
  <si>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</si>
  <si>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</si>
  <si>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</si>
  <si>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</si>
  <si>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</si>
  <si>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</si>
  <si>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</si>
  <si>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</si>
  <si>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</si>
  <si>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</si>
  <si>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</si>
  <si>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</si>
  <si>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</si>
  <si>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</si>
  <si>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</si>
  <si>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</si>
  <si>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</si>
  <si>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</si>
  <si>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</si>
  <si>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</si>
  <si>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</si>
  <si>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</si>
  <si>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</si>
  <si>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</si>
  <si>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</si>
  <si>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</si>
  <si>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</si>
  <si>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</si>
  <si>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</si>
  <si>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</si>
  <si>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</si>
  <si>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</si>
  <si>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</si>
  <si>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</si>
  <si>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</si>
  <si>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</si>
  <si>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</si>
  <si>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</si>
  <si>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</si>
  <si>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</si>
  <si>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</si>
  <si>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</si>
  <si>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</si>
  <si>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</si>
  <si>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</si>
  <si>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</si>
  <si>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</si>
  <si>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</si>
  <si>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</si>
  <si>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</si>
  <si>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</si>
  <si>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</si>
  <si>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</si>
  <si>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</si>
  <si>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</si>
  <si>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</si>
  <si>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</si>
  <si>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</si>
  <si>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</si>
  <si>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</si>
  <si>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</si>
  <si>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</si>
  <si>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</si>
  <si>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</si>
  <si>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</si>
  <si>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</si>
  <si>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</si>
  <si>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</si>
  <si>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</si>
  <si>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</si>
  <si>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</si>
  <si>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</si>
  <si>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</si>
  <si>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</si>
  <si>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</si>
  <si>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</si>
  <si>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</si>
  <si>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</si>
  <si>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</si>
  <si>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</si>
  <si>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</si>
  <si>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</si>
  <si>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</si>
  <si>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</si>
  <si>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</si>
  <si>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</si>
  <si>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</si>
  <si>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</si>
  <si>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</si>
  <si>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</si>
  <si>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</si>
  <si>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</si>
  <si>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</si>
  <si>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</si>
  <si>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</si>
  <si>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</si>
  <si>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</si>
  <si>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</si>
  <si>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</si>
  <si>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</si>
  <si>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</si>
  <si>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</si>
  <si>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</si>
  <si>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</si>
  <si>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</si>
  <si>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</si>
  <si>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</si>
  <si>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</si>
  <si>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</si>
  <si>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</si>
  <si>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</si>
  <si>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</si>
  <si>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</si>
  <si>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</si>
  <si>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</si>
  <si>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</si>
  <si>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</si>
  <si>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</si>
  <si>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</si>
  <si>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</si>
  <si>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</si>
  <si>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</si>
  <si>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</si>
  <si>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</si>
  <si>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</si>
  <si>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</si>
  <si>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</si>
  <si>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</si>
  <si>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</si>
  <si>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</si>
  <si>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</si>
  <si>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</si>
  <si>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</si>
  <si>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</si>
  <si>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</si>
  <si>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</si>
  <si>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</si>
  <si>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</si>
  <si>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</si>
  <si>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</si>
  <si>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</si>
  <si>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</si>
  <si>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</si>
  <si>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</si>
  <si>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</si>
  <si>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</si>
  <si>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</si>
  <si>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</si>
  <si>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</si>
  <si>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</si>
  <si>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</si>
  <si>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</si>
  <si>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</si>
  <si>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</si>
  <si>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</si>
  <si>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</si>
  <si>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</si>
  <si>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</si>
  <si>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</si>
  <si>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</si>
  <si>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</si>
  <si>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</si>
  <si>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</si>
  <si>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</si>
  <si>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</si>
  <si>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</si>
  <si>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</si>
  <si>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</si>
  <si>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</si>
  <si>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</si>
  <si>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</si>
  <si>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</si>
  <si>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</si>
  <si>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</si>
  <si>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</si>
  <si>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</si>
  <si>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</si>
  <si>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</si>
  <si>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</si>
  <si>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</si>
  <si>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</si>
  <si>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</si>
  <si>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</si>
  <si>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</si>
  <si>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</si>
  <si>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</si>
  <si>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</si>
  <si>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</si>
  <si>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</si>
  <si>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</si>
  <si>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</si>
  <si>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</si>
  <si>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</si>
  <si>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</si>
  <si>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</si>
  <si>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</si>
  <si>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</si>
  <si>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</si>
  <si>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</si>
  <si>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</si>
  <si>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</si>
  <si>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</si>
  <si>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</si>
  <si>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</si>
  <si>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</si>
  <si>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</si>
  <si>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</si>
  <si>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</si>
  <si>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</si>
  <si>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</si>
  <si>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</si>
  <si>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</si>
  <si>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</si>
  <si>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</si>
  <si>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</si>
  <si>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</si>
  <si>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</si>
  <si>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</si>
  <si>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</si>
  <si>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</si>
  <si>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</si>
  <si>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</si>
  <si>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</si>
  <si>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</si>
  <si>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</si>
  <si>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</si>
  <si>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</si>
  <si>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</si>
  <si>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</si>
  <si>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</si>
  <si>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</si>
  <si>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</si>
  <si>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</si>
  <si>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</si>
  <si>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</si>
  <si>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</si>
  <si>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</si>
  <si>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</si>
  <si>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</si>
  <si>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</si>
  <si>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</si>
  <si>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</si>
  <si>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</si>
  <si>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</si>
  <si>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</si>
  <si>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</si>
  <si>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</si>
  <si>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</si>
  <si>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</si>
  <si>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</si>
  <si>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</si>
  <si>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</si>
  <si>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</si>
  <si>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</si>
  <si>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</si>
  <si>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</si>
  <si>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</si>
  <si>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</si>
  <si>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</si>
  <si>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</si>
  <si>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</si>
  <si>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</si>
  <si>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</si>
  <si>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</si>
  <si>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</si>
  <si>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</si>
  <si>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</si>
  <si>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</si>
  <si>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</si>
  <si>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</si>
  <si>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</si>
  <si>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</si>
  <si>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</si>
  <si>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</si>
  <si>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</si>
  <si>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</si>
  <si>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</si>
  <si>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</si>
  <si>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</si>
  <si>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</si>
  <si>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</si>
  <si>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</si>
  <si>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</si>
  <si>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</si>
  <si>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</si>
  <si>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</si>
  <si>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</si>
  <si>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</si>
  <si>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</si>
  <si>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</si>
  <si>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</si>
  <si>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</si>
  <si>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</si>
  <si>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</si>
  <si>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</si>
  <si>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</si>
  <si>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</si>
  <si>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</si>
  <si>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</si>
  <si>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</si>
  <si>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</si>
  <si>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</si>
  <si>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</si>
  <si>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</si>
  <si>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</si>
  <si>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</si>
  <si>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</si>
  <si>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</si>
  <si>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</si>
  <si>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</si>
  <si>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</si>
  <si>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</si>
  <si>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</si>
  <si>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</si>
  <si>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</si>
  <si>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</si>
  <si>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</si>
  <si>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</si>
  <si>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</si>
  <si>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</si>
  <si>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</si>
  <si>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</si>
  <si>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</si>
  <si>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</si>
  <si>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</si>
  <si>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</si>
  <si>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</si>
  <si>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</si>
  <si>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</si>
  <si>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</si>
  <si>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</si>
  <si>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</si>
  <si>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</si>
  <si>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</si>
  <si>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</si>
  <si>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</si>
  <si>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</si>
  <si>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</si>
  <si>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</si>
  <si>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</si>
  <si>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</si>
  <si>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</si>
  <si>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</si>
  <si>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</si>
  <si>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</si>
  <si>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</si>
  <si>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</si>
  <si>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</si>
  <si>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</si>
  <si>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</si>
  <si>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</si>
  <si>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</si>
  <si>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</si>
  <si>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</si>
  <si>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</si>
  <si>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</si>
  <si>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</si>
  <si>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</si>
  <si>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</si>
  <si>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</si>
  <si>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</si>
  <si>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</si>
  <si>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</si>
  <si>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</si>
  <si>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</si>
  <si>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</si>
  <si>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</si>
  <si>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</si>
  <si>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</si>
  <si>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</si>
  <si>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</si>
  <si>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</si>
  <si>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</si>
  <si>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</si>
  <si>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</si>
  <si>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</si>
  <si>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</si>
  <si>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</si>
  <si>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</si>
  <si>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Does the student required additional support?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</si>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</sst>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_-[$£-809]* #,##0.00_-;\-[$£-809]* #,##0.00_-;_-[$£-809]* &quot;-&quot;??_-;_-@_-"/>
    <numFmt numFmtId="166" formatCode="dd/mm/yyyy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7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Hin.xlsx]Pivot Table1!PivotTable1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Table1'!$B$3:$B$4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Table1'!$A$5:$A$8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Table1'!$B$5:$B$8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7-4491-BB1F-32B4F773086E}"/>
            </c:ext>
          </c:extLst>
        </c:ser>
        <c:ser>
          <c:idx val="1"/>
          <c:order val="1"/>
          <c:tx>
            <c:strRef>
              <c:f>'Pivot Table1'!$C$3:$C$4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Table1'!$A$5:$A$8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Table1'!$C$5:$C$8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9-43A6-AD2D-73A80DD12FB5}"/>
            </c:ext>
          </c:extLst>
        </c:ser>
        <c:ser>
          <c:idx val="2"/>
          <c:order val="2"/>
          <c:tx>
            <c:strRef>
              <c:f>'Pivot Table1'!$D$3:$D$4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Table1'!$A$5:$A$8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Table1'!$D$5:$D$8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09-43A6-AD2D-73A80DD12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-27"/>
        <c:axId val="1612090376"/>
        <c:axId val="1612100616"/>
      </c:barChart>
      <c:catAx>
        <c:axId val="16120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00616"/>
        <c:crosses val="autoZero"/>
        <c:auto val="1"/>
        <c:lblAlgn val="ctr"/>
        <c:lblOffset val="100"/>
        <c:noMultiLvlLbl val="0"/>
      </c:catAx>
      <c:valAx>
        <c:axId val="161210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8</xdr:row>
      <xdr:rowOff>104775</xdr:rowOff>
    </xdr:from>
    <xdr:to>
      <xdr:col>4</xdr:col>
      <xdr:colOff>762000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B9F1C-8C0C-8B58-89DA-3ACD072A7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533400</xdr:colOff>
      <xdr:row>2</xdr:row>
      <xdr:rowOff>0</xdr:rowOff>
    </xdr:from>
    <xdr:to>
      <xdr:col>13</xdr:col>
      <xdr:colOff>171450</xdr:colOff>
      <xdr:row>15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 1">
              <a:extLst>
                <a:ext uri="{FF2B5EF4-FFF2-40B4-BE49-F238E27FC236}">
                  <a16:creationId xmlns:a16="http://schemas.microsoft.com/office/drawing/2014/main" id="{AD7DF5B4-F5A4-B4D0-A2C8-8E2B732844B5}"/>
                </a:ext>
                <a:ext uri="{147F2762-F138-4A5C-976F-8EAC2B608ADB}">
                  <a16:predDERef xmlns:a16="http://schemas.microsoft.com/office/drawing/2014/main" pred="{BBCB9F1C-8C0C-8B58-89DA-3ACD072A79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3725" y="2381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219075</xdr:colOff>
      <xdr:row>2</xdr:row>
      <xdr:rowOff>19050</xdr:rowOff>
    </xdr:from>
    <xdr:to>
      <xdr:col>10</xdr:col>
      <xdr:colOff>476250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10D02F5D-B45A-19AE-7427-7EA7150C941B}"/>
                </a:ext>
                <a:ext uri="{147F2762-F138-4A5C-976F-8EAC2B608ADB}">
                  <a16:predDERef xmlns:a16="http://schemas.microsoft.com/office/drawing/2014/main" pred="{AD7DF5B4-F5A4-B4D0-A2C8-8E2B732844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" y="1524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133350</xdr:colOff>
      <xdr:row>2</xdr:row>
      <xdr:rowOff>9525</xdr:rowOff>
    </xdr:from>
    <xdr:to>
      <xdr:col>8</xdr:col>
      <xdr:colOff>76200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 1">
              <a:extLst>
                <a:ext uri="{FF2B5EF4-FFF2-40B4-BE49-F238E27FC236}">
                  <a16:creationId xmlns:a16="http://schemas.microsoft.com/office/drawing/2014/main" id="{4904C0A9-928B-334C-B616-ACABC8E94E68}"/>
                </a:ext>
                <a:ext uri="{147F2762-F138-4A5C-976F-8EAC2B608ADB}">
                  <a16:predDERef xmlns:a16="http://schemas.microsoft.com/office/drawing/2014/main" pred="{10D02F5D-B45A-19AE-7427-7EA7150C94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5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12089814816" createdVersion="8" refreshedVersion="8" minRefreshableVersion="3" recordCount="1000" xr:uid="{9C2A520B-EAFF-4EF7-8DDE-318B751DA4FC}">
  <cacheSource type="worksheet">
    <worksheetSource name="Table1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0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0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525844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n v="2023"/>
    <x v="0"/>
    <s v="CUST001"/>
    <x v="0"/>
    <n v="34"/>
    <x v="0"/>
    <x v="0"/>
    <n v="3"/>
    <n v="50"/>
    <n v="150"/>
    <n v="2.25"/>
  </r>
  <r>
    <n v="2"/>
    <s v="Monday"/>
    <n v="27"/>
    <s v="February"/>
    <n v="2"/>
    <n v="2023"/>
    <x v="1"/>
    <s v="CUST002"/>
    <x v="1"/>
    <n v="26"/>
    <x v="1"/>
    <x v="1"/>
    <n v="2"/>
    <n v="500"/>
    <n v="1000"/>
    <n v="15"/>
  </r>
  <r>
    <n v="3"/>
    <s v="Friday"/>
    <n v="13"/>
    <s v="January"/>
    <n v="1"/>
    <n v="2023"/>
    <x v="2"/>
    <s v="CUST003"/>
    <x v="0"/>
    <n v="50"/>
    <x v="2"/>
    <x v="2"/>
    <n v="1"/>
    <n v="30"/>
    <n v="30"/>
    <n v="0.44999999999999996"/>
  </r>
  <r>
    <n v="4"/>
    <s v="Sunday"/>
    <n v="21"/>
    <s v="May"/>
    <n v="5"/>
    <n v="2023"/>
    <x v="3"/>
    <s v="CUST004"/>
    <x v="0"/>
    <n v="37"/>
    <x v="0"/>
    <x v="1"/>
    <n v="1"/>
    <n v="500"/>
    <n v="500"/>
    <n v="7.5"/>
  </r>
  <r>
    <n v="5"/>
    <s v="Saturday"/>
    <n v="6"/>
    <s v="May"/>
    <n v="5"/>
    <n v="2023"/>
    <x v="4"/>
    <s v="CUST005"/>
    <x v="0"/>
    <n v="30"/>
    <x v="1"/>
    <x v="0"/>
    <n v="2"/>
    <n v="50"/>
    <n v="100"/>
    <n v="1.5"/>
  </r>
  <r>
    <n v="6"/>
    <s v="Tuesday"/>
    <n v="25"/>
    <s v="April"/>
    <n v="4"/>
    <n v="2023"/>
    <x v="5"/>
    <s v="CUST006"/>
    <x v="1"/>
    <n v="45"/>
    <x v="0"/>
    <x v="0"/>
    <n v="1"/>
    <n v="30"/>
    <n v="30"/>
    <n v="0.44999999999999996"/>
  </r>
  <r>
    <n v="7"/>
    <s v="Monday"/>
    <n v="13"/>
    <s v="March"/>
    <n v="3"/>
    <n v="2023"/>
    <x v="6"/>
    <s v="CUST007"/>
    <x v="0"/>
    <n v="46"/>
    <x v="0"/>
    <x v="1"/>
    <n v="2"/>
    <n v="25"/>
    <n v="50"/>
    <n v="0.75"/>
  </r>
  <r>
    <n v="8"/>
    <s v="Wednesday"/>
    <n v="22"/>
    <s v="February"/>
    <n v="2"/>
    <n v="2023"/>
    <x v="7"/>
    <s v="CUST008"/>
    <x v="0"/>
    <n v="30"/>
    <x v="1"/>
    <x v="2"/>
    <n v="4"/>
    <n v="25"/>
    <n v="100"/>
    <n v="1.5"/>
  </r>
  <r>
    <n v="9"/>
    <s v="Wednesday"/>
    <n v="13"/>
    <s v="December"/>
    <n v="12"/>
    <n v="2023"/>
    <x v="8"/>
    <s v="CUST009"/>
    <x v="0"/>
    <n v="63"/>
    <x v="2"/>
    <x v="2"/>
    <n v="2"/>
    <n v="300"/>
    <n v="600"/>
    <n v="9"/>
  </r>
  <r>
    <n v="10"/>
    <s v="Saturday"/>
    <n v="7"/>
    <s v="October"/>
    <n v="10"/>
    <n v="2023"/>
    <x v="9"/>
    <s v="CUST010"/>
    <x v="1"/>
    <n v="52"/>
    <x v="2"/>
    <x v="1"/>
    <n v="4"/>
    <n v="50"/>
    <n v="200"/>
    <n v="3"/>
  </r>
  <r>
    <n v="11"/>
    <s v="Tuesday"/>
    <n v="14"/>
    <s v="February"/>
    <n v="2"/>
    <n v="2023"/>
    <x v="10"/>
    <s v="CUST011"/>
    <x v="0"/>
    <n v="23"/>
    <x v="1"/>
    <x v="1"/>
    <n v="2"/>
    <n v="50"/>
    <n v="100"/>
    <n v="1.5"/>
  </r>
  <r>
    <n v="12"/>
    <s v="Monday"/>
    <n v="30"/>
    <s v="October"/>
    <n v="10"/>
    <n v="2023"/>
    <x v="11"/>
    <s v="CUST012"/>
    <x v="0"/>
    <n v="35"/>
    <x v="0"/>
    <x v="0"/>
    <n v="3"/>
    <n v="25"/>
    <n v="75"/>
    <n v="1.125"/>
  </r>
  <r>
    <n v="13"/>
    <s v="Saturday"/>
    <n v="5"/>
    <s v="August"/>
    <n v="8"/>
    <n v="2023"/>
    <x v="12"/>
    <s v="CUST013"/>
    <x v="0"/>
    <n v="22"/>
    <x v="1"/>
    <x v="2"/>
    <n v="3"/>
    <n v="500"/>
    <n v="1500"/>
    <n v="22.5"/>
  </r>
  <r>
    <n v="14"/>
    <s v="Tuesday"/>
    <n v="17"/>
    <s v="January"/>
    <n v="1"/>
    <n v="2023"/>
    <x v="13"/>
    <s v="CUST014"/>
    <x v="0"/>
    <n v="64"/>
    <x v="2"/>
    <x v="1"/>
    <n v="4"/>
    <n v="30"/>
    <n v="120"/>
    <n v="1.7999999999999998"/>
  </r>
  <r>
    <n v="15"/>
    <s v="Monday"/>
    <n v="16"/>
    <s v="January"/>
    <n v="1"/>
    <n v="2023"/>
    <x v="14"/>
    <s v="CUST015"/>
    <x v="1"/>
    <n v="42"/>
    <x v="0"/>
    <x v="2"/>
    <n v="4"/>
    <n v="500"/>
    <n v="2000"/>
    <n v="30"/>
  </r>
  <r>
    <n v="16"/>
    <s v="Friday"/>
    <n v="17"/>
    <s v="February"/>
    <n v="2"/>
    <n v="2023"/>
    <x v="15"/>
    <s v="CUST016"/>
    <x v="0"/>
    <n v="19"/>
    <x v="1"/>
    <x v="1"/>
    <n v="3"/>
    <n v="500"/>
    <n v="1500"/>
    <n v="22.5"/>
  </r>
  <r>
    <n v="17"/>
    <s v="Saturday"/>
    <n v="22"/>
    <s v="April"/>
    <n v="4"/>
    <n v="2023"/>
    <x v="16"/>
    <s v="CUST017"/>
    <x v="1"/>
    <n v="27"/>
    <x v="1"/>
    <x v="1"/>
    <n v="4"/>
    <n v="25"/>
    <n v="100"/>
    <n v="1.5"/>
  </r>
  <r>
    <n v="18"/>
    <s v="Sunday"/>
    <n v="30"/>
    <s v="April"/>
    <n v="4"/>
    <n v="2023"/>
    <x v="17"/>
    <s v="CUST018"/>
    <x v="1"/>
    <n v="47"/>
    <x v="0"/>
    <x v="2"/>
    <n v="2"/>
    <n v="25"/>
    <n v="50"/>
    <n v="0.75"/>
  </r>
  <r>
    <n v="19"/>
    <s v="Saturday"/>
    <n v="16"/>
    <s v="September"/>
    <n v="9"/>
    <n v="2023"/>
    <x v="18"/>
    <s v="CUST019"/>
    <x v="1"/>
    <n v="62"/>
    <x v="2"/>
    <x v="1"/>
    <n v="2"/>
    <n v="25"/>
    <n v="50"/>
    <n v="0.75"/>
  </r>
  <r>
    <n v="20"/>
    <s v="Sunday"/>
    <n v="5"/>
    <s v="November"/>
    <n v="11"/>
    <n v="2023"/>
    <x v="19"/>
    <s v="CUST020"/>
    <x v="0"/>
    <n v="22"/>
    <x v="1"/>
    <x v="1"/>
    <n v="3"/>
    <n v="300"/>
    <n v="900"/>
    <n v="13.5"/>
  </r>
  <r>
    <n v="21"/>
    <s v="Saturday"/>
    <n v="14"/>
    <s v="January"/>
    <n v="1"/>
    <n v="2023"/>
    <x v="20"/>
    <s v="CUST021"/>
    <x v="1"/>
    <n v="50"/>
    <x v="2"/>
    <x v="0"/>
    <n v="1"/>
    <n v="500"/>
    <n v="500"/>
    <n v="7.5"/>
  </r>
  <r>
    <n v="22"/>
    <s v="Sunday"/>
    <n v="15"/>
    <s v="October"/>
    <n v="10"/>
    <n v="2023"/>
    <x v="21"/>
    <s v="CUST022"/>
    <x v="0"/>
    <n v="18"/>
    <x v="1"/>
    <x v="1"/>
    <n v="2"/>
    <n v="50"/>
    <n v="100"/>
    <n v="1.5"/>
  </r>
  <r>
    <n v="23"/>
    <s v="Wednesday"/>
    <n v="12"/>
    <s v="April"/>
    <n v="4"/>
    <n v="2023"/>
    <x v="22"/>
    <s v="CUST023"/>
    <x v="1"/>
    <n v="35"/>
    <x v="0"/>
    <x v="1"/>
    <n v="4"/>
    <n v="30"/>
    <n v="120"/>
    <n v="1.7999999999999998"/>
  </r>
  <r>
    <n v="24"/>
    <s v="Wednesday"/>
    <n v="29"/>
    <s v="November"/>
    <n v="11"/>
    <n v="2023"/>
    <x v="23"/>
    <s v="CUST024"/>
    <x v="1"/>
    <n v="49"/>
    <x v="0"/>
    <x v="1"/>
    <n v="1"/>
    <n v="300"/>
    <n v="300"/>
    <n v="4.5"/>
  </r>
  <r>
    <n v="25"/>
    <s v="Tuesday"/>
    <n v="26"/>
    <s v="December"/>
    <n v="12"/>
    <n v="2023"/>
    <x v="24"/>
    <s v="CUST025"/>
    <x v="1"/>
    <n v="64"/>
    <x v="2"/>
    <x v="0"/>
    <n v="1"/>
    <n v="50"/>
    <n v="50"/>
    <n v="0.75"/>
  </r>
  <r>
    <n v="26"/>
    <s v="Saturday"/>
    <n v="7"/>
    <s v="October"/>
    <n v="10"/>
    <n v="2023"/>
    <x v="9"/>
    <s v="CUST026"/>
    <x v="1"/>
    <n v="28"/>
    <x v="1"/>
    <x v="2"/>
    <n v="2"/>
    <n v="500"/>
    <n v="1000"/>
    <n v="15"/>
  </r>
  <r>
    <n v="27"/>
    <s v="Thursday"/>
    <n v="3"/>
    <s v="August"/>
    <n v="8"/>
    <n v="2023"/>
    <x v="25"/>
    <s v="CUST027"/>
    <x v="1"/>
    <n v="38"/>
    <x v="0"/>
    <x v="0"/>
    <n v="2"/>
    <n v="25"/>
    <n v="50"/>
    <n v="0.75"/>
  </r>
  <r>
    <n v="28"/>
    <s v="Sunday"/>
    <n v="23"/>
    <s v="April"/>
    <n v="4"/>
    <n v="2023"/>
    <x v="26"/>
    <s v="CUST028"/>
    <x v="1"/>
    <n v="43"/>
    <x v="0"/>
    <x v="0"/>
    <n v="1"/>
    <n v="500"/>
    <n v="500"/>
    <n v="7.5"/>
  </r>
  <r>
    <n v="29"/>
    <s v="Friday"/>
    <n v="18"/>
    <s v="August"/>
    <n v="8"/>
    <n v="2023"/>
    <x v="27"/>
    <s v="CUST029"/>
    <x v="1"/>
    <n v="42"/>
    <x v="0"/>
    <x v="2"/>
    <n v="1"/>
    <n v="30"/>
    <n v="30"/>
    <n v="0.44999999999999996"/>
  </r>
  <r>
    <n v="30"/>
    <s v="Sunday"/>
    <n v="29"/>
    <s v="October"/>
    <n v="10"/>
    <n v="2023"/>
    <x v="28"/>
    <s v="CUST030"/>
    <x v="1"/>
    <n v="39"/>
    <x v="0"/>
    <x v="0"/>
    <n v="3"/>
    <n v="300"/>
    <n v="900"/>
    <n v="13.5"/>
  </r>
  <r>
    <n v="31"/>
    <s v="Tuesday"/>
    <n v="23"/>
    <s v="May"/>
    <n v="5"/>
    <n v="2023"/>
    <x v="29"/>
    <s v="CUST031"/>
    <x v="0"/>
    <n v="44"/>
    <x v="0"/>
    <x v="2"/>
    <n v="4"/>
    <n v="300"/>
    <n v="1200"/>
    <n v="18"/>
  </r>
  <r>
    <n v="32"/>
    <s v="Wednesday"/>
    <n v="4"/>
    <s v="January"/>
    <n v="1"/>
    <n v="2023"/>
    <x v="30"/>
    <s v="CUST032"/>
    <x v="0"/>
    <n v="30"/>
    <x v="1"/>
    <x v="0"/>
    <n v="3"/>
    <n v="30"/>
    <n v="90"/>
    <n v="1.3499999999999999"/>
  </r>
  <r>
    <n v="33"/>
    <s v="Thursday"/>
    <n v="23"/>
    <s v="March"/>
    <n v="3"/>
    <n v="2023"/>
    <x v="31"/>
    <s v="CUST033"/>
    <x v="1"/>
    <n v="50"/>
    <x v="2"/>
    <x v="2"/>
    <n v="2"/>
    <n v="50"/>
    <n v="100"/>
    <n v="1.5"/>
  </r>
  <r>
    <n v="34"/>
    <s v="Sunday"/>
    <n v="24"/>
    <s v="December"/>
    <n v="12"/>
    <n v="2023"/>
    <x v="32"/>
    <s v="CUST034"/>
    <x v="1"/>
    <n v="51"/>
    <x v="2"/>
    <x v="1"/>
    <n v="3"/>
    <n v="50"/>
    <n v="150"/>
    <n v="2.25"/>
  </r>
  <r>
    <n v="35"/>
    <s v="Saturday"/>
    <n v="5"/>
    <s v="August"/>
    <n v="8"/>
    <n v="2023"/>
    <x v="12"/>
    <s v="CUST035"/>
    <x v="1"/>
    <n v="58"/>
    <x v="2"/>
    <x v="0"/>
    <n v="3"/>
    <n v="300"/>
    <n v="900"/>
    <n v="13.5"/>
  </r>
  <r>
    <n v="36"/>
    <s v="Saturday"/>
    <n v="24"/>
    <s v="June"/>
    <n v="6"/>
    <n v="2023"/>
    <x v="33"/>
    <s v="CUST036"/>
    <x v="0"/>
    <n v="52"/>
    <x v="2"/>
    <x v="0"/>
    <n v="3"/>
    <n v="300"/>
    <n v="900"/>
    <n v="13.5"/>
  </r>
  <r>
    <n v="37"/>
    <s v="Tuesday"/>
    <n v="23"/>
    <s v="May"/>
    <n v="5"/>
    <n v="2023"/>
    <x v="29"/>
    <s v="CUST037"/>
    <x v="1"/>
    <n v="18"/>
    <x v="1"/>
    <x v="0"/>
    <n v="3"/>
    <n v="25"/>
    <n v="75"/>
    <n v="1.125"/>
  </r>
  <r>
    <n v="38"/>
    <s v="Tuesday"/>
    <n v="21"/>
    <s v="March"/>
    <n v="3"/>
    <n v="2023"/>
    <x v="34"/>
    <s v="CUST038"/>
    <x v="0"/>
    <n v="38"/>
    <x v="0"/>
    <x v="0"/>
    <n v="4"/>
    <n v="50"/>
    <n v="200"/>
    <n v="3"/>
  </r>
  <r>
    <n v="39"/>
    <s v="Friday"/>
    <n v="21"/>
    <s v="April"/>
    <n v="4"/>
    <n v="2023"/>
    <x v="35"/>
    <s v="CUST039"/>
    <x v="0"/>
    <n v="23"/>
    <x v="1"/>
    <x v="1"/>
    <n v="4"/>
    <n v="30"/>
    <n v="120"/>
    <n v="1.7999999999999998"/>
  </r>
  <r>
    <n v="40"/>
    <s v="Thursday"/>
    <n v="22"/>
    <s v="June"/>
    <n v="6"/>
    <n v="2023"/>
    <x v="36"/>
    <s v="CUST040"/>
    <x v="0"/>
    <n v="45"/>
    <x v="0"/>
    <x v="0"/>
    <n v="1"/>
    <n v="50"/>
    <n v="50"/>
    <n v="0.75"/>
  </r>
  <r>
    <n v="41"/>
    <s v="Wednesday"/>
    <n v="22"/>
    <s v="February"/>
    <n v="2"/>
    <n v="2023"/>
    <x v="7"/>
    <s v="CUST041"/>
    <x v="0"/>
    <n v="34"/>
    <x v="0"/>
    <x v="1"/>
    <n v="2"/>
    <n v="25"/>
    <n v="50"/>
    <n v="0.75"/>
  </r>
  <r>
    <n v="42"/>
    <s v="Friday"/>
    <n v="17"/>
    <s v="February"/>
    <n v="2"/>
    <n v="2023"/>
    <x v="15"/>
    <s v="CUST042"/>
    <x v="0"/>
    <n v="22"/>
    <x v="1"/>
    <x v="1"/>
    <n v="3"/>
    <n v="300"/>
    <n v="900"/>
    <n v="13.5"/>
  </r>
  <r>
    <n v="43"/>
    <s v="Friday"/>
    <n v="14"/>
    <s v="July"/>
    <n v="7"/>
    <n v="2023"/>
    <x v="37"/>
    <s v="CUST043"/>
    <x v="1"/>
    <n v="48"/>
    <x v="0"/>
    <x v="1"/>
    <n v="1"/>
    <n v="300"/>
    <n v="300"/>
    <n v="4.5"/>
  </r>
  <r>
    <n v="44"/>
    <s v="Sunday"/>
    <n v="19"/>
    <s v="February"/>
    <n v="2"/>
    <n v="2023"/>
    <x v="38"/>
    <s v="CUST044"/>
    <x v="1"/>
    <n v="22"/>
    <x v="1"/>
    <x v="1"/>
    <n v="1"/>
    <n v="25"/>
    <n v="25"/>
    <n v="0.375"/>
  </r>
  <r>
    <n v="45"/>
    <s v="Monday"/>
    <n v="3"/>
    <s v="July"/>
    <n v="7"/>
    <n v="2023"/>
    <x v="39"/>
    <s v="CUST045"/>
    <x v="1"/>
    <n v="55"/>
    <x v="2"/>
    <x v="2"/>
    <n v="1"/>
    <n v="30"/>
    <n v="30"/>
    <n v="0.44999999999999996"/>
  </r>
  <r>
    <n v="46"/>
    <s v="Monday"/>
    <n v="26"/>
    <s v="June"/>
    <n v="6"/>
    <n v="2023"/>
    <x v="40"/>
    <s v="CUST046"/>
    <x v="1"/>
    <n v="20"/>
    <x v="1"/>
    <x v="2"/>
    <n v="4"/>
    <n v="300"/>
    <n v="1200"/>
    <n v="18"/>
  </r>
  <r>
    <n v="47"/>
    <s v="Monday"/>
    <n v="6"/>
    <s v="November"/>
    <n v="11"/>
    <n v="2023"/>
    <x v="41"/>
    <s v="CUST047"/>
    <x v="1"/>
    <n v="40"/>
    <x v="0"/>
    <x v="0"/>
    <n v="3"/>
    <n v="500"/>
    <n v="1500"/>
    <n v="22.5"/>
  </r>
  <r>
    <n v="48"/>
    <s v="Tuesday"/>
    <n v="16"/>
    <s v="May"/>
    <n v="5"/>
    <n v="2023"/>
    <x v="42"/>
    <s v="CUST048"/>
    <x v="0"/>
    <n v="54"/>
    <x v="2"/>
    <x v="2"/>
    <n v="3"/>
    <n v="300"/>
    <n v="900"/>
    <n v="13.5"/>
  </r>
  <r>
    <n v="49"/>
    <s v="Monday"/>
    <n v="23"/>
    <s v="January"/>
    <n v="1"/>
    <n v="2023"/>
    <x v="43"/>
    <s v="CUST049"/>
    <x v="1"/>
    <n v="54"/>
    <x v="2"/>
    <x v="2"/>
    <n v="2"/>
    <n v="500"/>
    <n v="1000"/>
    <n v="15"/>
  </r>
  <r>
    <n v="50"/>
    <s v="Thursday"/>
    <n v="24"/>
    <s v="August"/>
    <n v="8"/>
    <n v="2023"/>
    <x v="44"/>
    <s v="CUST050"/>
    <x v="1"/>
    <n v="27"/>
    <x v="1"/>
    <x v="0"/>
    <n v="3"/>
    <n v="25"/>
    <n v="75"/>
    <n v="1.125"/>
  </r>
  <r>
    <n v="51"/>
    <s v="Monday"/>
    <n v="2"/>
    <s v="October"/>
    <n v="10"/>
    <n v="2023"/>
    <x v="45"/>
    <s v="CUST051"/>
    <x v="0"/>
    <n v="27"/>
    <x v="1"/>
    <x v="0"/>
    <n v="3"/>
    <n v="25"/>
    <n v="75"/>
    <n v="1.125"/>
  </r>
  <r>
    <n v="52"/>
    <s v="Sunday"/>
    <n v="5"/>
    <s v="March"/>
    <n v="3"/>
    <n v="2023"/>
    <x v="46"/>
    <s v="CUST052"/>
    <x v="1"/>
    <n v="36"/>
    <x v="0"/>
    <x v="0"/>
    <n v="1"/>
    <n v="300"/>
    <n v="300"/>
    <n v="4.5"/>
  </r>
  <r>
    <n v="53"/>
    <s v="Thursday"/>
    <n v="13"/>
    <s v="July"/>
    <n v="7"/>
    <n v="2023"/>
    <x v="47"/>
    <s v="CUST053"/>
    <x v="0"/>
    <n v="34"/>
    <x v="0"/>
    <x v="2"/>
    <n v="2"/>
    <n v="50"/>
    <n v="100"/>
    <n v="1.5"/>
  </r>
  <r>
    <n v="54"/>
    <s v="Friday"/>
    <n v="10"/>
    <s v="February"/>
    <n v="2"/>
    <n v="2023"/>
    <x v="48"/>
    <s v="CUST054"/>
    <x v="1"/>
    <n v="38"/>
    <x v="0"/>
    <x v="2"/>
    <n v="3"/>
    <n v="500"/>
    <n v="1500"/>
    <n v="22.5"/>
  </r>
  <r>
    <n v="55"/>
    <s v="Tuesday"/>
    <n v="10"/>
    <s v="October"/>
    <n v="10"/>
    <n v="2023"/>
    <x v="49"/>
    <s v="CUST055"/>
    <x v="0"/>
    <n v="31"/>
    <x v="0"/>
    <x v="0"/>
    <n v="4"/>
    <n v="30"/>
    <n v="120"/>
    <n v="1.7999999999999998"/>
  </r>
  <r>
    <n v="56"/>
    <s v="Wednesday"/>
    <n v="31"/>
    <s v="May"/>
    <n v="5"/>
    <n v="2023"/>
    <x v="50"/>
    <s v="CUST056"/>
    <x v="1"/>
    <n v="26"/>
    <x v="1"/>
    <x v="1"/>
    <n v="3"/>
    <n v="300"/>
    <n v="900"/>
    <n v="13.5"/>
  </r>
  <r>
    <n v="57"/>
    <s v="Saturday"/>
    <n v="18"/>
    <s v="November"/>
    <n v="11"/>
    <n v="2023"/>
    <x v="51"/>
    <s v="CUST057"/>
    <x v="1"/>
    <n v="63"/>
    <x v="2"/>
    <x v="0"/>
    <n v="1"/>
    <n v="30"/>
    <n v="30"/>
    <n v="0.44999999999999996"/>
  </r>
  <r>
    <n v="58"/>
    <s v="Monday"/>
    <n v="13"/>
    <s v="November"/>
    <n v="11"/>
    <n v="2023"/>
    <x v="52"/>
    <s v="CUST058"/>
    <x v="0"/>
    <n v="18"/>
    <x v="1"/>
    <x v="1"/>
    <n v="4"/>
    <n v="300"/>
    <n v="1200"/>
    <n v="18"/>
  </r>
  <r>
    <n v="59"/>
    <s v="Wednesday"/>
    <n v="5"/>
    <s v="July"/>
    <n v="7"/>
    <n v="2023"/>
    <x v="53"/>
    <s v="CUST059"/>
    <x v="0"/>
    <n v="62"/>
    <x v="2"/>
    <x v="1"/>
    <n v="1"/>
    <n v="50"/>
    <n v="50"/>
    <n v="0.75"/>
  </r>
  <r>
    <n v="60"/>
    <s v="Monday"/>
    <n v="23"/>
    <s v="October"/>
    <n v="10"/>
    <n v="2023"/>
    <x v="54"/>
    <s v="CUST060"/>
    <x v="0"/>
    <n v="30"/>
    <x v="1"/>
    <x v="0"/>
    <n v="3"/>
    <n v="50"/>
    <n v="150"/>
    <n v="2.25"/>
  </r>
  <r>
    <n v="61"/>
    <s v="Sunday"/>
    <n v="9"/>
    <s v="April"/>
    <n v="4"/>
    <n v="2023"/>
    <x v="55"/>
    <s v="CUST061"/>
    <x v="0"/>
    <n v="21"/>
    <x v="1"/>
    <x v="0"/>
    <n v="4"/>
    <n v="50"/>
    <n v="200"/>
    <n v="3"/>
  </r>
  <r>
    <n v="62"/>
    <s v="Wednesday"/>
    <n v="27"/>
    <s v="December"/>
    <n v="12"/>
    <n v="2023"/>
    <x v="56"/>
    <s v="CUST062"/>
    <x v="0"/>
    <n v="18"/>
    <x v="1"/>
    <x v="0"/>
    <n v="2"/>
    <n v="50"/>
    <n v="100"/>
    <n v="1.5"/>
  </r>
  <r>
    <n v="63"/>
    <s v="Sunday"/>
    <n v="5"/>
    <s v="February"/>
    <n v="2"/>
    <n v="2023"/>
    <x v="57"/>
    <s v="CUST063"/>
    <x v="0"/>
    <n v="57"/>
    <x v="2"/>
    <x v="2"/>
    <n v="2"/>
    <n v="25"/>
    <n v="50"/>
    <n v="0.75"/>
  </r>
  <r>
    <n v="64"/>
    <s v="Tuesday"/>
    <n v="24"/>
    <s v="January"/>
    <n v="1"/>
    <n v="2023"/>
    <x v="58"/>
    <s v="CUST064"/>
    <x v="0"/>
    <n v="49"/>
    <x v="0"/>
    <x v="1"/>
    <n v="4"/>
    <n v="25"/>
    <n v="100"/>
    <n v="1.5"/>
  </r>
  <r>
    <n v="65"/>
    <s v="Tuesday"/>
    <n v="5"/>
    <s v="December"/>
    <n v="12"/>
    <n v="2023"/>
    <x v="59"/>
    <s v="CUST065"/>
    <x v="0"/>
    <n v="51"/>
    <x v="2"/>
    <x v="2"/>
    <n v="4"/>
    <n v="500"/>
    <n v="2000"/>
    <n v="30"/>
  </r>
  <r>
    <n v="66"/>
    <s v="Thursday"/>
    <n v="27"/>
    <s v="April"/>
    <n v="4"/>
    <n v="2023"/>
    <x v="60"/>
    <s v="CUST066"/>
    <x v="1"/>
    <n v="45"/>
    <x v="0"/>
    <x v="2"/>
    <n v="1"/>
    <n v="30"/>
    <n v="30"/>
    <n v="0.44999999999999996"/>
  </r>
  <r>
    <n v="67"/>
    <s v="Monday"/>
    <n v="29"/>
    <s v="May"/>
    <n v="5"/>
    <n v="2023"/>
    <x v="61"/>
    <s v="CUST067"/>
    <x v="1"/>
    <n v="48"/>
    <x v="0"/>
    <x v="0"/>
    <n v="4"/>
    <n v="300"/>
    <n v="1200"/>
    <n v="18"/>
  </r>
  <r>
    <n v="68"/>
    <s v="Friday"/>
    <n v="10"/>
    <s v="February"/>
    <n v="2"/>
    <n v="2023"/>
    <x v="48"/>
    <s v="CUST068"/>
    <x v="0"/>
    <n v="25"/>
    <x v="1"/>
    <x v="2"/>
    <n v="1"/>
    <n v="300"/>
    <n v="300"/>
    <n v="4.5"/>
  </r>
  <r>
    <n v="69"/>
    <s v="Sunday"/>
    <n v="30"/>
    <s v="April"/>
    <n v="4"/>
    <n v="2023"/>
    <x v="17"/>
    <s v="CUST069"/>
    <x v="1"/>
    <n v="56"/>
    <x v="2"/>
    <x v="0"/>
    <n v="3"/>
    <n v="25"/>
    <n v="75"/>
    <n v="1.125"/>
  </r>
  <r>
    <n v="70"/>
    <s v="Tuesday"/>
    <n v="21"/>
    <s v="February"/>
    <n v="2"/>
    <n v="2023"/>
    <x v="62"/>
    <s v="CUST070"/>
    <x v="1"/>
    <n v="43"/>
    <x v="0"/>
    <x v="1"/>
    <n v="1"/>
    <n v="300"/>
    <n v="300"/>
    <n v="4.5"/>
  </r>
  <r>
    <n v="71"/>
    <s v="Friday"/>
    <n v="14"/>
    <s v="July"/>
    <n v="7"/>
    <n v="2023"/>
    <x v="37"/>
    <s v="CUST071"/>
    <x v="1"/>
    <n v="51"/>
    <x v="2"/>
    <x v="0"/>
    <n v="4"/>
    <n v="25"/>
    <n v="100"/>
    <n v="1.5"/>
  </r>
  <r>
    <n v="72"/>
    <s v="Tuesday"/>
    <n v="23"/>
    <s v="May"/>
    <n v="5"/>
    <n v="2023"/>
    <x v="29"/>
    <s v="CUST072"/>
    <x v="1"/>
    <n v="20"/>
    <x v="1"/>
    <x v="2"/>
    <n v="4"/>
    <n v="500"/>
    <n v="2000"/>
    <n v="30"/>
  </r>
  <r>
    <n v="73"/>
    <s v="Monday"/>
    <n v="21"/>
    <s v="August"/>
    <n v="8"/>
    <n v="2023"/>
    <x v="63"/>
    <s v="CUST073"/>
    <x v="0"/>
    <n v="29"/>
    <x v="1"/>
    <x v="2"/>
    <n v="3"/>
    <n v="30"/>
    <n v="90"/>
    <n v="1.3499999999999999"/>
  </r>
  <r>
    <n v="74"/>
    <s v="Wednesday"/>
    <n v="22"/>
    <s v="November"/>
    <n v="11"/>
    <n v="2023"/>
    <x v="64"/>
    <s v="CUST074"/>
    <x v="1"/>
    <n v="18"/>
    <x v="1"/>
    <x v="0"/>
    <n v="4"/>
    <n v="500"/>
    <n v="2000"/>
    <n v="30"/>
  </r>
  <r>
    <n v="75"/>
    <s v="Thursday"/>
    <n v="6"/>
    <s v="July"/>
    <n v="7"/>
    <n v="2023"/>
    <x v="65"/>
    <s v="CUST075"/>
    <x v="0"/>
    <n v="61"/>
    <x v="2"/>
    <x v="0"/>
    <n v="4"/>
    <n v="50"/>
    <n v="200"/>
    <n v="3"/>
  </r>
  <r>
    <n v="76"/>
    <s v="Saturday"/>
    <n v="25"/>
    <s v="March"/>
    <n v="3"/>
    <n v="2023"/>
    <x v="66"/>
    <s v="CUST076"/>
    <x v="1"/>
    <n v="22"/>
    <x v="1"/>
    <x v="2"/>
    <n v="2"/>
    <n v="50"/>
    <n v="100"/>
    <n v="1.5"/>
  </r>
  <r>
    <n v="77"/>
    <s v="Sunday"/>
    <n v="9"/>
    <s v="July"/>
    <n v="7"/>
    <n v="2023"/>
    <x v="67"/>
    <s v="CUST077"/>
    <x v="1"/>
    <n v="47"/>
    <x v="0"/>
    <x v="1"/>
    <n v="2"/>
    <n v="50"/>
    <n v="100"/>
    <n v="1.5"/>
  </r>
  <r>
    <n v="78"/>
    <s v="Saturday"/>
    <n v="1"/>
    <s v="July"/>
    <n v="7"/>
    <n v="2023"/>
    <x v="68"/>
    <s v="CUST078"/>
    <x v="1"/>
    <n v="47"/>
    <x v="0"/>
    <x v="1"/>
    <n v="3"/>
    <n v="500"/>
    <n v="1500"/>
    <n v="22.5"/>
  </r>
  <r>
    <n v="79"/>
    <s v="Tuesday"/>
    <n v="18"/>
    <s v="April"/>
    <n v="4"/>
    <n v="2023"/>
    <x v="69"/>
    <s v="CUST079"/>
    <x v="0"/>
    <n v="34"/>
    <x v="0"/>
    <x v="0"/>
    <n v="1"/>
    <n v="300"/>
    <n v="300"/>
    <n v="4.5"/>
  </r>
  <r>
    <n v="80"/>
    <s v="Sunday"/>
    <n v="10"/>
    <s v="December"/>
    <n v="12"/>
    <n v="2023"/>
    <x v="70"/>
    <s v="CUST080"/>
    <x v="1"/>
    <n v="64"/>
    <x v="2"/>
    <x v="1"/>
    <n v="2"/>
    <n v="30"/>
    <n v="60"/>
    <n v="0.89999999999999991"/>
  </r>
  <r>
    <n v="81"/>
    <s v="Wednesday"/>
    <n v="17"/>
    <s v="May"/>
    <n v="5"/>
    <n v="2023"/>
    <x v="71"/>
    <s v="CUST081"/>
    <x v="0"/>
    <n v="40"/>
    <x v="0"/>
    <x v="2"/>
    <n v="1"/>
    <n v="50"/>
    <n v="50"/>
    <n v="0.75"/>
  </r>
  <r>
    <n v="82"/>
    <s v="Tuesday"/>
    <n v="26"/>
    <s v="December"/>
    <n v="12"/>
    <n v="2023"/>
    <x v="24"/>
    <s v="CUST082"/>
    <x v="1"/>
    <n v="32"/>
    <x v="0"/>
    <x v="0"/>
    <n v="4"/>
    <n v="50"/>
    <n v="200"/>
    <n v="3"/>
  </r>
  <r>
    <n v="83"/>
    <s v="Saturday"/>
    <n v="16"/>
    <s v="December"/>
    <n v="12"/>
    <n v="2023"/>
    <x v="72"/>
    <s v="CUST083"/>
    <x v="0"/>
    <n v="54"/>
    <x v="2"/>
    <x v="2"/>
    <n v="2"/>
    <n v="50"/>
    <n v="100"/>
    <n v="1.5"/>
  </r>
  <r>
    <n v="84"/>
    <s v="Tuesday"/>
    <n v="28"/>
    <s v="November"/>
    <n v="11"/>
    <n v="2023"/>
    <x v="73"/>
    <s v="CUST084"/>
    <x v="1"/>
    <n v="38"/>
    <x v="0"/>
    <x v="2"/>
    <n v="3"/>
    <n v="30"/>
    <n v="90"/>
    <n v="1.3499999999999999"/>
  </r>
  <r>
    <n v="85"/>
    <s v="Monday"/>
    <n v="6"/>
    <s v="February"/>
    <n v="2"/>
    <n v="2023"/>
    <x v="74"/>
    <s v="CUST085"/>
    <x v="0"/>
    <n v="31"/>
    <x v="0"/>
    <x v="1"/>
    <n v="3"/>
    <n v="50"/>
    <n v="150"/>
    <n v="2.25"/>
  </r>
  <r>
    <n v="86"/>
    <s v="Wednesday"/>
    <n v="8"/>
    <s v="November"/>
    <n v="11"/>
    <n v="2023"/>
    <x v="75"/>
    <s v="CUST086"/>
    <x v="0"/>
    <n v="19"/>
    <x v="1"/>
    <x v="0"/>
    <n v="3"/>
    <n v="30"/>
    <n v="90"/>
    <n v="1.3499999999999999"/>
  </r>
  <r>
    <n v="87"/>
    <s v="Wednesday"/>
    <n v="22"/>
    <s v="November"/>
    <n v="11"/>
    <n v="2023"/>
    <x v="64"/>
    <s v="CUST087"/>
    <x v="1"/>
    <n v="28"/>
    <x v="1"/>
    <x v="0"/>
    <n v="2"/>
    <n v="50"/>
    <n v="100"/>
    <n v="1.5"/>
  </r>
  <r>
    <n v="88"/>
    <s v="Wednesday"/>
    <n v="29"/>
    <s v="March"/>
    <n v="3"/>
    <n v="2023"/>
    <x v="76"/>
    <s v="CUST088"/>
    <x v="0"/>
    <n v="56"/>
    <x v="2"/>
    <x v="1"/>
    <n v="1"/>
    <n v="500"/>
    <n v="500"/>
    <n v="7.5"/>
  </r>
  <r>
    <n v="89"/>
    <s v="Sunday"/>
    <n v="1"/>
    <s v="October"/>
    <n v="10"/>
    <n v="2023"/>
    <x v="77"/>
    <s v="CUST089"/>
    <x v="1"/>
    <n v="55"/>
    <x v="2"/>
    <x v="2"/>
    <n v="4"/>
    <n v="500"/>
    <n v="2000"/>
    <n v="30"/>
  </r>
  <r>
    <n v="90"/>
    <s v="Saturday"/>
    <n v="6"/>
    <s v="May"/>
    <n v="5"/>
    <n v="2023"/>
    <x v="4"/>
    <s v="CUST090"/>
    <x v="1"/>
    <n v="51"/>
    <x v="2"/>
    <x v="2"/>
    <n v="1"/>
    <n v="30"/>
    <n v="30"/>
    <n v="0.44999999999999996"/>
  </r>
  <r>
    <n v="91"/>
    <s v="Saturday"/>
    <n v="25"/>
    <s v="March"/>
    <n v="3"/>
    <n v="2023"/>
    <x v="66"/>
    <s v="CUST091"/>
    <x v="1"/>
    <n v="55"/>
    <x v="2"/>
    <x v="2"/>
    <n v="1"/>
    <n v="500"/>
    <n v="500"/>
    <n v="7.5"/>
  </r>
  <r>
    <n v="92"/>
    <s v="Friday"/>
    <n v="25"/>
    <s v="August"/>
    <n v="8"/>
    <n v="2023"/>
    <x v="78"/>
    <s v="CUST092"/>
    <x v="1"/>
    <n v="51"/>
    <x v="2"/>
    <x v="2"/>
    <n v="4"/>
    <n v="30"/>
    <n v="120"/>
    <n v="1.7999999999999998"/>
  </r>
  <r>
    <n v="93"/>
    <s v="Friday"/>
    <n v="14"/>
    <s v="July"/>
    <n v="7"/>
    <n v="2023"/>
    <x v="37"/>
    <s v="CUST093"/>
    <x v="1"/>
    <n v="35"/>
    <x v="0"/>
    <x v="0"/>
    <n v="4"/>
    <n v="500"/>
    <n v="2000"/>
    <n v="30"/>
  </r>
  <r>
    <n v="94"/>
    <s v="Friday"/>
    <n v="19"/>
    <s v="May"/>
    <n v="5"/>
    <n v="2023"/>
    <x v="79"/>
    <s v="CUST094"/>
    <x v="1"/>
    <n v="47"/>
    <x v="0"/>
    <x v="0"/>
    <n v="2"/>
    <n v="500"/>
    <n v="1000"/>
    <n v="15"/>
  </r>
  <r>
    <n v="95"/>
    <s v="Friday"/>
    <n v="24"/>
    <s v="November"/>
    <n v="11"/>
    <n v="2023"/>
    <x v="0"/>
    <s v="CUST095"/>
    <x v="1"/>
    <n v="32"/>
    <x v="0"/>
    <x v="1"/>
    <n v="2"/>
    <n v="30"/>
    <n v="60"/>
    <n v="0.89999999999999991"/>
  </r>
  <r>
    <n v="96"/>
    <s v="Tuesday"/>
    <n v="19"/>
    <s v="December"/>
    <n v="12"/>
    <n v="2023"/>
    <x v="80"/>
    <s v="CUST096"/>
    <x v="1"/>
    <n v="44"/>
    <x v="0"/>
    <x v="1"/>
    <n v="2"/>
    <n v="300"/>
    <n v="600"/>
    <n v="9"/>
  </r>
  <r>
    <n v="97"/>
    <s v="Friday"/>
    <n v="13"/>
    <s v="October"/>
    <n v="10"/>
    <n v="2023"/>
    <x v="81"/>
    <s v="CUST097"/>
    <x v="1"/>
    <n v="51"/>
    <x v="2"/>
    <x v="0"/>
    <n v="2"/>
    <n v="500"/>
    <n v="1000"/>
    <n v="15"/>
  </r>
  <r>
    <n v="98"/>
    <s v="Sunday"/>
    <n v="23"/>
    <s v="April"/>
    <n v="4"/>
    <n v="2023"/>
    <x v="26"/>
    <s v="CUST098"/>
    <x v="1"/>
    <n v="55"/>
    <x v="2"/>
    <x v="0"/>
    <n v="2"/>
    <n v="50"/>
    <n v="100"/>
    <n v="1.5"/>
  </r>
  <r>
    <n v="99"/>
    <s v="Sunday"/>
    <n v="17"/>
    <s v="December"/>
    <n v="12"/>
    <n v="2023"/>
    <x v="82"/>
    <s v="CUST099"/>
    <x v="1"/>
    <n v="50"/>
    <x v="2"/>
    <x v="2"/>
    <n v="4"/>
    <n v="300"/>
    <n v="1200"/>
    <n v="18"/>
  </r>
  <r>
    <n v="100"/>
    <s v="Friday"/>
    <n v="16"/>
    <s v="June"/>
    <n v="6"/>
    <n v="2023"/>
    <x v="83"/>
    <s v="CUST100"/>
    <x v="0"/>
    <n v="41"/>
    <x v="0"/>
    <x v="2"/>
    <n v="1"/>
    <n v="30"/>
    <n v="30"/>
    <n v="0.44999999999999996"/>
  </r>
  <r>
    <n v="101"/>
    <s v="Sunday"/>
    <n v="29"/>
    <s v="January"/>
    <n v="1"/>
    <n v="2023"/>
    <x v="84"/>
    <s v="CUST101"/>
    <x v="0"/>
    <n v="32"/>
    <x v="0"/>
    <x v="1"/>
    <n v="2"/>
    <n v="300"/>
    <n v="600"/>
    <n v="9"/>
  </r>
  <r>
    <n v="102"/>
    <s v="Friday"/>
    <n v="28"/>
    <s v="April"/>
    <n v="4"/>
    <n v="2023"/>
    <x v="85"/>
    <s v="CUST102"/>
    <x v="1"/>
    <n v="47"/>
    <x v="0"/>
    <x v="0"/>
    <n v="2"/>
    <n v="25"/>
    <n v="50"/>
    <n v="0.75"/>
  </r>
  <r>
    <n v="103"/>
    <s v="Tuesday"/>
    <n v="17"/>
    <s v="January"/>
    <n v="1"/>
    <n v="2023"/>
    <x v="13"/>
    <s v="CUST103"/>
    <x v="1"/>
    <n v="59"/>
    <x v="2"/>
    <x v="1"/>
    <n v="1"/>
    <n v="25"/>
    <n v="25"/>
    <n v="0.375"/>
  </r>
  <r>
    <n v="104"/>
    <s v="Sunday"/>
    <n v="11"/>
    <s v="June"/>
    <n v="6"/>
    <n v="2023"/>
    <x v="86"/>
    <s v="CUST104"/>
    <x v="1"/>
    <n v="34"/>
    <x v="0"/>
    <x v="0"/>
    <n v="2"/>
    <n v="500"/>
    <n v="1000"/>
    <n v="15"/>
  </r>
  <r>
    <n v="105"/>
    <s v="Tuesday"/>
    <n v="25"/>
    <s v="July"/>
    <n v="7"/>
    <n v="2023"/>
    <x v="87"/>
    <s v="CUST105"/>
    <x v="1"/>
    <n v="22"/>
    <x v="1"/>
    <x v="2"/>
    <n v="1"/>
    <n v="500"/>
    <n v="500"/>
    <n v="7.5"/>
  </r>
  <r>
    <n v="106"/>
    <s v="Thursday"/>
    <n v="18"/>
    <s v="May"/>
    <n v="5"/>
    <n v="2023"/>
    <x v="88"/>
    <s v="CUST106"/>
    <x v="1"/>
    <n v="46"/>
    <x v="0"/>
    <x v="1"/>
    <n v="1"/>
    <n v="50"/>
    <n v="50"/>
    <n v="0.75"/>
  </r>
  <r>
    <n v="107"/>
    <s v="Friday"/>
    <n v="3"/>
    <s v="February"/>
    <n v="2"/>
    <n v="2023"/>
    <x v="89"/>
    <s v="CUST107"/>
    <x v="1"/>
    <n v="21"/>
    <x v="1"/>
    <x v="1"/>
    <n v="4"/>
    <n v="300"/>
    <n v="1200"/>
    <n v="18"/>
  </r>
  <r>
    <n v="108"/>
    <s v="Wednesday"/>
    <n v="19"/>
    <s v="April"/>
    <n v="4"/>
    <n v="2023"/>
    <x v="90"/>
    <s v="CUST108"/>
    <x v="1"/>
    <n v="27"/>
    <x v="1"/>
    <x v="0"/>
    <n v="3"/>
    <n v="25"/>
    <n v="75"/>
    <n v="1.125"/>
  </r>
  <r>
    <n v="109"/>
    <s v="Wednesday"/>
    <n v="18"/>
    <s v="October"/>
    <n v="10"/>
    <n v="2023"/>
    <x v="91"/>
    <s v="CUST109"/>
    <x v="1"/>
    <n v="34"/>
    <x v="0"/>
    <x v="2"/>
    <n v="4"/>
    <n v="500"/>
    <n v="2000"/>
    <n v="30"/>
  </r>
  <r>
    <n v="110"/>
    <s v="Sunday"/>
    <n v="11"/>
    <s v="June"/>
    <n v="6"/>
    <n v="2023"/>
    <x v="86"/>
    <s v="CUST110"/>
    <x v="0"/>
    <n v="27"/>
    <x v="1"/>
    <x v="1"/>
    <n v="3"/>
    <n v="300"/>
    <n v="900"/>
    <n v="13.5"/>
  </r>
  <r>
    <n v="111"/>
    <s v="Wednesday"/>
    <n v="19"/>
    <s v="April"/>
    <n v="4"/>
    <n v="2023"/>
    <x v="90"/>
    <s v="CUST111"/>
    <x v="1"/>
    <n v="34"/>
    <x v="0"/>
    <x v="2"/>
    <n v="3"/>
    <n v="500"/>
    <n v="1500"/>
    <n v="22.5"/>
  </r>
  <r>
    <n v="112"/>
    <s v="Saturday"/>
    <n v="2"/>
    <s v="December"/>
    <n v="12"/>
    <n v="2023"/>
    <x v="92"/>
    <s v="CUST112"/>
    <x v="0"/>
    <n v="37"/>
    <x v="0"/>
    <x v="1"/>
    <n v="3"/>
    <n v="500"/>
    <n v="1500"/>
    <n v="22.5"/>
  </r>
  <r>
    <n v="113"/>
    <s v="Wednesday"/>
    <n v="13"/>
    <s v="September"/>
    <n v="9"/>
    <n v="2023"/>
    <x v="93"/>
    <s v="CUST113"/>
    <x v="1"/>
    <n v="41"/>
    <x v="0"/>
    <x v="2"/>
    <n v="2"/>
    <n v="25"/>
    <n v="50"/>
    <n v="0.75"/>
  </r>
  <r>
    <n v="114"/>
    <s v="Saturday"/>
    <n v="22"/>
    <s v="July"/>
    <n v="7"/>
    <n v="2023"/>
    <x v="94"/>
    <s v="CUST114"/>
    <x v="1"/>
    <n v="22"/>
    <x v="1"/>
    <x v="0"/>
    <n v="4"/>
    <n v="25"/>
    <n v="100"/>
    <n v="1.5"/>
  </r>
  <r>
    <n v="115"/>
    <s v="Sunday"/>
    <n v="26"/>
    <s v="November"/>
    <n v="11"/>
    <n v="2023"/>
    <x v="95"/>
    <s v="CUST115"/>
    <x v="0"/>
    <n v="51"/>
    <x v="2"/>
    <x v="1"/>
    <n v="3"/>
    <n v="500"/>
    <n v="1500"/>
    <n v="22.5"/>
  </r>
  <r>
    <n v="116"/>
    <s v="Wednesday"/>
    <n v="23"/>
    <s v="August"/>
    <n v="8"/>
    <n v="2023"/>
    <x v="96"/>
    <s v="CUST116"/>
    <x v="1"/>
    <n v="23"/>
    <x v="1"/>
    <x v="1"/>
    <n v="1"/>
    <n v="30"/>
    <n v="30"/>
    <n v="0.44999999999999996"/>
  </r>
  <r>
    <n v="117"/>
    <s v="Wednesday"/>
    <n v="15"/>
    <s v="March"/>
    <n v="3"/>
    <n v="2023"/>
    <x v="97"/>
    <s v="CUST117"/>
    <x v="0"/>
    <n v="19"/>
    <x v="1"/>
    <x v="2"/>
    <n v="2"/>
    <n v="500"/>
    <n v="1000"/>
    <n v="15"/>
  </r>
  <r>
    <n v="118"/>
    <s v="Tuesday"/>
    <n v="16"/>
    <s v="May"/>
    <n v="5"/>
    <n v="2023"/>
    <x v="42"/>
    <s v="CUST118"/>
    <x v="1"/>
    <n v="30"/>
    <x v="1"/>
    <x v="2"/>
    <n v="4"/>
    <n v="500"/>
    <n v="2000"/>
    <n v="30"/>
  </r>
  <r>
    <n v="119"/>
    <s v="Monday"/>
    <n v="13"/>
    <s v="March"/>
    <n v="3"/>
    <n v="2023"/>
    <x v="6"/>
    <s v="CUST119"/>
    <x v="1"/>
    <n v="60"/>
    <x v="2"/>
    <x v="1"/>
    <n v="3"/>
    <n v="50"/>
    <n v="150"/>
    <n v="2.25"/>
  </r>
  <r>
    <n v="120"/>
    <s v="Sunday"/>
    <n v="7"/>
    <s v="May"/>
    <n v="5"/>
    <n v="2023"/>
    <x v="98"/>
    <s v="CUST120"/>
    <x v="0"/>
    <n v="60"/>
    <x v="2"/>
    <x v="0"/>
    <n v="1"/>
    <n v="50"/>
    <n v="50"/>
    <n v="0.75"/>
  </r>
  <r>
    <n v="121"/>
    <s v="Sunday"/>
    <n v="15"/>
    <s v="October"/>
    <n v="10"/>
    <n v="2023"/>
    <x v="21"/>
    <s v="CUST121"/>
    <x v="1"/>
    <n v="28"/>
    <x v="1"/>
    <x v="2"/>
    <n v="4"/>
    <n v="50"/>
    <n v="200"/>
    <n v="3"/>
  </r>
  <r>
    <n v="122"/>
    <s v="Tuesday"/>
    <n v="3"/>
    <s v="October"/>
    <n v="10"/>
    <n v="2023"/>
    <x v="99"/>
    <s v="CUST122"/>
    <x v="0"/>
    <n v="64"/>
    <x v="2"/>
    <x v="2"/>
    <n v="4"/>
    <n v="30"/>
    <n v="120"/>
    <n v="1.7999999999999998"/>
  </r>
  <r>
    <n v="123"/>
    <s v="Monday"/>
    <n v="15"/>
    <s v="May"/>
    <n v="5"/>
    <n v="2023"/>
    <x v="100"/>
    <s v="CUST123"/>
    <x v="1"/>
    <n v="40"/>
    <x v="0"/>
    <x v="2"/>
    <n v="2"/>
    <n v="30"/>
    <n v="60"/>
    <n v="0.89999999999999991"/>
  </r>
  <r>
    <n v="124"/>
    <s v="Friday"/>
    <n v="27"/>
    <s v="October"/>
    <n v="10"/>
    <n v="2023"/>
    <x v="101"/>
    <s v="CUST124"/>
    <x v="0"/>
    <n v="33"/>
    <x v="0"/>
    <x v="1"/>
    <n v="4"/>
    <n v="500"/>
    <n v="2000"/>
    <n v="30"/>
  </r>
  <r>
    <n v="125"/>
    <s v="Tuesday"/>
    <n v="8"/>
    <s v="August"/>
    <n v="8"/>
    <n v="2023"/>
    <x v="102"/>
    <s v="CUST125"/>
    <x v="0"/>
    <n v="48"/>
    <x v="0"/>
    <x v="1"/>
    <n v="2"/>
    <n v="50"/>
    <n v="100"/>
    <n v="1.5"/>
  </r>
  <r>
    <n v="126"/>
    <s v="Thursday"/>
    <n v="26"/>
    <s v="October"/>
    <n v="10"/>
    <n v="2023"/>
    <x v="103"/>
    <s v="CUST126"/>
    <x v="1"/>
    <n v="28"/>
    <x v="1"/>
    <x v="1"/>
    <n v="3"/>
    <n v="30"/>
    <n v="90"/>
    <n v="1.3499999999999999"/>
  </r>
  <r>
    <n v="127"/>
    <s v="Monday"/>
    <n v="24"/>
    <s v="July"/>
    <n v="7"/>
    <n v="2023"/>
    <x v="104"/>
    <s v="CUST127"/>
    <x v="1"/>
    <n v="33"/>
    <x v="0"/>
    <x v="1"/>
    <n v="2"/>
    <n v="25"/>
    <n v="50"/>
    <n v="0.75"/>
  </r>
  <r>
    <n v="128"/>
    <s v="Wednesday"/>
    <n v="5"/>
    <s v="July"/>
    <n v="7"/>
    <n v="2023"/>
    <x v="53"/>
    <s v="CUST128"/>
    <x v="0"/>
    <n v="25"/>
    <x v="1"/>
    <x v="0"/>
    <n v="1"/>
    <n v="500"/>
    <n v="500"/>
    <n v="7.5"/>
  </r>
  <r>
    <n v="129"/>
    <s v="Sunday"/>
    <n v="23"/>
    <s v="April"/>
    <n v="4"/>
    <n v="2023"/>
    <x v="26"/>
    <s v="CUST129"/>
    <x v="1"/>
    <n v="21"/>
    <x v="1"/>
    <x v="0"/>
    <n v="2"/>
    <n v="300"/>
    <n v="600"/>
    <n v="9"/>
  </r>
  <r>
    <n v="130"/>
    <s v="Sunday"/>
    <n v="12"/>
    <s v="March"/>
    <n v="3"/>
    <n v="2023"/>
    <x v="105"/>
    <s v="CUST130"/>
    <x v="1"/>
    <n v="57"/>
    <x v="2"/>
    <x v="1"/>
    <n v="1"/>
    <n v="500"/>
    <n v="500"/>
    <n v="7.5"/>
  </r>
  <r>
    <n v="131"/>
    <s v="Monday"/>
    <n v="18"/>
    <s v="September"/>
    <n v="9"/>
    <n v="2023"/>
    <x v="106"/>
    <s v="CUST131"/>
    <x v="1"/>
    <n v="21"/>
    <x v="1"/>
    <x v="0"/>
    <n v="2"/>
    <n v="300"/>
    <n v="600"/>
    <n v="9"/>
  </r>
  <r>
    <n v="132"/>
    <s v="Sunday"/>
    <n v="10"/>
    <s v="September"/>
    <n v="9"/>
    <n v="2023"/>
    <x v="107"/>
    <s v="CUST132"/>
    <x v="0"/>
    <n v="42"/>
    <x v="0"/>
    <x v="2"/>
    <n v="4"/>
    <n v="50"/>
    <n v="200"/>
    <n v="3"/>
  </r>
  <r>
    <n v="133"/>
    <s v="Thursday"/>
    <n v="16"/>
    <s v="February"/>
    <n v="2"/>
    <n v="2023"/>
    <x v="108"/>
    <s v="CUST133"/>
    <x v="0"/>
    <n v="20"/>
    <x v="1"/>
    <x v="2"/>
    <n v="3"/>
    <n v="300"/>
    <n v="900"/>
    <n v="13.5"/>
  </r>
  <r>
    <n v="134"/>
    <s v="Wednesday"/>
    <n v="25"/>
    <s v="January"/>
    <n v="1"/>
    <n v="2023"/>
    <x v="109"/>
    <s v="CUST134"/>
    <x v="0"/>
    <n v="49"/>
    <x v="0"/>
    <x v="2"/>
    <n v="1"/>
    <n v="50"/>
    <n v="50"/>
    <n v="0.75"/>
  </r>
  <r>
    <n v="135"/>
    <s v="Sunday"/>
    <n v="26"/>
    <s v="February"/>
    <n v="2"/>
    <n v="2023"/>
    <x v="110"/>
    <s v="CUST135"/>
    <x v="0"/>
    <n v="20"/>
    <x v="1"/>
    <x v="1"/>
    <n v="2"/>
    <n v="25"/>
    <n v="50"/>
    <n v="0.75"/>
  </r>
  <r>
    <n v="136"/>
    <s v="Monday"/>
    <n v="20"/>
    <s v="March"/>
    <n v="3"/>
    <n v="2023"/>
    <x v="111"/>
    <s v="CUST136"/>
    <x v="0"/>
    <n v="44"/>
    <x v="0"/>
    <x v="2"/>
    <n v="2"/>
    <n v="300"/>
    <n v="600"/>
    <n v="9"/>
  </r>
  <r>
    <n v="137"/>
    <s v="Saturday"/>
    <n v="18"/>
    <s v="November"/>
    <n v="11"/>
    <n v="2023"/>
    <x v="51"/>
    <s v="CUST137"/>
    <x v="0"/>
    <n v="46"/>
    <x v="0"/>
    <x v="0"/>
    <n v="2"/>
    <n v="500"/>
    <n v="1000"/>
    <n v="15"/>
  </r>
  <r>
    <n v="138"/>
    <s v="Thursday"/>
    <n v="23"/>
    <s v="March"/>
    <n v="3"/>
    <n v="2023"/>
    <x v="31"/>
    <s v="CUST138"/>
    <x v="0"/>
    <n v="49"/>
    <x v="0"/>
    <x v="1"/>
    <n v="4"/>
    <n v="50"/>
    <n v="200"/>
    <n v="3"/>
  </r>
  <r>
    <n v="139"/>
    <s v="Friday"/>
    <n v="15"/>
    <s v="December"/>
    <n v="12"/>
    <n v="2023"/>
    <x v="112"/>
    <s v="CUST139"/>
    <x v="0"/>
    <n v="36"/>
    <x v="0"/>
    <x v="0"/>
    <n v="4"/>
    <n v="500"/>
    <n v="2000"/>
    <n v="30"/>
  </r>
  <r>
    <n v="140"/>
    <s v="Saturday"/>
    <n v="5"/>
    <s v="August"/>
    <n v="8"/>
    <n v="2023"/>
    <x v="12"/>
    <s v="CUST140"/>
    <x v="0"/>
    <n v="38"/>
    <x v="0"/>
    <x v="2"/>
    <n v="1"/>
    <n v="30"/>
    <n v="30"/>
    <n v="0.44999999999999996"/>
  </r>
  <r>
    <n v="141"/>
    <s v="Thursday"/>
    <n v="2"/>
    <s v="November"/>
    <n v="11"/>
    <n v="2023"/>
    <x v="113"/>
    <s v="CUST141"/>
    <x v="1"/>
    <n v="22"/>
    <x v="1"/>
    <x v="2"/>
    <n v="1"/>
    <n v="50"/>
    <n v="50"/>
    <n v="0.75"/>
  </r>
  <r>
    <n v="142"/>
    <s v="Thursday"/>
    <n v="2"/>
    <s v="February"/>
    <n v="2"/>
    <n v="2023"/>
    <x v="114"/>
    <s v="CUST142"/>
    <x v="0"/>
    <n v="35"/>
    <x v="0"/>
    <x v="2"/>
    <n v="4"/>
    <n v="300"/>
    <n v="1200"/>
    <n v="18"/>
  </r>
  <r>
    <n v="143"/>
    <s v="Monday"/>
    <n v="17"/>
    <s v="July"/>
    <n v="7"/>
    <n v="2023"/>
    <x v="115"/>
    <s v="CUST143"/>
    <x v="1"/>
    <n v="45"/>
    <x v="0"/>
    <x v="1"/>
    <n v="1"/>
    <n v="50"/>
    <n v="50"/>
    <n v="0.75"/>
  </r>
  <r>
    <n v="144"/>
    <s v="Saturday"/>
    <n v="15"/>
    <s v="July"/>
    <n v="7"/>
    <n v="2023"/>
    <x v="116"/>
    <s v="CUST144"/>
    <x v="1"/>
    <n v="59"/>
    <x v="2"/>
    <x v="0"/>
    <n v="3"/>
    <n v="500"/>
    <n v="1500"/>
    <n v="22.5"/>
  </r>
  <r>
    <n v="145"/>
    <s v="Thursday"/>
    <n v="2"/>
    <s v="November"/>
    <n v="11"/>
    <n v="2023"/>
    <x v="113"/>
    <s v="CUST145"/>
    <x v="1"/>
    <n v="39"/>
    <x v="0"/>
    <x v="1"/>
    <n v="3"/>
    <n v="25"/>
    <n v="75"/>
    <n v="1.125"/>
  </r>
  <r>
    <n v="146"/>
    <s v="Monday"/>
    <n v="28"/>
    <s v="August"/>
    <n v="8"/>
    <n v="2023"/>
    <x v="117"/>
    <s v="CUST146"/>
    <x v="0"/>
    <n v="38"/>
    <x v="0"/>
    <x v="1"/>
    <n v="4"/>
    <n v="50"/>
    <n v="200"/>
    <n v="3"/>
  </r>
  <r>
    <n v="147"/>
    <s v="Thursday"/>
    <n v="28"/>
    <s v="September"/>
    <n v="9"/>
    <n v="2023"/>
    <x v="118"/>
    <s v="CUST147"/>
    <x v="0"/>
    <n v="23"/>
    <x v="1"/>
    <x v="2"/>
    <n v="1"/>
    <n v="300"/>
    <n v="300"/>
    <n v="4.5"/>
  </r>
  <r>
    <n v="148"/>
    <s v="Tuesday"/>
    <n v="9"/>
    <s v="May"/>
    <n v="5"/>
    <n v="2023"/>
    <x v="119"/>
    <s v="CUST148"/>
    <x v="0"/>
    <n v="18"/>
    <x v="1"/>
    <x v="1"/>
    <n v="2"/>
    <n v="30"/>
    <n v="60"/>
    <n v="0.89999999999999991"/>
  </r>
  <r>
    <n v="149"/>
    <s v="Wednesday"/>
    <n v="11"/>
    <s v="October"/>
    <n v="10"/>
    <n v="2023"/>
    <x v="120"/>
    <s v="CUST149"/>
    <x v="0"/>
    <n v="22"/>
    <x v="1"/>
    <x v="1"/>
    <n v="3"/>
    <n v="25"/>
    <n v="75"/>
    <n v="1.125"/>
  </r>
  <r>
    <n v="150"/>
    <s v="Friday"/>
    <n v="6"/>
    <s v="January"/>
    <n v="1"/>
    <n v="2023"/>
    <x v="121"/>
    <s v="CUST150"/>
    <x v="1"/>
    <n v="58"/>
    <x v="2"/>
    <x v="2"/>
    <n v="4"/>
    <n v="30"/>
    <n v="120"/>
    <n v="1.7999999999999998"/>
  </r>
  <r>
    <n v="151"/>
    <s v="Friday"/>
    <n v="15"/>
    <s v="December"/>
    <n v="12"/>
    <n v="2023"/>
    <x v="112"/>
    <s v="CUST151"/>
    <x v="0"/>
    <n v="29"/>
    <x v="1"/>
    <x v="1"/>
    <n v="1"/>
    <n v="50"/>
    <n v="50"/>
    <n v="0.75"/>
  </r>
  <r>
    <n v="152"/>
    <s v="Tuesday"/>
    <n v="28"/>
    <s v="February"/>
    <n v="2"/>
    <n v="2023"/>
    <x v="122"/>
    <s v="CUST152"/>
    <x v="0"/>
    <n v="43"/>
    <x v="0"/>
    <x v="2"/>
    <n v="4"/>
    <n v="500"/>
    <n v="2000"/>
    <n v="30"/>
  </r>
  <r>
    <n v="153"/>
    <s v="Saturday"/>
    <n v="16"/>
    <s v="December"/>
    <n v="12"/>
    <n v="2023"/>
    <x v="72"/>
    <s v="CUST153"/>
    <x v="0"/>
    <n v="63"/>
    <x v="2"/>
    <x v="2"/>
    <n v="2"/>
    <n v="500"/>
    <n v="1000"/>
    <n v="15"/>
  </r>
  <r>
    <n v="154"/>
    <s v="Monday"/>
    <n v="2"/>
    <s v="October"/>
    <n v="10"/>
    <n v="2023"/>
    <x v="45"/>
    <s v="CUST154"/>
    <x v="0"/>
    <n v="51"/>
    <x v="2"/>
    <x v="2"/>
    <n v="3"/>
    <n v="300"/>
    <n v="900"/>
    <n v="13.5"/>
  </r>
  <r>
    <n v="155"/>
    <s v="Wednesday"/>
    <n v="17"/>
    <s v="May"/>
    <n v="5"/>
    <n v="2023"/>
    <x v="71"/>
    <s v="CUST155"/>
    <x v="0"/>
    <n v="31"/>
    <x v="0"/>
    <x v="2"/>
    <n v="4"/>
    <n v="500"/>
    <n v="2000"/>
    <n v="30"/>
  </r>
  <r>
    <n v="156"/>
    <s v="Saturday"/>
    <n v="25"/>
    <s v="November"/>
    <n v="11"/>
    <n v="2023"/>
    <x v="123"/>
    <s v="CUST156"/>
    <x v="1"/>
    <n v="43"/>
    <x v="0"/>
    <x v="1"/>
    <n v="4"/>
    <n v="25"/>
    <n v="100"/>
    <n v="1.5"/>
  </r>
  <r>
    <n v="157"/>
    <s v="Saturday"/>
    <n v="24"/>
    <s v="June"/>
    <n v="6"/>
    <n v="2023"/>
    <x v="33"/>
    <s v="CUST157"/>
    <x v="0"/>
    <n v="62"/>
    <x v="2"/>
    <x v="2"/>
    <n v="4"/>
    <n v="500"/>
    <n v="2000"/>
    <n v="30"/>
  </r>
  <r>
    <n v="158"/>
    <s v="Monday"/>
    <n v="27"/>
    <s v="February"/>
    <n v="2"/>
    <n v="2023"/>
    <x v="1"/>
    <s v="CUST158"/>
    <x v="1"/>
    <n v="44"/>
    <x v="0"/>
    <x v="2"/>
    <n v="2"/>
    <n v="300"/>
    <n v="600"/>
    <n v="9"/>
  </r>
  <r>
    <n v="159"/>
    <s v="Wednesday"/>
    <n v="31"/>
    <s v="May"/>
    <n v="5"/>
    <n v="2023"/>
    <x v="50"/>
    <s v="CUST159"/>
    <x v="0"/>
    <n v="26"/>
    <x v="1"/>
    <x v="1"/>
    <n v="4"/>
    <n v="50"/>
    <n v="200"/>
    <n v="3"/>
  </r>
  <r>
    <n v="160"/>
    <s v="Friday"/>
    <n v="11"/>
    <s v="August"/>
    <n v="8"/>
    <n v="2023"/>
    <x v="124"/>
    <s v="CUST160"/>
    <x v="1"/>
    <n v="43"/>
    <x v="0"/>
    <x v="1"/>
    <n v="2"/>
    <n v="50"/>
    <n v="100"/>
    <n v="1.5"/>
  </r>
  <r>
    <n v="161"/>
    <s v="Wednesday"/>
    <n v="22"/>
    <s v="March"/>
    <n v="3"/>
    <n v="2023"/>
    <x v="125"/>
    <s v="CUST161"/>
    <x v="0"/>
    <n v="64"/>
    <x v="2"/>
    <x v="0"/>
    <n v="2"/>
    <n v="500"/>
    <n v="1000"/>
    <n v="15"/>
  </r>
  <r>
    <n v="162"/>
    <s v="Monday"/>
    <n v="21"/>
    <s v="August"/>
    <n v="8"/>
    <n v="2023"/>
    <x v="63"/>
    <s v="CUST162"/>
    <x v="0"/>
    <n v="39"/>
    <x v="0"/>
    <x v="1"/>
    <n v="2"/>
    <n v="30"/>
    <n v="60"/>
    <n v="0.89999999999999991"/>
  </r>
  <r>
    <n v="163"/>
    <s v="Monday"/>
    <n v="2"/>
    <s v="January"/>
    <n v="1"/>
    <n v="2023"/>
    <x v="126"/>
    <s v="CUST163"/>
    <x v="1"/>
    <n v="64"/>
    <x v="2"/>
    <x v="1"/>
    <n v="3"/>
    <n v="50"/>
    <n v="150"/>
    <n v="2.25"/>
  </r>
  <r>
    <n v="164"/>
    <s v="Monday"/>
    <n v="15"/>
    <s v="May"/>
    <n v="5"/>
    <n v="2023"/>
    <x v="100"/>
    <s v="CUST164"/>
    <x v="1"/>
    <n v="47"/>
    <x v="0"/>
    <x v="0"/>
    <n v="3"/>
    <n v="500"/>
    <n v="1500"/>
    <n v="22.5"/>
  </r>
  <r>
    <n v="165"/>
    <s v="Thursday"/>
    <n v="14"/>
    <s v="September"/>
    <n v="9"/>
    <n v="2023"/>
    <x v="127"/>
    <s v="CUST165"/>
    <x v="1"/>
    <n v="60"/>
    <x v="2"/>
    <x v="1"/>
    <n v="4"/>
    <n v="300"/>
    <n v="1200"/>
    <n v="18"/>
  </r>
  <r>
    <n v="166"/>
    <s v="Sunday"/>
    <n v="2"/>
    <s v="April"/>
    <n v="4"/>
    <n v="2023"/>
    <x v="128"/>
    <s v="CUST166"/>
    <x v="0"/>
    <n v="34"/>
    <x v="0"/>
    <x v="1"/>
    <n v="4"/>
    <n v="500"/>
    <n v="2000"/>
    <n v="30"/>
  </r>
  <r>
    <n v="167"/>
    <s v="Sunday"/>
    <n v="17"/>
    <s v="September"/>
    <n v="9"/>
    <n v="2023"/>
    <x v="129"/>
    <s v="CUST167"/>
    <x v="1"/>
    <n v="43"/>
    <x v="0"/>
    <x v="1"/>
    <n v="3"/>
    <n v="50"/>
    <n v="150"/>
    <n v="2.25"/>
  </r>
  <r>
    <n v="168"/>
    <s v="Friday"/>
    <n v="24"/>
    <s v="February"/>
    <n v="2"/>
    <n v="2023"/>
    <x v="130"/>
    <s v="CUST168"/>
    <x v="0"/>
    <n v="53"/>
    <x v="2"/>
    <x v="1"/>
    <n v="1"/>
    <n v="300"/>
    <n v="300"/>
    <n v="4.5"/>
  </r>
  <r>
    <n v="169"/>
    <s v="Friday"/>
    <n v="17"/>
    <s v="November"/>
    <n v="11"/>
    <n v="2023"/>
    <x v="131"/>
    <s v="CUST169"/>
    <x v="0"/>
    <n v="18"/>
    <x v="1"/>
    <x v="0"/>
    <n v="3"/>
    <n v="500"/>
    <n v="1500"/>
    <n v="22.5"/>
  </r>
  <r>
    <n v="170"/>
    <s v="Friday"/>
    <n v="2"/>
    <s v="June"/>
    <n v="6"/>
    <n v="2023"/>
    <x v="132"/>
    <s v="CUST170"/>
    <x v="1"/>
    <n v="25"/>
    <x v="1"/>
    <x v="1"/>
    <n v="2"/>
    <n v="25"/>
    <n v="50"/>
    <n v="0.75"/>
  </r>
  <r>
    <n v="171"/>
    <s v="Friday"/>
    <n v="24"/>
    <s v="November"/>
    <n v="11"/>
    <n v="2023"/>
    <x v="0"/>
    <s v="CUST171"/>
    <x v="1"/>
    <n v="52"/>
    <x v="2"/>
    <x v="1"/>
    <n v="3"/>
    <n v="300"/>
    <n v="900"/>
    <n v="13.5"/>
  </r>
  <r>
    <n v="172"/>
    <s v="Sunday"/>
    <n v="17"/>
    <s v="September"/>
    <n v="9"/>
    <n v="2023"/>
    <x v="129"/>
    <s v="CUST172"/>
    <x v="0"/>
    <n v="32"/>
    <x v="0"/>
    <x v="0"/>
    <n v="2"/>
    <n v="25"/>
    <n v="50"/>
    <n v="0.75"/>
  </r>
  <r>
    <n v="173"/>
    <s v="Wednesday"/>
    <n v="8"/>
    <s v="November"/>
    <n v="11"/>
    <n v="2023"/>
    <x v="75"/>
    <s v="CUST173"/>
    <x v="0"/>
    <n v="64"/>
    <x v="2"/>
    <x v="2"/>
    <n v="4"/>
    <n v="30"/>
    <n v="120"/>
    <n v="1.7999999999999998"/>
  </r>
  <r>
    <n v="174"/>
    <s v="Wednesday"/>
    <n v="12"/>
    <s v="April"/>
    <n v="4"/>
    <n v="2023"/>
    <x v="22"/>
    <s v="CUST174"/>
    <x v="1"/>
    <n v="39"/>
    <x v="0"/>
    <x v="0"/>
    <n v="1"/>
    <n v="300"/>
    <n v="300"/>
    <n v="4.5"/>
  </r>
  <r>
    <n v="175"/>
    <s v="Monday"/>
    <n v="20"/>
    <s v="March"/>
    <n v="3"/>
    <n v="2023"/>
    <x v="111"/>
    <s v="CUST175"/>
    <x v="1"/>
    <n v="31"/>
    <x v="0"/>
    <x v="2"/>
    <n v="4"/>
    <n v="25"/>
    <n v="100"/>
    <n v="1.5"/>
  </r>
  <r>
    <n v="176"/>
    <s v="Tuesday"/>
    <n v="11"/>
    <s v="July"/>
    <n v="7"/>
    <n v="2023"/>
    <x v="133"/>
    <s v="CUST176"/>
    <x v="1"/>
    <n v="43"/>
    <x v="0"/>
    <x v="0"/>
    <n v="2"/>
    <n v="50"/>
    <n v="100"/>
    <n v="1.5"/>
  </r>
  <r>
    <n v="177"/>
    <s v="Friday"/>
    <n v="24"/>
    <s v="March"/>
    <n v="3"/>
    <n v="2023"/>
    <x v="134"/>
    <s v="CUST177"/>
    <x v="0"/>
    <n v="45"/>
    <x v="0"/>
    <x v="0"/>
    <n v="2"/>
    <n v="50"/>
    <n v="100"/>
    <n v="1.5"/>
  </r>
  <r>
    <n v="178"/>
    <s v="Wednesday"/>
    <n v="4"/>
    <s v="October"/>
    <n v="10"/>
    <n v="2023"/>
    <x v="135"/>
    <s v="CUST178"/>
    <x v="0"/>
    <n v="40"/>
    <x v="0"/>
    <x v="1"/>
    <n v="2"/>
    <n v="30"/>
    <n v="60"/>
    <n v="0.89999999999999991"/>
  </r>
  <r>
    <n v="179"/>
    <s v="Friday"/>
    <n v="29"/>
    <s v="September"/>
    <n v="9"/>
    <n v="2023"/>
    <x v="136"/>
    <s v="CUST179"/>
    <x v="0"/>
    <n v="31"/>
    <x v="0"/>
    <x v="2"/>
    <n v="1"/>
    <n v="300"/>
    <n v="300"/>
    <n v="4.5"/>
  </r>
  <r>
    <n v="180"/>
    <s v="Sunday"/>
    <n v="1"/>
    <s v="January"/>
    <n v="1"/>
    <n v="2023"/>
    <x v="137"/>
    <s v="CUST180"/>
    <x v="0"/>
    <n v="41"/>
    <x v="0"/>
    <x v="1"/>
    <n v="3"/>
    <n v="300"/>
    <n v="900"/>
    <n v="13.5"/>
  </r>
  <r>
    <n v="181"/>
    <s v="Friday"/>
    <n v="3"/>
    <s v="November"/>
    <n v="11"/>
    <n v="2023"/>
    <x v="138"/>
    <s v="CUST181"/>
    <x v="0"/>
    <n v="19"/>
    <x v="1"/>
    <x v="2"/>
    <n v="4"/>
    <n v="300"/>
    <n v="1200"/>
    <n v="18"/>
  </r>
  <r>
    <n v="182"/>
    <s v="Thursday"/>
    <n v="15"/>
    <s v="June"/>
    <n v="6"/>
    <n v="2023"/>
    <x v="139"/>
    <s v="CUST182"/>
    <x v="0"/>
    <n v="62"/>
    <x v="2"/>
    <x v="0"/>
    <n v="4"/>
    <n v="30"/>
    <n v="120"/>
    <n v="1.7999999999999998"/>
  </r>
  <r>
    <n v="183"/>
    <s v="Friday"/>
    <n v="8"/>
    <s v="September"/>
    <n v="9"/>
    <n v="2023"/>
    <x v="140"/>
    <s v="CUST183"/>
    <x v="1"/>
    <n v="43"/>
    <x v="0"/>
    <x v="0"/>
    <n v="3"/>
    <n v="300"/>
    <n v="900"/>
    <n v="13.5"/>
  </r>
  <r>
    <n v="184"/>
    <s v="Tuesday"/>
    <n v="10"/>
    <s v="January"/>
    <n v="1"/>
    <n v="2023"/>
    <x v="141"/>
    <s v="CUST184"/>
    <x v="0"/>
    <n v="31"/>
    <x v="0"/>
    <x v="2"/>
    <n v="4"/>
    <n v="50"/>
    <n v="200"/>
    <n v="3"/>
  </r>
  <r>
    <n v="185"/>
    <s v="Monday"/>
    <n v="27"/>
    <s v="February"/>
    <n v="2"/>
    <n v="2023"/>
    <x v="1"/>
    <s v="CUST185"/>
    <x v="0"/>
    <n v="24"/>
    <x v="1"/>
    <x v="1"/>
    <n v="1"/>
    <n v="25"/>
    <n v="25"/>
    <n v="0.375"/>
  </r>
  <r>
    <n v="186"/>
    <s v="Wednesday"/>
    <n v="5"/>
    <s v="July"/>
    <n v="7"/>
    <n v="2023"/>
    <x v="53"/>
    <s v="CUST186"/>
    <x v="0"/>
    <n v="20"/>
    <x v="1"/>
    <x v="1"/>
    <n v="4"/>
    <n v="50"/>
    <n v="200"/>
    <n v="3"/>
  </r>
  <r>
    <n v="187"/>
    <s v="Wednesday"/>
    <n v="7"/>
    <s v="June"/>
    <n v="6"/>
    <n v="2023"/>
    <x v="142"/>
    <s v="CUST187"/>
    <x v="1"/>
    <n v="64"/>
    <x v="2"/>
    <x v="1"/>
    <n v="2"/>
    <n v="50"/>
    <n v="100"/>
    <n v="1.5"/>
  </r>
  <r>
    <n v="188"/>
    <s v="Wednesday"/>
    <n v="3"/>
    <s v="May"/>
    <n v="5"/>
    <n v="2023"/>
    <x v="143"/>
    <s v="CUST188"/>
    <x v="0"/>
    <n v="40"/>
    <x v="0"/>
    <x v="1"/>
    <n v="3"/>
    <n v="25"/>
    <n v="75"/>
    <n v="1.125"/>
  </r>
  <r>
    <n v="189"/>
    <s v="Monday"/>
    <n v="30"/>
    <s v="January"/>
    <n v="1"/>
    <n v="2023"/>
    <x v="144"/>
    <s v="CUST189"/>
    <x v="0"/>
    <n v="63"/>
    <x v="2"/>
    <x v="0"/>
    <n v="1"/>
    <n v="50"/>
    <n v="50"/>
    <n v="0.75"/>
  </r>
  <r>
    <n v="190"/>
    <s v="Thursday"/>
    <n v="4"/>
    <s v="May"/>
    <n v="5"/>
    <n v="2023"/>
    <x v="145"/>
    <s v="CUST190"/>
    <x v="1"/>
    <n v="60"/>
    <x v="2"/>
    <x v="0"/>
    <n v="3"/>
    <n v="30"/>
    <n v="90"/>
    <n v="1.3499999999999999"/>
  </r>
  <r>
    <n v="191"/>
    <s v="Wednesday"/>
    <n v="18"/>
    <s v="October"/>
    <n v="10"/>
    <n v="2023"/>
    <x v="91"/>
    <s v="CUST191"/>
    <x v="0"/>
    <n v="64"/>
    <x v="2"/>
    <x v="0"/>
    <n v="1"/>
    <n v="25"/>
    <n v="25"/>
    <n v="0.375"/>
  </r>
  <r>
    <n v="192"/>
    <s v="Friday"/>
    <n v="10"/>
    <s v="February"/>
    <n v="2"/>
    <n v="2023"/>
    <x v="48"/>
    <s v="CUST192"/>
    <x v="0"/>
    <n v="62"/>
    <x v="2"/>
    <x v="0"/>
    <n v="2"/>
    <n v="50"/>
    <n v="100"/>
    <n v="1.5"/>
  </r>
  <r>
    <n v="193"/>
    <s v="Monday"/>
    <n v="13"/>
    <s v="February"/>
    <n v="2"/>
    <n v="2023"/>
    <x v="146"/>
    <s v="CUST193"/>
    <x v="0"/>
    <n v="35"/>
    <x v="0"/>
    <x v="0"/>
    <n v="3"/>
    <n v="500"/>
    <n v="1500"/>
    <n v="22.5"/>
  </r>
  <r>
    <n v="194"/>
    <s v="Wednesday"/>
    <n v="6"/>
    <s v="September"/>
    <n v="9"/>
    <n v="2023"/>
    <x v="147"/>
    <s v="CUST194"/>
    <x v="0"/>
    <n v="55"/>
    <x v="2"/>
    <x v="1"/>
    <n v="4"/>
    <n v="50"/>
    <n v="200"/>
    <n v="3"/>
  </r>
  <r>
    <n v="195"/>
    <s v="Sunday"/>
    <n v="5"/>
    <s v="February"/>
    <n v="2"/>
    <n v="2023"/>
    <x v="57"/>
    <s v="CUST195"/>
    <x v="0"/>
    <n v="52"/>
    <x v="2"/>
    <x v="1"/>
    <n v="1"/>
    <n v="30"/>
    <n v="30"/>
    <n v="0.44999999999999996"/>
  </r>
  <r>
    <n v="196"/>
    <s v="Saturday"/>
    <n v="30"/>
    <s v="September"/>
    <n v="9"/>
    <n v="2023"/>
    <x v="148"/>
    <s v="CUST196"/>
    <x v="1"/>
    <n v="32"/>
    <x v="0"/>
    <x v="1"/>
    <n v="3"/>
    <n v="300"/>
    <n v="900"/>
    <n v="13.5"/>
  </r>
  <r>
    <n v="197"/>
    <s v="Monday"/>
    <n v="6"/>
    <s v="March"/>
    <n v="3"/>
    <n v="2023"/>
    <x v="149"/>
    <s v="CUST197"/>
    <x v="1"/>
    <n v="42"/>
    <x v="0"/>
    <x v="1"/>
    <n v="4"/>
    <n v="50"/>
    <n v="200"/>
    <n v="3"/>
  </r>
  <r>
    <n v="198"/>
    <s v="Tuesday"/>
    <n v="7"/>
    <s v="March"/>
    <n v="3"/>
    <n v="2023"/>
    <x v="150"/>
    <s v="CUST198"/>
    <x v="1"/>
    <n v="54"/>
    <x v="2"/>
    <x v="0"/>
    <n v="3"/>
    <n v="300"/>
    <n v="900"/>
    <n v="13.5"/>
  </r>
  <r>
    <n v="199"/>
    <s v="Monday"/>
    <n v="4"/>
    <s v="December"/>
    <n v="12"/>
    <n v="2023"/>
    <x v="151"/>
    <s v="CUST199"/>
    <x v="0"/>
    <n v="45"/>
    <x v="0"/>
    <x v="0"/>
    <n v="3"/>
    <n v="500"/>
    <n v="1500"/>
    <n v="22.5"/>
  </r>
  <r>
    <n v="200"/>
    <s v="Friday"/>
    <n v="1"/>
    <s v="September"/>
    <n v="9"/>
    <n v="2023"/>
    <x v="152"/>
    <s v="CUST200"/>
    <x v="0"/>
    <n v="27"/>
    <x v="1"/>
    <x v="0"/>
    <n v="3"/>
    <n v="50"/>
    <n v="150"/>
    <n v="2.25"/>
  </r>
  <r>
    <n v="201"/>
    <s v="Monday"/>
    <n v="9"/>
    <s v="October"/>
    <n v="10"/>
    <n v="2023"/>
    <x v="153"/>
    <s v="CUST201"/>
    <x v="0"/>
    <n v="56"/>
    <x v="2"/>
    <x v="2"/>
    <n v="1"/>
    <n v="25"/>
    <n v="25"/>
    <n v="0.375"/>
  </r>
  <r>
    <n v="202"/>
    <s v="Sunday"/>
    <n v="26"/>
    <s v="March"/>
    <n v="3"/>
    <n v="2023"/>
    <x v="154"/>
    <s v="CUST202"/>
    <x v="1"/>
    <n v="34"/>
    <x v="0"/>
    <x v="1"/>
    <n v="4"/>
    <n v="300"/>
    <n v="1200"/>
    <n v="18"/>
  </r>
  <r>
    <n v="203"/>
    <s v="Tuesday"/>
    <n v="16"/>
    <s v="May"/>
    <n v="5"/>
    <n v="2023"/>
    <x v="42"/>
    <s v="CUST203"/>
    <x v="0"/>
    <n v="56"/>
    <x v="2"/>
    <x v="1"/>
    <n v="2"/>
    <n v="500"/>
    <n v="1000"/>
    <n v="15"/>
  </r>
  <r>
    <n v="204"/>
    <s v="Thursday"/>
    <n v="28"/>
    <s v="September"/>
    <n v="9"/>
    <n v="2023"/>
    <x v="118"/>
    <s v="CUST204"/>
    <x v="0"/>
    <n v="39"/>
    <x v="0"/>
    <x v="0"/>
    <n v="1"/>
    <n v="25"/>
    <n v="25"/>
    <n v="0.375"/>
  </r>
  <r>
    <n v="205"/>
    <s v="Tuesday"/>
    <n v="7"/>
    <s v="November"/>
    <n v="11"/>
    <n v="2023"/>
    <x v="155"/>
    <s v="CUST205"/>
    <x v="1"/>
    <n v="43"/>
    <x v="0"/>
    <x v="1"/>
    <n v="1"/>
    <n v="25"/>
    <n v="25"/>
    <n v="0.375"/>
  </r>
  <r>
    <n v="206"/>
    <s v="Saturday"/>
    <n v="5"/>
    <s v="August"/>
    <n v="8"/>
    <n v="2023"/>
    <x v="12"/>
    <s v="CUST206"/>
    <x v="0"/>
    <n v="61"/>
    <x v="2"/>
    <x v="1"/>
    <n v="1"/>
    <n v="25"/>
    <n v="25"/>
    <n v="0.375"/>
  </r>
  <r>
    <n v="207"/>
    <s v="Wednesday"/>
    <n v="19"/>
    <s v="April"/>
    <n v="4"/>
    <n v="2023"/>
    <x v="90"/>
    <s v="CUST207"/>
    <x v="1"/>
    <n v="42"/>
    <x v="0"/>
    <x v="0"/>
    <n v="2"/>
    <n v="25"/>
    <n v="50"/>
    <n v="0.75"/>
  </r>
  <r>
    <n v="208"/>
    <s v="Wednesday"/>
    <n v="4"/>
    <s v="October"/>
    <n v="10"/>
    <n v="2023"/>
    <x v="135"/>
    <s v="CUST208"/>
    <x v="1"/>
    <n v="34"/>
    <x v="0"/>
    <x v="2"/>
    <n v="4"/>
    <n v="50"/>
    <n v="200"/>
    <n v="3"/>
  </r>
  <r>
    <n v="209"/>
    <s v="Wednesday"/>
    <n v="20"/>
    <s v="December"/>
    <n v="12"/>
    <n v="2023"/>
    <x v="156"/>
    <s v="CUST209"/>
    <x v="1"/>
    <n v="30"/>
    <x v="1"/>
    <x v="2"/>
    <n v="4"/>
    <n v="50"/>
    <n v="200"/>
    <n v="3"/>
  </r>
  <r>
    <n v="210"/>
    <s v="Thursday"/>
    <n v="13"/>
    <s v="April"/>
    <n v="4"/>
    <n v="2023"/>
    <x v="157"/>
    <s v="CUST210"/>
    <x v="0"/>
    <n v="37"/>
    <x v="0"/>
    <x v="2"/>
    <n v="4"/>
    <n v="50"/>
    <n v="200"/>
    <n v="3"/>
  </r>
  <r>
    <n v="211"/>
    <s v="Monday"/>
    <n v="1"/>
    <s v="January"/>
    <n v="1"/>
    <n v="2024"/>
    <x v="158"/>
    <s v="CUST211"/>
    <x v="0"/>
    <n v="42"/>
    <x v="0"/>
    <x v="0"/>
    <n v="3"/>
    <n v="500"/>
    <n v="1500"/>
    <n v="22.5"/>
  </r>
  <r>
    <n v="212"/>
    <s v="Friday"/>
    <n v="9"/>
    <s v="June"/>
    <n v="6"/>
    <n v="2023"/>
    <x v="159"/>
    <s v="CUST212"/>
    <x v="0"/>
    <n v="21"/>
    <x v="1"/>
    <x v="1"/>
    <n v="3"/>
    <n v="500"/>
    <n v="1500"/>
    <n v="22.5"/>
  </r>
  <r>
    <n v="213"/>
    <s v="Monday"/>
    <n v="24"/>
    <s v="July"/>
    <n v="7"/>
    <n v="2023"/>
    <x v="104"/>
    <s v="CUST213"/>
    <x v="0"/>
    <n v="27"/>
    <x v="1"/>
    <x v="0"/>
    <n v="3"/>
    <n v="500"/>
    <n v="1500"/>
    <n v="22.5"/>
  </r>
  <r>
    <n v="214"/>
    <s v="Sunday"/>
    <n v="10"/>
    <s v="December"/>
    <n v="12"/>
    <n v="2023"/>
    <x v="70"/>
    <s v="CUST214"/>
    <x v="0"/>
    <n v="20"/>
    <x v="1"/>
    <x v="0"/>
    <n v="2"/>
    <n v="30"/>
    <n v="60"/>
    <n v="0.89999999999999991"/>
  </r>
  <r>
    <n v="215"/>
    <s v="Wednesday"/>
    <n v="29"/>
    <s v="November"/>
    <n v="11"/>
    <n v="2023"/>
    <x v="23"/>
    <s v="CUST215"/>
    <x v="0"/>
    <n v="58"/>
    <x v="2"/>
    <x v="1"/>
    <n v="3"/>
    <n v="500"/>
    <n v="1500"/>
    <n v="22.5"/>
  </r>
  <r>
    <n v="216"/>
    <s v="Tuesday"/>
    <n v="11"/>
    <s v="July"/>
    <n v="7"/>
    <n v="2023"/>
    <x v="133"/>
    <s v="CUST216"/>
    <x v="0"/>
    <n v="62"/>
    <x v="2"/>
    <x v="2"/>
    <n v="2"/>
    <n v="50"/>
    <n v="100"/>
    <n v="1.5"/>
  </r>
  <r>
    <n v="217"/>
    <s v="Sunday"/>
    <n v="13"/>
    <s v="August"/>
    <n v="8"/>
    <n v="2023"/>
    <x v="160"/>
    <s v="CUST217"/>
    <x v="1"/>
    <n v="35"/>
    <x v="0"/>
    <x v="2"/>
    <n v="4"/>
    <n v="50"/>
    <n v="200"/>
    <n v="3"/>
  </r>
  <r>
    <n v="218"/>
    <s v="Friday"/>
    <n v="22"/>
    <s v="September"/>
    <n v="9"/>
    <n v="2023"/>
    <x v="161"/>
    <s v="CUST218"/>
    <x v="0"/>
    <n v="64"/>
    <x v="2"/>
    <x v="0"/>
    <n v="3"/>
    <n v="30"/>
    <n v="90"/>
    <n v="1.3499999999999999"/>
  </r>
  <r>
    <n v="219"/>
    <s v="Sunday"/>
    <n v="20"/>
    <s v="August"/>
    <n v="8"/>
    <n v="2023"/>
    <x v="162"/>
    <s v="CUST219"/>
    <x v="1"/>
    <n v="53"/>
    <x v="2"/>
    <x v="2"/>
    <n v="3"/>
    <n v="30"/>
    <n v="90"/>
    <n v="1.3499999999999999"/>
  </r>
  <r>
    <n v="220"/>
    <s v="Friday"/>
    <n v="3"/>
    <s v="March"/>
    <n v="3"/>
    <n v="2023"/>
    <x v="163"/>
    <s v="CUST220"/>
    <x v="0"/>
    <n v="64"/>
    <x v="2"/>
    <x v="0"/>
    <n v="1"/>
    <n v="500"/>
    <n v="500"/>
    <n v="7.5"/>
  </r>
  <r>
    <n v="221"/>
    <s v="Sunday"/>
    <n v="7"/>
    <s v="May"/>
    <n v="5"/>
    <n v="2023"/>
    <x v="98"/>
    <s v="CUST221"/>
    <x v="0"/>
    <n v="39"/>
    <x v="0"/>
    <x v="0"/>
    <n v="2"/>
    <n v="300"/>
    <n v="600"/>
    <n v="9"/>
  </r>
  <r>
    <n v="222"/>
    <s v="Wednesday"/>
    <n v="26"/>
    <s v="April"/>
    <n v="4"/>
    <n v="2023"/>
    <x v="164"/>
    <s v="CUST222"/>
    <x v="0"/>
    <n v="51"/>
    <x v="2"/>
    <x v="1"/>
    <n v="4"/>
    <n v="30"/>
    <n v="120"/>
    <n v="1.7999999999999998"/>
  </r>
  <r>
    <n v="223"/>
    <s v="Thursday"/>
    <n v="2"/>
    <s v="February"/>
    <n v="2"/>
    <n v="2023"/>
    <x v="114"/>
    <s v="CUST223"/>
    <x v="1"/>
    <n v="64"/>
    <x v="2"/>
    <x v="1"/>
    <n v="1"/>
    <n v="25"/>
    <n v="25"/>
    <n v="0.375"/>
  </r>
  <r>
    <n v="224"/>
    <s v="Friday"/>
    <n v="23"/>
    <s v="June"/>
    <n v="6"/>
    <n v="2023"/>
    <x v="165"/>
    <s v="CUST224"/>
    <x v="1"/>
    <n v="25"/>
    <x v="1"/>
    <x v="1"/>
    <n v="1"/>
    <n v="50"/>
    <n v="50"/>
    <n v="0.75"/>
  </r>
  <r>
    <n v="225"/>
    <s v="Wednesday"/>
    <n v="11"/>
    <s v="January"/>
    <n v="1"/>
    <n v="2023"/>
    <x v="166"/>
    <s v="CUST225"/>
    <x v="1"/>
    <n v="57"/>
    <x v="2"/>
    <x v="0"/>
    <n v="4"/>
    <n v="25"/>
    <n v="100"/>
    <n v="1.5"/>
  </r>
  <r>
    <n v="226"/>
    <s v="Sunday"/>
    <n v="29"/>
    <s v="October"/>
    <n v="10"/>
    <n v="2023"/>
    <x v="28"/>
    <s v="CUST226"/>
    <x v="1"/>
    <n v="61"/>
    <x v="2"/>
    <x v="1"/>
    <n v="1"/>
    <n v="50"/>
    <n v="50"/>
    <n v="0.75"/>
  </r>
  <r>
    <n v="227"/>
    <s v="Wednesday"/>
    <n v="11"/>
    <s v="October"/>
    <n v="10"/>
    <n v="2023"/>
    <x v="120"/>
    <s v="CUST227"/>
    <x v="0"/>
    <n v="36"/>
    <x v="0"/>
    <x v="2"/>
    <n v="2"/>
    <n v="50"/>
    <n v="100"/>
    <n v="1.5"/>
  </r>
  <r>
    <n v="228"/>
    <s v="Friday"/>
    <n v="28"/>
    <s v="April"/>
    <n v="4"/>
    <n v="2023"/>
    <x v="85"/>
    <s v="CUST228"/>
    <x v="1"/>
    <n v="59"/>
    <x v="2"/>
    <x v="2"/>
    <n v="2"/>
    <n v="30"/>
    <n v="60"/>
    <n v="0.89999999999999991"/>
  </r>
  <r>
    <n v="229"/>
    <s v="Sunday"/>
    <n v="29"/>
    <s v="October"/>
    <n v="10"/>
    <n v="2023"/>
    <x v="28"/>
    <s v="CUST229"/>
    <x v="0"/>
    <n v="58"/>
    <x v="2"/>
    <x v="0"/>
    <n v="3"/>
    <n v="30"/>
    <n v="90"/>
    <n v="1.3499999999999999"/>
  </r>
  <r>
    <n v="230"/>
    <s v="Sunday"/>
    <n v="23"/>
    <s v="April"/>
    <n v="4"/>
    <n v="2023"/>
    <x v="26"/>
    <s v="CUST230"/>
    <x v="0"/>
    <n v="54"/>
    <x v="2"/>
    <x v="0"/>
    <n v="1"/>
    <n v="25"/>
    <n v="25"/>
    <n v="0.375"/>
  </r>
  <r>
    <n v="231"/>
    <s v="Wednesday"/>
    <n v="4"/>
    <s v="January"/>
    <n v="1"/>
    <n v="2023"/>
    <x v="30"/>
    <s v="CUST231"/>
    <x v="1"/>
    <n v="23"/>
    <x v="1"/>
    <x v="1"/>
    <n v="3"/>
    <n v="50"/>
    <n v="150"/>
    <n v="2.25"/>
  </r>
  <r>
    <n v="232"/>
    <s v="Monday"/>
    <n v="6"/>
    <s v="February"/>
    <n v="2"/>
    <n v="2023"/>
    <x v="74"/>
    <s v="CUST232"/>
    <x v="1"/>
    <n v="43"/>
    <x v="0"/>
    <x v="0"/>
    <n v="1"/>
    <n v="25"/>
    <n v="25"/>
    <n v="0.375"/>
  </r>
  <r>
    <n v="233"/>
    <s v="Friday"/>
    <n v="29"/>
    <s v="December"/>
    <n v="12"/>
    <n v="2023"/>
    <x v="167"/>
    <s v="CUST233"/>
    <x v="1"/>
    <n v="51"/>
    <x v="2"/>
    <x v="0"/>
    <n v="2"/>
    <n v="300"/>
    <n v="600"/>
    <n v="9"/>
  </r>
  <r>
    <n v="234"/>
    <s v="Monday"/>
    <n v="20"/>
    <s v="November"/>
    <n v="11"/>
    <n v="2023"/>
    <x v="168"/>
    <s v="CUST234"/>
    <x v="1"/>
    <n v="62"/>
    <x v="2"/>
    <x v="2"/>
    <n v="2"/>
    <n v="25"/>
    <n v="50"/>
    <n v="0.75"/>
  </r>
  <r>
    <n v="235"/>
    <s v="Tuesday"/>
    <n v="31"/>
    <s v="January"/>
    <n v="1"/>
    <n v="2023"/>
    <x v="169"/>
    <s v="CUST235"/>
    <x v="1"/>
    <n v="23"/>
    <x v="1"/>
    <x v="2"/>
    <n v="2"/>
    <n v="500"/>
    <n v="1000"/>
    <n v="15"/>
  </r>
  <r>
    <n v="236"/>
    <s v="Friday"/>
    <n v="28"/>
    <s v="April"/>
    <n v="4"/>
    <n v="2023"/>
    <x v="85"/>
    <s v="CUST236"/>
    <x v="1"/>
    <n v="54"/>
    <x v="2"/>
    <x v="1"/>
    <n v="1"/>
    <n v="25"/>
    <n v="25"/>
    <n v="0.375"/>
  </r>
  <r>
    <n v="237"/>
    <s v="Saturday"/>
    <n v="4"/>
    <s v="February"/>
    <n v="2"/>
    <n v="2023"/>
    <x v="170"/>
    <s v="CUST237"/>
    <x v="1"/>
    <n v="50"/>
    <x v="2"/>
    <x v="0"/>
    <n v="2"/>
    <n v="500"/>
    <n v="1000"/>
    <n v="15"/>
  </r>
  <r>
    <n v="238"/>
    <s v="Tuesday"/>
    <n v="17"/>
    <s v="January"/>
    <n v="1"/>
    <n v="2023"/>
    <x v="13"/>
    <s v="CUST238"/>
    <x v="1"/>
    <n v="39"/>
    <x v="0"/>
    <x v="0"/>
    <n v="1"/>
    <n v="500"/>
    <n v="500"/>
    <n v="7.5"/>
  </r>
  <r>
    <n v="239"/>
    <s v="Monday"/>
    <n v="19"/>
    <s v="June"/>
    <n v="6"/>
    <n v="2023"/>
    <x v="171"/>
    <s v="CUST239"/>
    <x v="0"/>
    <n v="38"/>
    <x v="0"/>
    <x v="2"/>
    <n v="3"/>
    <n v="500"/>
    <n v="1500"/>
    <n v="22.5"/>
  </r>
  <r>
    <n v="240"/>
    <s v="Monday"/>
    <n v="6"/>
    <s v="February"/>
    <n v="2"/>
    <n v="2023"/>
    <x v="74"/>
    <s v="CUST240"/>
    <x v="1"/>
    <n v="23"/>
    <x v="1"/>
    <x v="0"/>
    <n v="1"/>
    <n v="300"/>
    <n v="300"/>
    <n v="4.5"/>
  </r>
  <r>
    <n v="241"/>
    <s v="Thursday"/>
    <n v="21"/>
    <s v="September"/>
    <n v="9"/>
    <n v="2023"/>
    <x v="172"/>
    <s v="CUST241"/>
    <x v="1"/>
    <n v="23"/>
    <x v="1"/>
    <x v="2"/>
    <n v="3"/>
    <n v="25"/>
    <n v="75"/>
    <n v="1.125"/>
  </r>
  <r>
    <n v="242"/>
    <s v="Tuesday"/>
    <n v="2"/>
    <s v="May"/>
    <n v="5"/>
    <n v="2023"/>
    <x v="173"/>
    <s v="CUST242"/>
    <x v="0"/>
    <n v="21"/>
    <x v="1"/>
    <x v="1"/>
    <n v="1"/>
    <n v="25"/>
    <n v="25"/>
    <n v="0.375"/>
  </r>
  <r>
    <n v="243"/>
    <s v="Tuesday"/>
    <n v="23"/>
    <s v="May"/>
    <n v="5"/>
    <n v="2023"/>
    <x v="29"/>
    <s v="CUST243"/>
    <x v="1"/>
    <n v="47"/>
    <x v="0"/>
    <x v="2"/>
    <n v="3"/>
    <n v="300"/>
    <n v="900"/>
    <n v="13.5"/>
  </r>
  <r>
    <n v="244"/>
    <s v="Saturday"/>
    <n v="9"/>
    <s v="December"/>
    <n v="12"/>
    <n v="2023"/>
    <x v="174"/>
    <s v="CUST244"/>
    <x v="0"/>
    <n v="28"/>
    <x v="1"/>
    <x v="0"/>
    <n v="2"/>
    <n v="50"/>
    <n v="100"/>
    <n v="1.5"/>
  </r>
  <r>
    <n v="245"/>
    <s v="Wednesday"/>
    <n v="6"/>
    <s v="September"/>
    <n v="9"/>
    <n v="2023"/>
    <x v="147"/>
    <s v="CUST245"/>
    <x v="0"/>
    <n v="47"/>
    <x v="0"/>
    <x v="1"/>
    <n v="3"/>
    <n v="30"/>
    <n v="90"/>
    <n v="1.3499999999999999"/>
  </r>
  <r>
    <n v="246"/>
    <s v="Thursday"/>
    <n v="20"/>
    <s v="April"/>
    <n v="4"/>
    <n v="2023"/>
    <x v="175"/>
    <s v="CUST246"/>
    <x v="1"/>
    <n v="48"/>
    <x v="0"/>
    <x v="2"/>
    <n v="2"/>
    <n v="25"/>
    <n v="50"/>
    <n v="0.75"/>
  </r>
  <r>
    <n v="247"/>
    <s v="Wednesday"/>
    <n v="4"/>
    <s v="October"/>
    <n v="10"/>
    <n v="2023"/>
    <x v="135"/>
    <s v="CUST247"/>
    <x v="0"/>
    <n v="41"/>
    <x v="0"/>
    <x v="2"/>
    <n v="2"/>
    <n v="30"/>
    <n v="60"/>
    <n v="0.89999999999999991"/>
  </r>
  <r>
    <n v="248"/>
    <s v="Thursday"/>
    <n v="9"/>
    <s v="March"/>
    <n v="3"/>
    <n v="2023"/>
    <x v="176"/>
    <s v="CUST248"/>
    <x v="0"/>
    <n v="26"/>
    <x v="1"/>
    <x v="1"/>
    <n v="3"/>
    <n v="300"/>
    <n v="900"/>
    <n v="13.5"/>
  </r>
  <r>
    <n v="249"/>
    <s v="Friday"/>
    <n v="20"/>
    <s v="October"/>
    <n v="10"/>
    <n v="2023"/>
    <x v="177"/>
    <s v="CUST249"/>
    <x v="0"/>
    <n v="20"/>
    <x v="1"/>
    <x v="1"/>
    <n v="1"/>
    <n v="50"/>
    <n v="50"/>
    <n v="0.75"/>
  </r>
  <r>
    <n v="250"/>
    <s v="Monday"/>
    <n v="23"/>
    <s v="October"/>
    <n v="10"/>
    <n v="2023"/>
    <x v="54"/>
    <s v="CUST250"/>
    <x v="0"/>
    <n v="48"/>
    <x v="0"/>
    <x v="2"/>
    <n v="1"/>
    <n v="50"/>
    <n v="50"/>
    <n v="0.75"/>
  </r>
  <r>
    <n v="251"/>
    <s v="Thursday"/>
    <n v="31"/>
    <s v="August"/>
    <n v="8"/>
    <n v="2023"/>
    <x v="178"/>
    <s v="CUST251"/>
    <x v="1"/>
    <n v="57"/>
    <x v="2"/>
    <x v="0"/>
    <n v="4"/>
    <n v="50"/>
    <n v="200"/>
    <n v="3"/>
  </r>
  <r>
    <n v="252"/>
    <s v="Friday"/>
    <n v="5"/>
    <s v="May"/>
    <n v="5"/>
    <n v="2023"/>
    <x v="179"/>
    <s v="CUST252"/>
    <x v="0"/>
    <n v="54"/>
    <x v="2"/>
    <x v="2"/>
    <n v="1"/>
    <n v="300"/>
    <n v="300"/>
    <n v="4.5"/>
  </r>
  <r>
    <n v="253"/>
    <s v="Thursday"/>
    <n v="31"/>
    <s v="August"/>
    <n v="8"/>
    <n v="2023"/>
    <x v="178"/>
    <s v="CUST253"/>
    <x v="1"/>
    <n v="53"/>
    <x v="2"/>
    <x v="1"/>
    <n v="4"/>
    <n v="500"/>
    <n v="2000"/>
    <n v="30"/>
  </r>
  <r>
    <n v="254"/>
    <s v="Friday"/>
    <n v="28"/>
    <s v="July"/>
    <n v="7"/>
    <n v="2023"/>
    <x v="180"/>
    <s v="CUST254"/>
    <x v="0"/>
    <n v="41"/>
    <x v="0"/>
    <x v="2"/>
    <n v="1"/>
    <n v="500"/>
    <n v="500"/>
    <n v="7.5"/>
  </r>
  <r>
    <n v="255"/>
    <s v="Saturday"/>
    <n v="8"/>
    <s v="April"/>
    <n v="4"/>
    <n v="2023"/>
    <x v="181"/>
    <s v="CUST255"/>
    <x v="0"/>
    <n v="48"/>
    <x v="0"/>
    <x v="1"/>
    <n v="1"/>
    <n v="30"/>
    <n v="30"/>
    <n v="0.44999999999999996"/>
  </r>
  <r>
    <n v="256"/>
    <s v="Saturday"/>
    <n v="18"/>
    <s v="February"/>
    <n v="2"/>
    <n v="2023"/>
    <x v="182"/>
    <s v="CUST256"/>
    <x v="0"/>
    <n v="23"/>
    <x v="1"/>
    <x v="1"/>
    <n v="2"/>
    <n v="500"/>
    <n v="1000"/>
    <n v="15"/>
  </r>
  <r>
    <n v="257"/>
    <s v="Sunday"/>
    <n v="19"/>
    <s v="February"/>
    <n v="2"/>
    <n v="2023"/>
    <x v="38"/>
    <s v="CUST257"/>
    <x v="0"/>
    <n v="19"/>
    <x v="1"/>
    <x v="0"/>
    <n v="4"/>
    <n v="500"/>
    <n v="2000"/>
    <n v="30"/>
  </r>
  <r>
    <n v="258"/>
    <s v="Monday"/>
    <n v="4"/>
    <s v="December"/>
    <n v="12"/>
    <n v="2023"/>
    <x v="151"/>
    <s v="CUST258"/>
    <x v="1"/>
    <n v="37"/>
    <x v="0"/>
    <x v="1"/>
    <n v="1"/>
    <n v="50"/>
    <n v="50"/>
    <n v="0.75"/>
  </r>
  <r>
    <n v="259"/>
    <s v="Wednesday"/>
    <n v="9"/>
    <s v="August"/>
    <n v="8"/>
    <n v="2023"/>
    <x v="183"/>
    <s v="CUST259"/>
    <x v="1"/>
    <n v="45"/>
    <x v="0"/>
    <x v="1"/>
    <n v="4"/>
    <n v="50"/>
    <n v="200"/>
    <n v="3"/>
  </r>
  <r>
    <n v="260"/>
    <s v="Saturday"/>
    <n v="1"/>
    <s v="July"/>
    <n v="7"/>
    <n v="2023"/>
    <x v="68"/>
    <s v="CUST260"/>
    <x v="0"/>
    <n v="28"/>
    <x v="1"/>
    <x v="0"/>
    <n v="2"/>
    <n v="30"/>
    <n v="60"/>
    <n v="0.89999999999999991"/>
  </r>
  <r>
    <n v="261"/>
    <s v="Saturday"/>
    <n v="5"/>
    <s v="August"/>
    <n v="8"/>
    <n v="2023"/>
    <x v="12"/>
    <s v="CUST261"/>
    <x v="0"/>
    <n v="21"/>
    <x v="1"/>
    <x v="1"/>
    <n v="2"/>
    <n v="25"/>
    <n v="50"/>
    <n v="0.75"/>
  </r>
  <r>
    <n v="262"/>
    <s v="Sunday"/>
    <n v="30"/>
    <s v="July"/>
    <n v="7"/>
    <n v="2023"/>
    <x v="184"/>
    <s v="CUST262"/>
    <x v="1"/>
    <n v="32"/>
    <x v="0"/>
    <x v="0"/>
    <n v="4"/>
    <n v="30"/>
    <n v="120"/>
    <n v="1.7999999999999998"/>
  </r>
  <r>
    <n v="263"/>
    <s v="Monday"/>
    <n v="28"/>
    <s v="August"/>
    <n v="8"/>
    <n v="2023"/>
    <x v="117"/>
    <s v="CUST263"/>
    <x v="0"/>
    <n v="23"/>
    <x v="1"/>
    <x v="0"/>
    <n v="2"/>
    <n v="30"/>
    <n v="60"/>
    <n v="0.89999999999999991"/>
  </r>
  <r>
    <n v="264"/>
    <s v="Saturday"/>
    <n v="28"/>
    <s v="January"/>
    <n v="1"/>
    <n v="2023"/>
    <x v="185"/>
    <s v="CUST264"/>
    <x v="0"/>
    <n v="47"/>
    <x v="0"/>
    <x v="1"/>
    <n v="3"/>
    <n v="300"/>
    <n v="900"/>
    <n v="13.5"/>
  </r>
  <r>
    <n v="265"/>
    <s v="Monday"/>
    <n v="11"/>
    <s v="December"/>
    <n v="12"/>
    <n v="2023"/>
    <x v="186"/>
    <s v="CUST265"/>
    <x v="0"/>
    <n v="55"/>
    <x v="2"/>
    <x v="1"/>
    <n v="3"/>
    <n v="300"/>
    <n v="900"/>
    <n v="13.5"/>
  </r>
  <r>
    <n v="266"/>
    <s v="Friday"/>
    <n v="1"/>
    <s v="December"/>
    <n v="12"/>
    <n v="2023"/>
    <x v="187"/>
    <s v="CUST266"/>
    <x v="1"/>
    <n v="19"/>
    <x v="1"/>
    <x v="2"/>
    <n v="2"/>
    <n v="30"/>
    <n v="60"/>
    <n v="0.89999999999999991"/>
  </r>
  <r>
    <n v="267"/>
    <s v="Monday"/>
    <n v="27"/>
    <s v="November"/>
    <n v="11"/>
    <n v="2023"/>
    <x v="188"/>
    <s v="CUST267"/>
    <x v="1"/>
    <n v="32"/>
    <x v="0"/>
    <x v="0"/>
    <n v="3"/>
    <n v="30"/>
    <n v="90"/>
    <n v="1.3499999999999999"/>
  </r>
  <r>
    <n v="268"/>
    <s v="Monday"/>
    <n v="20"/>
    <s v="February"/>
    <n v="2"/>
    <n v="2023"/>
    <x v="189"/>
    <s v="CUST268"/>
    <x v="1"/>
    <n v="28"/>
    <x v="1"/>
    <x v="2"/>
    <n v="1"/>
    <n v="30"/>
    <n v="30"/>
    <n v="0.44999999999999996"/>
  </r>
  <r>
    <n v="269"/>
    <s v="Wednesday"/>
    <n v="1"/>
    <s v="February"/>
    <n v="2"/>
    <n v="2023"/>
    <x v="190"/>
    <s v="CUST269"/>
    <x v="0"/>
    <n v="25"/>
    <x v="1"/>
    <x v="1"/>
    <n v="4"/>
    <n v="500"/>
    <n v="2000"/>
    <n v="30"/>
  </r>
  <r>
    <n v="270"/>
    <s v="Wednesday"/>
    <n v="26"/>
    <s v="July"/>
    <n v="7"/>
    <n v="2023"/>
    <x v="191"/>
    <s v="CUST270"/>
    <x v="0"/>
    <n v="43"/>
    <x v="0"/>
    <x v="2"/>
    <n v="1"/>
    <n v="300"/>
    <n v="300"/>
    <n v="4.5"/>
  </r>
  <r>
    <n v="271"/>
    <s v="Friday"/>
    <n v="23"/>
    <s v="June"/>
    <n v="6"/>
    <n v="2023"/>
    <x v="165"/>
    <s v="CUST271"/>
    <x v="1"/>
    <n v="62"/>
    <x v="2"/>
    <x v="0"/>
    <n v="4"/>
    <n v="30"/>
    <n v="120"/>
    <n v="1.7999999999999998"/>
  </r>
  <r>
    <n v="272"/>
    <s v="Saturday"/>
    <n v="25"/>
    <s v="February"/>
    <n v="2"/>
    <n v="2023"/>
    <x v="192"/>
    <s v="CUST272"/>
    <x v="1"/>
    <n v="61"/>
    <x v="2"/>
    <x v="2"/>
    <n v="2"/>
    <n v="50"/>
    <n v="100"/>
    <n v="1.5"/>
  </r>
  <r>
    <n v="273"/>
    <s v="Monday"/>
    <n v="8"/>
    <s v="May"/>
    <n v="5"/>
    <n v="2023"/>
    <x v="193"/>
    <s v="CUST273"/>
    <x v="1"/>
    <n v="22"/>
    <x v="1"/>
    <x v="0"/>
    <n v="1"/>
    <n v="50"/>
    <n v="50"/>
    <n v="0.75"/>
  </r>
  <r>
    <n v="274"/>
    <s v="Sunday"/>
    <n v="9"/>
    <s v="April"/>
    <n v="4"/>
    <n v="2023"/>
    <x v="55"/>
    <s v="CUST274"/>
    <x v="1"/>
    <n v="23"/>
    <x v="1"/>
    <x v="1"/>
    <n v="2"/>
    <n v="500"/>
    <n v="1000"/>
    <n v="15"/>
  </r>
  <r>
    <n v="275"/>
    <s v="Saturday"/>
    <n v="8"/>
    <s v="April"/>
    <n v="4"/>
    <n v="2023"/>
    <x v="181"/>
    <s v="CUST275"/>
    <x v="0"/>
    <n v="43"/>
    <x v="0"/>
    <x v="1"/>
    <n v="2"/>
    <n v="500"/>
    <n v="1000"/>
    <n v="15"/>
  </r>
  <r>
    <n v="276"/>
    <s v="Monday"/>
    <n v="2"/>
    <s v="October"/>
    <n v="10"/>
    <n v="2023"/>
    <x v="45"/>
    <s v="CUST276"/>
    <x v="1"/>
    <n v="21"/>
    <x v="1"/>
    <x v="0"/>
    <n v="4"/>
    <n v="25"/>
    <n v="100"/>
    <n v="1.5"/>
  </r>
  <r>
    <n v="277"/>
    <s v="Friday"/>
    <n v="18"/>
    <s v="August"/>
    <n v="8"/>
    <n v="2023"/>
    <x v="27"/>
    <s v="CUST277"/>
    <x v="0"/>
    <n v="36"/>
    <x v="0"/>
    <x v="1"/>
    <n v="4"/>
    <n v="25"/>
    <n v="100"/>
    <n v="1.5"/>
  </r>
  <r>
    <n v="278"/>
    <s v="Monday"/>
    <n v="13"/>
    <s v="March"/>
    <n v="3"/>
    <n v="2023"/>
    <x v="6"/>
    <s v="CUST278"/>
    <x v="1"/>
    <n v="37"/>
    <x v="0"/>
    <x v="1"/>
    <n v="4"/>
    <n v="25"/>
    <n v="100"/>
    <n v="1.5"/>
  </r>
  <r>
    <n v="279"/>
    <s v="Saturday"/>
    <n v="5"/>
    <s v="August"/>
    <n v="8"/>
    <n v="2023"/>
    <x v="12"/>
    <s v="CUST279"/>
    <x v="0"/>
    <n v="50"/>
    <x v="2"/>
    <x v="1"/>
    <n v="1"/>
    <n v="500"/>
    <n v="500"/>
    <n v="7.5"/>
  </r>
  <r>
    <n v="280"/>
    <s v="Tuesday"/>
    <n v="4"/>
    <s v="April"/>
    <n v="4"/>
    <n v="2023"/>
    <x v="194"/>
    <s v="CUST280"/>
    <x v="1"/>
    <n v="37"/>
    <x v="0"/>
    <x v="1"/>
    <n v="3"/>
    <n v="500"/>
    <n v="1500"/>
    <n v="22.5"/>
  </r>
  <r>
    <n v="281"/>
    <s v="Tuesday"/>
    <n v="23"/>
    <s v="May"/>
    <n v="5"/>
    <n v="2023"/>
    <x v="29"/>
    <s v="CUST281"/>
    <x v="1"/>
    <n v="29"/>
    <x v="1"/>
    <x v="0"/>
    <n v="4"/>
    <n v="500"/>
    <n v="2000"/>
    <n v="30"/>
  </r>
  <r>
    <n v="282"/>
    <s v="Friday"/>
    <n v="25"/>
    <s v="August"/>
    <n v="8"/>
    <n v="2023"/>
    <x v="78"/>
    <s v="CUST282"/>
    <x v="1"/>
    <n v="64"/>
    <x v="2"/>
    <x v="2"/>
    <n v="4"/>
    <n v="50"/>
    <n v="200"/>
    <n v="3"/>
  </r>
  <r>
    <n v="283"/>
    <s v="Monday"/>
    <n v="8"/>
    <s v="May"/>
    <n v="5"/>
    <n v="2023"/>
    <x v="193"/>
    <s v="CUST283"/>
    <x v="1"/>
    <n v="18"/>
    <x v="1"/>
    <x v="2"/>
    <n v="1"/>
    <n v="500"/>
    <n v="500"/>
    <n v="7.5"/>
  </r>
  <r>
    <n v="284"/>
    <s v="Wednesday"/>
    <n v="8"/>
    <s v="February"/>
    <n v="2"/>
    <n v="2023"/>
    <x v="195"/>
    <s v="CUST284"/>
    <x v="0"/>
    <n v="43"/>
    <x v="0"/>
    <x v="1"/>
    <n v="4"/>
    <n v="50"/>
    <n v="200"/>
    <n v="3"/>
  </r>
  <r>
    <n v="285"/>
    <s v="Tuesday"/>
    <n v="15"/>
    <s v="August"/>
    <n v="8"/>
    <n v="2023"/>
    <x v="196"/>
    <s v="CUST285"/>
    <x v="1"/>
    <n v="31"/>
    <x v="0"/>
    <x v="2"/>
    <n v="1"/>
    <n v="25"/>
    <n v="25"/>
    <n v="0.375"/>
  </r>
  <r>
    <n v="286"/>
    <s v="Monday"/>
    <n v="9"/>
    <s v="October"/>
    <n v="10"/>
    <n v="2023"/>
    <x v="153"/>
    <s v="CUST286"/>
    <x v="0"/>
    <n v="55"/>
    <x v="2"/>
    <x v="2"/>
    <n v="2"/>
    <n v="25"/>
    <n v="50"/>
    <n v="0.75"/>
  </r>
  <r>
    <n v="287"/>
    <s v="Monday"/>
    <n v="20"/>
    <s v="February"/>
    <n v="2"/>
    <n v="2023"/>
    <x v="189"/>
    <s v="CUST287"/>
    <x v="0"/>
    <n v="54"/>
    <x v="2"/>
    <x v="1"/>
    <n v="4"/>
    <n v="25"/>
    <n v="100"/>
    <n v="1.5"/>
  </r>
  <r>
    <n v="288"/>
    <s v="Thursday"/>
    <n v="26"/>
    <s v="January"/>
    <n v="1"/>
    <n v="2023"/>
    <x v="197"/>
    <s v="CUST288"/>
    <x v="0"/>
    <n v="28"/>
    <x v="1"/>
    <x v="1"/>
    <n v="4"/>
    <n v="30"/>
    <n v="120"/>
    <n v="1.7999999999999998"/>
  </r>
  <r>
    <n v="289"/>
    <s v="Thursday"/>
    <n v="30"/>
    <s v="November"/>
    <n v="11"/>
    <n v="2023"/>
    <x v="198"/>
    <s v="CUST289"/>
    <x v="0"/>
    <n v="53"/>
    <x v="2"/>
    <x v="2"/>
    <n v="2"/>
    <n v="30"/>
    <n v="60"/>
    <n v="0.89999999999999991"/>
  </r>
  <r>
    <n v="290"/>
    <s v="Wednesday"/>
    <n v="4"/>
    <s v="October"/>
    <n v="10"/>
    <n v="2023"/>
    <x v="135"/>
    <s v="CUST290"/>
    <x v="1"/>
    <n v="30"/>
    <x v="1"/>
    <x v="0"/>
    <n v="2"/>
    <n v="300"/>
    <n v="600"/>
    <n v="9"/>
  </r>
  <r>
    <n v="291"/>
    <s v="Sunday"/>
    <n v="8"/>
    <s v="January"/>
    <n v="1"/>
    <n v="2023"/>
    <x v="199"/>
    <s v="CUST291"/>
    <x v="0"/>
    <n v="60"/>
    <x v="2"/>
    <x v="1"/>
    <n v="2"/>
    <n v="300"/>
    <n v="600"/>
    <n v="9"/>
  </r>
  <r>
    <n v="292"/>
    <s v="Friday"/>
    <n v="17"/>
    <s v="February"/>
    <n v="2"/>
    <n v="2023"/>
    <x v="15"/>
    <s v="CUST292"/>
    <x v="0"/>
    <n v="20"/>
    <x v="1"/>
    <x v="0"/>
    <n v="4"/>
    <n v="300"/>
    <n v="1200"/>
    <n v="18"/>
  </r>
  <r>
    <n v="293"/>
    <s v="Tuesday"/>
    <n v="2"/>
    <s v="May"/>
    <n v="5"/>
    <n v="2023"/>
    <x v="173"/>
    <s v="CUST293"/>
    <x v="0"/>
    <n v="50"/>
    <x v="2"/>
    <x v="2"/>
    <n v="3"/>
    <n v="30"/>
    <n v="90"/>
    <n v="1.3499999999999999"/>
  </r>
  <r>
    <n v="294"/>
    <s v="Monday"/>
    <n v="27"/>
    <s v="March"/>
    <n v="3"/>
    <n v="2023"/>
    <x v="200"/>
    <s v="CUST294"/>
    <x v="1"/>
    <n v="23"/>
    <x v="1"/>
    <x v="1"/>
    <n v="3"/>
    <n v="30"/>
    <n v="90"/>
    <n v="1.3499999999999999"/>
  </r>
  <r>
    <n v="295"/>
    <s v="Friday"/>
    <n v="28"/>
    <s v="July"/>
    <n v="7"/>
    <n v="2023"/>
    <x v="180"/>
    <s v="CUST295"/>
    <x v="1"/>
    <n v="27"/>
    <x v="1"/>
    <x v="0"/>
    <n v="3"/>
    <n v="300"/>
    <n v="900"/>
    <n v="13.5"/>
  </r>
  <r>
    <n v="296"/>
    <s v="Wednesday"/>
    <n v="6"/>
    <s v="September"/>
    <n v="9"/>
    <n v="2023"/>
    <x v="147"/>
    <s v="CUST296"/>
    <x v="1"/>
    <n v="22"/>
    <x v="1"/>
    <x v="1"/>
    <n v="4"/>
    <n v="300"/>
    <n v="1200"/>
    <n v="18"/>
  </r>
  <r>
    <n v="297"/>
    <s v="Monday"/>
    <n v="4"/>
    <s v="September"/>
    <n v="9"/>
    <n v="2023"/>
    <x v="201"/>
    <s v="CUST297"/>
    <x v="1"/>
    <n v="40"/>
    <x v="0"/>
    <x v="2"/>
    <n v="2"/>
    <n v="500"/>
    <n v="1000"/>
    <n v="15"/>
  </r>
  <r>
    <n v="298"/>
    <s v="Thursday"/>
    <n v="20"/>
    <s v="April"/>
    <n v="4"/>
    <n v="2023"/>
    <x v="175"/>
    <s v="CUST298"/>
    <x v="0"/>
    <n v="27"/>
    <x v="1"/>
    <x v="0"/>
    <n v="4"/>
    <n v="300"/>
    <n v="1200"/>
    <n v="18"/>
  </r>
  <r>
    <n v="299"/>
    <s v="Tuesday"/>
    <n v="25"/>
    <s v="July"/>
    <n v="7"/>
    <n v="2023"/>
    <x v="87"/>
    <s v="CUST299"/>
    <x v="0"/>
    <n v="61"/>
    <x v="2"/>
    <x v="2"/>
    <n v="2"/>
    <n v="500"/>
    <n v="1000"/>
    <n v="15"/>
  </r>
  <r>
    <n v="300"/>
    <s v="Tuesday"/>
    <n v="31"/>
    <s v="January"/>
    <n v="1"/>
    <n v="2023"/>
    <x v="169"/>
    <s v="CUST300"/>
    <x v="1"/>
    <n v="19"/>
    <x v="1"/>
    <x v="2"/>
    <n v="4"/>
    <n v="50"/>
    <n v="200"/>
    <n v="3"/>
  </r>
  <r>
    <n v="301"/>
    <s v="Sunday"/>
    <n v="26"/>
    <s v="March"/>
    <n v="3"/>
    <n v="2023"/>
    <x v="154"/>
    <s v="CUST301"/>
    <x v="0"/>
    <n v="30"/>
    <x v="1"/>
    <x v="1"/>
    <n v="4"/>
    <n v="30"/>
    <n v="120"/>
    <n v="1.7999999999999998"/>
  </r>
  <r>
    <n v="302"/>
    <s v="Friday"/>
    <n v="14"/>
    <s v="July"/>
    <n v="7"/>
    <n v="2023"/>
    <x v="37"/>
    <s v="CUST302"/>
    <x v="0"/>
    <n v="57"/>
    <x v="2"/>
    <x v="0"/>
    <n v="2"/>
    <n v="300"/>
    <n v="600"/>
    <n v="9"/>
  </r>
  <r>
    <n v="303"/>
    <s v="Monday"/>
    <n v="2"/>
    <s v="January"/>
    <n v="1"/>
    <n v="2023"/>
    <x v="126"/>
    <s v="CUST303"/>
    <x v="0"/>
    <n v="19"/>
    <x v="1"/>
    <x v="2"/>
    <n v="3"/>
    <n v="30"/>
    <n v="90"/>
    <n v="1.3499999999999999"/>
  </r>
  <r>
    <n v="304"/>
    <s v="Wednesday"/>
    <n v="19"/>
    <s v="July"/>
    <n v="7"/>
    <n v="2023"/>
    <x v="202"/>
    <s v="CUST304"/>
    <x v="1"/>
    <n v="37"/>
    <x v="0"/>
    <x v="2"/>
    <n v="2"/>
    <n v="30"/>
    <n v="60"/>
    <n v="0.89999999999999991"/>
  </r>
  <r>
    <n v="305"/>
    <s v="Tuesday"/>
    <n v="16"/>
    <s v="May"/>
    <n v="5"/>
    <n v="2023"/>
    <x v="42"/>
    <s v="CUST305"/>
    <x v="1"/>
    <n v="18"/>
    <x v="1"/>
    <x v="0"/>
    <n v="1"/>
    <n v="30"/>
    <n v="30"/>
    <n v="0.44999999999999996"/>
  </r>
  <r>
    <n v="306"/>
    <s v="Monday"/>
    <n v="21"/>
    <s v="August"/>
    <n v="8"/>
    <n v="2023"/>
    <x v="63"/>
    <s v="CUST306"/>
    <x v="0"/>
    <n v="54"/>
    <x v="2"/>
    <x v="2"/>
    <n v="1"/>
    <n v="50"/>
    <n v="50"/>
    <n v="0.75"/>
  </r>
  <r>
    <n v="307"/>
    <s v="Saturday"/>
    <n v="27"/>
    <s v="May"/>
    <n v="5"/>
    <n v="2023"/>
    <x v="203"/>
    <s v="CUST307"/>
    <x v="1"/>
    <n v="26"/>
    <x v="1"/>
    <x v="2"/>
    <n v="2"/>
    <n v="25"/>
    <n v="50"/>
    <n v="0.75"/>
  </r>
  <r>
    <n v="308"/>
    <s v="Saturday"/>
    <n v="5"/>
    <s v="August"/>
    <n v="8"/>
    <n v="2023"/>
    <x v="12"/>
    <s v="CUST308"/>
    <x v="1"/>
    <n v="34"/>
    <x v="0"/>
    <x v="0"/>
    <n v="4"/>
    <n v="300"/>
    <n v="1200"/>
    <n v="18"/>
  </r>
  <r>
    <n v="309"/>
    <s v="Saturday"/>
    <n v="23"/>
    <s v="December"/>
    <n v="12"/>
    <n v="2023"/>
    <x v="204"/>
    <s v="CUST309"/>
    <x v="1"/>
    <n v="26"/>
    <x v="1"/>
    <x v="0"/>
    <n v="1"/>
    <n v="25"/>
    <n v="25"/>
    <n v="0.375"/>
  </r>
  <r>
    <n v="310"/>
    <s v="Thursday"/>
    <n v="12"/>
    <s v="October"/>
    <n v="10"/>
    <n v="2023"/>
    <x v="205"/>
    <s v="CUST310"/>
    <x v="1"/>
    <n v="28"/>
    <x v="1"/>
    <x v="0"/>
    <n v="1"/>
    <n v="25"/>
    <n v="25"/>
    <n v="0.375"/>
  </r>
  <r>
    <n v="311"/>
    <s v="Tuesday"/>
    <n v="5"/>
    <s v="December"/>
    <n v="12"/>
    <n v="2023"/>
    <x v="59"/>
    <s v="CUST311"/>
    <x v="1"/>
    <n v="32"/>
    <x v="0"/>
    <x v="0"/>
    <n v="4"/>
    <n v="25"/>
    <n v="100"/>
    <n v="1.5"/>
  </r>
  <r>
    <n v="312"/>
    <s v="Thursday"/>
    <n v="7"/>
    <s v="September"/>
    <n v="9"/>
    <n v="2023"/>
    <x v="206"/>
    <s v="CUST312"/>
    <x v="0"/>
    <n v="41"/>
    <x v="0"/>
    <x v="1"/>
    <n v="4"/>
    <n v="30"/>
    <n v="120"/>
    <n v="1.7999999999999998"/>
  </r>
  <r>
    <n v="313"/>
    <s v="Tuesday"/>
    <n v="21"/>
    <s v="March"/>
    <n v="3"/>
    <n v="2023"/>
    <x v="34"/>
    <s v="CUST313"/>
    <x v="1"/>
    <n v="55"/>
    <x v="2"/>
    <x v="0"/>
    <n v="3"/>
    <n v="500"/>
    <n v="1500"/>
    <n v="22.5"/>
  </r>
  <r>
    <n v="314"/>
    <s v="Saturday"/>
    <n v="8"/>
    <s v="April"/>
    <n v="4"/>
    <n v="2023"/>
    <x v="181"/>
    <s v="CUST314"/>
    <x v="0"/>
    <n v="52"/>
    <x v="2"/>
    <x v="1"/>
    <n v="4"/>
    <n v="30"/>
    <n v="120"/>
    <n v="1.7999999999999998"/>
  </r>
  <r>
    <n v="315"/>
    <s v="Thursday"/>
    <n v="1"/>
    <s v="June"/>
    <n v="6"/>
    <n v="2023"/>
    <x v="207"/>
    <s v="CUST315"/>
    <x v="0"/>
    <n v="47"/>
    <x v="0"/>
    <x v="1"/>
    <n v="2"/>
    <n v="30"/>
    <n v="60"/>
    <n v="0.89999999999999991"/>
  </r>
  <r>
    <n v="316"/>
    <s v="Saturday"/>
    <n v="22"/>
    <s v="April"/>
    <n v="4"/>
    <n v="2023"/>
    <x v="16"/>
    <s v="CUST316"/>
    <x v="1"/>
    <n v="48"/>
    <x v="0"/>
    <x v="1"/>
    <n v="2"/>
    <n v="25"/>
    <n v="50"/>
    <n v="0.75"/>
  </r>
  <r>
    <n v="317"/>
    <s v="Monday"/>
    <n v="30"/>
    <s v="January"/>
    <n v="1"/>
    <n v="2023"/>
    <x v="144"/>
    <s v="CUST317"/>
    <x v="0"/>
    <n v="22"/>
    <x v="1"/>
    <x v="2"/>
    <n v="3"/>
    <n v="30"/>
    <n v="90"/>
    <n v="1.3499999999999999"/>
  </r>
  <r>
    <n v="318"/>
    <s v="Tuesday"/>
    <n v="24"/>
    <s v="October"/>
    <n v="10"/>
    <n v="2023"/>
    <x v="208"/>
    <s v="CUST318"/>
    <x v="0"/>
    <n v="61"/>
    <x v="2"/>
    <x v="1"/>
    <n v="1"/>
    <n v="25"/>
    <n v="25"/>
    <n v="0.375"/>
  </r>
  <r>
    <n v="319"/>
    <s v="Thursday"/>
    <n v="5"/>
    <s v="October"/>
    <n v="10"/>
    <n v="2023"/>
    <x v="209"/>
    <s v="CUST319"/>
    <x v="0"/>
    <n v="31"/>
    <x v="0"/>
    <x v="1"/>
    <n v="1"/>
    <n v="500"/>
    <n v="500"/>
    <n v="7.5"/>
  </r>
  <r>
    <n v="320"/>
    <s v="Wednesday"/>
    <n v="1"/>
    <s v="February"/>
    <n v="2"/>
    <n v="2023"/>
    <x v="190"/>
    <s v="CUST320"/>
    <x v="1"/>
    <n v="28"/>
    <x v="1"/>
    <x v="2"/>
    <n v="4"/>
    <n v="300"/>
    <n v="1200"/>
    <n v="18"/>
  </r>
  <r>
    <n v="321"/>
    <s v="Saturday"/>
    <n v="10"/>
    <s v="June"/>
    <n v="6"/>
    <n v="2023"/>
    <x v="210"/>
    <s v="CUST321"/>
    <x v="1"/>
    <n v="26"/>
    <x v="1"/>
    <x v="2"/>
    <n v="2"/>
    <n v="25"/>
    <n v="50"/>
    <n v="0.75"/>
  </r>
  <r>
    <n v="322"/>
    <s v="Monday"/>
    <n v="30"/>
    <s v="January"/>
    <n v="1"/>
    <n v="2023"/>
    <x v="144"/>
    <s v="CUST322"/>
    <x v="0"/>
    <n v="51"/>
    <x v="2"/>
    <x v="2"/>
    <n v="1"/>
    <n v="500"/>
    <n v="500"/>
    <n v="7.5"/>
  </r>
  <r>
    <n v="323"/>
    <s v="Thursday"/>
    <n v="26"/>
    <s v="January"/>
    <n v="1"/>
    <n v="2023"/>
    <x v="197"/>
    <s v="CUST323"/>
    <x v="1"/>
    <n v="29"/>
    <x v="1"/>
    <x v="0"/>
    <n v="3"/>
    <n v="300"/>
    <n v="900"/>
    <n v="13.5"/>
  </r>
  <r>
    <n v="324"/>
    <s v="Friday"/>
    <n v="27"/>
    <s v="October"/>
    <n v="10"/>
    <n v="2023"/>
    <x v="101"/>
    <s v="CUST324"/>
    <x v="1"/>
    <n v="52"/>
    <x v="2"/>
    <x v="2"/>
    <n v="3"/>
    <n v="50"/>
    <n v="150"/>
    <n v="2.25"/>
  </r>
  <r>
    <n v="325"/>
    <s v="Saturday"/>
    <n v="2"/>
    <s v="September"/>
    <n v="9"/>
    <n v="2023"/>
    <x v="211"/>
    <s v="CUST325"/>
    <x v="1"/>
    <n v="52"/>
    <x v="2"/>
    <x v="2"/>
    <n v="2"/>
    <n v="25"/>
    <n v="50"/>
    <n v="0.75"/>
  </r>
  <r>
    <n v="326"/>
    <s v="Friday"/>
    <n v="15"/>
    <s v="September"/>
    <n v="9"/>
    <n v="2023"/>
    <x v="212"/>
    <s v="CUST326"/>
    <x v="1"/>
    <n v="18"/>
    <x v="1"/>
    <x v="1"/>
    <n v="3"/>
    <n v="25"/>
    <n v="75"/>
    <n v="1.125"/>
  </r>
  <r>
    <n v="327"/>
    <s v="Friday"/>
    <n v="29"/>
    <s v="September"/>
    <n v="9"/>
    <n v="2023"/>
    <x v="136"/>
    <s v="CUST327"/>
    <x v="0"/>
    <n v="57"/>
    <x v="2"/>
    <x v="2"/>
    <n v="3"/>
    <n v="50"/>
    <n v="150"/>
    <n v="2.25"/>
  </r>
  <r>
    <n v="328"/>
    <s v="Wednesday"/>
    <n v="22"/>
    <s v="March"/>
    <n v="3"/>
    <n v="2023"/>
    <x v="125"/>
    <s v="CUST328"/>
    <x v="0"/>
    <n v="39"/>
    <x v="0"/>
    <x v="0"/>
    <n v="2"/>
    <n v="50"/>
    <n v="100"/>
    <n v="1.5"/>
  </r>
  <r>
    <n v="329"/>
    <s v="Monday"/>
    <n v="30"/>
    <s v="January"/>
    <n v="1"/>
    <n v="2023"/>
    <x v="144"/>
    <s v="CUST329"/>
    <x v="1"/>
    <n v="46"/>
    <x v="0"/>
    <x v="2"/>
    <n v="4"/>
    <n v="25"/>
    <n v="100"/>
    <n v="1.5"/>
  </r>
  <r>
    <n v="330"/>
    <s v="Monday"/>
    <n v="18"/>
    <s v="September"/>
    <n v="9"/>
    <n v="2023"/>
    <x v="106"/>
    <s v="CUST330"/>
    <x v="1"/>
    <n v="25"/>
    <x v="1"/>
    <x v="0"/>
    <n v="4"/>
    <n v="50"/>
    <n v="200"/>
    <n v="3"/>
  </r>
  <r>
    <n v="331"/>
    <s v="Saturday"/>
    <n v="11"/>
    <s v="February"/>
    <n v="2"/>
    <n v="2023"/>
    <x v="213"/>
    <s v="CUST331"/>
    <x v="0"/>
    <n v="28"/>
    <x v="1"/>
    <x v="2"/>
    <n v="3"/>
    <n v="30"/>
    <n v="90"/>
    <n v="1.3499999999999999"/>
  </r>
  <r>
    <n v="332"/>
    <s v="Thursday"/>
    <n v="6"/>
    <s v="April"/>
    <n v="4"/>
    <n v="2023"/>
    <x v="214"/>
    <s v="CUST332"/>
    <x v="0"/>
    <n v="58"/>
    <x v="2"/>
    <x v="2"/>
    <n v="4"/>
    <n v="300"/>
    <n v="1200"/>
    <n v="18"/>
  </r>
  <r>
    <n v="333"/>
    <s v="Sunday"/>
    <n v="5"/>
    <s v="February"/>
    <n v="2"/>
    <n v="2023"/>
    <x v="57"/>
    <s v="CUST333"/>
    <x v="1"/>
    <n v="54"/>
    <x v="2"/>
    <x v="2"/>
    <n v="4"/>
    <n v="300"/>
    <n v="1200"/>
    <n v="18"/>
  </r>
  <r>
    <n v="334"/>
    <s v="Wednesday"/>
    <n v="1"/>
    <s v="November"/>
    <n v="11"/>
    <n v="2023"/>
    <x v="215"/>
    <s v="CUST334"/>
    <x v="0"/>
    <n v="31"/>
    <x v="0"/>
    <x v="2"/>
    <n v="3"/>
    <n v="300"/>
    <n v="900"/>
    <n v="13.5"/>
  </r>
  <r>
    <n v="335"/>
    <s v="Saturday"/>
    <n v="4"/>
    <s v="February"/>
    <n v="2"/>
    <n v="2023"/>
    <x v="170"/>
    <s v="CUST335"/>
    <x v="1"/>
    <n v="47"/>
    <x v="0"/>
    <x v="0"/>
    <n v="4"/>
    <n v="30"/>
    <n v="120"/>
    <n v="1.7999999999999998"/>
  </r>
  <r>
    <n v="336"/>
    <s v="Tuesday"/>
    <n v="12"/>
    <s v="December"/>
    <n v="12"/>
    <n v="2023"/>
    <x v="216"/>
    <s v="CUST336"/>
    <x v="1"/>
    <n v="52"/>
    <x v="2"/>
    <x v="0"/>
    <n v="3"/>
    <n v="50"/>
    <n v="150"/>
    <n v="2.25"/>
  </r>
  <r>
    <n v="337"/>
    <s v="Monday"/>
    <n v="1"/>
    <s v="May"/>
    <n v="5"/>
    <n v="2023"/>
    <x v="217"/>
    <s v="CUST337"/>
    <x v="0"/>
    <n v="38"/>
    <x v="0"/>
    <x v="1"/>
    <n v="1"/>
    <n v="500"/>
    <n v="500"/>
    <n v="7.5"/>
  </r>
  <r>
    <n v="338"/>
    <s v="Wednesday"/>
    <n v="26"/>
    <s v="July"/>
    <n v="7"/>
    <n v="2023"/>
    <x v="191"/>
    <s v="CUST338"/>
    <x v="0"/>
    <n v="54"/>
    <x v="2"/>
    <x v="0"/>
    <n v="2"/>
    <n v="50"/>
    <n v="100"/>
    <n v="1.5"/>
  </r>
  <r>
    <n v="339"/>
    <s v="Friday"/>
    <n v="3"/>
    <s v="March"/>
    <n v="3"/>
    <n v="2023"/>
    <x v="163"/>
    <s v="CUST339"/>
    <x v="1"/>
    <n v="22"/>
    <x v="1"/>
    <x v="2"/>
    <n v="2"/>
    <n v="25"/>
    <n v="50"/>
    <n v="0.75"/>
  </r>
  <r>
    <n v="340"/>
    <s v="Thursday"/>
    <n v="19"/>
    <s v="October"/>
    <n v="10"/>
    <n v="2023"/>
    <x v="218"/>
    <s v="CUST340"/>
    <x v="1"/>
    <n v="36"/>
    <x v="0"/>
    <x v="1"/>
    <n v="4"/>
    <n v="300"/>
    <n v="1200"/>
    <n v="18"/>
  </r>
  <r>
    <n v="341"/>
    <s v="Sunday"/>
    <n v="7"/>
    <s v="May"/>
    <n v="5"/>
    <n v="2023"/>
    <x v="98"/>
    <s v="CUST341"/>
    <x v="0"/>
    <n v="31"/>
    <x v="0"/>
    <x v="1"/>
    <n v="4"/>
    <n v="50"/>
    <n v="200"/>
    <n v="3"/>
  </r>
  <r>
    <n v="342"/>
    <s v="Tuesday"/>
    <n v="24"/>
    <s v="October"/>
    <n v="10"/>
    <n v="2023"/>
    <x v="208"/>
    <s v="CUST342"/>
    <x v="1"/>
    <n v="43"/>
    <x v="0"/>
    <x v="1"/>
    <n v="4"/>
    <n v="500"/>
    <n v="2000"/>
    <n v="30"/>
  </r>
  <r>
    <n v="343"/>
    <s v="Wednesday"/>
    <n v="1"/>
    <s v="November"/>
    <n v="11"/>
    <n v="2023"/>
    <x v="215"/>
    <s v="CUST343"/>
    <x v="0"/>
    <n v="21"/>
    <x v="1"/>
    <x v="2"/>
    <n v="2"/>
    <n v="25"/>
    <n v="50"/>
    <n v="0.75"/>
  </r>
  <r>
    <n v="344"/>
    <s v="Saturday"/>
    <n v="21"/>
    <s v="January"/>
    <n v="1"/>
    <n v="2023"/>
    <x v="219"/>
    <s v="CUST344"/>
    <x v="1"/>
    <n v="42"/>
    <x v="0"/>
    <x v="0"/>
    <n v="1"/>
    <n v="30"/>
    <n v="30"/>
    <n v="0.44999999999999996"/>
  </r>
  <r>
    <n v="345"/>
    <s v="Tuesday"/>
    <n v="14"/>
    <s v="November"/>
    <n v="11"/>
    <n v="2023"/>
    <x v="220"/>
    <s v="CUST345"/>
    <x v="0"/>
    <n v="62"/>
    <x v="2"/>
    <x v="2"/>
    <n v="1"/>
    <n v="30"/>
    <n v="30"/>
    <n v="0.44999999999999996"/>
  </r>
  <r>
    <n v="346"/>
    <s v="Saturday"/>
    <n v="11"/>
    <s v="February"/>
    <n v="2"/>
    <n v="2023"/>
    <x v="213"/>
    <s v="CUST346"/>
    <x v="0"/>
    <n v="59"/>
    <x v="2"/>
    <x v="1"/>
    <n v="2"/>
    <n v="500"/>
    <n v="1000"/>
    <n v="15"/>
  </r>
  <r>
    <n v="347"/>
    <s v="Thursday"/>
    <n v="3"/>
    <s v="August"/>
    <n v="8"/>
    <n v="2023"/>
    <x v="25"/>
    <s v="CUST347"/>
    <x v="0"/>
    <n v="42"/>
    <x v="0"/>
    <x v="2"/>
    <n v="1"/>
    <n v="25"/>
    <n v="25"/>
    <n v="0.375"/>
  </r>
  <r>
    <n v="348"/>
    <s v="Sunday"/>
    <n v="3"/>
    <s v="December"/>
    <n v="12"/>
    <n v="2023"/>
    <x v="221"/>
    <s v="CUST348"/>
    <x v="1"/>
    <n v="35"/>
    <x v="0"/>
    <x v="2"/>
    <n v="2"/>
    <n v="300"/>
    <n v="600"/>
    <n v="9"/>
  </r>
  <r>
    <n v="349"/>
    <s v="Thursday"/>
    <n v="26"/>
    <s v="October"/>
    <n v="10"/>
    <n v="2023"/>
    <x v="103"/>
    <s v="CUST349"/>
    <x v="1"/>
    <n v="57"/>
    <x v="2"/>
    <x v="0"/>
    <n v="1"/>
    <n v="50"/>
    <n v="50"/>
    <n v="0.75"/>
  </r>
  <r>
    <n v="350"/>
    <s v="Tuesday"/>
    <n v="17"/>
    <s v="October"/>
    <n v="10"/>
    <n v="2023"/>
    <x v="222"/>
    <s v="CUST350"/>
    <x v="0"/>
    <n v="25"/>
    <x v="1"/>
    <x v="0"/>
    <n v="3"/>
    <n v="25"/>
    <n v="75"/>
    <n v="1.125"/>
  </r>
  <r>
    <n v="351"/>
    <s v="Monday"/>
    <n v="25"/>
    <s v="September"/>
    <n v="9"/>
    <n v="2023"/>
    <x v="223"/>
    <s v="CUST351"/>
    <x v="1"/>
    <n v="56"/>
    <x v="2"/>
    <x v="1"/>
    <n v="3"/>
    <n v="30"/>
    <n v="90"/>
    <n v="1.3499999999999999"/>
  </r>
  <r>
    <n v="352"/>
    <s v="Sunday"/>
    <n v="11"/>
    <s v="June"/>
    <n v="6"/>
    <n v="2023"/>
    <x v="86"/>
    <s v="CUST352"/>
    <x v="0"/>
    <n v="57"/>
    <x v="2"/>
    <x v="2"/>
    <n v="2"/>
    <n v="500"/>
    <n v="1000"/>
    <n v="15"/>
  </r>
  <r>
    <n v="353"/>
    <s v="Sunday"/>
    <n v="14"/>
    <s v="May"/>
    <n v="5"/>
    <n v="2023"/>
    <x v="224"/>
    <s v="CUST353"/>
    <x v="0"/>
    <n v="31"/>
    <x v="0"/>
    <x v="2"/>
    <n v="1"/>
    <n v="500"/>
    <n v="500"/>
    <n v="7.5"/>
  </r>
  <r>
    <n v="354"/>
    <s v="Saturday"/>
    <n v="15"/>
    <s v="April"/>
    <n v="4"/>
    <n v="2023"/>
    <x v="225"/>
    <s v="CUST354"/>
    <x v="1"/>
    <n v="49"/>
    <x v="0"/>
    <x v="0"/>
    <n v="4"/>
    <n v="50"/>
    <n v="200"/>
    <n v="3"/>
  </r>
  <r>
    <n v="355"/>
    <s v="Saturday"/>
    <n v="9"/>
    <s v="December"/>
    <n v="12"/>
    <n v="2023"/>
    <x v="174"/>
    <s v="CUST355"/>
    <x v="1"/>
    <n v="55"/>
    <x v="2"/>
    <x v="2"/>
    <n v="1"/>
    <n v="500"/>
    <n v="500"/>
    <n v="7.5"/>
  </r>
  <r>
    <n v="356"/>
    <s v="Saturday"/>
    <n v="10"/>
    <s v="June"/>
    <n v="6"/>
    <n v="2023"/>
    <x v="210"/>
    <s v="CUST356"/>
    <x v="0"/>
    <n v="50"/>
    <x v="2"/>
    <x v="2"/>
    <n v="3"/>
    <n v="500"/>
    <n v="1500"/>
    <n v="22.5"/>
  </r>
  <r>
    <n v="357"/>
    <s v="Wednesday"/>
    <n v="3"/>
    <s v="May"/>
    <n v="5"/>
    <n v="2023"/>
    <x v="143"/>
    <s v="CUST357"/>
    <x v="1"/>
    <n v="40"/>
    <x v="0"/>
    <x v="2"/>
    <n v="3"/>
    <n v="25"/>
    <n v="75"/>
    <n v="1.125"/>
  </r>
  <r>
    <n v="358"/>
    <s v="Tuesday"/>
    <n v="16"/>
    <s v="May"/>
    <n v="5"/>
    <n v="2023"/>
    <x v="42"/>
    <s v="CUST358"/>
    <x v="1"/>
    <n v="32"/>
    <x v="0"/>
    <x v="0"/>
    <n v="1"/>
    <n v="300"/>
    <n v="300"/>
    <n v="4.5"/>
  </r>
  <r>
    <n v="359"/>
    <s v="Saturday"/>
    <n v="22"/>
    <s v="July"/>
    <n v="7"/>
    <n v="2023"/>
    <x v="94"/>
    <s v="CUST359"/>
    <x v="0"/>
    <n v="50"/>
    <x v="2"/>
    <x v="1"/>
    <n v="1"/>
    <n v="50"/>
    <n v="50"/>
    <n v="0.75"/>
  </r>
  <r>
    <n v="360"/>
    <s v="Thursday"/>
    <n v="9"/>
    <s v="March"/>
    <n v="3"/>
    <n v="2023"/>
    <x v="176"/>
    <s v="CUST360"/>
    <x v="0"/>
    <n v="42"/>
    <x v="0"/>
    <x v="1"/>
    <n v="4"/>
    <n v="25"/>
    <n v="100"/>
    <n v="1.5"/>
  </r>
  <r>
    <n v="361"/>
    <s v="Sunday"/>
    <n v="10"/>
    <s v="December"/>
    <n v="12"/>
    <n v="2023"/>
    <x v="70"/>
    <s v="CUST361"/>
    <x v="1"/>
    <n v="34"/>
    <x v="0"/>
    <x v="2"/>
    <n v="4"/>
    <n v="300"/>
    <n v="1200"/>
    <n v="18"/>
  </r>
  <r>
    <n v="362"/>
    <s v="Monday"/>
    <n v="27"/>
    <s v="November"/>
    <n v="11"/>
    <n v="2023"/>
    <x v="188"/>
    <s v="CUST362"/>
    <x v="0"/>
    <n v="50"/>
    <x v="2"/>
    <x v="1"/>
    <n v="1"/>
    <n v="25"/>
    <n v="25"/>
    <n v="0.375"/>
  </r>
  <r>
    <n v="363"/>
    <s v="Saturday"/>
    <n v="3"/>
    <s v="June"/>
    <n v="6"/>
    <n v="2023"/>
    <x v="226"/>
    <s v="CUST363"/>
    <x v="0"/>
    <n v="64"/>
    <x v="2"/>
    <x v="0"/>
    <n v="1"/>
    <n v="25"/>
    <n v="25"/>
    <n v="0.375"/>
  </r>
  <r>
    <n v="364"/>
    <s v="Wednesday"/>
    <n v="23"/>
    <s v="August"/>
    <n v="8"/>
    <n v="2023"/>
    <x v="96"/>
    <s v="CUST364"/>
    <x v="1"/>
    <n v="19"/>
    <x v="1"/>
    <x v="0"/>
    <n v="1"/>
    <n v="500"/>
    <n v="500"/>
    <n v="7.5"/>
  </r>
  <r>
    <n v="365"/>
    <s v="Sunday"/>
    <n v="11"/>
    <s v="June"/>
    <n v="6"/>
    <n v="2023"/>
    <x v="86"/>
    <s v="CUST365"/>
    <x v="0"/>
    <n v="31"/>
    <x v="0"/>
    <x v="1"/>
    <n v="1"/>
    <n v="300"/>
    <n v="300"/>
    <n v="4.5"/>
  </r>
  <r>
    <n v="366"/>
    <s v="Tuesday"/>
    <n v="7"/>
    <s v="February"/>
    <n v="2"/>
    <n v="2023"/>
    <x v="227"/>
    <s v="CUST366"/>
    <x v="0"/>
    <n v="57"/>
    <x v="2"/>
    <x v="1"/>
    <n v="2"/>
    <n v="50"/>
    <n v="100"/>
    <n v="1.5"/>
  </r>
  <r>
    <n v="367"/>
    <s v="Thursday"/>
    <n v="5"/>
    <s v="January"/>
    <n v="1"/>
    <n v="2023"/>
    <x v="228"/>
    <s v="CUST367"/>
    <x v="1"/>
    <n v="57"/>
    <x v="2"/>
    <x v="2"/>
    <n v="1"/>
    <n v="50"/>
    <n v="50"/>
    <n v="0.75"/>
  </r>
  <r>
    <n v="368"/>
    <s v="Wednesday"/>
    <n v="23"/>
    <s v="August"/>
    <n v="8"/>
    <n v="2023"/>
    <x v="96"/>
    <s v="CUST368"/>
    <x v="1"/>
    <n v="56"/>
    <x v="2"/>
    <x v="1"/>
    <n v="4"/>
    <n v="300"/>
    <n v="1200"/>
    <n v="18"/>
  </r>
  <r>
    <n v="369"/>
    <s v="Wednesday"/>
    <n v="15"/>
    <s v="November"/>
    <n v="11"/>
    <n v="2023"/>
    <x v="229"/>
    <s v="CUST369"/>
    <x v="0"/>
    <n v="23"/>
    <x v="1"/>
    <x v="2"/>
    <n v="3"/>
    <n v="500"/>
    <n v="1500"/>
    <n v="22.5"/>
  </r>
  <r>
    <n v="370"/>
    <s v="Monday"/>
    <n v="16"/>
    <s v="October"/>
    <n v="10"/>
    <n v="2023"/>
    <x v="230"/>
    <s v="CUST370"/>
    <x v="0"/>
    <n v="23"/>
    <x v="1"/>
    <x v="2"/>
    <n v="2"/>
    <n v="30"/>
    <n v="60"/>
    <n v="0.89999999999999991"/>
  </r>
  <r>
    <n v="371"/>
    <s v="Tuesday"/>
    <n v="21"/>
    <s v="February"/>
    <n v="2"/>
    <n v="2023"/>
    <x v="62"/>
    <s v="CUST371"/>
    <x v="1"/>
    <n v="20"/>
    <x v="1"/>
    <x v="0"/>
    <n v="1"/>
    <n v="25"/>
    <n v="25"/>
    <n v="0.375"/>
  </r>
  <r>
    <n v="372"/>
    <s v="Tuesday"/>
    <n v="7"/>
    <s v="February"/>
    <n v="2"/>
    <n v="2023"/>
    <x v="227"/>
    <s v="CUST372"/>
    <x v="1"/>
    <n v="24"/>
    <x v="1"/>
    <x v="0"/>
    <n v="3"/>
    <n v="500"/>
    <n v="1500"/>
    <n v="22.5"/>
  </r>
  <r>
    <n v="373"/>
    <s v="Tuesday"/>
    <n v="3"/>
    <s v="October"/>
    <n v="10"/>
    <n v="2023"/>
    <x v="99"/>
    <s v="CUST373"/>
    <x v="1"/>
    <n v="25"/>
    <x v="1"/>
    <x v="0"/>
    <n v="2"/>
    <n v="300"/>
    <n v="600"/>
    <n v="9"/>
  </r>
  <r>
    <n v="374"/>
    <s v="Thursday"/>
    <n v="20"/>
    <s v="April"/>
    <n v="4"/>
    <n v="2023"/>
    <x v="175"/>
    <s v="CUST374"/>
    <x v="1"/>
    <n v="59"/>
    <x v="2"/>
    <x v="0"/>
    <n v="3"/>
    <n v="25"/>
    <n v="75"/>
    <n v="1.125"/>
  </r>
  <r>
    <n v="375"/>
    <s v="Sunday"/>
    <n v="17"/>
    <s v="September"/>
    <n v="9"/>
    <n v="2023"/>
    <x v="129"/>
    <s v="CUST375"/>
    <x v="0"/>
    <n v="32"/>
    <x v="0"/>
    <x v="1"/>
    <n v="1"/>
    <n v="50"/>
    <n v="50"/>
    <n v="0.75"/>
  </r>
  <r>
    <n v="376"/>
    <s v="Tuesday"/>
    <n v="16"/>
    <s v="May"/>
    <n v="5"/>
    <n v="2023"/>
    <x v="42"/>
    <s v="CUST376"/>
    <x v="1"/>
    <n v="64"/>
    <x v="2"/>
    <x v="0"/>
    <n v="1"/>
    <n v="30"/>
    <n v="30"/>
    <n v="0.44999999999999996"/>
  </r>
  <r>
    <n v="377"/>
    <s v="Thursday"/>
    <n v="9"/>
    <s v="March"/>
    <n v="3"/>
    <n v="2023"/>
    <x v="176"/>
    <s v="CUST377"/>
    <x v="1"/>
    <n v="46"/>
    <x v="0"/>
    <x v="1"/>
    <n v="4"/>
    <n v="50"/>
    <n v="200"/>
    <n v="3"/>
  </r>
  <r>
    <n v="378"/>
    <s v="Wednesday"/>
    <n v="28"/>
    <s v="June"/>
    <n v="6"/>
    <n v="2023"/>
    <x v="231"/>
    <s v="CUST378"/>
    <x v="0"/>
    <n v="50"/>
    <x v="2"/>
    <x v="0"/>
    <n v="1"/>
    <n v="300"/>
    <n v="300"/>
    <n v="4.5"/>
  </r>
  <r>
    <n v="379"/>
    <s v="Sunday"/>
    <n v="5"/>
    <s v="February"/>
    <n v="2"/>
    <n v="2023"/>
    <x v="57"/>
    <s v="CUST379"/>
    <x v="1"/>
    <n v="47"/>
    <x v="0"/>
    <x v="1"/>
    <n v="1"/>
    <n v="25"/>
    <n v="25"/>
    <n v="0.375"/>
  </r>
  <r>
    <n v="380"/>
    <s v="Saturday"/>
    <n v="6"/>
    <s v="May"/>
    <n v="5"/>
    <n v="2023"/>
    <x v="4"/>
    <s v="CUST380"/>
    <x v="0"/>
    <n v="56"/>
    <x v="2"/>
    <x v="2"/>
    <n v="2"/>
    <n v="300"/>
    <n v="600"/>
    <n v="9"/>
  </r>
  <r>
    <n v="381"/>
    <s v="Sunday"/>
    <n v="9"/>
    <s v="July"/>
    <n v="7"/>
    <n v="2023"/>
    <x v="67"/>
    <s v="CUST381"/>
    <x v="1"/>
    <n v="44"/>
    <x v="0"/>
    <x v="1"/>
    <n v="4"/>
    <n v="25"/>
    <n v="100"/>
    <n v="1.5"/>
  </r>
  <r>
    <n v="382"/>
    <s v="Friday"/>
    <n v="26"/>
    <s v="May"/>
    <n v="5"/>
    <n v="2023"/>
    <x v="232"/>
    <s v="CUST382"/>
    <x v="1"/>
    <n v="53"/>
    <x v="2"/>
    <x v="1"/>
    <n v="2"/>
    <n v="500"/>
    <n v="1000"/>
    <n v="15"/>
  </r>
  <r>
    <n v="383"/>
    <s v="Wednesday"/>
    <n v="22"/>
    <s v="March"/>
    <n v="3"/>
    <n v="2023"/>
    <x v="125"/>
    <s v="CUST383"/>
    <x v="1"/>
    <n v="46"/>
    <x v="0"/>
    <x v="0"/>
    <n v="3"/>
    <n v="30"/>
    <n v="90"/>
    <n v="1.3499999999999999"/>
  </r>
  <r>
    <n v="384"/>
    <s v="Sunday"/>
    <n v="13"/>
    <s v="August"/>
    <n v="8"/>
    <n v="2023"/>
    <x v="160"/>
    <s v="CUST384"/>
    <x v="0"/>
    <n v="55"/>
    <x v="2"/>
    <x v="1"/>
    <n v="1"/>
    <n v="500"/>
    <n v="500"/>
    <n v="7.5"/>
  </r>
  <r>
    <n v="385"/>
    <s v="Friday"/>
    <n v="6"/>
    <s v="October"/>
    <n v="10"/>
    <n v="2023"/>
    <x v="233"/>
    <s v="CUST385"/>
    <x v="0"/>
    <n v="50"/>
    <x v="2"/>
    <x v="2"/>
    <n v="3"/>
    <n v="500"/>
    <n v="1500"/>
    <n v="22.5"/>
  </r>
  <r>
    <n v="386"/>
    <s v="Wednesday"/>
    <n v="27"/>
    <s v="December"/>
    <n v="12"/>
    <n v="2023"/>
    <x v="56"/>
    <s v="CUST386"/>
    <x v="1"/>
    <n v="54"/>
    <x v="2"/>
    <x v="2"/>
    <n v="2"/>
    <n v="300"/>
    <n v="600"/>
    <n v="9"/>
  </r>
  <r>
    <n v="387"/>
    <s v="Sunday"/>
    <n v="4"/>
    <s v="June"/>
    <n v="6"/>
    <n v="2023"/>
    <x v="234"/>
    <s v="CUST387"/>
    <x v="0"/>
    <n v="44"/>
    <x v="0"/>
    <x v="0"/>
    <n v="1"/>
    <n v="30"/>
    <n v="30"/>
    <n v="0.44999999999999996"/>
  </r>
  <r>
    <n v="388"/>
    <s v="Friday"/>
    <n v="10"/>
    <s v="November"/>
    <n v="11"/>
    <n v="2023"/>
    <x v="235"/>
    <s v="CUST388"/>
    <x v="0"/>
    <n v="50"/>
    <x v="2"/>
    <x v="2"/>
    <n v="1"/>
    <n v="25"/>
    <n v="25"/>
    <n v="0.375"/>
  </r>
  <r>
    <n v="389"/>
    <s v="Friday"/>
    <n v="1"/>
    <s v="December"/>
    <n v="12"/>
    <n v="2023"/>
    <x v="187"/>
    <s v="CUST389"/>
    <x v="0"/>
    <n v="21"/>
    <x v="1"/>
    <x v="1"/>
    <n v="2"/>
    <n v="25"/>
    <n v="50"/>
    <n v="0.75"/>
  </r>
  <r>
    <n v="390"/>
    <s v="Thursday"/>
    <n v="28"/>
    <s v="September"/>
    <n v="9"/>
    <n v="2023"/>
    <x v="118"/>
    <s v="CUST390"/>
    <x v="0"/>
    <n v="39"/>
    <x v="0"/>
    <x v="2"/>
    <n v="2"/>
    <n v="50"/>
    <n v="100"/>
    <n v="1.5"/>
  </r>
  <r>
    <n v="391"/>
    <s v="Thursday"/>
    <n v="5"/>
    <s v="January"/>
    <n v="1"/>
    <n v="2023"/>
    <x v="228"/>
    <s v="CUST391"/>
    <x v="0"/>
    <n v="19"/>
    <x v="1"/>
    <x v="0"/>
    <n v="2"/>
    <n v="25"/>
    <n v="50"/>
    <n v="0.75"/>
  </r>
  <r>
    <n v="392"/>
    <s v="Friday"/>
    <n v="8"/>
    <s v="December"/>
    <n v="12"/>
    <n v="2023"/>
    <x v="236"/>
    <s v="CUST392"/>
    <x v="0"/>
    <n v="27"/>
    <x v="1"/>
    <x v="1"/>
    <n v="2"/>
    <n v="300"/>
    <n v="600"/>
    <n v="9"/>
  </r>
  <r>
    <n v="393"/>
    <s v="Wednesday"/>
    <n v="11"/>
    <s v="October"/>
    <n v="10"/>
    <n v="2023"/>
    <x v="120"/>
    <s v="CUST393"/>
    <x v="1"/>
    <n v="22"/>
    <x v="1"/>
    <x v="0"/>
    <n v="2"/>
    <n v="500"/>
    <n v="1000"/>
    <n v="15"/>
  </r>
  <r>
    <n v="394"/>
    <s v="Saturday"/>
    <n v="3"/>
    <s v="June"/>
    <n v="6"/>
    <n v="2023"/>
    <x v="226"/>
    <s v="CUST394"/>
    <x v="1"/>
    <n v="27"/>
    <x v="1"/>
    <x v="1"/>
    <n v="1"/>
    <n v="500"/>
    <n v="500"/>
    <n v="7.5"/>
  </r>
  <r>
    <n v="395"/>
    <s v="Wednesday"/>
    <n v="6"/>
    <s v="December"/>
    <n v="12"/>
    <n v="2023"/>
    <x v="237"/>
    <s v="CUST395"/>
    <x v="0"/>
    <n v="50"/>
    <x v="2"/>
    <x v="2"/>
    <n v="2"/>
    <n v="500"/>
    <n v="1000"/>
    <n v="15"/>
  </r>
  <r>
    <n v="396"/>
    <s v="Thursday"/>
    <n v="23"/>
    <s v="February"/>
    <n v="2"/>
    <n v="2023"/>
    <x v="238"/>
    <s v="CUST396"/>
    <x v="1"/>
    <n v="55"/>
    <x v="2"/>
    <x v="0"/>
    <n v="1"/>
    <n v="30"/>
    <n v="30"/>
    <n v="0.44999999999999996"/>
  </r>
  <r>
    <n v="397"/>
    <s v="Friday"/>
    <n v="10"/>
    <s v="March"/>
    <n v="3"/>
    <n v="2023"/>
    <x v="239"/>
    <s v="CUST397"/>
    <x v="1"/>
    <n v="30"/>
    <x v="1"/>
    <x v="0"/>
    <n v="1"/>
    <n v="25"/>
    <n v="25"/>
    <n v="0.375"/>
  </r>
  <r>
    <n v="398"/>
    <s v="Tuesday"/>
    <n v="16"/>
    <s v="May"/>
    <n v="5"/>
    <n v="2023"/>
    <x v="42"/>
    <s v="CUST398"/>
    <x v="1"/>
    <n v="48"/>
    <x v="0"/>
    <x v="1"/>
    <n v="2"/>
    <n v="300"/>
    <n v="600"/>
    <n v="9"/>
  </r>
  <r>
    <n v="399"/>
    <s v="Wednesday"/>
    <n v="1"/>
    <s v="March"/>
    <n v="3"/>
    <n v="2023"/>
    <x v="240"/>
    <s v="CUST399"/>
    <x v="1"/>
    <n v="64"/>
    <x v="2"/>
    <x v="0"/>
    <n v="2"/>
    <n v="30"/>
    <n v="60"/>
    <n v="0.89999999999999991"/>
  </r>
  <r>
    <n v="400"/>
    <s v="Friday"/>
    <n v="24"/>
    <s v="February"/>
    <n v="2"/>
    <n v="2023"/>
    <x v="130"/>
    <s v="CUST400"/>
    <x v="0"/>
    <n v="53"/>
    <x v="2"/>
    <x v="1"/>
    <n v="4"/>
    <n v="50"/>
    <n v="200"/>
    <n v="3"/>
  </r>
  <r>
    <n v="401"/>
    <s v="Wednesday"/>
    <n v="11"/>
    <s v="October"/>
    <n v="10"/>
    <n v="2023"/>
    <x v="120"/>
    <s v="CUST401"/>
    <x v="1"/>
    <n v="62"/>
    <x v="2"/>
    <x v="1"/>
    <n v="1"/>
    <n v="300"/>
    <n v="300"/>
    <n v="4.5"/>
  </r>
  <r>
    <n v="402"/>
    <s v="Tuesday"/>
    <n v="21"/>
    <s v="March"/>
    <n v="3"/>
    <n v="2023"/>
    <x v="34"/>
    <s v="CUST402"/>
    <x v="1"/>
    <n v="41"/>
    <x v="0"/>
    <x v="1"/>
    <n v="2"/>
    <n v="300"/>
    <n v="600"/>
    <n v="9"/>
  </r>
  <r>
    <n v="403"/>
    <s v="Saturday"/>
    <n v="20"/>
    <s v="May"/>
    <n v="5"/>
    <n v="2023"/>
    <x v="241"/>
    <s v="CUST403"/>
    <x v="0"/>
    <n v="32"/>
    <x v="0"/>
    <x v="1"/>
    <n v="2"/>
    <n v="300"/>
    <n v="600"/>
    <n v="9"/>
  </r>
  <r>
    <n v="404"/>
    <s v="Thursday"/>
    <n v="25"/>
    <s v="May"/>
    <n v="5"/>
    <n v="2023"/>
    <x v="242"/>
    <s v="CUST404"/>
    <x v="0"/>
    <n v="46"/>
    <x v="0"/>
    <x v="2"/>
    <n v="2"/>
    <n v="500"/>
    <n v="1000"/>
    <n v="15"/>
  </r>
  <r>
    <n v="405"/>
    <s v="Monday"/>
    <n v="6"/>
    <s v="November"/>
    <n v="11"/>
    <n v="2023"/>
    <x v="41"/>
    <s v="CUST405"/>
    <x v="1"/>
    <n v="25"/>
    <x v="1"/>
    <x v="1"/>
    <n v="4"/>
    <n v="300"/>
    <n v="1200"/>
    <n v="18"/>
  </r>
  <r>
    <n v="406"/>
    <s v="Tuesday"/>
    <n v="18"/>
    <s v="April"/>
    <n v="4"/>
    <n v="2023"/>
    <x v="69"/>
    <s v="CUST406"/>
    <x v="1"/>
    <n v="22"/>
    <x v="1"/>
    <x v="0"/>
    <n v="4"/>
    <n v="25"/>
    <n v="100"/>
    <n v="1.5"/>
  </r>
  <r>
    <n v="407"/>
    <s v="Sunday"/>
    <n v="25"/>
    <s v="June"/>
    <n v="6"/>
    <n v="2023"/>
    <x v="243"/>
    <s v="CUST407"/>
    <x v="1"/>
    <n v="46"/>
    <x v="0"/>
    <x v="2"/>
    <n v="3"/>
    <n v="300"/>
    <n v="900"/>
    <n v="13.5"/>
  </r>
  <r>
    <n v="408"/>
    <s v="Saturday"/>
    <n v="15"/>
    <s v="April"/>
    <n v="4"/>
    <n v="2023"/>
    <x v="225"/>
    <s v="CUST408"/>
    <x v="1"/>
    <n v="64"/>
    <x v="2"/>
    <x v="0"/>
    <n v="1"/>
    <n v="500"/>
    <n v="500"/>
    <n v="7.5"/>
  </r>
  <r>
    <n v="409"/>
    <s v="Monday"/>
    <n v="18"/>
    <s v="December"/>
    <n v="12"/>
    <n v="2023"/>
    <x v="244"/>
    <s v="CUST409"/>
    <x v="1"/>
    <n v="21"/>
    <x v="1"/>
    <x v="2"/>
    <n v="3"/>
    <n v="300"/>
    <n v="900"/>
    <n v="13.5"/>
  </r>
  <r>
    <n v="410"/>
    <s v="Tuesday"/>
    <n v="21"/>
    <s v="November"/>
    <n v="11"/>
    <n v="2023"/>
    <x v="245"/>
    <s v="CUST410"/>
    <x v="1"/>
    <n v="29"/>
    <x v="1"/>
    <x v="1"/>
    <n v="2"/>
    <n v="50"/>
    <n v="100"/>
    <n v="1.5"/>
  </r>
  <r>
    <n v="411"/>
    <s v="Tuesday"/>
    <n v="16"/>
    <s v="May"/>
    <n v="5"/>
    <n v="2023"/>
    <x v="42"/>
    <s v="CUST411"/>
    <x v="0"/>
    <n v="62"/>
    <x v="2"/>
    <x v="2"/>
    <n v="4"/>
    <n v="50"/>
    <n v="200"/>
    <n v="3"/>
  </r>
  <r>
    <n v="412"/>
    <s v="Saturday"/>
    <n v="16"/>
    <s v="September"/>
    <n v="9"/>
    <n v="2023"/>
    <x v="18"/>
    <s v="CUST412"/>
    <x v="1"/>
    <n v="19"/>
    <x v="1"/>
    <x v="2"/>
    <n v="4"/>
    <n v="500"/>
    <n v="2000"/>
    <n v="30"/>
  </r>
  <r>
    <n v="413"/>
    <s v="Friday"/>
    <n v="8"/>
    <s v="September"/>
    <n v="9"/>
    <n v="2023"/>
    <x v="140"/>
    <s v="CUST413"/>
    <x v="1"/>
    <n v="44"/>
    <x v="0"/>
    <x v="0"/>
    <n v="3"/>
    <n v="25"/>
    <n v="75"/>
    <n v="1.125"/>
  </r>
  <r>
    <n v="414"/>
    <s v="Tuesday"/>
    <n v="9"/>
    <s v="May"/>
    <n v="5"/>
    <n v="2023"/>
    <x v="119"/>
    <s v="CUST414"/>
    <x v="0"/>
    <n v="48"/>
    <x v="0"/>
    <x v="0"/>
    <n v="4"/>
    <n v="25"/>
    <n v="100"/>
    <n v="1.5"/>
  </r>
  <r>
    <n v="415"/>
    <s v="Friday"/>
    <n v="27"/>
    <s v="January"/>
    <n v="1"/>
    <n v="2023"/>
    <x v="246"/>
    <s v="CUST415"/>
    <x v="0"/>
    <n v="53"/>
    <x v="2"/>
    <x v="1"/>
    <n v="2"/>
    <n v="30"/>
    <n v="60"/>
    <n v="0.89999999999999991"/>
  </r>
  <r>
    <n v="416"/>
    <s v="Friday"/>
    <n v="17"/>
    <s v="February"/>
    <n v="2"/>
    <n v="2023"/>
    <x v="15"/>
    <s v="CUST416"/>
    <x v="0"/>
    <n v="53"/>
    <x v="2"/>
    <x v="2"/>
    <n v="4"/>
    <n v="500"/>
    <n v="2000"/>
    <n v="30"/>
  </r>
  <r>
    <n v="417"/>
    <s v="Tuesday"/>
    <n v="21"/>
    <s v="November"/>
    <n v="11"/>
    <n v="2023"/>
    <x v="245"/>
    <s v="CUST417"/>
    <x v="0"/>
    <n v="43"/>
    <x v="0"/>
    <x v="2"/>
    <n v="3"/>
    <n v="300"/>
    <n v="900"/>
    <n v="13.5"/>
  </r>
  <r>
    <n v="418"/>
    <s v="Saturday"/>
    <n v="5"/>
    <s v="August"/>
    <n v="8"/>
    <n v="2023"/>
    <x v="12"/>
    <s v="CUST418"/>
    <x v="1"/>
    <n v="60"/>
    <x v="2"/>
    <x v="2"/>
    <n v="2"/>
    <n v="500"/>
    <n v="1000"/>
    <n v="15"/>
  </r>
  <r>
    <n v="419"/>
    <s v="Monday"/>
    <n v="22"/>
    <s v="May"/>
    <n v="5"/>
    <n v="2023"/>
    <x v="247"/>
    <s v="CUST419"/>
    <x v="1"/>
    <n v="44"/>
    <x v="0"/>
    <x v="1"/>
    <n v="3"/>
    <n v="30"/>
    <n v="90"/>
    <n v="1.3499999999999999"/>
  </r>
  <r>
    <n v="420"/>
    <s v="Monday"/>
    <n v="23"/>
    <s v="January"/>
    <n v="1"/>
    <n v="2023"/>
    <x v="43"/>
    <s v="CUST420"/>
    <x v="1"/>
    <n v="22"/>
    <x v="1"/>
    <x v="1"/>
    <n v="4"/>
    <n v="500"/>
    <n v="2000"/>
    <n v="30"/>
  </r>
  <r>
    <n v="421"/>
    <s v="Monday"/>
    <n v="2"/>
    <s v="January"/>
    <n v="1"/>
    <n v="2023"/>
    <x v="126"/>
    <s v="CUST421"/>
    <x v="1"/>
    <n v="37"/>
    <x v="0"/>
    <x v="1"/>
    <n v="3"/>
    <n v="500"/>
    <n v="1500"/>
    <n v="22.5"/>
  </r>
  <r>
    <n v="422"/>
    <s v="Tuesday"/>
    <n v="20"/>
    <s v="June"/>
    <n v="6"/>
    <n v="2023"/>
    <x v="248"/>
    <s v="CUST422"/>
    <x v="1"/>
    <n v="28"/>
    <x v="1"/>
    <x v="1"/>
    <n v="3"/>
    <n v="30"/>
    <n v="90"/>
    <n v="1.3499999999999999"/>
  </r>
  <r>
    <n v="423"/>
    <s v="Wednesday"/>
    <n v="8"/>
    <s v="March"/>
    <n v="3"/>
    <n v="2023"/>
    <x v="249"/>
    <s v="CUST423"/>
    <x v="1"/>
    <n v="27"/>
    <x v="1"/>
    <x v="1"/>
    <n v="1"/>
    <n v="25"/>
    <n v="25"/>
    <n v="0.375"/>
  </r>
  <r>
    <n v="424"/>
    <s v="Thursday"/>
    <n v="23"/>
    <s v="November"/>
    <n v="11"/>
    <n v="2023"/>
    <x v="250"/>
    <s v="CUST424"/>
    <x v="0"/>
    <n v="57"/>
    <x v="2"/>
    <x v="0"/>
    <n v="4"/>
    <n v="300"/>
    <n v="1200"/>
    <n v="18"/>
  </r>
  <r>
    <n v="425"/>
    <s v="Monday"/>
    <n v="15"/>
    <s v="May"/>
    <n v="5"/>
    <n v="2023"/>
    <x v="100"/>
    <s v="CUST425"/>
    <x v="1"/>
    <n v="55"/>
    <x v="2"/>
    <x v="2"/>
    <n v="4"/>
    <n v="30"/>
    <n v="120"/>
    <n v="1.7999999999999998"/>
  </r>
  <r>
    <n v="426"/>
    <s v="Friday"/>
    <n v="24"/>
    <s v="March"/>
    <n v="3"/>
    <n v="2023"/>
    <x v="134"/>
    <s v="CUST426"/>
    <x v="0"/>
    <n v="23"/>
    <x v="1"/>
    <x v="2"/>
    <n v="3"/>
    <n v="50"/>
    <n v="150"/>
    <n v="2.25"/>
  </r>
  <r>
    <n v="427"/>
    <s v="Tuesday"/>
    <n v="15"/>
    <s v="August"/>
    <n v="8"/>
    <n v="2023"/>
    <x v="196"/>
    <s v="CUST427"/>
    <x v="0"/>
    <n v="25"/>
    <x v="1"/>
    <x v="2"/>
    <n v="1"/>
    <n v="25"/>
    <n v="25"/>
    <n v="0.375"/>
  </r>
  <r>
    <n v="428"/>
    <s v="Tuesday"/>
    <n v="10"/>
    <s v="October"/>
    <n v="10"/>
    <n v="2023"/>
    <x v="49"/>
    <s v="CUST428"/>
    <x v="1"/>
    <n v="40"/>
    <x v="0"/>
    <x v="2"/>
    <n v="4"/>
    <n v="50"/>
    <n v="200"/>
    <n v="3"/>
  </r>
  <r>
    <n v="429"/>
    <s v="Thursday"/>
    <n v="28"/>
    <s v="December"/>
    <n v="12"/>
    <n v="2023"/>
    <x v="251"/>
    <s v="CUST429"/>
    <x v="0"/>
    <n v="64"/>
    <x v="2"/>
    <x v="2"/>
    <n v="2"/>
    <n v="25"/>
    <n v="50"/>
    <n v="0.75"/>
  </r>
  <r>
    <n v="430"/>
    <s v="Monday"/>
    <n v="7"/>
    <s v="August"/>
    <n v="8"/>
    <n v="2023"/>
    <x v="252"/>
    <s v="CUST430"/>
    <x v="1"/>
    <n v="43"/>
    <x v="0"/>
    <x v="2"/>
    <n v="3"/>
    <n v="300"/>
    <n v="900"/>
    <n v="13.5"/>
  </r>
  <r>
    <n v="431"/>
    <s v="Sunday"/>
    <n v="15"/>
    <s v="October"/>
    <n v="10"/>
    <n v="2023"/>
    <x v="21"/>
    <s v="CUST431"/>
    <x v="0"/>
    <n v="63"/>
    <x v="2"/>
    <x v="2"/>
    <n v="4"/>
    <n v="300"/>
    <n v="1200"/>
    <n v="18"/>
  </r>
  <r>
    <n v="432"/>
    <s v="Thursday"/>
    <n v="5"/>
    <s v="January"/>
    <n v="1"/>
    <n v="2023"/>
    <x v="228"/>
    <s v="CUST432"/>
    <x v="1"/>
    <n v="60"/>
    <x v="2"/>
    <x v="2"/>
    <n v="2"/>
    <n v="500"/>
    <n v="1000"/>
    <n v="15"/>
  </r>
  <r>
    <n v="433"/>
    <s v="Monday"/>
    <n v="27"/>
    <s v="February"/>
    <n v="2"/>
    <n v="2023"/>
    <x v="1"/>
    <s v="CUST433"/>
    <x v="0"/>
    <n v="29"/>
    <x v="1"/>
    <x v="0"/>
    <n v="4"/>
    <n v="50"/>
    <n v="200"/>
    <n v="3"/>
  </r>
  <r>
    <n v="434"/>
    <s v="Wednesday"/>
    <n v="8"/>
    <s v="February"/>
    <n v="2"/>
    <n v="2023"/>
    <x v="195"/>
    <s v="CUST434"/>
    <x v="1"/>
    <n v="43"/>
    <x v="0"/>
    <x v="2"/>
    <n v="2"/>
    <n v="25"/>
    <n v="50"/>
    <n v="0.75"/>
  </r>
  <r>
    <n v="435"/>
    <s v="Wednesday"/>
    <n v="20"/>
    <s v="December"/>
    <n v="12"/>
    <n v="2023"/>
    <x v="156"/>
    <s v="CUST435"/>
    <x v="1"/>
    <n v="30"/>
    <x v="1"/>
    <x v="0"/>
    <n v="3"/>
    <n v="300"/>
    <n v="900"/>
    <n v="13.5"/>
  </r>
  <r>
    <n v="436"/>
    <s v="Saturday"/>
    <n v="18"/>
    <s v="March"/>
    <n v="3"/>
    <n v="2023"/>
    <x v="253"/>
    <s v="CUST436"/>
    <x v="1"/>
    <n v="57"/>
    <x v="2"/>
    <x v="1"/>
    <n v="4"/>
    <n v="30"/>
    <n v="120"/>
    <n v="1.7999999999999998"/>
  </r>
  <r>
    <n v="437"/>
    <s v="Saturday"/>
    <n v="7"/>
    <s v="October"/>
    <n v="10"/>
    <n v="2023"/>
    <x v="9"/>
    <s v="CUST437"/>
    <x v="1"/>
    <n v="35"/>
    <x v="0"/>
    <x v="2"/>
    <n v="4"/>
    <n v="300"/>
    <n v="1200"/>
    <n v="18"/>
  </r>
  <r>
    <n v="438"/>
    <s v="Thursday"/>
    <n v="19"/>
    <s v="January"/>
    <n v="1"/>
    <n v="2023"/>
    <x v="254"/>
    <s v="CUST438"/>
    <x v="1"/>
    <n v="42"/>
    <x v="0"/>
    <x v="1"/>
    <n v="1"/>
    <n v="30"/>
    <n v="30"/>
    <n v="0.44999999999999996"/>
  </r>
  <r>
    <n v="439"/>
    <s v="Sunday"/>
    <n v="9"/>
    <s v="July"/>
    <n v="7"/>
    <n v="2023"/>
    <x v="67"/>
    <s v="CUST439"/>
    <x v="0"/>
    <n v="50"/>
    <x v="2"/>
    <x v="1"/>
    <n v="3"/>
    <n v="25"/>
    <n v="75"/>
    <n v="1.125"/>
  </r>
  <r>
    <n v="440"/>
    <s v="Thursday"/>
    <n v="26"/>
    <s v="October"/>
    <n v="10"/>
    <n v="2023"/>
    <x v="103"/>
    <s v="CUST440"/>
    <x v="0"/>
    <n v="64"/>
    <x v="2"/>
    <x v="1"/>
    <n v="2"/>
    <n v="300"/>
    <n v="600"/>
    <n v="9"/>
  </r>
  <r>
    <n v="441"/>
    <s v="Tuesday"/>
    <n v="10"/>
    <s v="October"/>
    <n v="10"/>
    <n v="2023"/>
    <x v="49"/>
    <s v="CUST441"/>
    <x v="0"/>
    <n v="57"/>
    <x v="2"/>
    <x v="0"/>
    <n v="4"/>
    <n v="300"/>
    <n v="1200"/>
    <n v="18"/>
  </r>
  <r>
    <n v="442"/>
    <s v="Friday"/>
    <n v="17"/>
    <s v="March"/>
    <n v="3"/>
    <n v="2023"/>
    <x v="255"/>
    <s v="CUST442"/>
    <x v="1"/>
    <n v="60"/>
    <x v="2"/>
    <x v="1"/>
    <n v="4"/>
    <n v="25"/>
    <n v="100"/>
    <n v="1.5"/>
  </r>
  <r>
    <n v="443"/>
    <s v="Wednesday"/>
    <n v="9"/>
    <s v="August"/>
    <n v="8"/>
    <n v="2023"/>
    <x v="183"/>
    <s v="CUST443"/>
    <x v="0"/>
    <n v="29"/>
    <x v="1"/>
    <x v="1"/>
    <n v="2"/>
    <n v="300"/>
    <n v="600"/>
    <n v="9"/>
  </r>
  <r>
    <n v="444"/>
    <s v="Tuesday"/>
    <n v="7"/>
    <s v="March"/>
    <n v="3"/>
    <n v="2023"/>
    <x v="150"/>
    <s v="CUST444"/>
    <x v="1"/>
    <n v="61"/>
    <x v="2"/>
    <x v="1"/>
    <n v="3"/>
    <n v="30"/>
    <n v="90"/>
    <n v="1.3499999999999999"/>
  </r>
  <r>
    <n v="445"/>
    <s v="Sunday"/>
    <n v="22"/>
    <s v="January"/>
    <n v="1"/>
    <n v="2023"/>
    <x v="256"/>
    <s v="CUST445"/>
    <x v="1"/>
    <n v="53"/>
    <x v="2"/>
    <x v="2"/>
    <n v="1"/>
    <n v="300"/>
    <n v="300"/>
    <n v="4.5"/>
  </r>
  <r>
    <n v="446"/>
    <s v="Wednesday"/>
    <n v="7"/>
    <s v="June"/>
    <n v="6"/>
    <n v="2023"/>
    <x v="142"/>
    <s v="CUST446"/>
    <x v="0"/>
    <n v="21"/>
    <x v="1"/>
    <x v="2"/>
    <n v="1"/>
    <n v="50"/>
    <n v="50"/>
    <n v="0.75"/>
  </r>
  <r>
    <n v="447"/>
    <s v="Thursday"/>
    <n v="6"/>
    <s v="July"/>
    <n v="7"/>
    <n v="2023"/>
    <x v="65"/>
    <s v="CUST447"/>
    <x v="0"/>
    <n v="22"/>
    <x v="1"/>
    <x v="0"/>
    <n v="4"/>
    <n v="500"/>
    <n v="2000"/>
    <n v="30"/>
  </r>
  <r>
    <n v="448"/>
    <s v="Saturday"/>
    <n v="21"/>
    <s v="January"/>
    <n v="1"/>
    <n v="2023"/>
    <x v="219"/>
    <s v="CUST448"/>
    <x v="1"/>
    <n v="54"/>
    <x v="2"/>
    <x v="0"/>
    <n v="2"/>
    <n v="30"/>
    <n v="60"/>
    <n v="0.89999999999999991"/>
  </r>
  <r>
    <n v="449"/>
    <s v="Monday"/>
    <n v="3"/>
    <s v="July"/>
    <n v="7"/>
    <n v="2023"/>
    <x v="39"/>
    <s v="CUST449"/>
    <x v="0"/>
    <n v="25"/>
    <x v="1"/>
    <x v="2"/>
    <n v="4"/>
    <n v="50"/>
    <n v="200"/>
    <n v="3"/>
  </r>
  <r>
    <n v="450"/>
    <s v="Tuesday"/>
    <n v="18"/>
    <s v="April"/>
    <n v="4"/>
    <n v="2023"/>
    <x v="69"/>
    <s v="CUST450"/>
    <x v="1"/>
    <n v="59"/>
    <x v="2"/>
    <x v="0"/>
    <n v="2"/>
    <n v="25"/>
    <n v="50"/>
    <n v="0.75"/>
  </r>
  <r>
    <n v="451"/>
    <s v="Saturday"/>
    <n v="16"/>
    <s v="December"/>
    <n v="12"/>
    <n v="2023"/>
    <x v="72"/>
    <s v="CUST451"/>
    <x v="1"/>
    <n v="45"/>
    <x v="0"/>
    <x v="2"/>
    <n v="1"/>
    <n v="30"/>
    <n v="30"/>
    <n v="0.44999999999999996"/>
  </r>
  <r>
    <n v="452"/>
    <s v="Monday"/>
    <n v="8"/>
    <s v="May"/>
    <n v="5"/>
    <n v="2023"/>
    <x v="193"/>
    <s v="CUST452"/>
    <x v="1"/>
    <n v="48"/>
    <x v="0"/>
    <x v="1"/>
    <n v="3"/>
    <n v="500"/>
    <n v="1500"/>
    <n v="22.5"/>
  </r>
  <r>
    <n v="453"/>
    <s v="Friday"/>
    <n v="8"/>
    <s v="December"/>
    <n v="12"/>
    <n v="2023"/>
    <x v="236"/>
    <s v="CUST453"/>
    <x v="1"/>
    <n v="26"/>
    <x v="1"/>
    <x v="1"/>
    <n v="2"/>
    <n v="500"/>
    <n v="1000"/>
    <n v="15"/>
  </r>
  <r>
    <n v="454"/>
    <s v="Wednesday"/>
    <n v="22"/>
    <s v="February"/>
    <n v="2"/>
    <n v="2023"/>
    <x v="7"/>
    <s v="CUST454"/>
    <x v="1"/>
    <n v="46"/>
    <x v="0"/>
    <x v="0"/>
    <n v="1"/>
    <n v="25"/>
    <n v="25"/>
    <n v="0.375"/>
  </r>
  <r>
    <n v="455"/>
    <s v="Saturday"/>
    <n v="1"/>
    <s v="July"/>
    <n v="7"/>
    <n v="2023"/>
    <x v="68"/>
    <s v="CUST455"/>
    <x v="0"/>
    <n v="31"/>
    <x v="0"/>
    <x v="2"/>
    <n v="4"/>
    <n v="25"/>
    <n v="100"/>
    <n v="1.5"/>
  </r>
  <r>
    <n v="456"/>
    <s v="Saturday"/>
    <n v="14"/>
    <s v="October"/>
    <n v="10"/>
    <n v="2023"/>
    <x v="257"/>
    <s v="CUST456"/>
    <x v="0"/>
    <n v="57"/>
    <x v="2"/>
    <x v="2"/>
    <n v="2"/>
    <n v="30"/>
    <n v="60"/>
    <n v="0.89999999999999991"/>
  </r>
  <r>
    <n v="457"/>
    <s v="Friday"/>
    <n v="28"/>
    <s v="July"/>
    <n v="7"/>
    <n v="2023"/>
    <x v="180"/>
    <s v="CUST457"/>
    <x v="1"/>
    <n v="58"/>
    <x v="2"/>
    <x v="0"/>
    <n v="3"/>
    <n v="300"/>
    <n v="900"/>
    <n v="13.5"/>
  </r>
  <r>
    <n v="458"/>
    <s v="Tuesday"/>
    <n v="14"/>
    <s v="November"/>
    <n v="11"/>
    <n v="2023"/>
    <x v="220"/>
    <s v="CUST458"/>
    <x v="1"/>
    <n v="39"/>
    <x v="0"/>
    <x v="2"/>
    <n v="4"/>
    <n v="25"/>
    <n v="100"/>
    <n v="1.5"/>
  </r>
  <r>
    <n v="459"/>
    <s v="Tuesday"/>
    <n v="21"/>
    <s v="March"/>
    <n v="3"/>
    <n v="2023"/>
    <x v="34"/>
    <s v="CUST459"/>
    <x v="0"/>
    <n v="28"/>
    <x v="1"/>
    <x v="1"/>
    <n v="4"/>
    <n v="300"/>
    <n v="1200"/>
    <n v="18"/>
  </r>
  <r>
    <n v="460"/>
    <s v="Tuesday"/>
    <n v="2"/>
    <s v="May"/>
    <n v="5"/>
    <n v="2023"/>
    <x v="173"/>
    <s v="CUST460"/>
    <x v="0"/>
    <n v="40"/>
    <x v="0"/>
    <x v="0"/>
    <n v="1"/>
    <n v="50"/>
    <n v="50"/>
    <n v="0.75"/>
  </r>
  <r>
    <n v="461"/>
    <s v="Saturday"/>
    <n v="25"/>
    <s v="March"/>
    <n v="3"/>
    <n v="2023"/>
    <x v="66"/>
    <s v="CUST461"/>
    <x v="1"/>
    <n v="18"/>
    <x v="1"/>
    <x v="0"/>
    <n v="2"/>
    <n v="500"/>
    <n v="1000"/>
    <n v="15"/>
  </r>
  <r>
    <n v="462"/>
    <s v="Saturday"/>
    <n v="1"/>
    <s v="April"/>
    <n v="4"/>
    <n v="2023"/>
    <x v="258"/>
    <s v="CUST462"/>
    <x v="0"/>
    <n v="63"/>
    <x v="2"/>
    <x v="2"/>
    <n v="4"/>
    <n v="300"/>
    <n v="1200"/>
    <n v="18"/>
  </r>
  <r>
    <n v="463"/>
    <s v="Monday"/>
    <n v="31"/>
    <s v="July"/>
    <n v="7"/>
    <n v="2023"/>
    <x v="259"/>
    <s v="CUST463"/>
    <x v="1"/>
    <n v="54"/>
    <x v="2"/>
    <x v="0"/>
    <n v="3"/>
    <n v="500"/>
    <n v="1500"/>
    <n v="22.5"/>
  </r>
  <r>
    <n v="464"/>
    <s v="Friday"/>
    <n v="13"/>
    <s v="January"/>
    <n v="1"/>
    <n v="2023"/>
    <x v="2"/>
    <s v="CUST464"/>
    <x v="0"/>
    <n v="38"/>
    <x v="0"/>
    <x v="2"/>
    <n v="2"/>
    <n v="300"/>
    <n v="600"/>
    <n v="9"/>
  </r>
  <r>
    <n v="465"/>
    <s v="Sunday"/>
    <n v="2"/>
    <s v="April"/>
    <n v="4"/>
    <n v="2023"/>
    <x v="128"/>
    <s v="CUST465"/>
    <x v="1"/>
    <n v="43"/>
    <x v="0"/>
    <x v="2"/>
    <n v="3"/>
    <n v="50"/>
    <n v="150"/>
    <n v="2.25"/>
  </r>
  <r>
    <n v="466"/>
    <s v="Tuesday"/>
    <n v="20"/>
    <s v="June"/>
    <n v="6"/>
    <n v="2023"/>
    <x v="248"/>
    <s v="CUST466"/>
    <x v="0"/>
    <n v="63"/>
    <x v="2"/>
    <x v="2"/>
    <n v="4"/>
    <n v="25"/>
    <n v="100"/>
    <n v="1.5"/>
  </r>
  <r>
    <n v="467"/>
    <s v="Sunday"/>
    <n v="30"/>
    <s v="July"/>
    <n v="7"/>
    <n v="2023"/>
    <x v="184"/>
    <s v="CUST467"/>
    <x v="1"/>
    <n v="53"/>
    <x v="2"/>
    <x v="2"/>
    <n v="3"/>
    <n v="50"/>
    <n v="150"/>
    <n v="2.25"/>
  </r>
  <r>
    <n v="468"/>
    <s v="Saturday"/>
    <n v="9"/>
    <s v="December"/>
    <n v="12"/>
    <n v="2023"/>
    <x v="174"/>
    <s v="CUST468"/>
    <x v="0"/>
    <n v="40"/>
    <x v="0"/>
    <x v="2"/>
    <n v="1"/>
    <n v="25"/>
    <n v="25"/>
    <n v="0.375"/>
  </r>
  <r>
    <n v="469"/>
    <s v="Monday"/>
    <n v="8"/>
    <s v="May"/>
    <n v="5"/>
    <n v="2023"/>
    <x v="193"/>
    <s v="CUST469"/>
    <x v="0"/>
    <n v="18"/>
    <x v="1"/>
    <x v="0"/>
    <n v="3"/>
    <n v="25"/>
    <n v="75"/>
    <n v="1.125"/>
  </r>
  <r>
    <n v="470"/>
    <s v="Wednesday"/>
    <n v="17"/>
    <s v="May"/>
    <n v="5"/>
    <n v="2023"/>
    <x v="71"/>
    <s v="CUST470"/>
    <x v="1"/>
    <n v="57"/>
    <x v="2"/>
    <x v="1"/>
    <n v="2"/>
    <n v="500"/>
    <n v="1000"/>
    <n v="15"/>
  </r>
  <r>
    <n v="471"/>
    <s v="Thursday"/>
    <n v="23"/>
    <s v="March"/>
    <n v="3"/>
    <n v="2023"/>
    <x v="31"/>
    <s v="CUST471"/>
    <x v="0"/>
    <n v="32"/>
    <x v="0"/>
    <x v="1"/>
    <n v="3"/>
    <n v="50"/>
    <n v="150"/>
    <n v="2.25"/>
  </r>
  <r>
    <n v="472"/>
    <s v="Tuesday"/>
    <n v="26"/>
    <s v="December"/>
    <n v="12"/>
    <n v="2023"/>
    <x v="24"/>
    <s v="CUST472"/>
    <x v="1"/>
    <n v="38"/>
    <x v="0"/>
    <x v="0"/>
    <n v="3"/>
    <n v="300"/>
    <n v="900"/>
    <n v="13.5"/>
  </r>
  <r>
    <n v="473"/>
    <s v="Saturday"/>
    <n v="25"/>
    <s v="February"/>
    <n v="2"/>
    <n v="2023"/>
    <x v="192"/>
    <s v="CUST473"/>
    <x v="0"/>
    <n v="64"/>
    <x v="2"/>
    <x v="0"/>
    <n v="1"/>
    <n v="50"/>
    <n v="50"/>
    <n v="0.75"/>
  </r>
  <r>
    <n v="474"/>
    <s v="Saturday"/>
    <n v="15"/>
    <s v="July"/>
    <n v="7"/>
    <n v="2023"/>
    <x v="116"/>
    <s v="CUST474"/>
    <x v="1"/>
    <n v="26"/>
    <x v="1"/>
    <x v="1"/>
    <n v="3"/>
    <n v="500"/>
    <n v="1500"/>
    <n v="22.5"/>
  </r>
  <r>
    <n v="475"/>
    <s v="Friday"/>
    <n v="20"/>
    <s v="January"/>
    <n v="1"/>
    <n v="2023"/>
    <x v="260"/>
    <s v="CUST475"/>
    <x v="0"/>
    <n v="26"/>
    <x v="1"/>
    <x v="1"/>
    <n v="3"/>
    <n v="25"/>
    <n v="75"/>
    <n v="1.125"/>
  </r>
  <r>
    <n v="476"/>
    <s v="Tuesday"/>
    <n v="29"/>
    <s v="August"/>
    <n v="8"/>
    <n v="2023"/>
    <x v="261"/>
    <s v="CUST476"/>
    <x v="1"/>
    <n v="27"/>
    <x v="1"/>
    <x v="1"/>
    <n v="4"/>
    <n v="500"/>
    <n v="2000"/>
    <n v="30"/>
  </r>
  <r>
    <n v="477"/>
    <s v="Monday"/>
    <n v="24"/>
    <s v="April"/>
    <n v="4"/>
    <n v="2023"/>
    <x v="262"/>
    <s v="CUST477"/>
    <x v="0"/>
    <n v="43"/>
    <x v="0"/>
    <x v="1"/>
    <n v="4"/>
    <n v="30"/>
    <n v="120"/>
    <n v="1.7999999999999998"/>
  </r>
  <r>
    <n v="478"/>
    <s v="Thursday"/>
    <n v="13"/>
    <s v="April"/>
    <n v="4"/>
    <n v="2023"/>
    <x v="157"/>
    <s v="CUST478"/>
    <x v="1"/>
    <n v="58"/>
    <x v="2"/>
    <x v="1"/>
    <n v="2"/>
    <n v="30"/>
    <n v="60"/>
    <n v="0.89999999999999991"/>
  </r>
  <r>
    <n v="479"/>
    <s v="Thursday"/>
    <n v="24"/>
    <s v="August"/>
    <n v="8"/>
    <n v="2023"/>
    <x v="44"/>
    <s v="CUST479"/>
    <x v="0"/>
    <n v="52"/>
    <x v="2"/>
    <x v="2"/>
    <n v="4"/>
    <n v="300"/>
    <n v="1200"/>
    <n v="18"/>
  </r>
  <r>
    <n v="480"/>
    <s v="Thursday"/>
    <n v="29"/>
    <s v="June"/>
    <n v="6"/>
    <n v="2023"/>
    <x v="263"/>
    <s v="CUST480"/>
    <x v="1"/>
    <n v="42"/>
    <x v="0"/>
    <x v="0"/>
    <n v="4"/>
    <n v="500"/>
    <n v="2000"/>
    <n v="30"/>
  </r>
  <r>
    <n v="481"/>
    <s v="Tuesday"/>
    <n v="6"/>
    <s v="June"/>
    <n v="6"/>
    <n v="2023"/>
    <x v="264"/>
    <s v="CUST481"/>
    <x v="1"/>
    <n v="43"/>
    <x v="0"/>
    <x v="2"/>
    <n v="4"/>
    <n v="300"/>
    <n v="1200"/>
    <n v="18"/>
  </r>
  <r>
    <n v="482"/>
    <s v="Thursday"/>
    <n v="27"/>
    <s v="April"/>
    <n v="4"/>
    <n v="2023"/>
    <x v="60"/>
    <s v="CUST482"/>
    <x v="1"/>
    <n v="28"/>
    <x v="1"/>
    <x v="1"/>
    <n v="4"/>
    <n v="300"/>
    <n v="1200"/>
    <n v="18"/>
  </r>
  <r>
    <n v="483"/>
    <s v="Tuesday"/>
    <n v="25"/>
    <s v="April"/>
    <n v="4"/>
    <n v="2023"/>
    <x v="5"/>
    <s v="CUST483"/>
    <x v="0"/>
    <n v="55"/>
    <x v="2"/>
    <x v="1"/>
    <n v="1"/>
    <n v="30"/>
    <n v="30"/>
    <n v="0.44999999999999996"/>
  </r>
  <r>
    <n v="484"/>
    <s v="Friday"/>
    <n v="13"/>
    <s v="January"/>
    <n v="1"/>
    <n v="2023"/>
    <x v="2"/>
    <s v="CUST484"/>
    <x v="1"/>
    <n v="19"/>
    <x v="1"/>
    <x v="1"/>
    <n v="4"/>
    <n v="300"/>
    <n v="1200"/>
    <n v="18"/>
  </r>
  <r>
    <n v="485"/>
    <s v="Monday"/>
    <n v="4"/>
    <s v="December"/>
    <n v="12"/>
    <n v="2023"/>
    <x v="151"/>
    <s v="CUST485"/>
    <x v="0"/>
    <n v="24"/>
    <x v="1"/>
    <x v="2"/>
    <n v="1"/>
    <n v="30"/>
    <n v="30"/>
    <n v="0.44999999999999996"/>
  </r>
  <r>
    <n v="486"/>
    <s v="Sunday"/>
    <n v="9"/>
    <s v="April"/>
    <n v="4"/>
    <n v="2023"/>
    <x v="55"/>
    <s v="CUST486"/>
    <x v="1"/>
    <n v="35"/>
    <x v="0"/>
    <x v="2"/>
    <n v="1"/>
    <n v="25"/>
    <n v="25"/>
    <n v="0.375"/>
  </r>
  <r>
    <n v="487"/>
    <s v="Monday"/>
    <n v="24"/>
    <s v="July"/>
    <n v="7"/>
    <n v="2023"/>
    <x v="104"/>
    <s v="CUST487"/>
    <x v="0"/>
    <n v="44"/>
    <x v="0"/>
    <x v="1"/>
    <n v="4"/>
    <n v="500"/>
    <n v="2000"/>
    <n v="30"/>
  </r>
  <r>
    <n v="488"/>
    <s v="Sunday"/>
    <n v="18"/>
    <s v="June"/>
    <n v="6"/>
    <n v="2023"/>
    <x v="265"/>
    <s v="CUST488"/>
    <x v="1"/>
    <n v="51"/>
    <x v="2"/>
    <x v="2"/>
    <n v="3"/>
    <n v="300"/>
    <n v="900"/>
    <n v="13.5"/>
  </r>
  <r>
    <n v="489"/>
    <s v="Tuesday"/>
    <n v="23"/>
    <s v="May"/>
    <n v="5"/>
    <n v="2023"/>
    <x v="29"/>
    <s v="CUST489"/>
    <x v="0"/>
    <n v="44"/>
    <x v="0"/>
    <x v="2"/>
    <n v="1"/>
    <n v="30"/>
    <n v="30"/>
    <n v="0.44999999999999996"/>
  </r>
  <r>
    <n v="490"/>
    <s v="Sunday"/>
    <n v="5"/>
    <s v="February"/>
    <n v="2"/>
    <n v="2023"/>
    <x v="57"/>
    <s v="CUST490"/>
    <x v="0"/>
    <n v="34"/>
    <x v="0"/>
    <x v="1"/>
    <n v="3"/>
    <n v="50"/>
    <n v="150"/>
    <n v="2.25"/>
  </r>
  <r>
    <n v="491"/>
    <s v="Tuesday"/>
    <n v="23"/>
    <s v="May"/>
    <n v="5"/>
    <n v="2023"/>
    <x v="29"/>
    <s v="CUST491"/>
    <x v="1"/>
    <n v="60"/>
    <x v="2"/>
    <x v="2"/>
    <n v="3"/>
    <n v="300"/>
    <n v="900"/>
    <n v="13.5"/>
  </r>
  <r>
    <n v="492"/>
    <s v="Thursday"/>
    <n v="29"/>
    <s v="June"/>
    <n v="6"/>
    <n v="2023"/>
    <x v="263"/>
    <s v="CUST492"/>
    <x v="0"/>
    <n v="61"/>
    <x v="2"/>
    <x v="0"/>
    <n v="4"/>
    <n v="25"/>
    <n v="100"/>
    <n v="1.5"/>
  </r>
  <r>
    <n v="493"/>
    <s v="Saturday"/>
    <n v="25"/>
    <s v="November"/>
    <n v="11"/>
    <n v="2023"/>
    <x v="123"/>
    <s v="CUST493"/>
    <x v="0"/>
    <n v="41"/>
    <x v="0"/>
    <x v="0"/>
    <n v="2"/>
    <n v="25"/>
    <n v="50"/>
    <n v="0.75"/>
  </r>
  <r>
    <n v="494"/>
    <s v="Monday"/>
    <n v="18"/>
    <s v="September"/>
    <n v="9"/>
    <n v="2023"/>
    <x v="106"/>
    <s v="CUST494"/>
    <x v="1"/>
    <n v="42"/>
    <x v="0"/>
    <x v="0"/>
    <n v="4"/>
    <n v="50"/>
    <n v="200"/>
    <n v="3"/>
  </r>
  <r>
    <n v="495"/>
    <s v="Monday"/>
    <n v="24"/>
    <s v="July"/>
    <n v="7"/>
    <n v="2023"/>
    <x v="104"/>
    <s v="CUST495"/>
    <x v="0"/>
    <n v="24"/>
    <x v="1"/>
    <x v="0"/>
    <n v="2"/>
    <n v="30"/>
    <n v="60"/>
    <n v="0.89999999999999991"/>
  </r>
  <r>
    <n v="496"/>
    <s v="Thursday"/>
    <n v="14"/>
    <s v="December"/>
    <n v="12"/>
    <n v="2023"/>
    <x v="266"/>
    <s v="CUST496"/>
    <x v="0"/>
    <n v="23"/>
    <x v="1"/>
    <x v="1"/>
    <n v="2"/>
    <n v="300"/>
    <n v="600"/>
    <n v="9"/>
  </r>
  <r>
    <n v="497"/>
    <s v="Monday"/>
    <n v="2"/>
    <s v="October"/>
    <n v="10"/>
    <n v="2023"/>
    <x v="45"/>
    <s v="CUST497"/>
    <x v="0"/>
    <n v="41"/>
    <x v="0"/>
    <x v="1"/>
    <n v="4"/>
    <n v="30"/>
    <n v="120"/>
    <n v="1.7999999999999998"/>
  </r>
  <r>
    <n v="498"/>
    <s v="Monday"/>
    <n v="19"/>
    <s v="June"/>
    <n v="6"/>
    <n v="2023"/>
    <x v="171"/>
    <s v="CUST498"/>
    <x v="1"/>
    <n v="50"/>
    <x v="2"/>
    <x v="1"/>
    <n v="4"/>
    <n v="25"/>
    <n v="100"/>
    <n v="1.5"/>
  </r>
  <r>
    <n v="499"/>
    <s v="Sunday"/>
    <n v="15"/>
    <s v="January"/>
    <n v="1"/>
    <n v="2023"/>
    <x v="267"/>
    <s v="CUST499"/>
    <x v="0"/>
    <n v="46"/>
    <x v="0"/>
    <x v="0"/>
    <n v="2"/>
    <n v="30"/>
    <n v="60"/>
    <n v="0.89999999999999991"/>
  </r>
  <r>
    <n v="500"/>
    <s v="Wednesday"/>
    <n v="1"/>
    <s v="March"/>
    <n v="3"/>
    <n v="2023"/>
    <x v="240"/>
    <s v="CUST500"/>
    <x v="1"/>
    <n v="60"/>
    <x v="2"/>
    <x v="0"/>
    <n v="4"/>
    <n v="25"/>
    <n v="100"/>
    <n v="1.5"/>
  </r>
  <r>
    <n v="501"/>
    <s v="Sunday"/>
    <n v="14"/>
    <s v="May"/>
    <n v="5"/>
    <n v="2023"/>
    <x v="224"/>
    <s v="CUST501"/>
    <x v="0"/>
    <n v="39"/>
    <x v="0"/>
    <x v="2"/>
    <n v="2"/>
    <n v="30"/>
    <n v="60"/>
    <n v="0.89999999999999991"/>
  </r>
  <r>
    <n v="502"/>
    <s v="Sunday"/>
    <n v="2"/>
    <s v="April"/>
    <n v="4"/>
    <n v="2023"/>
    <x v="128"/>
    <s v="CUST502"/>
    <x v="0"/>
    <n v="43"/>
    <x v="0"/>
    <x v="2"/>
    <n v="3"/>
    <n v="50"/>
    <n v="150"/>
    <n v="2.25"/>
  </r>
  <r>
    <n v="503"/>
    <s v="Wednesday"/>
    <n v="25"/>
    <s v="October"/>
    <n v="10"/>
    <n v="2023"/>
    <x v="268"/>
    <s v="CUST503"/>
    <x v="0"/>
    <n v="45"/>
    <x v="0"/>
    <x v="0"/>
    <n v="4"/>
    <n v="500"/>
    <n v="2000"/>
    <n v="30"/>
  </r>
  <r>
    <n v="504"/>
    <s v="Tuesday"/>
    <n v="16"/>
    <s v="May"/>
    <n v="5"/>
    <n v="2023"/>
    <x v="42"/>
    <s v="CUST504"/>
    <x v="1"/>
    <n v="38"/>
    <x v="0"/>
    <x v="0"/>
    <n v="3"/>
    <n v="50"/>
    <n v="150"/>
    <n v="2.25"/>
  </r>
  <r>
    <n v="505"/>
    <s v="Friday"/>
    <n v="20"/>
    <s v="January"/>
    <n v="1"/>
    <n v="2023"/>
    <x v="260"/>
    <s v="CUST505"/>
    <x v="0"/>
    <n v="24"/>
    <x v="1"/>
    <x v="0"/>
    <n v="1"/>
    <n v="50"/>
    <n v="50"/>
    <n v="0.75"/>
  </r>
  <r>
    <n v="506"/>
    <s v="Saturday"/>
    <n v="25"/>
    <s v="February"/>
    <n v="2"/>
    <n v="2023"/>
    <x v="192"/>
    <s v="CUST506"/>
    <x v="0"/>
    <n v="34"/>
    <x v="0"/>
    <x v="0"/>
    <n v="3"/>
    <n v="500"/>
    <n v="1500"/>
    <n v="22.5"/>
  </r>
  <r>
    <n v="507"/>
    <s v="Thursday"/>
    <n v="2"/>
    <s v="November"/>
    <n v="11"/>
    <n v="2023"/>
    <x v="113"/>
    <s v="CUST507"/>
    <x v="1"/>
    <n v="37"/>
    <x v="0"/>
    <x v="2"/>
    <n v="3"/>
    <n v="500"/>
    <n v="1500"/>
    <n v="22.5"/>
  </r>
  <r>
    <n v="508"/>
    <s v="Friday"/>
    <n v="11"/>
    <s v="August"/>
    <n v="8"/>
    <n v="2023"/>
    <x v="124"/>
    <s v="CUST508"/>
    <x v="0"/>
    <n v="58"/>
    <x v="2"/>
    <x v="0"/>
    <n v="2"/>
    <n v="300"/>
    <n v="600"/>
    <n v="9"/>
  </r>
  <r>
    <n v="509"/>
    <s v="Monday"/>
    <n v="26"/>
    <s v="June"/>
    <n v="6"/>
    <n v="2023"/>
    <x v="40"/>
    <s v="CUST509"/>
    <x v="1"/>
    <n v="37"/>
    <x v="0"/>
    <x v="2"/>
    <n v="3"/>
    <n v="300"/>
    <n v="900"/>
    <n v="13.5"/>
  </r>
  <r>
    <n v="510"/>
    <s v="Saturday"/>
    <n v="10"/>
    <s v="June"/>
    <n v="6"/>
    <n v="2023"/>
    <x v="210"/>
    <s v="CUST510"/>
    <x v="1"/>
    <n v="39"/>
    <x v="0"/>
    <x v="0"/>
    <n v="4"/>
    <n v="50"/>
    <n v="200"/>
    <n v="3"/>
  </r>
  <r>
    <n v="511"/>
    <s v="Saturday"/>
    <n v="12"/>
    <s v="August"/>
    <n v="8"/>
    <n v="2023"/>
    <x v="269"/>
    <s v="CUST511"/>
    <x v="0"/>
    <n v="45"/>
    <x v="0"/>
    <x v="0"/>
    <n v="2"/>
    <n v="50"/>
    <n v="100"/>
    <n v="1.5"/>
  </r>
  <r>
    <n v="512"/>
    <s v="Tuesday"/>
    <n v="7"/>
    <s v="November"/>
    <n v="11"/>
    <n v="2023"/>
    <x v="155"/>
    <s v="CUST512"/>
    <x v="1"/>
    <n v="57"/>
    <x v="2"/>
    <x v="0"/>
    <n v="1"/>
    <n v="25"/>
    <n v="25"/>
    <n v="0.375"/>
  </r>
  <r>
    <n v="513"/>
    <s v="Tuesday"/>
    <n v="19"/>
    <s v="September"/>
    <n v="9"/>
    <n v="2023"/>
    <x v="270"/>
    <s v="CUST513"/>
    <x v="0"/>
    <n v="24"/>
    <x v="1"/>
    <x v="2"/>
    <n v="4"/>
    <n v="25"/>
    <n v="100"/>
    <n v="1.5"/>
  </r>
  <r>
    <n v="514"/>
    <s v="Wednesday"/>
    <n v="1"/>
    <s v="March"/>
    <n v="3"/>
    <n v="2023"/>
    <x v="240"/>
    <s v="CUST514"/>
    <x v="1"/>
    <n v="18"/>
    <x v="1"/>
    <x v="2"/>
    <n v="1"/>
    <n v="300"/>
    <n v="300"/>
    <n v="4.5"/>
  </r>
  <r>
    <n v="515"/>
    <s v="Monday"/>
    <n v="17"/>
    <s v="July"/>
    <n v="7"/>
    <n v="2023"/>
    <x v="115"/>
    <s v="CUST515"/>
    <x v="1"/>
    <n v="49"/>
    <x v="0"/>
    <x v="1"/>
    <n v="3"/>
    <n v="300"/>
    <n v="900"/>
    <n v="13.5"/>
  </r>
  <r>
    <n v="516"/>
    <s v="Monday"/>
    <n v="23"/>
    <s v="October"/>
    <n v="10"/>
    <n v="2023"/>
    <x v="54"/>
    <s v="CUST516"/>
    <x v="0"/>
    <n v="30"/>
    <x v="1"/>
    <x v="0"/>
    <n v="4"/>
    <n v="25"/>
    <n v="100"/>
    <n v="1.5"/>
  </r>
  <r>
    <n v="517"/>
    <s v="Saturday"/>
    <n v="8"/>
    <s v="April"/>
    <n v="4"/>
    <n v="2023"/>
    <x v="181"/>
    <s v="CUST517"/>
    <x v="1"/>
    <n v="47"/>
    <x v="0"/>
    <x v="1"/>
    <n v="4"/>
    <n v="25"/>
    <n v="100"/>
    <n v="1.5"/>
  </r>
  <r>
    <n v="518"/>
    <s v="Thursday"/>
    <n v="11"/>
    <s v="May"/>
    <n v="5"/>
    <n v="2023"/>
    <x v="271"/>
    <s v="CUST518"/>
    <x v="1"/>
    <n v="40"/>
    <x v="0"/>
    <x v="1"/>
    <n v="1"/>
    <n v="30"/>
    <n v="30"/>
    <n v="0.44999999999999996"/>
  </r>
  <r>
    <n v="519"/>
    <s v="Monday"/>
    <n v="23"/>
    <s v="January"/>
    <n v="1"/>
    <n v="2023"/>
    <x v="43"/>
    <s v="CUST519"/>
    <x v="1"/>
    <n v="36"/>
    <x v="0"/>
    <x v="2"/>
    <n v="4"/>
    <n v="30"/>
    <n v="120"/>
    <n v="1.7999999999999998"/>
  </r>
  <r>
    <n v="520"/>
    <s v="Friday"/>
    <n v="29"/>
    <s v="December"/>
    <n v="12"/>
    <n v="2023"/>
    <x v="167"/>
    <s v="CUST520"/>
    <x v="1"/>
    <n v="49"/>
    <x v="0"/>
    <x v="2"/>
    <n v="4"/>
    <n v="25"/>
    <n v="100"/>
    <n v="1.5"/>
  </r>
  <r>
    <n v="521"/>
    <s v="Saturday"/>
    <n v="12"/>
    <s v="August"/>
    <n v="8"/>
    <n v="2023"/>
    <x v="269"/>
    <s v="CUST521"/>
    <x v="1"/>
    <n v="47"/>
    <x v="0"/>
    <x v="1"/>
    <n v="4"/>
    <n v="30"/>
    <n v="120"/>
    <n v="1.7999999999999998"/>
  </r>
  <r>
    <n v="522"/>
    <s v="Sunday"/>
    <n v="1"/>
    <s v="January"/>
    <n v="1"/>
    <n v="2023"/>
    <x v="137"/>
    <s v="CUST522"/>
    <x v="0"/>
    <n v="46"/>
    <x v="0"/>
    <x v="0"/>
    <n v="3"/>
    <n v="500"/>
    <n v="1500"/>
    <n v="22.5"/>
  </r>
  <r>
    <n v="523"/>
    <s v="Sunday"/>
    <n v="24"/>
    <s v="September"/>
    <n v="9"/>
    <n v="2023"/>
    <x v="272"/>
    <s v="CUST523"/>
    <x v="1"/>
    <n v="62"/>
    <x v="2"/>
    <x v="2"/>
    <n v="1"/>
    <n v="300"/>
    <n v="300"/>
    <n v="4.5"/>
  </r>
  <r>
    <n v="524"/>
    <s v="Tuesday"/>
    <n v="3"/>
    <s v="October"/>
    <n v="10"/>
    <n v="2023"/>
    <x v="99"/>
    <s v="CUST524"/>
    <x v="0"/>
    <n v="46"/>
    <x v="0"/>
    <x v="0"/>
    <n v="4"/>
    <n v="300"/>
    <n v="1200"/>
    <n v="18"/>
  </r>
  <r>
    <n v="525"/>
    <s v="Monday"/>
    <n v="18"/>
    <s v="December"/>
    <n v="12"/>
    <n v="2023"/>
    <x v="244"/>
    <s v="CUST525"/>
    <x v="1"/>
    <n v="47"/>
    <x v="0"/>
    <x v="0"/>
    <n v="2"/>
    <n v="25"/>
    <n v="50"/>
    <n v="0.75"/>
  </r>
  <r>
    <n v="526"/>
    <s v="Sunday"/>
    <n v="10"/>
    <s v="December"/>
    <n v="12"/>
    <n v="2023"/>
    <x v="70"/>
    <s v="CUST526"/>
    <x v="0"/>
    <n v="33"/>
    <x v="0"/>
    <x v="1"/>
    <n v="2"/>
    <n v="50"/>
    <n v="100"/>
    <n v="1.5"/>
  </r>
  <r>
    <n v="527"/>
    <s v="Tuesday"/>
    <n v="11"/>
    <s v="April"/>
    <n v="4"/>
    <n v="2023"/>
    <x v="273"/>
    <s v="CUST527"/>
    <x v="0"/>
    <n v="57"/>
    <x v="2"/>
    <x v="1"/>
    <n v="2"/>
    <n v="25"/>
    <n v="50"/>
    <n v="0.75"/>
  </r>
  <r>
    <n v="528"/>
    <s v="Thursday"/>
    <n v="6"/>
    <s v="July"/>
    <n v="7"/>
    <n v="2023"/>
    <x v="65"/>
    <s v="CUST528"/>
    <x v="1"/>
    <n v="36"/>
    <x v="0"/>
    <x v="1"/>
    <n v="2"/>
    <n v="30"/>
    <n v="60"/>
    <n v="0.89999999999999991"/>
  </r>
  <r>
    <n v="529"/>
    <s v="Wednesday"/>
    <n v="9"/>
    <s v="August"/>
    <n v="8"/>
    <n v="2023"/>
    <x v="183"/>
    <s v="CUST529"/>
    <x v="1"/>
    <n v="35"/>
    <x v="0"/>
    <x v="1"/>
    <n v="3"/>
    <n v="50"/>
    <n v="150"/>
    <n v="2.25"/>
  </r>
  <r>
    <n v="530"/>
    <s v="Sunday"/>
    <n v="5"/>
    <s v="February"/>
    <n v="2"/>
    <n v="2023"/>
    <x v="57"/>
    <s v="CUST530"/>
    <x v="1"/>
    <n v="18"/>
    <x v="1"/>
    <x v="2"/>
    <n v="4"/>
    <n v="30"/>
    <n v="120"/>
    <n v="1.7999999999999998"/>
  </r>
  <r>
    <n v="531"/>
    <s v="Thursday"/>
    <n v="7"/>
    <s v="December"/>
    <n v="12"/>
    <n v="2023"/>
    <x v="274"/>
    <s v="CUST531"/>
    <x v="0"/>
    <n v="31"/>
    <x v="0"/>
    <x v="2"/>
    <n v="1"/>
    <n v="500"/>
    <n v="500"/>
    <n v="7.5"/>
  </r>
  <r>
    <n v="532"/>
    <s v="Monday"/>
    <n v="19"/>
    <s v="June"/>
    <n v="6"/>
    <n v="2023"/>
    <x v="171"/>
    <s v="CUST532"/>
    <x v="1"/>
    <n v="64"/>
    <x v="2"/>
    <x v="1"/>
    <n v="4"/>
    <n v="30"/>
    <n v="120"/>
    <n v="1.7999999999999998"/>
  </r>
  <r>
    <n v="533"/>
    <s v="Thursday"/>
    <n v="16"/>
    <s v="November"/>
    <n v="11"/>
    <n v="2023"/>
    <x v="275"/>
    <s v="CUST533"/>
    <x v="0"/>
    <n v="19"/>
    <x v="1"/>
    <x v="2"/>
    <n v="3"/>
    <n v="500"/>
    <n v="1500"/>
    <n v="22.5"/>
  </r>
  <r>
    <n v="534"/>
    <s v="Saturday"/>
    <n v="10"/>
    <s v="June"/>
    <n v="6"/>
    <n v="2023"/>
    <x v="210"/>
    <s v="CUST534"/>
    <x v="0"/>
    <n v="45"/>
    <x v="0"/>
    <x v="1"/>
    <n v="2"/>
    <n v="500"/>
    <n v="1000"/>
    <n v="15"/>
  </r>
  <r>
    <n v="535"/>
    <s v="Wednesday"/>
    <n v="6"/>
    <s v="December"/>
    <n v="12"/>
    <n v="2023"/>
    <x v="237"/>
    <s v="CUST535"/>
    <x v="0"/>
    <n v="47"/>
    <x v="0"/>
    <x v="0"/>
    <n v="3"/>
    <n v="30"/>
    <n v="90"/>
    <n v="1.3499999999999999"/>
  </r>
  <r>
    <n v="536"/>
    <s v="Sunday"/>
    <n v="5"/>
    <s v="March"/>
    <n v="3"/>
    <n v="2023"/>
    <x v="46"/>
    <s v="CUST536"/>
    <x v="1"/>
    <n v="55"/>
    <x v="2"/>
    <x v="0"/>
    <n v="4"/>
    <n v="30"/>
    <n v="120"/>
    <n v="1.7999999999999998"/>
  </r>
  <r>
    <n v="537"/>
    <s v="Saturday"/>
    <n v="3"/>
    <s v="June"/>
    <n v="6"/>
    <n v="2023"/>
    <x v="226"/>
    <s v="CUST537"/>
    <x v="1"/>
    <n v="21"/>
    <x v="1"/>
    <x v="0"/>
    <n v="1"/>
    <n v="500"/>
    <n v="500"/>
    <n v="7.5"/>
  </r>
  <r>
    <n v="538"/>
    <s v="Sunday"/>
    <n v="17"/>
    <s v="September"/>
    <n v="9"/>
    <n v="2023"/>
    <x v="129"/>
    <s v="CUST538"/>
    <x v="0"/>
    <n v="18"/>
    <x v="1"/>
    <x v="1"/>
    <n v="3"/>
    <n v="50"/>
    <n v="150"/>
    <n v="2.25"/>
  </r>
  <r>
    <n v="539"/>
    <s v="Thursday"/>
    <n v="8"/>
    <s v="June"/>
    <n v="6"/>
    <n v="2023"/>
    <x v="276"/>
    <s v="CUST539"/>
    <x v="0"/>
    <n v="25"/>
    <x v="1"/>
    <x v="0"/>
    <n v="1"/>
    <n v="500"/>
    <n v="500"/>
    <n v="7.5"/>
  </r>
  <r>
    <n v="540"/>
    <s v="Friday"/>
    <n v="8"/>
    <s v="December"/>
    <n v="12"/>
    <n v="2023"/>
    <x v="236"/>
    <s v="CUST540"/>
    <x v="1"/>
    <n v="46"/>
    <x v="0"/>
    <x v="2"/>
    <n v="3"/>
    <n v="300"/>
    <n v="900"/>
    <n v="13.5"/>
  </r>
  <r>
    <n v="541"/>
    <s v="Saturday"/>
    <n v="29"/>
    <s v="July"/>
    <n v="7"/>
    <n v="2023"/>
    <x v="277"/>
    <s v="CUST541"/>
    <x v="0"/>
    <n v="56"/>
    <x v="2"/>
    <x v="0"/>
    <n v="1"/>
    <n v="500"/>
    <n v="500"/>
    <n v="7.5"/>
  </r>
  <r>
    <n v="542"/>
    <s v="Saturday"/>
    <n v="17"/>
    <s v="June"/>
    <n v="6"/>
    <n v="2023"/>
    <x v="278"/>
    <s v="CUST542"/>
    <x v="1"/>
    <n v="20"/>
    <x v="1"/>
    <x v="0"/>
    <n v="1"/>
    <n v="50"/>
    <n v="50"/>
    <n v="0.75"/>
  </r>
  <r>
    <n v="543"/>
    <s v="Wednesday"/>
    <n v="26"/>
    <s v="July"/>
    <n v="7"/>
    <n v="2023"/>
    <x v="191"/>
    <s v="CUST543"/>
    <x v="0"/>
    <n v="49"/>
    <x v="0"/>
    <x v="0"/>
    <n v="2"/>
    <n v="300"/>
    <n v="600"/>
    <n v="9"/>
  </r>
  <r>
    <n v="544"/>
    <s v="Saturday"/>
    <n v="23"/>
    <s v="December"/>
    <n v="12"/>
    <n v="2023"/>
    <x v="204"/>
    <s v="CUST544"/>
    <x v="1"/>
    <n v="27"/>
    <x v="1"/>
    <x v="2"/>
    <n v="1"/>
    <n v="25"/>
    <n v="25"/>
    <n v="0.375"/>
  </r>
  <r>
    <n v="545"/>
    <s v="Thursday"/>
    <n v="1"/>
    <s v="June"/>
    <n v="6"/>
    <n v="2023"/>
    <x v="207"/>
    <s v="CUST545"/>
    <x v="0"/>
    <n v="27"/>
    <x v="1"/>
    <x v="1"/>
    <n v="2"/>
    <n v="25"/>
    <n v="50"/>
    <n v="0.75"/>
  </r>
  <r>
    <n v="546"/>
    <s v="Wednesday"/>
    <n v="11"/>
    <s v="October"/>
    <n v="10"/>
    <n v="2023"/>
    <x v="120"/>
    <s v="CUST546"/>
    <x v="1"/>
    <n v="36"/>
    <x v="0"/>
    <x v="2"/>
    <n v="4"/>
    <n v="50"/>
    <n v="200"/>
    <n v="3"/>
  </r>
  <r>
    <n v="547"/>
    <s v="Tuesday"/>
    <n v="7"/>
    <s v="March"/>
    <n v="3"/>
    <n v="2023"/>
    <x v="150"/>
    <s v="CUST547"/>
    <x v="0"/>
    <n v="63"/>
    <x v="2"/>
    <x v="1"/>
    <n v="4"/>
    <n v="500"/>
    <n v="2000"/>
    <n v="30"/>
  </r>
  <r>
    <n v="548"/>
    <s v="Sunday"/>
    <n v="9"/>
    <s v="April"/>
    <n v="4"/>
    <n v="2023"/>
    <x v="55"/>
    <s v="CUST548"/>
    <x v="1"/>
    <n v="51"/>
    <x v="2"/>
    <x v="1"/>
    <n v="2"/>
    <n v="30"/>
    <n v="60"/>
    <n v="0.89999999999999991"/>
  </r>
  <r>
    <n v="549"/>
    <s v="Friday"/>
    <n v="4"/>
    <s v="August"/>
    <n v="8"/>
    <n v="2023"/>
    <x v="279"/>
    <s v="CUST549"/>
    <x v="1"/>
    <n v="50"/>
    <x v="2"/>
    <x v="0"/>
    <n v="2"/>
    <n v="50"/>
    <n v="100"/>
    <n v="1.5"/>
  </r>
  <r>
    <n v="550"/>
    <s v="Thursday"/>
    <n v="7"/>
    <s v="December"/>
    <n v="12"/>
    <n v="2023"/>
    <x v="274"/>
    <s v="CUST550"/>
    <x v="0"/>
    <n v="40"/>
    <x v="0"/>
    <x v="1"/>
    <n v="3"/>
    <n v="300"/>
    <n v="900"/>
    <n v="13.5"/>
  </r>
  <r>
    <n v="551"/>
    <s v="Friday"/>
    <n v="14"/>
    <s v="July"/>
    <n v="7"/>
    <n v="2023"/>
    <x v="37"/>
    <s v="CUST551"/>
    <x v="0"/>
    <n v="45"/>
    <x v="0"/>
    <x v="2"/>
    <n v="3"/>
    <n v="300"/>
    <n v="900"/>
    <n v="13.5"/>
  </r>
  <r>
    <n v="552"/>
    <s v="Wednesday"/>
    <n v="13"/>
    <s v="December"/>
    <n v="12"/>
    <n v="2023"/>
    <x v="8"/>
    <s v="CUST552"/>
    <x v="1"/>
    <n v="49"/>
    <x v="0"/>
    <x v="2"/>
    <n v="3"/>
    <n v="25"/>
    <n v="75"/>
    <n v="1.125"/>
  </r>
  <r>
    <n v="553"/>
    <s v="Friday"/>
    <n v="31"/>
    <s v="March"/>
    <n v="3"/>
    <n v="2023"/>
    <x v="280"/>
    <s v="CUST553"/>
    <x v="0"/>
    <n v="24"/>
    <x v="1"/>
    <x v="1"/>
    <n v="4"/>
    <n v="300"/>
    <n v="1200"/>
    <n v="18"/>
  </r>
  <r>
    <n v="554"/>
    <s v="Sunday"/>
    <n v="12"/>
    <s v="November"/>
    <n v="11"/>
    <n v="2023"/>
    <x v="281"/>
    <s v="CUST554"/>
    <x v="1"/>
    <n v="46"/>
    <x v="0"/>
    <x v="0"/>
    <n v="3"/>
    <n v="50"/>
    <n v="150"/>
    <n v="2.25"/>
  </r>
  <r>
    <n v="555"/>
    <s v="Thursday"/>
    <n v="19"/>
    <s v="October"/>
    <n v="10"/>
    <n v="2023"/>
    <x v="218"/>
    <s v="CUST555"/>
    <x v="0"/>
    <n v="25"/>
    <x v="1"/>
    <x v="0"/>
    <n v="1"/>
    <n v="300"/>
    <n v="300"/>
    <n v="4.5"/>
  </r>
  <r>
    <n v="556"/>
    <s v="Sunday"/>
    <n v="4"/>
    <s v="June"/>
    <n v="6"/>
    <n v="2023"/>
    <x v="234"/>
    <s v="CUST556"/>
    <x v="1"/>
    <n v="18"/>
    <x v="1"/>
    <x v="2"/>
    <n v="1"/>
    <n v="50"/>
    <n v="50"/>
    <n v="0.75"/>
  </r>
  <r>
    <n v="557"/>
    <s v="Thursday"/>
    <n v="27"/>
    <s v="July"/>
    <n v="7"/>
    <n v="2023"/>
    <x v="282"/>
    <s v="CUST557"/>
    <x v="1"/>
    <n v="20"/>
    <x v="1"/>
    <x v="0"/>
    <n v="3"/>
    <n v="30"/>
    <n v="90"/>
    <n v="1.3499999999999999"/>
  </r>
  <r>
    <n v="558"/>
    <s v="Sunday"/>
    <n v="8"/>
    <s v="October"/>
    <n v="10"/>
    <n v="2023"/>
    <x v="283"/>
    <s v="CUST558"/>
    <x v="1"/>
    <n v="41"/>
    <x v="0"/>
    <x v="1"/>
    <n v="1"/>
    <n v="25"/>
    <n v="25"/>
    <n v="0.375"/>
  </r>
  <r>
    <n v="559"/>
    <s v="Sunday"/>
    <n v="1"/>
    <s v="January"/>
    <n v="1"/>
    <n v="2023"/>
    <x v="137"/>
    <s v="CUST559"/>
    <x v="1"/>
    <n v="40"/>
    <x v="0"/>
    <x v="1"/>
    <n v="4"/>
    <n v="300"/>
    <n v="1200"/>
    <n v="18"/>
  </r>
  <r>
    <n v="560"/>
    <s v="Monday"/>
    <n v="5"/>
    <s v="June"/>
    <n v="6"/>
    <n v="2023"/>
    <x v="284"/>
    <s v="CUST560"/>
    <x v="1"/>
    <n v="25"/>
    <x v="1"/>
    <x v="2"/>
    <n v="1"/>
    <n v="50"/>
    <n v="50"/>
    <n v="0.75"/>
  </r>
  <r>
    <n v="561"/>
    <s v="Saturday"/>
    <n v="27"/>
    <s v="May"/>
    <n v="5"/>
    <n v="2023"/>
    <x v="203"/>
    <s v="CUST561"/>
    <x v="1"/>
    <n v="64"/>
    <x v="2"/>
    <x v="1"/>
    <n v="4"/>
    <n v="500"/>
    <n v="2000"/>
    <n v="30"/>
  </r>
  <r>
    <n v="562"/>
    <s v="Tuesday"/>
    <n v="18"/>
    <s v="April"/>
    <n v="4"/>
    <n v="2023"/>
    <x v="69"/>
    <s v="CUST562"/>
    <x v="0"/>
    <n v="54"/>
    <x v="2"/>
    <x v="2"/>
    <n v="2"/>
    <n v="25"/>
    <n v="50"/>
    <n v="0.75"/>
  </r>
  <r>
    <n v="563"/>
    <s v="Wednesday"/>
    <n v="9"/>
    <s v="August"/>
    <n v="8"/>
    <n v="2023"/>
    <x v="183"/>
    <s v="CUST563"/>
    <x v="0"/>
    <n v="20"/>
    <x v="1"/>
    <x v="1"/>
    <n v="2"/>
    <n v="30"/>
    <n v="60"/>
    <n v="0.89999999999999991"/>
  </r>
  <r>
    <n v="564"/>
    <s v="Tuesday"/>
    <n v="24"/>
    <s v="October"/>
    <n v="10"/>
    <n v="2023"/>
    <x v="208"/>
    <s v="CUST564"/>
    <x v="0"/>
    <n v="50"/>
    <x v="2"/>
    <x v="2"/>
    <n v="2"/>
    <n v="50"/>
    <n v="100"/>
    <n v="1.5"/>
  </r>
  <r>
    <n v="565"/>
    <s v="Tuesday"/>
    <n v="7"/>
    <s v="November"/>
    <n v="11"/>
    <n v="2023"/>
    <x v="155"/>
    <s v="CUST565"/>
    <x v="1"/>
    <n v="45"/>
    <x v="0"/>
    <x v="0"/>
    <n v="2"/>
    <n v="30"/>
    <n v="60"/>
    <n v="0.89999999999999991"/>
  </r>
  <r>
    <n v="566"/>
    <s v="Saturday"/>
    <n v="2"/>
    <s v="December"/>
    <n v="12"/>
    <n v="2023"/>
    <x v="92"/>
    <s v="CUST566"/>
    <x v="1"/>
    <n v="64"/>
    <x v="2"/>
    <x v="1"/>
    <n v="1"/>
    <n v="30"/>
    <n v="30"/>
    <n v="0.44999999999999996"/>
  </r>
  <r>
    <n v="567"/>
    <s v="Wednesday"/>
    <n v="14"/>
    <s v="June"/>
    <n v="6"/>
    <n v="2023"/>
    <x v="285"/>
    <s v="CUST567"/>
    <x v="1"/>
    <n v="25"/>
    <x v="1"/>
    <x v="1"/>
    <n v="3"/>
    <n v="300"/>
    <n v="900"/>
    <n v="13.5"/>
  </r>
  <r>
    <n v="568"/>
    <s v="Sunday"/>
    <n v="27"/>
    <s v="August"/>
    <n v="8"/>
    <n v="2023"/>
    <x v="286"/>
    <s v="CUST568"/>
    <x v="1"/>
    <n v="51"/>
    <x v="2"/>
    <x v="2"/>
    <n v="1"/>
    <n v="300"/>
    <n v="300"/>
    <n v="4.5"/>
  </r>
  <r>
    <n v="569"/>
    <s v="Tuesday"/>
    <n v="15"/>
    <s v="August"/>
    <n v="8"/>
    <n v="2023"/>
    <x v="196"/>
    <s v="CUST569"/>
    <x v="0"/>
    <n v="52"/>
    <x v="2"/>
    <x v="2"/>
    <n v="4"/>
    <n v="50"/>
    <n v="200"/>
    <n v="3"/>
  </r>
  <r>
    <n v="570"/>
    <s v="Tuesday"/>
    <n v="15"/>
    <s v="August"/>
    <n v="8"/>
    <n v="2023"/>
    <x v="196"/>
    <s v="CUST570"/>
    <x v="0"/>
    <n v="49"/>
    <x v="0"/>
    <x v="1"/>
    <n v="1"/>
    <n v="500"/>
    <n v="500"/>
    <n v="7.5"/>
  </r>
  <r>
    <n v="571"/>
    <s v="Tuesday"/>
    <n v="12"/>
    <s v="December"/>
    <n v="12"/>
    <n v="2023"/>
    <x v="216"/>
    <s v="CUST571"/>
    <x v="1"/>
    <n v="41"/>
    <x v="0"/>
    <x v="2"/>
    <n v="1"/>
    <n v="50"/>
    <n v="50"/>
    <n v="0.75"/>
  </r>
  <r>
    <n v="572"/>
    <s v="Thursday"/>
    <n v="20"/>
    <s v="April"/>
    <n v="4"/>
    <n v="2023"/>
    <x v="175"/>
    <s v="CUST572"/>
    <x v="0"/>
    <n v="31"/>
    <x v="0"/>
    <x v="1"/>
    <n v="4"/>
    <n v="500"/>
    <n v="2000"/>
    <n v="30"/>
  </r>
  <r>
    <n v="573"/>
    <s v="Tuesday"/>
    <n v="19"/>
    <s v="September"/>
    <n v="9"/>
    <n v="2023"/>
    <x v="270"/>
    <s v="CUST573"/>
    <x v="0"/>
    <n v="49"/>
    <x v="0"/>
    <x v="0"/>
    <n v="2"/>
    <n v="30"/>
    <n v="60"/>
    <n v="0.89999999999999991"/>
  </r>
  <r>
    <n v="574"/>
    <s v="Thursday"/>
    <n v="31"/>
    <s v="August"/>
    <n v="8"/>
    <n v="2023"/>
    <x v="178"/>
    <s v="CUST574"/>
    <x v="1"/>
    <n v="63"/>
    <x v="2"/>
    <x v="2"/>
    <n v="2"/>
    <n v="25"/>
    <n v="50"/>
    <n v="0.75"/>
  </r>
  <r>
    <n v="575"/>
    <s v="Tuesday"/>
    <n v="28"/>
    <s v="March"/>
    <n v="3"/>
    <n v="2023"/>
    <x v="287"/>
    <s v="CUST575"/>
    <x v="0"/>
    <n v="60"/>
    <x v="2"/>
    <x v="1"/>
    <n v="2"/>
    <n v="50"/>
    <n v="100"/>
    <n v="1.5"/>
  </r>
  <r>
    <n v="576"/>
    <s v="Monday"/>
    <n v="4"/>
    <s v="December"/>
    <n v="12"/>
    <n v="2023"/>
    <x v="151"/>
    <s v="CUST576"/>
    <x v="1"/>
    <n v="33"/>
    <x v="0"/>
    <x v="0"/>
    <n v="3"/>
    <n v="50"/>
    <n v="150"/>
    <n v="2.25"/>
  </r>
  <r>
    <n v="577"/>
    <s v="Monday"/>
    <n v="13"/>
    <s v="February"/>
    <n v="2"/>
    <n v="2023"/>
    <x v="146"/>
    <s v="CUST577"/>
    <x v="0"/>
    <n v="21"/>
    <x v="1"/>
    <x v="0"/>
    <n v="4"/>
    <n v="500"/>
    <n v="2000"/>
    <n v="30"/>
  </r>
  <r>
    <n v="578"/>
    <s v="Friday"/>
    <n v="26"/>
    <s v="May"/>
    <n v="5"/>
    <n v="2023"/>
    <x v="232"/>
    <s v="CUST578"/>
    <x v="1"/>
    <n v="54"/>
    <x v="2"/>
    <x v="1"/>
    <n v="4"/>
    <n v="30"/>
    <n v="120"/>
    <n v="1.7999999999999998"/>
  </r>
  <r>
    <n v="579"/>
    <s v="Thursday"/>
    <n v="21"/>
    <s v="September"/>
    <n v="9"/>
    <n v="2023"/>
    <x v="172"/>
    <s v="CUST579"/>
    <x v="1"/>
    <n v="38"/>
    <x v="0"/>
    <x v="2"/>
    <n v="1"/>
    <n v="30"/>
    <n v="30"/>
    <n v="0.44999999999999996"/>
  </r>
  <r>
    <n v="580"/>
    <s v="Wednesday"/>
    <n v="6"/>
    <s v="December"/>
    <n v="12"/>
    <n v="2023"/>
    <x v="237"/>
    <s v="CUST580"/>
    <x v="1"/>
    <n v="31"/>
    <x v="0"/>
    <x v="1"/>
    <n v="3"/>
    <n v="500"/>
    <n v="1500"/>
    <n v="22.5"/>
  </r>
  <r>
    <n v="581"/>
    <s v="Tuesday"/>
    <n v="21"/>
    <s v="November"/>
    <n v="11"/>
    <n v="2023"/>
    <x v="245"/>
    <s v="CUST581"/>
    <x v="1"/>
    <n v="48"/>
    <x v="0"/>
    <x v="0"/>
    <n v="2"/>
    <n v="30"/>
    <n v="60"/>
    <n v="0.89999999999999991"/>
  </r>
  <r>
    <n v="582"/>
    <s v="Tuesday"/>
    <n v="14"/>
    <s v="November"/>
    <n v="11"/>
    <n v="2023"/>
    <x v="220"/>
    <s v="CUST582"/>
    <x v="0"/>
    <n v="35"/>
    <x v="0"/>
    <x v="1"/>
    <n v="3"/>
    <n v="300"/>
    <n v="900"/>
    <n v="13.5"/>
  </r>
  <r>
    <n v="583"/>
    <s v="Wednesday"/>
    <n v="21"/>
    <s v="June"/>
    <n v="6"/>
    <n v="2023"/>
    <x v="288"/>
    <s v="CUST583"/>
    <x v="1"/>
    <n v="24"/>
    <x v="1"/>
    <x v="2"/>
    <n v="4"/>
    <n v="25"/>
    <n v="100"/>
    <n v="1.5"/>
  </r>
  <r>
    <n v="584"/>
    <s v="Friday"/>
    <n v="17"/>
    <s v="February"/>
    <n v="2"/>
    <n v="2023"/>
    <x v="15"/>
    <s v="CUST584"/>
    <x v="1"/>
    <n v="27"/>
    <x v="1"/>
    <x v="0"/>
    <n v="4"/>
    <n v="50"/>
    <n v="200"/>
    <n v="3"/>
  </r>
  <r>
    <n v="585"/>
    <s v="Monday"/>
    <n v="1"/>
    <s v="May"/>
    <n v="5"/>
    <n v="2023"/>
    <x v="217"/>
    <s v="CUST585"/>
    <x v="1"/>
    <n v="24"/>
    <x v="1"/>
    <x v="1"/>
    <n v="1"/>
    <n v="25"/>
    <n v="25"/>
    <n v="0.375"/>
  </r>
  <r>
    <n v="586"/>
    <s v="Monday"/>
    <n v="11"/>
    <s v="December"/>
    <n v="12"/>
    <n v="2023"/>
    <x v="186"/>
    <s v="CUST586"/>
    <x v="0"/>
    <n v="50"/>
    <x v="2"/>
    <x v="2"/>
    <n v="1"/>
    <n v="50"/>
    <n v="50"/>
    <n v="0.75"/>
  </r>
  <r>
    <n v="587"/>
    <s v="Thursday"/>
    <n v="8"/>
    <s v="June"/>
    <n v="6"/>
    <n v="2023"/>
    <x v="276"/>
    <s v="CUST587"/>
    <x v="1"/>
    <n v="40"/>
    <x v="0"/>
    <x v="0"/>
    <n v="4"/>
    <n v="300"/>
    <n v="1200"/>
    <n v="18"/>
  </r>
  <r>
    <n v="588"/>
    <s v="Wednesday"/>
    <n v="26"/>
    <s v="April"/>
    <n v="4"/>
    <n v="2023"/>
    <x v="164"/>
    <s v="CUST588"/>
    <x v="0"/>
    <n v="38"/>
    <x v="0"/>
    <x v="2"/>
    <n v="2"/>
    <n v="30"/>
    <n v="60"/>
    <n v="0.89999999999999991"/>
  </r>
  <r>
    <n v="589"/>
    <s v="Wednesday"/>
    <n v="12"/>
    <s v="April"/>
    <n v="4"/>
    <n v="2023"/>
    <x v="22"/>
    <s v="CUST589"/>
    <x v="1"/>
    <n v="36"/>
    <x v="0"/>
    <x v="0"/>
    <n v="2"/>
    <n v="500"/>
    <n v="1000"/>
    <n v="15"/>
  </r>
  <r>
    <n v="590"/>
    <s v="Friday"/>
    <n v="17"/>
    <s v="March"/>
    <n v="3"/>
    <n v="2023"/>
    <x v="255"/>
    <s v="CUST590"/>
    <x v="0"/>
    <n v="36"/>
    <x v="0"/>
    <x v="1"/>
    <n v="3"/>
    <n v="300"/>
    <n v="900"/>
    <n v="13.5"/>
  </r>
  <r>
    <n v="591"/>
    <s v="Friday"/>
    <n v="13"/>
    <s v="January"/>
    <n v="1"/>
    <n v="2023"/>
    <x v="2"/>
    <s v="CUST591"/>
    <x v="0"/>
    <n v="53"/>
    <x v="2"/>
    <x v="2"/>
    <n v="4"/>
    <n v="25"/>
    <n v="100"/>
    <n v="1.5"/>
  </r>
  <r>
    <n v="592"/>
    <s v="Tuesday"/>
    <n v="24"/>
    <s v="January"/>
    <n v="1"/>
    <n v="2023"/>
    <x v="58"/>
    <s v="CUST592"/>
    <x v="1"/>
    <n v="46"/>
    <x v="0"/>
    <x v="0"/>
    <n v="4"/>
    <n v="500"/>
    <n v="2000"/>
    <n v="30"/>
  </r>
  <r>
    <n v="593"/>
    <s v="Saturday"/>
    <n v="6"/>
    <s v="May"/>
    <n v="5"/>
    <n v="2023"/>
    <x v="4"/>
    <s v="CUST593"/>
    <x v="0"/>
    <n v="35"/>
    <x v="0"/>
    <x v="2"/>
    <n v="2"/>
    <n v="30"/>
    <n v="60"/>
    <n v="0.89999999999999991"/>
  </r>
  <r>
    <n v="594"/>
    <s v="Friday"/>
    <n v="1"/>
    <s v="September"/>
    <n v="9"/>
    <n v="2023"/>
    <x v="152"/>
    <s v="CUST594"/>
    <x v="1"/>
    <n v="19"/>
    <x v="1"/>
    <x v="2"/>
    <n v="2"/>
    <n v="300"/>
    <n v="600"/>
    <n v="9"/>
  </r>
  <r>
    <n v="595"/>
    <s v="Thursday"/>
    <n v="9"/>
    <s v="November"/>
    <n v="11"/>
    <n v="2023"/>
    <x v="289"/>
    <s v="CUST595"/>
    <x v="1"/>
    <n v="18"/>
    <x v="1"/>
    <x v="1"/>
    <n v="4"/>
    <n v="500"/>
    <n v="2000"/>
    <n v="30"/>
  </r>
  <r>
    <n v="596"/>
    <s v="Tuesday"/>
    <n v="7"/>
    <s v="February"/>
    <n v="2"/>
    <n v="2023"/>
    <x v="227"/>
    <s v="CUST596"/>
    <x v="1"/>
    <n v="64"/>
    <x v="2"/>
    <x v="2"/>
    <n v="1"/>
    <n v="300"/>
    <n v="300"/>
    <n v="4.5"/>
  </r>
  <r>
    <n v="597"/>
    <s v="Tuesday"/>
    <n v="22"/>
    <s v="August"/>
    <n v="8"/>
    <n v="2023"/>
    <x v="290"/>
    <s v="CUST597"/>
    <x v="0"/>
    <n v="22"/>
    <x v="1"/>
    <x v="0"/>
    <n v="4"/>
    <n v="300"/>
    <n v="1200"/>
    <n v="18"/>
  </r>
  <r>
    <n v="598"/>
    <s v="Tuesday"/>
    <n v="1"/>
    <s v="August"/>
    <n v="8"/>
    <n v="2023"/>
    <x v="291"/>
    <s v="CUST598"/>
    <x v="0"/>
    <n v="37"/>
    <x v="0"/>
    <x v="0"/>
    <n v="4"/>
    <n v="30"/>
    <n v="120"/>
    <n v="1.7999999999999998"/>
  </r>
  <r>
    <n v="599"/>
    <s v="Sunday"/>
    <n v="19"/>
    <s v="November"/>
    <n v="11"/>
    <n v="2023"/>
    <x v="292"/>
    <s v="CUST599"/>
    <x v="1"/>
    <n v="28"/>
    <x v="1"/>
    <x v="0"/>
    <n v="2"/>
    <n v="50"/>
    <n v="100"/>
    <n v="1.5"/>
  </r>
  <r>
    <n v="600"/>
    <s v="Sunday"/>
    <n v="22"/>
    <s v="October"/>
    <n v="10"/>
    <n v="2023"/>
    <x v="293"/>
    <s v="CUST600"/>
    <x v="1"/>
    <n v="59"/>
    <x v="2"/>
    <x v="0"/>
    <n v="2"/>
    <n v="500"/>
    <n v="1000"/>
    <n v="15"/>
  </r>
  <r>
    <n v="601"/>
    <s v="Monday"/>
    <n v="10"/>
    <s v="April"/>
    <n v="4"/>
    <n v="2023"/>
    <x v="294"/>
    <s v="CUST601"/>
    <x v="0"/>
    <n v="19"/>
    <x v="1"/>
    <x v="1"/>
    <n v="1"/>
    <n v="30"/>
    <n v="30"/>
    <n v="0.44999999999999996"/>
  </r>
  <r>
    <n v="602"/>
    <s v="Saturday"/>
    <n v="23"/>
    <s v="December"/>
    <n v="12"/>
    <n v="2023"/>
    <x v="204"/>
    <s v="CUST602"/>
    <x v="1"/>
    <n v="20"/>
    <x v="1"/>
    <x v="2"/>
    <n v="1"/>
    <n v="300"/>
    <n v="300"/>
    <n v="4.5"/>
  </r>
  <r>
    <n v="603"/>
    <s v="Sunday"/>
    <n v="16"/>
    <s v="July"/>
    <n v="7"/>
    <n v="2023"/>
    <x v="295"/>
    <s v="CUST603"/>
    <x v="1"/>
    <n v="40"/>
    <x v="0"/>
    <x v="1"/>
    <n v="3"/>
    <n v="30"/>
    <n v="90"/>
    <n v="1.3499999999999999"/>
  </r>
  <r>
    <n v="604"/>
    <s v="Monday"/>
    <n v="11"/>
    <s v="September"/>
    <n v="9"/>
    <n v="2023"/>
    <x v="296"/>
    <s v="CUST604"/>
    <x v="1"/>
    <n v="29"/>
    <x v="1"/>
    <x v="2"/>
    <n v="4"/>
    <n v="50"/>
    <n v="200"/>
    <n v="3"/>
  </r>
  <r>
    <n v="605"/>
    <s v="Monday"/>
    <n v="24"/>
    <s v="July"/>
    <n v="7"/>
    <n v="2023"/>
    <x v="104"/>
    <s v="CUST605"/>
    <x v="0"/>
    <n v="37"/>
    <x v="0"/>
    <x v="2"/>
    <n v="2"/>
    <n v="500"/>
    <n v="1000"/>
    <n v="15"/>
  </r>
  <r>
    <n v="606"/>
    <s v="Friday"/>
    <n v="5"/>
    <s v="May"/>
    <n v="5"/>
    <n v="2023"/>
    <x v="179"/>
    <s v="CUST606"/>
    <x v="0"/>
    <n v="22"/>
    <x v="1"/>
    <x v="2"/>
    <n v="1"/>
    <n v="50"/>
    <n v="50"/>
    <n v="0.75"/>
  </r>
  <r>
    <n v="607"/>
    <s v="Friday"/>
    <n v="17"/>
    <s v="March"/>
    <n v="3"/>
    <n v="2023"/>
    <x v="255"/>
    <s v="CUST607"/>
    <x v="0"/>
    <n v="54"/>
    <x v="2"/>
    <x v="1"/>
    <n v="3"/>
    <n v="25"/>
    <n v="75"/>
    <n v="1.125"/>
  </r>
  <r>
    <n v="608"/>
    <s v="Saturday"/>
    <n v="2"/>
    <s v="December"/>
    <n v="12"/>
    <n v="2023"/>
    <x v="92"/>
    <s v="CUST608"/>
    <x v="1"/>
    <n v="55"/>
    <x v="2"/>
    <x v="2"/>
    <n v="3"/>
    <n v="500"/>
    <n v="1500"/>
    <n v="22.5"/>
  </r>
  <r>
    <n v="609"/>
    <s v="Tuesday"/>
    <n v="19"/>
    <s v="December"/>
    <n v="12"/>
    <n v="2023"/>
    <x v="80"/>
    <s v="CUST609"/>
    <x v="1"/>
    <n v="47"/>
    <x v="0"/>
    <x v="1"/>
    <n v="2"/>
    <n v="50"/>
    <n v="100"/>
    <n v="1.5"/>
  </r>
  <r>
    <n v="610"/>
    <s v="Tuesday"/>
    <n v="3"/>
    <s v="January"/>
    <n v="1"/>
    <n v="2023"/>
    <x v="297"/>
    <s v="CUST610"/>
    <x v="1"/>
    <n v="26"/>
    <x v="1"/>
    <x v="0"/>
    <n v="2"/>
    <n v="300"/>
    <n v="600"/>
    <n v="9"/>
  </r>
  <r>
    <n v="611"/>
    <s v="Friday"/>
    <n v="24"/>
    <s v="February"/>
    <n v="2"/>
    <n v="2023"/>
    <x v="130"/>
    <s v="CUST611"/>
    <x v="0"/>
    <n v="51"/>
    <x v="2"/>
    <x v="0"/>
    <n v="3"/>
    <n v="500"/>
    <n v="1500"/>
    <n v="22.5"/>
  </r>
  <r>
    <n v="612"/>
    <s v="Sunday"/>
    <n v="6"/>
    <s v="August"/>
    <n v="8"/>
    <n v="2023"/>
    <x v="298"/>
    <s v="CUST612"/>
    <x v="1"/>
    <n v="61"/>
    <x v="2"/>
    <x v="2"/>
    <n v="1"/>
    <n v="500"/>
    <n v="500"/>
    <n v="7.5"/>
  </r>
  <r>
    <n v="613"/>
    <s v="Sunday"/>
    <n v="23"/>
    <s v="April"/>
    <n v="4"/>
    <n v="2023"/>
    <x v="26"/>
    <s v="CUST613"/>
    <x v="1"/>
    <n v="52"/>
    <x v="2"/>
    <x v="1"/>
    <n v="3"/>
    <n v="30"/>
    <n v="90"/>
    <n v="1.3499999999999999"/>
  </r>
  <r>
    <n v="614"/>
    <s v="Saturday"/>
    <n v="1"/>
    <s v="April"/>
    <n v="4"/>
    <n v="2023"/>
    <x v="258"/>
    <s v="CUST614"/>
    <x v="1"/>
    <n v="39"/>
    <x v="0"/>
    <x v="0"/>
    <n v="4"/>
    <n v="300"/>
    <n v="1200"/>
    <n v="18"/>
  </r>
  <r>
    <n v="615"/>
    <s v="Saturday"/>
    <n v="23"/>
    <s v="December"/>
    <n v="12"/>
    <n v="2023"/>
    <x v="204"/>
    <s v="CUST615"/>
    <x v="1"/>
    <n v="61"/>
    <x v="2"/>
    <x v="1"/>
    <n v="4"/>
    <n v="25"/>
    <n v="100"/>
    <n v="1.5"/>
  </r>
  <r>
    <n v="616"/>
    <s v="Saturday"/>
    <n v="23"/>
    <s v="September"/>
    <n v="9"/>
    <n v="2023"/>
    <x v="299"/>
    <s v="CUST616"/>
    <x v="0"/>
    <n v="41"/>
    <x v="0"/>
    <x v="1"/>
    <n v="2"/>
    <n v="50"/>
    <n v="100"/>
    <n v="1.5"/>
  </r>
  <r>
    <n v="617"/>
    <s v="Saturday"/>
    <n v="26"/>
    <s v="August"/>
    <n v="8"/>
    <n v="2023"/>
    <x v="300"/>
    <s v="CUST617"/>
    <x v="0"/>
    <n v="34"/>
    <x v="0"/>
    <x v="2"/>
    <n v="1"/>
    <n v="30"/>
    <n v="30"/>
    <n v="0.44999999999999996"/>
  </r>
  <r>
    <n v="618"/>
    <s v="Thursday"/>
    <n v="26"/>
    <s v="January"/>
    <n v="1"/>
    <n v="2023"/>
    <x v="197"/>
    <s v="CUST618"/>
    <x v="1"/>
    <n v="27"/>
    <x v="1"/>
    <x v="0"/>
    <n v="1"/>
    <n v="50"/>
    <n v="50"/>
    <n v="0.75"/>
  </r>
  <r>
    <n v="619"/>
    <s v="Friday"/>
    <n v="13"/>
    <s v="October"/>
    <n v="10"/>
    <n v="2023"/>
    <x v="81"/>
    <s v="CUST619"/>
    <x v="0"/>
    <n v="47"/>
    <x v="0"/>
    <x v="2"/>
    <n v="4"/>
    <n v="25"/>
    <n v="100"/>
    <n v="1.5"/>
  </r>
  <r>
    <n v="620"/>
    <s v="Monday"/>
    <n v="8"/>
    <s v="May"/>
    <n v="5"/>
    <n v="2023"/>
    <x v="193"/>
    <s v="CUST620"/>
    <x v="0"/>
    <n v="63"/>
    <x v="2"/>
    <x v="2"/>
    <n v="3"/>
    <n v="25"/>
    <n v="75"/>
    <n v="1.125"/>
  </r>
  <r>
    <n v="621"/>
    <s v="Saturday"/>
    <n v="4"/>
    <s v="March"/>
    <n v="3"/>
    <n v="2023"/>
    <x v="301"/>
    <s v="CUST621"/>
    <x v="1"/>
    <n v="40"/>
    <x v="0"/>
    <x v="0"/>
    <n v="2"/>
    <n v="500"/>
    <n v="1000"/>
    <n v="15"/>
  </r>
  <r>
    <n v="622"/>
    <s v="Tuesday"/>
    <n v="22"/>
    <s v="August"/>
    <n v="8"/>
    <n v="2023"/>
    <x v="290"/>
    <s v="CUST622"/>
    <x v="1"/>
    <n v="49"/>
    <x v="0"/>
    <x v="0"/>
    <n v="3"/>
    <n v="25"/>
    <n v="75"/>
    <n v="1.125"/>
  </r>
  <r>
    <n v="623"/>
    <s v="Friday"/>
    <n v="10"/>
    <s v="March"/>
    <n v="3"/>
    <n v="2023"/>
    <x v="239"/>
    <s v="CUST623"/>
    <x v="0"/>
    <n v="34"/>
    <x v="0"/>
    <x v="1"/>
    <n v="3"/>
    <n v="50"/>
    <n v="150"/>
    <n v="2.25"/>
  </r>
  <r>
    <n v="624"/>
    <s v="Saturday"/>
    <n v="26"/>
    <s v="August"/>
    <n v="8"/>
    <n v="2023"/>
    <x v="300"/>
    <s v="CUST624"/>
    <x v="1"/>
    <n v="34"/>
    <x v="0"/>
    <x v="0"/>
    <n v="3"/>
    <n v="300"/>
    <n v="900"/>
    <n v="13.5"/>
  </r>
  <r>
    <n v="625"/>
    <s v="Friday"/>
    <n v="8"/>
    <s v="December"/>
    <n v="12"/>
    <n v="2023"/>
    <x v="236"/>
    <s v="CUST625"/>
    <x v="0"/>
    <n v="31"/>
    <x v="0"/>
    <x v="1"/>
    <n v="1"/>
    <n v="300"/>
    <n v="300"/>
    <n v="4.5"/>
  </r>
  <r>
    <n v="626"/>
    <s v="Friday"/>
    <n v="29"/>
    <s v="September"/>
    <n v="9"/>
    <n v="2023"/>
    <x v="136"/>
    <s v="CUST626"/>
    <x v="1"/>
    <n v="26"/>
    <x v="1"/>
    <x v="1"/>
    <n v="4"/>
    <n v="500"/>
    <n v="2000"/>
    <n v="30"/>
  </r>
  <r>
    <n v="627"/>
    <s v="Saturday"/>
    <n v="14"/>
    <s v="October"/>
    <n v="10"/>
    <n v="2023"/>
    <x v="257"/>
    <s v="CUST627"/>
    <x v="0"/>
    <n v="57"/>
    <x v="2"/>
    <x v="1"/>
    <n v="1"/>
    <n v="50"/>
    <n v="50"/>
    <n v="0.75"/>
  </r>
  <r>
    <n v="628"/>
    <s v="Wednesday"/>
    <n v="1"/>
    <s v="November"/>
    <n v="11"/>
    <n v="2023"/>
    <x v="215"/>
    <s v="CUST628"/>
    <x v="1"/>
    <n v="19"/>
    <x v="1"/>
    <x v="0"/>
    <n v="4"/>
    <n v="50"/>
    <n v="200"/>
    <n v="3"/>
  </r>
  <r>
    <n v="629"/>
    <s v="Monday"/>
    <n v="12"/>
    <s v="June"/>
    <n v="6"/>
    <n v="2023"/>
    <x v="302"/>
    <s v="CUST629"/>
    <x v="0"/>
    <n v="62"/>
    <x v="2"/>
    <x v="2"/>
    <n v="2"/>
    <n v="25"/>
    <n v="50"/>
    <n v="0.75"/>
  </r>
  <r>
    <n v="630"/>
    <s v="Tuesday"/>
    <n v="15"/>
    <s v="August"/>
    <n v="8"/>
    <n v="2023"/>
    <x v="196"/>
    <s v="CUST630"/>
    <x v="0"/>
    <n v="42"/>
    <x v="0"/>
    <x v="1"/>
    <n v="2"/>
    <n v="50"/>
    <n v="100"/>
    <n v="1.5"/>
  </r>
  <r>
    <n v="631"/>
    <s v="Friday"/>
    <n v="10"/>
    <s v="November"/>
    <n v="11"/>
    <n v="2023"/>
    <x v="235"/>
    <s v="CUST631"/>
    <x v="0"/>
    <n v="56"/>
    <x v="2"/>
    <x v="2"/>
    <n v="3"/>
    <n v="30"/>
    <n v="90"/>
    <n v="1.3499999999999999"/>
  </r>
  <r>
    <n v="632"/>
    <s v="Saturday"/>
    <n v="16"/>
    <s v="September"/>
    <n v="9"/>
    <n v="2023"/>
    <x v="18"/>
    <s v="CUST632"/>
    <x v="1"/>
    <n v="26"/>
    <x v="1"/>
    <x v="2"/>
    <n v="4"/>
    <n v="25"/>
    <n v="100"/>
    <n v="1.5"/>
  </r>
  <r>
    <n v="633"/>
    <s v="Monday"/>
    <n v="7"/>
    <s v="August"/>
    <n v="8"/>
    <n v="2023"/>
    <x v="252"/>
    <s v="CUST633"/>
    <x v="0"/>
    <n v="39"/>
    <x v="0"/>
    <x v="0"/>
    <n v="4"/>
    <n v="30"/>
    <n v="120"/>
    <n v="1.7999999999999998"/>
  </r>
  <r>
    <n v="634"/>
    <s v="Sunday"/>
    <n v="8"/>
    <s v="October"/>
    <n v="10"/>
    <n v="2023"/>
    <x v="283"/>
    <s v="CUST634"/>
    <x v="0"/>
    <n v="60"/>
    <x v="2"/>
    <x v="2"/>
    <n v="4"/>
    <n v="500"/>
    <n v="2000"/>
    <n v="30"/>
  </r>
  <r>
    <n v="635"/>
    <s v="Thursday"/>
    <n v="17"/>
    <s v="August"/>
    <n v="8"/>
    <n v="2023"/>
    <x v="303"/>
    <s v="CUST635"/>
    <x v="1"/>
    <n v="63"/>
    <x v="2"/>
    <x v="2"/>
    <n v="3"/>
    <n v="300"/>
    <n v="900"/>
    <n v="13.5"/>
  </r>
  <r>
    <n v="636"/>
    <s v="Thursday"/>
    <n v="23"/>
    <s v="March"/>
    <n v="3"/>
    <n v="2023"/>
    <x v="31"/>
    <s v="CUST636"/>
    <x v="1"/>
    <n v="21"/>
    <x v="1"/>
    <x v="0"/>
    <n v="3"/>
    <n v="500"/>
    <n v="1500"/>
    <n v="22.5"/>
  </r>
  <r>
    <n v="637"/>
    <s v="Friday"/>
    <n v="1"/>
    <s v="September"/>
    <n v="9"/>
    <n v="2023"/>
    <x v="152"/>
    <s v="CUST637"/>
    <x v="0"/>
    <n v="43"/>
    <x v="0"/>
    <x v="1"/>
    <n v="2"/>
    <n v="300"/>
    <n v="600"/>
    <n v="9"/>
  </r>
  <r>
    <n v="638"/>
    <s v="Saturday"/>
    <n v="19"/>
    <s v="August"/>
    <n v="8"/>
    <n v="2023"/>
    <x v="304"/>
    <s v="CUST638"/>
    <x v="0"/>
    <n v="46"/>
    <x v="0"/>
    <x v="2"/>
    <n v="1"/>
    <n v="500"/>
    <n v="500"/>
    <n v="7.5"/>
  </r>
  <r>
    <n v="639"/>
    <s v="Saturday"/>
    <n v="13"/>
    <s v="May"/>
    <n v="5"/>
    <n v="2023"/>
    <x v="305"/>
    <s v="CUST639"/>
    <x v="1"/>
    <n v="62"/>
    <x v="2"/>
    <x v="0"/>
    <n v="4"/>
    <n v="50"/>
    <n v="200"/>
    <n v="3"/>
  </r>
  <r>
    <n v="640"/>
    <s v="Sunday"/>
    <n v="7"/>
    <s v="May"/>
    <n v="5"/>
    <n v="2023"/>
    <x v="98"/>
    <s v="CUST640"/>
    <x v="1"/>
    <n v="51"/>
    <x v="2"/>
    <x v="2"/>
    <n v="4"/>
    <n v="30"/>
    <n v="120"/>
    <n v="1.7999999999999998"/>
  </r>
  <r>
    <n v="641"/>
    <s v="Thursday"/>
    <n v="23"/>
    <s v="November"/>
    <n v="11"/>
    <n v="2023"/>
    <x v="250"/>
    <s v="CUST641"/>
    <x v="1"/>
    <n v="40"/>
    <x v="0"/>
    <x v="2"/>
    <n v="1"/>
    <n v="300"/>
    <n v="300"/>
    <n v="4.5"/>
  </r>
  <r>
    <n v="642"/>
    <s v="Monday"/>
    <n v="22"/>
    <s v="May"/>
    <n v="5"/>
    <n v="2023"/>
    <x v="247"/>
    <s v="CUST642"/>
    <x v="1"/>
    <n v="54"/>
    <x v="2"/>
    <x v="1"/>
    <n v="4"/>
    <n v="25"/>
    <n v="100"/>
    <n v="1.5"/>
  </r>
  <r>
    <n v="643"/>
    <s v="Sunday"/>
    <n v="24"/>
    <s v="September"/>
    <n v="9"/>
    <n v="2023"/>
    <x v="272"/>
    <s v="CUST643"/>
    <x v="1"/>
    <n v="28"/>
    <x v="1"/>
    <x v="2"/>
    <n v="3"/>
    <n v="30"/>
    <n v="90"/>
    <n v="1.3499999999999999"/>
  </r>
  <r>
    <n v="644"/>
    <s v="Wednesday"/>
    <n v="6"/>
    <s v="September"/>
    <n v="9"/>
    <n v="2023"/>
    <x v="147"/>
    <s v="CUST644"/>
    <x v="0"/>
    <n v="23"/>
    <x v="1"/>
    <x v="0"/>
    <n v="3"/>
    <n v="25"/>
    <n v="75"/>
    <n v="1.125"/>
  </r>
  <r>
    <n v="645"/>
    <s v="Friday"/>
    <n v="17"/>
    <s v="November"/>
    <n v="11"/>
    <n v="2023"/>
    <x v="131"/>
    <s v="CUST645"/>
    <x v="1"/>
    <n v="35"/>
    <x v="0"/>
    <x v="2"/>
    <n v="4"/>
    <n v="30"/>
    <n v="120"/>
    <n v="1.7999999999999998"/>
  </r>
  <r>
    <n v="646"/>
    <s v="Wednesday"/>
    <n v="3"/>
    <s v="May"/>
    <n v="5"/>
    <n v="2023"/>
    <x v="143"/>
    <s v="CUST646"/>
    <x v="0"/>
    <n v="38"/>
    <x v="0"/>
    <x v="1"/>
    <n v="3"/>
    <n v="30"/>
    <n v="90"/>
    <n v="1.3499999999999999"/>
  </r>
  <r>
    <n v="647"/>
    <s v="Sunday"/>
    <n v="21"/>
    <s v="May"/>
    <n v="5"/>
    <n v="2023"/>
    <x v="3"/>
    <s v="CUST647"/>
    <x v="0"/>
    <n v="59"/>
    <x v="2"/>
    <x v="1"/>
    <n v="3"/>
    <n v="500"/>
    <n v="1500"/>
    <n v="22.5"/>
  </r>
  <r>
    <n v="648"/>
    <s v="Monday"/>
    <n v="14"/>
    <s v="August"/>
    <n v="8"/>
    <n v="2023"/>
    <x v="306"/>
    <s v="CUST648"/>
    <x v="0"/>
    <n v="53"/>
    <x v="2"/>
    <x v="0"/>
    <n v="4"/>
    <n v="300"/>
    <n v="1200"/>
    <n v="18"/>
  </r>
  <r>
    <n v="649"/>
    <s v="Thursday"/>
    <n v="9"/>
    <s v="February"/>
    <n v="2"/>
    <n v="2023"/>
    <x v="307"/>
    <s v="CUST649"/>
    <x v="1"/>
    <n v="58"/>
    <x v="2"/>
    <x v="1"/>
    <n v="2"/>
    <n v="300"/>
    <n v="600"/>
    <n v="9"/>
  </r>
  <r>
    <n v="650"/>
    <s v="Monday"/>
    <n v="1"/>
    <s v="January"/>
    <n v="1"/>
    <n v="2024"/>
    <x v="158"/>
    <s v="CUST650"/>
    <x v="0"/>
    <n v="55"/>
    <x v="2"/>
    <x v="2"/>
    <n v="1"/>
    <n v="30"/>
    <n v="30"/>
    <n v="0.44999999999999996"/>
  </r>
  <r>
    <n v="651"/>
    <s v="Saturday"/>
    <n v="27"/>
    <s v="May"/>
    <n v="5"/>
    <n v="2023"/>
    <x v="203"/>
    <s v="CUST651"/>
    <x v="0"/>
    <n v="51"/>
    <x v="2"/>
    <x v="1"/>
    <n v="3"/>
    <n v="50"/>
    <n v="150"/>
    <n v="2.25"/>
  </r>
  <r>
    <n v="652"/>
    <s v="Monday"/>
    <n v="1"/>
    <s v="May"/>
    <n v="5"/>
    <n v="2023"/>
    <x v="217"/>
    <s v="CUST652"/>
    <x v="1"/>
    <n v="34"/>
    <x v="0"/>
    <x v="0"/>
    <n v="2"/>
    <n v="50"/>
    <n v="100"/>
    <n v="1.5"/>
  </r>
  <r>
    <n v="653"/>
    <s v="Saturday"/>
    <n v="20"/>
    <s v="May"/>
    <n v="5"/>
    <n v="2023"/>
    <x v="241"/>
    <s v="CUST653"/>
    <x v="0"/>
    <n v="54"/>
    <x v="2"/>
    <x v="1"/>
    <n v="3"/>
    <n v="25"/>
    <n v="75"/>
    <n v="1.125"/>
  </r>
  <r>
    <n v="654"/>
    <s v="Wednesday"/>
    <n v="21"/>
    <s v="June"/>
    <n v="6"/>
    <n v="2023"/>
    <x v="288"/>
    <s v="CUST654"/>
    <x v="0"/>
    <n v="42"/>
    <x v="0"/>
    <x v="1"/>
    <n v="3"/>
    <n v="25"/>
    <n v="75"/>
    <n v="1.125"/>
  </r>
  <r>
    <n v="655"/>
    <s v="Tuesday"/>
    <n v="13"/>
    <s v="June"/>
    <n v="6"/>
    <n v="2023"/>
    <x v="308"/>
    <s v="CUST655"/>
    <x v="1"/>
    <n v="55"/>
    <x v="2"/>
    <x v="1"/>
    <n v="1"/>
    <n v="500"/>
    <n v="500"/>
    <n v="7.5"/>
  </r>
  <r>
    <n v="656"/>
    <s v="Wednesday"/>
    <n v="4"/>
    <s v="October"/>
    <n v="10"/>
    <n v="2023"/>
    <x v="135"/>
    <s v="CUST656"/>
    <x v="0"/>
    <n v="29"/>
    <x v="1"/>
    <x v="0"/>
    <n v="3"/>
    <n v="30"/>
    <n v="90"/>
    <n v="1.3499999999999999"/>
  </r>
  <r>
    <n v="657"/>
    <s v="Saturday"/>
    <n v="11"/>
    <s v="February"/>
    <n v="2"/>
    <n v="2023"/>
    <x v="213"/>
    <s v="CUST657"/>
    <x v="0"/>
    <n v="40"/>
    <x v="0"/>
    <x v="1"/>
    <n v="1"/>
    <n v="25"/>
    <n v="25"/>
    <n v="0.375"/>
  </r>
  <r>
    <n v="658"/>
    <s v="Sunday"/>
    <n v="12"/>
    <s v="March"/>
    <n v="3"/>
    <n v="2023"/>
    <x v="105"/>
    <s v="CUST658"/>
    <x v="0"/>
    <n v="59"/>
    <x v="2"/>
    <x v="1"/>
    <n v="1"/>
    <n v="25"/>
    <n v="25"/>
    <n v="0.375"/>
  </r>
  <r>
    <n v="659"/>
    <s v="Sunday"/>
    <n v="19"/>
    <s v="March"/>
    <n v="3"/>
    <n v="2023"/>
    <x v="309"/>
    <s v="CUST659"/>
    <x v="1"/>
    <n v="39"/>
    <x v="0"/>
    <x v="2"/>
    <n v="1"/>
    <n v="30"/>
    <n v="30"/>
    <n v="0.44999999999999996"/>
  </r>
  <r>
    <n v="660"/>
    <s v="Saturday"/>
    <n v="29"/>
    <s v="April"/>
    <n v="4"/>
    <n v="2023"/>
    <x v="310"/>
    <s v="CUST660"/>
    <x v="1"/>
    <n v="38"/>
    <x v="0"/>
    <x v="0"/>
    <n v="2"/>
    <n v="500"/>
    <n v="1000"/>
    <n v="15"/>
  </r>
  <r>
    <n v="661"/>
    <s v="Sunday"/>
    <n v="16"/>
    <s v="July"/>
    <n v="7"/>
    <n v="2023"/>
    <x v="295"/>
    <s v="CUST661"/>
    <x v="1"/>
    <n v="44"/>
    <x v="0"/>
    <x v="1"/>
    <n v="4"/>
    <n v="25"/>
    <n v="100"/>
    <n v="1.5"/>
  </r>
  <r>
    <n v="662"/>
    <s v="Friday"/>
    <n v="22"/>
    <s v="December"/>
    <n v="12"/>
    <n v="2023"/>
    <x v="311"/>
    <s v="CUST662"/>
    <x v="0"/>
    <n v="48"/>
    <x v="0"/>
    <x v="0"/>
    <n v="2"/>
    <n v="500"/>
    <n v="1000"/>
    <n v="15"/>
  </r>
  <r>
    <n v="663"/>
    <s v="Monday"/>
    <n v="20"/>
    <s v="March"/>
    <n v="3"/>
    <n v="2023"/>
    <x v="111"/>
    <s v="CUST663"/>
    <x v="0"/>
    <n v="23"/>
    <x v="1"/>
    <x v="1"/>
    <n v="4"/>
    <n v="300"/>
    <n v="1200"/>
    <n v="18"/>
  </r>
  <r>
    <n v="664"/>
    <s v="Thursday"/>
    <n v="28"/>
    <s v="December"/>
    <n v="12"/>
    <n v="2023"/>
    <x v="251"/>
    <s v="CUST664"/>
    <x v="1"/>
    <n v="44"/>
    <x v="0"/>
    <x v="1"/>
    <n v="4"/>
    <n v="500"/>
    <n v="2000"/>
    <n v="30"/>
  </r>
  <r>
    <n v="665"/>
    <s v="Thursday"/>
    <n v="20"/>
    <s v="April"/>
    <n v="4"/>
    <n v="2023"/>
    <x v="175"/>
    <s v="CUST665"/>
    <x v="0"/>
    <n v="57"/>
    <x v="2"/>
    <x v="1"/>
    <n v="1"/>
    <n v="50"/>
    <n v="50"/>
    <n v="0.75"/>
  </r>
  <r>
    <n v="666"/>
    <s v="Thursday"/>
    <n v="2"/>
    <s v="February"/>
    <n v="2"/>
    <n v="2023"/>
    <x v="114"/>
    <s v="CUST666"/>
    <x v="0"/>
    <n v="51"/>
    <x v="2"/>
    <x v="2"/>
    <n v="3"/>
    <n v="50"/>
    <n v="150"/>
    <n v="2.25"/>
  </r>
  <r>
    <n v="667"/>
    <s v="Tuesday"/>
    <n v="1"/>
    <s v="August"/>
    <n v="8"/>
    <n v="2023"/>
    <x v="291"/>
    <s v="CUST667"/>
    <x v="1"/>
    <n v="29"/>
    <x v="1"/>
    <x v="2"/>
    <n v="1"/>
    <n v="500"/>
    <n v="500"/>
    <n v="7.5"/>
  </r>
  <r>
    <n v="668"/>
    <s v="Friday"/>
    <n v="28"/>
    <s v="July"/>
    <n v="7"/>
    <n v="2023"/>
    <x v="180"/>
    <s v="CUST668"/>
    <x v="1"/>
    <n v="62"/>
    <x v="2"/>
    <x v="2"/>
    <n v="3"/>
    <n v="50"/>
    <n v="150"/>
    <n v="2.25"/>
  </r>
  <r>
    <n v="669"/>
    <s v="Monday"/>
    <n v="19"/>
    <s v="June"/>
    <n v="6"/>
    <n v="2023"/>
    <x v="171"/>
    <s v="CUST669"/>
    <x v="0"/>
    <n v="24"/>
    <x v="1"/>
    <x v="0"/>
    <n v="4"/>
    <n v="300"/>
    <n v="1200"/>
    <n v="18"/>
  </r>
  <r>
    <n v="670"/>
    <s v="Thursday"/>
    <n v="5"/>
    <s v="October"/>
    <n v="10"/>
    <n v="2023"/>
    <x v="209"/>
    <s v="CUST670"/>
    <x v="0"/>
    <n v="27"/>
    <x v="1"/>
    <x v="0"/>
    <n v="1"/>
    <n v="30"/>
    <n v="30"/>
    <n v="0.44999999999999996"/>
  </r>
  <r>
    <n v="671"/>
    <s v="Sunday"/>
    <n v="27"/>
    <s v="August"/>
    <n v="8"/>
    <n v="2023"/>
    <x v="286"/>
    <s v="CUST671"/>
    <x v="0"/>
    <n v="62"/>
    <x v="2"/>
    <x v="2"/>
    <n v="3"/>
    <n v="50"/>
    <n v="150"/>
    <n v="2.25"/>
  </r>
  <r>
    <n v="672"/>
    <s v="Tuesday"/>
    <n v="1"/>
    <s v="August"/>
    <n v="8"/>
    <n v="2023"/>
    <x v="291"/>
    <s v="CUST672"/>
    <x v="1"/>
    <n v="34"/>
    <x v="0"/>
    <x v="0"/>
    <n v="2"/>
    <n v="50"/>
    <n v="100"/>
    <n v="1.5"/>
  </r>
  <r>
    <n v="673"/>
    <s v="Wednesday"/>
    <n v="1"/>
    <s v="February"/>
    <n v="2"/>
    <n v="2023"/>
    <x v="190"/>
    <s v="CUST673"/>
    <x v="1"/>
    <n v="43"/>
    <x v="0"/>
    <x v="1"/>
    <n v="3"/>
    <n v="500"/>
    <n v="1500"/>
    <n v="22.5"/>
  </r>
  <r>
    <n v="674"/>
    <s v="Sunday"/>
    <n v="16"/>
    <s v="April"/>
    <n v="4"/>
    <n v="2023"/>
    <x v="312"/>
    <s v="CUST674"/>
    <x v="1"/>
    <n v="38"/>
    <x v="0"/>
    <x v="1"/>
    <n v="1"/>
    <n v="300"/>
    <n v="300"/>
    <n v="4.5"/>
  </r>
  <r>
    <n v="675"/>
    <s v="Friday"/>
    <n v="4"/>
    <s v="August"/>
    <n v="8"/>
    <n v="2023"/>
    <x v="279"/>
    <s v="CUST675"/>
    <x v="1"/>
    <n v="45"/>
    <x v="0"/>
    <x v="1"/>
    <n v="2"/>
    <n v="30"/>
    <n v="60"/>
    <n v="0.89999999999999991"/>
  </r>
  <r>
    <n v="676"/>
    <s v="Wednesday"/>
    <n v="19"/>
    <s v="July"/>
    <n v="7"/>
    <n v="2023"/>
    <x v="202"/>
    <s v="CUST676"/>
    <x v="0"/>
    <n v="63"/>
    <x v="2"/>
    <x v="2"/>
    <n v="3"/>
    <n v="500"/>
    <n v="1500"/>
    <n v="22.5"/>
  </r>
  <r>
    <n v="677"/>
    <s v="Friday"/>
    <n v="27"/>
    <s v="October"/>
    <n v="10"/>
    <n v="2023"/>
    <x v="101"/>
    <s v="CUST677"/>
    <x v="1"/>
    <n v="19"/>
    <x v="1"/>
    <x v="0"/>
    <n v="3"/>
    <n v="500"/>
    <n v="1500"/>
    <n v="22.5"/>
  </r>
  <r>
    <n v="678"/>
    <s v="Saturday"/>
    <n v="23"/>
    <s v="December"/>
    <n v="12"/>
    <n v="2023"/>
    <x v="204"/>
    <s v="CUST678"/>
    <x v="1"/>
    <n v="60"/>
    <x v="2"/>
    <x v="2"/>
    <n v="3"/>
    <n v="300"/>
    <n v="900"/>
    <n v="13.5"/>
  </r>
  <r>
    <n v="679"/>
    <s v="Wednesday"/>
    <n v="11"/>
    <s v="January"/>
    <n v="1"/>
    <n v="2023"/>
    <x v="166"/>
    <s v="CUST679"/>
    <x v="1"/>
    <n v="18"/>
    <x v="1"/>
    <x v="0"/>
    <n v="3"/>
    <n v="30"/>
    <n v="90"/>
    <n v="1.3499999999999999"/>
  </r>
  <r>
    <n v="680"/>
    <s v="Sunday"/>
    <n v="22"/>
    <s v="October"/>
    <n v="10"/>
    <n v="2023"/>
    <x v="293"/>
    <s v="CUST680"/>
    <x v="1"/>
    <n v="53"/>
    <x v="2"/>
    <x v="1"/>
    <n v="3"/>
    <n v="300"/>
    <n v="900"/>
    <n v="13.5"/>
  </r>
  <r>
    <n v="681"/>
    <s v="Friday"/>
    <n v="14"/>
    <s v="July"/>
    <n v="7"/>
    <n v="2023"/>
    <x v="37"/>
    <s v="CUST681"/>
    <x v="1"/>
    <n v="43"/>
    <x v="0"/>
    <x v="2"/>
    <n v="2"/>
    <n v="30"/>
    <n v="60"/>
    <n v="0.89999999999999991"/>
  </r>
  <r>
    <n v="682"/>
    <s v="Saturday"/>
    <n v="2"/>
    <s v="September"/>
    <n v="9"/>
    <n v="2023"/>
    <x v="211"/>
    <s v="CUST682"/>
    <x v="0"/>
    <n v="46"/>
    <x v="0"/>
    <x v="0"/>
    <n v="4"/>
    <n v="300"/>
    <n v="1200"/>
    <n v="18"/>
  </r>
  <r>
    <n v="683"/>
    <s v="Wednesday"/>
    <n v="4"/>
    <s v="January"/>
    <n v="1"/>
    <n v="2023"/>
    <x v="30"/>
    <s v="CUST683"/>
    <x v="0"/>
    <n v="38"/>
    <x v="0"/>
    <x v="0"/>
    <n v="2"/>
    <n v="500"/>
    <n v="1000"/>
    <n v="15"/>
  </r>
  <r>
    <n v="684"/>
    <s v="Friday"/>
    <n v="30"/>
    <s v="June"/>
    <n v="6"/>
    <n v="2023"/>
    <x v="313"/>
    <s v="CUST684"/>
    <x v="1"/>
    <n v="28"/>
    <x v="1"/>
    <x v="1"/>
    <n v="2"/>
    <n v="500"/>
    <n v="1000"/>
    <n v="15"/>
  </r>
  <r>
    <n v="685"/>
    <s v="Friday"/>
    <n v="2"/>
    <s v="June"/>
    <n v="6"/>
    <n v="2023"/>
    <x v="132"/>
    <s v="CUST685"/>
    <x v="0"/>
    <n v="57"/>
    <x v="2"/>
    <x v="2"/>
    <n v="2"/>
    <n v="25"/>
    <n v="50"/>
    <n v="0.75"/>
  </r>
  <r>
    <n v="686"/>
    <s v="Wednesday"/>
    <n v="19"/>
    <s v="July"/>
    <n v="7"/>
    <n v="2023"/>
    <x v="202"/>
    <s v="CUST686"/>
    <x v="1"/>
    <n v="28"/>
    <x v="1"/>
    <x v="2"/>
    <n v="4"/>
    <n v="50"/>
    <n v="200"/>
    <n v="3"/>
  </r>
  <r>
    <n v="687"/>
    <s v="Thursday"/>
    <n v="3"/>
    <s v="August"/>
    <n v="8"/>
    <n v="2023"/>
    <x v="25"/>
    <s v="CUST687"/>
    <x v="1"/>
    <n v="53"/>
    <x v="2"/>
    <x v="2"/>
    <n v="1"/>
    <n v="300"/>
    <n v="300"/>
    <n v="4.5"/>
  </r>
  <r>
    <n v="688"/>
    <s v="Tuesday"/>
    <n v="3"/>
    <s v="October"/>
    <n v="10"/>
    <n v="2023"/>
    <x v="99"/>
    <s v="CUST688"/>
    <x v="0"/>
    <n v="56"/>
    <x v="2"/>
    <x v="1"/>
    <n v="4"/>
    <n v="25"/>
    <n v="100"/>
    <n v="1.5"/>
  </r>
  <r>
    <n v="689"/>
    <s v="Saturday"/>
    <n v="7"/>
    <s v="October"/>
    <n v="10"/>
    <n v="2023"/>
    <x v="9"/>
    <s v="CUST689"/>
    <x v="0"/>
    <n v="57"/>
    <x v="2"/>
    <x v="2"/>
    <n v="2"/>
    <n v="50"/>
    <n v="100"/>
    <n v="1.5"/>
  </r>
  <r>
    <n v="690"/>
    <s v="Sunday"/>
    <n v="5"/>
    <s v="November"/>
    <n v="11"/>
    <n v="2023"/>
    <x v="19"/>
    <s v="CUST690"/>
    <x v="1"/>
    <n v="52"/>
    <x v="2"/>
    <x v="1"/>
    <n v="3"/>
    <n v="300"/>
    <n v="900"/>
    <n v="13.5"/>
  </r>
  <r>
    <n v="691"/>
    <s v="Sunday"/>
    <n v="23"/>
    <s v="April"/>
    <n v="4"/>
    <n v="2023"/>
    <x v="26"/>
    <s v="CUST691"/>
    <x v="1"/>
    <n v="51"/>
    <x v="2"/>
    <x v="1"/>
    <n v="3"/>
    <n v="30"/>
    <n v="90"/>
    <n v="1.3499999999999999"/>
  </r>
  <r>
    <n v="692"/>
    <s v="Thursday"/>
    <n v="7"/>
    <s v="September"/>
    <n v="9"/>
    <n v="2023"/>
    <x v="206"/>
    <s v="CUST692"/>
    <x v="1"/>
    <n v="64"/>
    <x v="2"/>
    <x v="1"/>
    <n v="2"/>
    <n v="50"/>
    <n v="100"/>
    <n v="1.5"/>
  </r>
  <r>
    <n v="693"/>
    <s v="Sunday"/>
    <n v="23"/>
    <s v="April"/>
    <n v="4"/>
    <n v="2023"/>
    <x v="26"/>
    <s v="CUST693"/>
    <x v="0"/>
    <n v="41"/>
    <x v="0"/>
    <x v="0"/>
    <n v="3"/>
    <n v="500"/>
    <n v="1500"/>
    <n v="22.5"/>
  </r>
  <r>
    <n v="694"/>
    <s v="Saturday"/>
    <n v="20"/>
    <s v="May"/>
    <n v="5"/>
    <n v="2023"/>
    <x v="241"/>
    <s v="CUST694"/>
    <x v="1"/>
    <n v="39"/>
    <x v="0"/>
    <x v="2"/>
    <n v="2"/>
    <n v="25"/>
    <n v="50"/>
    <n v="0.75"/>
  </r>
  <r>
    <n v="695"/>
    <s v="Saturday"/>
    <n v="12"/>
    <s v="August"/>
    <n v="8"/>
    <n v="2023"/>
    <x v="269"/>
    <s v="CUST695"/>
    <x v="1"/>
    <n v="22"/>
    <x v="1"/>
    <x v="2"/>
    <n v="3"/>
    <n v="50"/>
    <n v="150"/>
    <n v="2.25"/>
  </r>
  <r>
    <n v="696"/>
    <s v="Wednesday"/>
    <n v="6"/>
    <s v="September"/>
    <n v="9"/>
    <n v="2023"/>
    <x v="147"/>
    <s v="CUST696"/>
    <x v="1"/>
    <n v="50"/>
    <x v="2"/>
    <x v="1"/>
    <n v="4"/>
    <n v="50"/>
    <n v="200"/>
    <n v="3"/>
  </r>
  <r>
    <n v="697"/>
    <s v="Sunday"/>
    <n v="15"/>
    <s v="January"/>
    <n v="1"/>
    <n v="2023"/>
    <x v="267"/>
    <s v="CUST697"/>
    <x v="0"/>
    <n v="53"/>
    <x v="2"/>
    <x v="1"/>
    <n v="1"/>
    <n v="500"/>
    <n v="500"/>
    <n v="7.5"/>
  </r>
  <r>
    <n v="698"/>
    <s v="Wednesday"/>
    <n v="19"/>
    <s v="July"/>
    <n v="7"/>
    <n v="2023"/>
    <x v="202"/>
    <s v="CUST698"/>
    <x v="1"/>
    <n v="64"/>
    <x v="2"/>
    <x v="2"/>
    <n v="1"/>
    <n v="300"/>
    <n v="300"/>
    <n v="4.5"/>
  </r>
  <r>
    <n v="699"/>
    <s v="Thursday"/>
    <n v="22"/>
    <s v="June"/>
    <n v="6"/>
    <n v="2023"/>
    <x v="36"/>
    <s v="CUST699"/>
    <x v="1"/>
    <n v="37"/>
    <x v="0"/>
    <x v="1"/>
    <n v="4"/>
    <n v="30"/>
    <n v="120"/>
    <n v="1.7999999999999998"/>
  </r>
  <r>
    <n v="700"/>
    <s v="Saturday"/>
    <n v="9"/>
    <s v="December"/>
    <n v="12"/>
    <n v="2023"/>
    <x v="174"/>
    <s v="CUST700"/>
    <x v="0"/>
    <n v="36"/>
    <x v="0"/>
    <x v="2"/>
    <n v="4"/>
    <n v="500"/>
    <n v="2000"/>
    <n v="30"/>
  </r>
  <r>
    <n v="701"/>
    <s v="Thursday"/>
    <n v="14"/>
    <s v="December"/>
    <n v="12"/>
    <n v="2023"/>
    <x v="266"/>
    <s v="CUST701"/>
    <x v="1"/>
    <n v="52"/>
    <x v="2"/>
    <x v="0"/>
    <n v="2"/>
    <n v="30"/>
    <n v="60"/>
    <n v="0.89999999999999991"/>
  </r>
  <r>
    <n v="702"/>
    <s v="Thursday"/>
    <n v="27"/>
    <s v="July"/>
    <n v="7"/>
    <n v="2023"/>
    <x v="282"/>
    <s v="CUST702"/>
    <x v="1"/>
    <n v="60"/>
    <x v="2"/>
    <x v="1"/>
    <n v="2"/>
    <n v="300"/>
    <n v="600"/>
    <n v="9"/>
  </r>
  <r>
    <n v="703"/>
    <s v="Sunday"/>
    <n v="26"/>
    <s v="March"/>
    <n v="3"/>
    <n v="2023"/>
    <x v="154"/>
    <s v="CUST703"/>
    <x v="0"/>
    <n v="34"/>
    <x v="0"/>
    <x v="2"/>
    <n v="2"/>
    <n v="50"/>
    <n v="100"/>
    <n v="1.5"/>
  </r>
  <r>
    <n v="704"/>
    <s v="Monday"/>
    <n v="28"/>
    <s v="August"/>
    <n v="8"/>
    <n v="2023"/>
    <x v="117"/>
    <s v="CUST704"/>
    <x v="1"/>
    <n v="62"/>
    <x v="2"/>
    <x v="1"/>
    <n v="3"/>
    <n v="30"/>
    <n v="90"/>
    <n v="1.3499999999999999"/>
  </r>
  <r>
    <n v="705"/>
    <s v="Tuesday"/>
    <n v="7"/>
    <s v="March"/>
    <n v="3"/>
    <n v="2023"/>
    <x v="150"/>
    <s v="CUST705"/>
    <x v="0"/>
    <n v="60"/>
    <x v="2"/>
    <x v="2"/>
    <n v="2"/>
    <n v="25"/>
    <n v="50"/>
    <n v="0.75"/>
  </r>
  <r>
    <n v="706"/>
    <s v="Wednesday"/>
    <n v="15"/>
    <s v="November"/>
    <n v="11"/>
    <n v="2023"/>
    <x v="229"/>
    <s v="CUST706"/>
    <x v="0"/>
    <n v="51"/>
    <x v="2"/>
    <x v="2"/>
    <n v="4"/>
    <n v="25"/>
    <n v="100"/>
    <n v="1.5"/>
  </r>
  <r>
    <n v="707"/>
    <s v="Sunday"/>
    <n v="1"/>
    <s v="October"/>
    <n v="10"/>
    <n v="2023"/>
    <x v="77"/>
    <s v="CUST707"/>
    <x v="1"/>
    <n v="26"/>
    <x v="1"/>
    <x v="1"/>
    <n v="1"/>
    <n v="500"/>
    <n v="500"/>
    <n v="7.5"/>
  </r>
  <r>
    <n v="708"/>
    <s v="Saturday"/>
    <n v="14"/>
    <s v="January"/>
    <n v="1"/>
    <n v="2023"/>
    <x v="20"/>
    <s v="CUST708"/>
    <x v="1"/>
    <n v="43"/>
    <x v="0"/>
    <x v="0"/>
    <n v="3"/>
    <n v="300"/>
    <n v="900"/>
    <n v="13.5"/>
  </r>
  <r>
    <n v="709"/>
    <s v="Friday"/>
    <n v="21"/>
    <s v="July"/>
    <n v="7"/>
    <n v="2023"/>
    <x v="314"/>
    <s v="CUST709"/>
    <x v="1"/>
    <n v="19"/>
    <x v="1"/>
    <x v="2"/>
    <n v="2"/>
    <n v="500"/>
    <n v="1000"/>
    <n v="15"/>
  </r>
  <r>
    <n v="710"/>
    <s v="Tuesday"/>
    <n v="31"/>
    <s v="October"/>
    <n v="10"/>
    <n v="2023"/>
    <x v="315"/>
    <s v="CUST710"/>
    <x v="1"/>
    <n v="26"/>
    <x v="1"/>
    <x v="2"/>
    <n v="3"/>
    <n v="500"/>
    <n v="1500"/>
    <n v="22.5"/>
  </r>
  <r>
    <n v="711"/>
    <s v="Monday"/>
    <n v="16"/>
    <s v="October"/>
    <n v="10"/>
    <n v="2023"/>
    <x v="230"/>
    <s v="CUST711"/>
    <x v="0"/>
    <n v="26"/>
    <x v="1"/>
    <x v="2"/>
    <n v="3"/>
    <n v="500"/>
    <n v="1500"/>
    <n v="22.5"/>
  </r>
  <r>
    <n v="712"/>
    <s v="Wednesday"/>
    <n v="6"/>
    <s v="December"/>
    <n v="12"/>
    <n v="2023"/>
    <x v="237"/>
    <s v="CUST712"/>
    <x v="1"/>
    <n v="57"/>
    <x v="2"/>
    <x v="0"/>
    <n v="2"/>
    <n v="25"/>
    <n v="50"/>
    <n v="0.75"/>
  </r>
  <r>
    <n v="713"/>
    <s v="Saturday"/>
    <n v="14"/>
    <s v="January"/>
    <n v="1"/>
    <n v="2023"/>
    <x v="20"/>
    <s v="CUST713"/>
    <x v="0"/>
    <n v="34"/>
    <x v="0"/>
    <x v="0"/>
    <n v="3"/>
    <n v="25"/>
    <n v="75"/>
    <n v="1.125"/>
  </r>
  <r>
    <n v="714"/>
    <s v="Sunday"/>
    <n v="12"/>
    <s v="February"/>
    <n v="2"/>
    <n v="2023"/>
    <x v="316"/>
    <s v="CUST714"/>
    <x v="1"/>
    <n v="18"/>
    <x v="1"/>
    <x v="1"/>
    <n v="1"/>
    <n v="500"/>
    <n v="500"/>
    <n v="7.5"/>
  </r>
  <r>
    <n v="715"/>
    <s v="Sunday"/>
    <n v="26"/>
    <s v="November"/>
    <n v="11"/>
    <n v="2023"/>
    <x v="95"/>
    <s v="CUST715"/>
    <x v="1"/>
    <n v="42"/>
    <x v="0"/>
    <x v="0"/>
    <n v="4"/>
    <n v="25"/>
    <n v="100"/>
    <n v="1.5"/>
  </r>
  <r>
    <n v="716"/>
    <s v="Tuesday"/>
    <n v="8"/>
    <s v="August"/>
    <n v="8"/>
    <n v="2023"/>
    <x v="102"/>
    <s v="CUST716"/>
    <x v="1"/>
    <n v="60"/>
    <x v="2"/>
    <x v="1"/>
    <n v="4"/>
    <n v="300"/>
    <n v="1200"/>
    <n v="18"/>
  </r>
  <r>
    <n v="717"/>
    <s v="Saturday"/>
    <n v="11"/>
    <s v="March"/>
    <n v="3"/>
    <n v="2023"/>
    <x v="317"/>
    <s v="CUST717"/>
    <x v="0"/>
    <n v="57"/>
    <x v="2"/>
    <x v="1"/>
    <n v="1"/>
    <n v="500"/>
    <n v="500"/>
    <n v="7.5"/>
  </r>
  <r>
    <n v="718"/>
    <s v="Friday"/>
    <n v="25"/>
    <s v="August"/>
    <n v="8"/>
    <n v="2023"/>
    <x v="78"/>
    <s v="CUST718"/>
    <x v="1"/>
    <n v="59"/>
    <x v="2"/>
    <x v="0"/>
    <n v="3"/>
    <n v="25"/>
    <n v="75"/>
    <n v="1.125"/>
  </r>
  <r>
    <n v="719"/>
    <s v="Tuesday"/>
    <n v="4"/>
    <s v="April"/>
    <n v="4"/>
    <n v="2023"/>
    <x v="194"/>
    <s v="CUST719"/>
    <x v="1"/>
    <n v="42"/>
    <x v="0"/>
    <x v="1"/>
    <n v="2"/>
    <n v="30"/>
    <n v="60"/>
    <n v="0.89999999999999991"/>
  </r>
  <r>
    <n v="720"/>
    <s v="Thursday"/>
    <n v="26"/>
    <s v="January"/>
    <n v="1"/>
    <n v="2023"/>
    <x v="197"/>
    <s v="CUST720"/>
    <x v="1"/>
    <n v="56"/>
    <x v="2"/>
    <x v="0"/>
    <n v="3"/>
    <n v="500"/>
    <n v="1500"/>
    <n v="22.5"/>
  </r>
  <r>
    <n v="721"/>
    <s v="Sunday"/>
    <n v="14"/>
    <s v="May"/>
    <n v="5"/>
    <n v="2023"/>
    <x v="224"/>
    <s v="CUST721"/>
    <x v="1"/>
    <n v="52"/>
    <x v="2"/>
    <x v="1"/>
    <n v="1"/>
    <n v="500"/>
    <n v="500"/>
    <n v="7.5"/>
  </r>
  <r>
    <n v="722"/>
    <s v="Friday"/>
    <n v="14"/>
    <s v="July"/>
    <n v="7"/>
    <n v="2023"/>
    <x v="37"/>
    <s v="CUST722"/>
    <x v="0"/>
    <n v="20"/>
    <x v="1"/>
    <x v="0"/>
    <n v="3"/>
    <n v="300"/>
    <n v="900"/>
    <n v="13.5"/>
  </r>
  <r>
    <n v="723"/>
    <s v="Saturday"/>
    <n v="17"/>
    <s v="June"/>
    <n v="6"/>
    <n v="2023"/>
    <x v="278"/>
    <s v="CUST723"/>
    <x v="1"/>
    <n v="54"/>
    <x v="2"/>
    <x v="0"/>
    <n v="4"/>
    <n v="50"/>
    <n v="200"/>
    <n v="3"/>
  </r>
  <r>
    <n v="724"/>
    <s v="Wednesday"/>
    <n v="19"/>
    <s v="April"/>
    <n v="4"/>
    <n v="2023"/>
    <x v="90"/>
    <s v="CUST724"/>
    <x v="0"/>
    <n v="61"/>
    <x v="2"/>
    <x v="1"/>
    <n v="3"/>
    <n v="50"/>
    <n v="150"/>
    <n v="2.25"/>
  </r>
  <r>
    <n v="725"/>
    <s v="Monday"/>
    <n v="21"/>
    <s v="August"/>
    <n v="8"/>
    <n v="2023"/>
    <x v="63"/>
    <s v="CUST725"/>
    <x v="0"/>
    <n v="61"/>
    <x v="2"/>
    <x v="2"/>
    <n v="1"/>
    <n v="300"/>
    <n v="300"/>
    <n v="4.5"/>
  </r>
  <r>
    <n v="726"/>
    <s v="Saturday"/>
    <n v="17"/>
    <s v="June"/>
    <n v="6"/>
    <n v="2023"/>
    <x v="278"/>
    <s v="CUST726"/>
    <x v="0"/>
    <n v="47"/>
    <x v="0"/>
    <x v="1"/>
    <n v="4"/>
    <n v="300"/>
    <n v="1200"/>
    <n v="18"/>
  </r>
  <r>
    <n v="727"/>
    <s v="Thursday"/>
    <n v="22"/>
    <s v="June"/>
    <n v="6"/>
    <n v="2023"/>
    <x v="36"/>
    <s v="CUST727"/>
    <x v="0"/>
    <n v="55"/>
    <x v="2"/>
    <x v="0"/>
    <n v="3"/>
    <n v="300"/>
    <n v="900"/>
    <n v="13.5"/>
  </r>
  <r>
    <n v="728"/>
    <s v="Friday"/>
    <n v="14"/>
    <s v="July"/>
    <n v="7"/>
    <n v="2023"/>
    <x v="37"/>
    <s v="CUST728"/>
    <x v="0"/>
    <n v="51"/>
    <x v="2"/>
    <x v="2"/>
    <n v="3"/>
    <n v="50"/>
    <n v="150"/>
    <n v="2.25"/>
  </r>
  <r>
    <n v="729"/>
    <s v="Tuesday"/>
    <n v="23"/>
    <s v="May"/>
    <n v="5"/>
    <n v="2023"/>
    <x v="29"/>
    <s v="CUST729"/>
    <x v="0"/>
    <n v="29"/>
    <x v="1"/>
    <x v="1"/>
    <n v="4"/>
    <n v="300"/>
    <n v="1200"/>
    <n v="18"/>
  </r>
  <r>
    <n v="730"/>
    <s v="Friday"/>
    <n v="4"/>
    <s v="August"/>
    <n v="8"/>
    <n v="2023"/>
    <x v="279"/>
    <s v="CUST730"/>
    <x v="1"/>
    <n v="36"/>
    <x v="0"/>
    <x v="1"/>
    <n v="2"/>
    <n v="25"/>
    <n v="50"/>
    <n v="0.75"/>
  </r>
  <r>
    <n v="731"/>
    <s v="Wednesday"/>
    <n v="10"/>
    <s v="May"/>
    <n v="5"/>
    <n v="2023"/>
    <x v="318"/>
    <s v="CUST731"/>
    <x v="0"/>
    <n v="54"/>
    <x v="2"/>
    <x v="1"/>
    <n v="4"/>
    <n v="500"/>
    <n v="2000"/>
    <n v="30"/>
  </r>
  <r>
    <n v="732"/>
    <s v="Saturday"/>
    <n v="11"/>
    <s v="February"/>
    <n v="2"/>
    <n v="2023"/>
    <x v="213"/>
    <s v="CUST732"/>
    <x v="0"/>
    <n v="61"/>
    <x v="2"/>
    <x v="2"/>
    <n v="2"/>
    <n v="500"/>
    <n v="1000"/>
    <n v="15"/>
  </r>
  <r>
    <n v="733"/>
    <s v="Tuesday"/>
    <n v="29"/>
    <s v="August"/>
    <n v="8"/>
    <n v="2023"/>
    <x v="261"/>
    <s v="CUST733"/>
    <x v="0"/>
    <n v="34"/>
    <x v="0"/>
    <x v="0"/>
    <n v="1"/>
    <n v="30"/>
    <n v="30"/>
    <n v="0.44999999999999996"/>
  </r>
  <r>
    <n v="734"/>
    <s v="Tuesday"/>
    <n v="10"/>
    <s v="January"/>
    <n v="1"/>
    <n v="2023"/>
    <x v="141"/>
    <s v="CUST734"/>
    <x v="1"/>
    <n v="27"/>
    <x v="1"/>
    <x v="1"/>
    <n v="1"/>
    <n v="30"/>
    <n v="30"/>
    <n v="0.44999999999999996"/>
  </r>
  <r>
    <n v="735"/>
    <s v="Wednesday"/>
    <n v="4"/>
    <s v="October"/>
    <n v="10"/>
    <n v="2023"/>
    <x v="135"/>
    <s v="CUST735"/>
    <x v="1"/>
    <n v="64"/>
    <x v="2"/>
    <x v="1"/>
    <n v="4"/>
    <n v="500"/>
    <n v="2000"/>
    <n v="30"/>
  </r>
  <r>
    <n v="736"/>
    <s v="Friday"/>
    <n v="27"/>
    <s v="January"/>
    <n v="1"/>
    <n v="2023"/>
    <x v="246"/>
    <s v="CUST736"/>
    <x v="0"/>
    <n v="29"/>
    <x v="1"/>
    <x v="1"/>
    <n v="4"/>
    <n v="25"/>
    <n v="100"/>
    <n v="1.5"/>
  </r>
  <r>
    <n v="737"/>
    <s v="Thursday"/>
    <n v="29"/>
    <s v="June"/>
    <n v="6"/>
    <n v="2023"/>
    <x v="263"/>
    <s v="CUST737"/>
    <x v="1"/>
    <n v="33"/>
    <x v="0"/>
    <x v="1"/>
    <n v="1"/>
    <n v="50"/>
    <n v="50"/>
    <n v="0.75"/>
  </r>
  <r>
    <n v="738"/>
    <s v="Tuesday"/>
    <n v="25"/>
    <s v="April"/>
    <n v="4"/>
    <n v="2023"/>
    <x v="5"/>
    <s v="CUST738"/>
    <x v="0"/>
    <n v="41"/>
    <x v="0"/>
    <x v="1"/>
    <n v="2"/>
    <n v="50"/>
    <n v="100"/>
    <n v="1.5"/>
  </r>
  <r>
    <n v="739"/>
    <s v="Wednesday"/>
    <n v="29"/>
    <s v="November"/>
    <n v="11"/>
    <n v="2023"/>
    <x v="23"/>
    <s v="CUST739"/>
    <x v="0"/>
    <n v="36"/>
    <x v="0"/>
    <x v="0"/>
    <n v="1"/>
    <n v="25"/>
    <n v="25"/>
    <n v="0.375"/>
  </r>
  <r>
    <n v="740"/>
    <s v="Sunday"/>
    <n v="5"/>
    <s v="February"/>
    <n v="2"/>
    <n v="2023"/>
    <x v="57"/>
    <s v="CUST740"/>
    <x v="1"/>
    <n v="25"/>
    <x v="1"/>
    <x v="0"/>
    <n v="4"/>
    <n v="50"/>
    <n v="200"/>
    <n v="3"/>
  </r>
  <r>
    <n v="741"/>
    <s v="Thursday"/>
    <n v="30"/>
    <s v="November"/>
    <n v="11"/>
    <n v="2023"/>
    <x v="198"/>
    <s v="CUST741"/>
    <x v="0"/>
    <n v="48"/>
    <x v="0"/>
    <x v="1"/>
    <n v="1"/>
    <n v="300"/>
    <n v="300"/>
    <n v="4.5"/>
  </r>
  <r>
    <n v="742"/>
    <s v="Saturday"/>
    <n v="21"/>
    <s v="January"/>
    <n v="1"/>
    <n v="2023"/>
    <x v="219"/>
    <s v="CUST742"/>
    <x v="1"/>
    <n v="38"/>
    <x v="0"/>
    <x v="2"/>
    <n v="4"/>
    <n v="500"/>
    <n v="2000"/>
    <n v="30"/>
  </r>
  <r>
    <n v="743"/>
    <s v="Monday"/>
    <n v="16"/>
    <s v="January"/>
    <n v="1"/>
    <n v="2023"/>
    <x v="14"/>
    <s v="CUST743"/>
    <x v="1"/>
    <n v="34"/>
    <x v="0"/>
    <x v="0"/>
    <n v="4"/>
    <n v="500"/>
    <n v="2000"/>
    <n v="30"/>
  </r>
  <r>
    <n v="744"/>
    <s v="Sunday"/>
    <n v="7"/>
    <s v="May"/>
    <n v="5"/>
    <n v="2023"/>
    <x v="98"/>
    <s v="CUST744"/>
    <x v="0"/>
    <n v="40"/>
    <x v="0"/>
    <x v="2"/>
    <n v="1"/>
    <n v="25"/>
    <n v="25"/>
    <n v="0.375"/>
  </r>
  <r>
    <n v="745"/>
    <s v="Thursday"/>
    <n v="13"/>
    <s v="April"/>
    <n v="4"/>
    <n v="2023"/>
    <x v="157"/>
    <s v="CUST745"/>
    <x v="0"/>
    <n v="54"/>
    <x v="2"/>
    <x v="0"/>
    <n v="2"/>
    <n v="50"/>
    <n v="100"/>
    <n v="1.5"/>
  </r>
  <r>
    <n v="746"/>
    <s v="Wednesday"/>
    <n v="11"/>
    <s v="January"/>
    <n v="1"/>
    <n v="2023"/>
    <x v="166"/>
    <s v="CUST746"/>
    <x v="1"/>
    <n v="33"/>
    <x v="0"/>
    <x v="1"/>
    <n v="3"/>
    <n v="30"/>
    <n v="90"/>
    <n v="1.3499999999999999"/>
  </r>
  <r>
    <n v="747"/>
    <s v="Wednesday"/>
    <n v="15"/>
    <s v="November"/>
    <n v="11"/>
    <n v="2023"/>
    <x v="229"/>
    <s v="CUST747"/>
    <x v="0"/>
    <n v="23"/>
    <x v="1"/>
    <x v="0"/>
    <n v="1"/>
    <n v="30"/>
    <n v="30"/>
    <n v="0.44999999999999996"/>
  </r>
  <r>
    <n v="748"/>
    <s v="Monday"/>
    <n v="20"/>
    <s v="March"/>
    <n v="3"/>
    <n v="2023"/>
    <x v="111"/>
    <s v="CUST748"/>
    <x v="0"/>
    <n v="25"/>
    <x v="1"/>
    <x v="1"/>
    <n v="3"/>
    <n v="50"/>
    <n v="150"/>
    <n v="2.25"/>
  </r>
  <r>
    <n v="749"/>
    <s v="Wednesday"/>
    <n v="3"/>
    <s v="May"/>
    <n v="5"/>
    <n v="2023"/>
    <x v="143"/>
    <s v="CUST749"/>
    <x v="0"/>
    <n v="42"/>
    <x v="0"/>
    <x v="0"/>
    <n v="1"/>
    <n v="30"/>
    <n v="30"/>
    <n v="0.44999999999999996"/>
  </r>
  <r>
    <n v="750"/>
    <s v="Monday"/>
    <n v="6"/>
    <s v="March"/>
    <n v="3"/>
    <n v="2023"/>
    <x v="149"/>
    <s v="CUST750"/>
    <x v="1"/>
    <n v="35"/>
    <x v="0"/>
    <x v="1"/>
    <n v="3"/>
    <n v="25"/>
    <n v="75"/>
    <n v="1.125"/>
  </r>
  <r>
    <n v="751"/>
    <s v="Thursday"/>
    <n v="31"/>
    <s v="August"/>
    <n v="8"/>
    <n v="2023"/>
    <x v="178"/>
    <s v="CUST751"/>
    <x v="1"/>
    <n v="42"/>
    <x v="0"/>
    <x v="1"/>
    <n v="2"/>
    <n v="25"/>
    <n v="50"/>
    <n v="0.75"/>
  </r>
  <r>
    <n v="752"/>
    <s v="Saturday"/>
    <n v="9"/>
    <s v="December"/>
    <n v="12"/>
    <n v="2023"/>
    <x v="174"/>
    <s v="CUST752"/>
    <x v="0"/>
    <n v="29"/>
    <x v="1"/>
    <x v="1"/>
    <n v="2"/>
    <n v="50"/>
    <n v="100"/>
    <n v="1.5"/>
  </r>
  <r>
    <n v="753"/>
    <s v="Tuesday"/>
    <n v="28"/>
    <s v="February"/>
    <n v="2"/>
    <n v="2023"/>
    <x v="122"/>
    <s v="CUST753"/>
    <x v="1"/>
    <n v="32"/>
    <x v="0"/>
    <x v="1"/>
    <n v="1"/>
    <n v="30"/>
    <n v="30"/>
    <n v="0.44999999999999996"/>
  </r>
  <r>
    <n v="754"/>
    <s v="Monday"/>
    <n v="16"/>
    <s v="October"/>
    <n v="10"/>
    <n v="2023"/>
    <x v="230"/>
    <s v="CUST754"/>
    <x v="1"/>
    <n v="43"/>
    <x v="0"/>
    <x v="2"/>
    <n v="4"/>
    <n v="25"/>
    <n v="100"/>
    <n v="1.5"/>
  </r>
  <r>
    <n v="755"/>
    <s v="Saturday"/>
    <n v="22"/>
    <s v="April"/>
    <n v="4"/>
    <n v="2023"/>
    <x v="16"/>
    <s v="CUST755"/>
    <x v="1"/>
    <n v="58"/>
    <x v="2"/>
    <x v="1"/>
    <n v="3"/>
    <n v="25"/>
    <n v="75"/>
    <n v="1.125"/>
  </r>
  <r>
    <n v="756"/>
    <s v="Sunday"/>
    <n v="27"/>
    <s v="August"/>
    <n v="8"/>
    <n v="2023"/>
    <x v="286"/>
    <s v="CUST756"/>
    <x v="1"/>
    <n v="62"/>
    <x v="2"/>
    <x v="2"/>
    <n v="4"/>
    <n v="300"/>
    <n v="1200"/>
    <n v="18"/>
  </r>
  <r>
    <n v="757"/>
    <s v="Monday"/>
    <n v="25"/>
    <s v="December"/>
    <n v="12"/>
    <n v="2023"/>
    <x v="319"/>
    <s v="CUST757"/>
    <x v="1"/>
    <n v="43"/>
    <x v="0"/>
    <x v="2"/>
    <n v="4"/>
    <n v="300"/>
    <n v="1200"/>
    <n v="18"/>
  </r>
  <r>
    <n v="758"/>
    <s v="Friday"/>
    <n v="12"/>
    <s v="May"/>
    <n v="5"/>
    <n v="2023"/>
    <x v="320"/>
    <s v="CUST758"/>
    <x v="0"/>
    <n v="64"/>
    <x v="2"/>
    <x v="1"/>
    <n v="4"/>
    <n v="25"/>
    <n v="100"/>
    <n v="1.5"/>
  </r>
  <r>
    <n v="759"/>
    <s v="Saturday"/>
    <n v="8"/>
    <s v="July"/>
    <n v="7"/>
    <n v="2023"/>
    <x v="321"/>
    <s v="CUST759"/>
    <x v="0"/>
    <n v="49"/>
    <x v="0"/>
    <x v="2"/>
    <n v="2"/>
    <n v="50"/>
    <n v="100"/>
    <n v="1.5"/>
  </r>
  <r>
    <n v="760"/>
    <s v="Monday"/>
    <n v="27"/>
    <s v="March"/>
    <n v="3"/>
    <n v="2023"/>
    <x v="200"/>
    <s v="CUST760"/>
    <x v="0"/>
    <n v="27"/>
    <x v="1"/>
    <x v="0"/>
    <n v="1"/>
    <n v="500"/>
    <n v="500"/>
    <n v="7.5"/>
  </r>
  <r>
    <n v="761"/>
    <s v="Tuesday"/>
    <n v="7"/>
    <s v="November"/>
    <n v="11"/>
    <n v="2023"/>
    <x v="155"/>
    <s v="CUST761"/>
    <x v="1"/>
    <n v="33"/>
    <x v="0"/>
    <x v="1"/>
    <n v="1"/>
    <n v="500"/>
    <n v="500"/>
    <n v="7.5"/>
  </r>
  <r>
    <n v="762"/>
    <s v="Tuesday"/>
    <n v="7"/>
    <s v="November"/>
    <n v="11"/>
    <n v="2023"/>
    <x v="155"/>
    <s v="CUST762"/>
    <x v="1"/>
    <n v="24"/>
    <x v="1"/>
    <x v="2"/>
    <n v="2"/>
    <n v="25"/>
    <n v="50"/>
    <n v="0.75"/>
  </r>
  <r>
    <n v="763"/>
    <s v="Tuesday"/>
    <n v="28"/>
    <s v="February"/>
    <n v="2"/>
    <n v="2023"/>
    <x v="122"/>
    <s v="CUST763"/>
    <x v="0"/>
    <n v="34"/>
    <x v="0"/>
    <x v="1"/>
    <n v="2"/>
    <n v="25"/>
    <n v="50"/>
    <n v="0.75"/>
  </r>
  <r>
    <n v="764"/>
    <s v="Saturday"/>
    <n v="25"/>
    <s v="March"/>
    <n v="3"/>
    <n v="2023"/>
    <x v="66"/>
    <s v="CUST764"/>
    <x v="1"/>
    <n v="40"/>
    <x v="0"/>
    <x v="1"/>
    <n v="1"/>
    <n v="25"/>
    <n v="25"/>
    <n v="0.375"/>
  </r>
  <r>
    <n v="765"/>
    <s v="Friday"/>
    <n v="9"/>
    <s v="June"/>
    <n v="6"/>
    <n v="2023"/>
    <x v="159"/>
    <s v="CUST765"/>
    <x v="0"/>
    <n v="43"/>
    <x v="0"/>
    <x v="1"/>
    <n v="4"/>
    <n v="50"/>
    <n v="200"/>
    <n v="3"/>
  </r>
  <r>
    <n v="766"/>
    <s v="Saturday"/>
    <n v="25"/>
    <s v="February"/>
    <n v="2"/>
    <n v="2023"/>
    <x v="192"/>
    <s v="CUST766"/>
    <x v="0"/>
    <n v="38"/>
    <x v="0"/>
    <x v="2"/>
    <n v="3"/>
    <n v="300"/>
    <n v="900"/>
    <n v="13.5"/>
  </r>
  <r>
    <n v="767"/>
    <s v="Tuesday"/>
    <n v="24"/>
    <s v="October"/>
    <n v="10"/>
    <n v="2023"/>
    <x v="208"/>
    <s v="CUST767"/>
    <x v="0"/>
    <n v="39"/>
    <x v="0"/>
    <x v="0"/>
    <n v="3"/>
    <n v="25"/>
    <n v="75"/>
    <n v="1.125"/>
  </r>
  <r>
    <n v="768"/>
    <s v="Saturday"/>
    <n v="14"/>
    <s v="January"/>
    <n v="1"/>
    <n v="2023"/>
    <x v="20"/>
    <s v="CUST768"/>
    <x v="1"/>
    <n v="24"/>
    <x v="1"/>
    <x v="0"/>
    <n v="3"/>
    <n v="25"/>
    <n v="75"/>
    <n v="1.125"/>
  </r>
  <r>
    <n v="769"/>
    <s v="Friday"/>
    <n v="9"/>
    <s v="June"/>
    <n v="6"/>
    <n v="2023"/>
    <x v="159"/>
    <s v="CUST769"/>
    <x v="1"/>
    <n v="31"/>
    <x v="0"/>
    <x v="2"/>
    <n v="4"/>
    <n v="30"/>
    <n v="120"/>
    <n v="1.7999999999999998"/>
  </r>
  <r>
    <n v="770"/>
    <s v="Sunday"/>
    <n v="22"/>
    <s v="October"/>
    <n v="10"/>
    <n v="2023"/>
    <x v="293"/>
    <s v="CUST770"/>
    <x v="0"/>
    <n v="32"/>
    <x v="0"/>
    <x v="1"/>
    <n v="1"/>
    <n v="50"/>
    <n v="50"/>
    <n v="0.75"/>
  </r>
  <r>
    <n v="771"/>
    <s v="Wednesday"/>
    <n v="13"/>
    <s v="December"/>
    <n v="12"/>
    <n v="2023"/>
    <x v="8"/>
    <s v="CUST771"/>
    <x v="0"/>
    <n v="24"/>
    <x v="1"/>
    <x v="2"/>
    <n v="2"/>
    <n v="25"/>
    <n v="50"/>
    <n v="0.75"/>
  </r>
  <r>
    <n v="772"/>
    <s v="Wednesday"/>
    <n v="12"/>
    <s v="July"/>
    <n v="7"/>
    <n v="2023"/>
    <x v="322"/>
    <s v="CUST772"/>
    <x v="0"/>
    <n v="26"/>
    <x v="1"/>
    <x v="2"/>
    <n v="1"/>
    <n v="30"/>
    <n v="30"/>
    <n v="0.44999999999999996"/>
  </r>
  <r>
    <n v="773"/>
    <s v="Sunday"/>
    <n v="23"/>
    <s v="July"/>
    <n v="7"/>
    <n v="2023"/>
    <x v="323"/>
    <s v="CUST773"/>
    <x v="0"/>
    <n v="25"/>
    <x v="1"/>
    <x v="2"/>
    <n v="4"/>
    <n v="500"/>
    <n v="2000"/>
    <n v="30"/>
  </r>
  <r>
    <n v="774"/>
    <s v="Wednesday"/>
    <n v="12"/>
    <s v="April"/>
    <n v="4"/>
    <n v="2023"/>
    <x v="22"/>
    <s v="CUST774"/>
    <x v="1"/>
    <n v="40"/>
    <x v="0"/>
    <x v="1"/>
    <n v="2"/>
    <n v="25"/>
    <n v="50"/>
    <n v="0.75"/>
  </r>
  <r>
    <n v="775"/>
    <s v="Wednesday"/>
    <n v="8"/>
    <s v="February"/>
    <n v="2"/>
    <n v="2023"/>
    <x v="195"/>
    <s v="CUST775"/>
    <x v="1"/>
    <n v="46"/>
    <x v="0"/>
    <x v="2"/>
    <n v="4"/>
    <n v="25"/>
    <n v="100"/>
    <n v="1.5"/>
  </r>
  <r>
    <n v="776"/>
    <s v="Tuesday"/>
    <n v="31"/>
    <s v="October"/>
    <n v="10"/>
    <n v="2023"/>
    <x v="315"/>
    <s v="CUST776"/>
    <x v="0"/>
    <n v="35"/>
    <x v="0"/>
    <x v="1"/>
    <n v="3"/>
    <n v="30"/>
    <n v="90"/>
    <n v="1.3499999999999999"/>
  </r>
  <r>
    <n v="777"/>
    <s v="Wednesday"/>
    <n v="20"/>
    <s v="December"/>
    <n v="12"/>
    <n v="2023"/>
    <x v="156"/>
    <s v="CUST777"/>
    <x v="0"/>
    <n v="48"/>
    <x v="0"/>
    <x v="2"/>
    <n v="3"/>
    <n v="50"/>
    <n v="150"/>
    <n v="2.25"/>
  </r>
  <r>
    <n v="778"/>
    <s v="Saturday"/>
    <n v="18"/>
    <s v="November"/>
    <n v="11"/>
    <n v="2023"/>
    <x v="51"/>
    <s v="CUST778"/>
    <x v="1"/>
    <n v="47"/>
    <x v="0"/>
    <x v="0"/>
    <n v="4"/>
    <n v="25"/>
    <n v="100"/>
    <n v="1.5"/>
  </r>
  <r>
    <n v="779"/>
    <s v="Friday"/>
    <n v="5"/>
    <s v="May"/>
    <n v="5"/>
    <n v="2023"/>
    <x v="179"/>
    <s v="CUST779"/>
    <x v="1"/>
    <n v="56"/>
    <x v="2"/>
    <x v="2"/>
    <n v="2"/>
    <n v="500"/>
    <n v="1000"/>
    <n v="15"/>
  </r>
  <r>
    <n v="780"/>
    <s v="Wednesday"/>
    <n v="22"/>
    <s v="February"/>
    <n v="2"/>
    <n v="2023"/>
    <x v="7"/>
    <s v="CUST780"/>
    <x v="0"/>
    <n v="52"/>
    <x v="2"/>
    <x v="2"/>
    <n v="2"/>
    <n v="25"/>
    <n v="50"/>
    <n v="0.75"/>
  </r>
  <r>
    <n v="781"/>
    <s v="Saturday"/>
    <n v="23"/>
    <s v="December"/>
    <n v="12"/>
    <n v="2023"/>
    <x v="204"/>
    <s v="CUST781"/>
    <x v="0"/>
    <n v="35"/>
    <x v="0"/>
    <x v="0"/>
    <n v="1"/>
    <n v="500"/>
    <n v="500"/>
    <n v="7.5"/>
  </r>
  <r>
    <n v="782"/>
    <s v="Sunday"/>
    <n v="4"/>
    <s v="June"/>
    <n v="6"/>
    <n v="2023"/>
    <x v="234"/>
    <s v="CUST782"/>
    <x v="0"/>
    <n v="59"/>
    <x v="2"/>
    <x v="1"/>
    <n v="3"/>
    <n v="300"/>
    <n v="900"/>
    <n v="13.5"/>
  </r>
  <r>
    <n v="783"/>
    <s v="Sunday"/>
    <n v="17"/>
    <s v="December"/>
    <n v="12"/>
    <n v="2023"/>
    <x v="82"/>
    <s v="CUST783"/>
    <x v="1"/>
    <n v="56"/>
    <x v="2"/>
    <x v="1"/>
    <n v="1"/>
    <n v="300"/>
    <n v="300"/>
    <n v="4.5"/>
  </r>
  <r>
    <n v="784"/>
    <s v="Saturday"/>
    <n v="4"/>
    <s v="November"/>
    <n v="11"/>
    <n v="2023"/>
    <x v="324"/>
    <s v="CUST784"/>
    <x v="1"/>
    <n v="34"/>
    <x v="0"/>
    <x v="2"/>
    <n v="1"/>
    <n v="500"/>
    <n v="500"/>
    <n v="7.5"/>
  </r>
  <r>
    <n v="785"/>
    <s v="Friday"/>
    <n v="3"/>
    <s v="March"/>
    <n v="3"/>
    <n v="2023"/>
    <x v="163"/>
    <s v="CUST785"/>
    <x v="1"/>
    <n v="31"/>
    <x v="0"/>
    <x v="0"/>
    <n v="4"/>
    <n v="50"/>
    <n v="200"/>
    <n v="3"/>
  </r>
  <r>
    <n v="786"/>
    <s v="Tuesday"/>
    <n v="17"/>
    <s v="October"/>
    <n v="10"/>
    <n v="2023"/>
    <x v="222"/>
    <s v="CUST786"/>
    <x v="0"/>
    <n v="48"/>
    <x v="0"/>
    <x v="1"/>
    <n v="4"/>
    <n v="25"/>
    <n v="100"/>
    <n v="1.5"/>
  </r>
  <r>
    <n v="787"/>
    <s v="Sunday"/>
    <n v="22"/>
    <s v="January"/>
    <n v="1"/>
    <n v="2023"/>
    <x v="256"/>
    <s v="CUST787"/>
    <x v="0"/>
    <n v="41"/>
    <x v="0"/>
    <x v="2"/>
    <n v="1"/>
    <n v="25"/>
    <n v="25"/>
    <n v="0.375"/>
  </r>
  <r>
    <n v="788"/>
    <s v="Tuesday"/>
    <n v="27"/>
    <s v="June"/>
    <n v="6"/>
    <n v="2023"/>
    <x v="325"/>
    <s v="CUST788"/>
    <x v="1"/>
    <n v="52"/>
    <x v="2"/>
    <x v="0"/>
    <n v="3"/>
    <n v="300"/>
    <n v="900"/>
    <n v="13.5"/>
  </r>
  <r>
    <n v="789"/>
    <s v="Saturday"/>
    <n v="30"/>
    <s v="September"/>
    <n v="9"/>
    <n v="2023"/>
    <x v="148"/>
    <s v="CUST789"/>
    <x v="1"/>
    <n v="61"/>
    <x v="2"/>
    <x v="1"/>
    <n v="4"/>
    <n v="500"/>
    <n v="2000"/>
    <n v="30"/>
  </r>
  <r>
    <n v="790"/>
    <s v="Tuesday"/>
    <n v="8"/>
    <s v="August"/>
    <n v="8"/>
    <n v="2023"/>
    <x v="102"/>
    <s v="CUST790"/>
    <x v="0"/>
    <n v="62"/>
    <x v="2"/>
    <x v="1"/>
    <n v="1"/>
    <n v="25"/>
    <n v="25"/>
    <n v="0.375"/>
  </r>
  <r>
    <n v="791"/>
    <s v="Tuesday"/>
    <n v="5"/>
    <s v="December"/>
    <n v="12"/>
    <n v="2023"/>
    <x v="59"/>
    <s v="CUST791"/>
    <x v="1"/>
    <n v="51"/>
    <x v="2"/>
    <x v="0"/>
    <n v="1"/>
    <n v="25"/>
    <n v="25"/>
    <n v="0.375"/>
  </r>
  <r>
    <n v="792"/>
    <s v="Sunday"/>
    <n v="9"/>
    <s v="July"/>
    <n v="7"/>
    <n v="2023"/>
    <x v="67"/>
    <s v="CUST792"/>
    <x v="1"/>
    <n v="20"/>
    <x v="1"/>
    <x v="0"/>
    <n v="1"/>
    <n v="50"/>
    <n v="50"/>
    <n v="0.75"/>
  </r>
  <r>
    <n v="793"/>
    <s v="Sunday"/>
    <n v="5"/>
    <s v="February"/>
    <n v="2"/>
    <n v="2023"/>
    <x v="57"/>
    <s v="CUST793"/>
    <x v="0"/>
    <n v="54"/>
    <x v="2"/>
    <x v="0"/>
    <n v="1"/>
    <n v="30"/>
    <n v="30"/>
    <n v="0.44999999999999996"/>
  </r>
  <r>
    <n v="794"/>
    <s v="Sunday"/>
    <n v="17"/>
    <s v="September"/>
    <n v="9"/>
    <n v="2023"/>
    <x v="129"/>
    <s v="CUST794"/>
    <x v="1"/>
    <n v="60"/>
    <x v="2"/>
    <x v="0"/>
    <n v="1"/>
    <n v="300"/>
    <n v="300"/>
    <n v="4.5"/>
  </r>
  <r>
    <n v="795"/>
    <s v="Tuesday"/>
    <n v="28"/>
    <s v="November"/>
    <n v="11"/>
    <n v="2023"/>
    <x v="73"/>
    <s v="CUST795"/>
    <x v="0"/>
    <n v="57"/>
    <x v="2"/>
    <x v="2"/>
    <n v="1"/>
    <n v="300"/>
    <n v="300"/>
    <n v="4.5"/>
  </r>
  <r>
    <n v="796"/>
    <s v="Saturday"/>
    <n v="24"/>
    <s v="June"/>
    <n v="6"/>
    <n v="2023"/>
    <x v="33"/>
    <s v="CUST796"/>
    <x v="0"/>
    <n v="43"/>
    <x v="0"/>
    <x v="0"/>
    <n v="4"/>
    <n v="30"/>
    <n v="120"/>
    <n v="1.7999999999999998"/>
  </r>
  <r>
    <n v="797"/>
    <s v="Saturday"/>
    <n v="7"/>
    <s v="January"/>
    <n v="1"/>
    <n v="2023"/>
    <x v="326"/>
    <s v="CUST797"/>
    <x v="0"/>
    <n v="40"/>
    <x v="0"/>
    <x v="1"/>
    <n v="3"/>
    <n v="25"/>
    <n v="75"/>
    <n v="1.125"/>
  </r>
  <r>
    <n v="798"/>
    <s v="Friday"/>
    <n v="4"/>
    <s v="August"/>
    <n v="8"/>
    <n v="2023"/>
    <x v="279"/>
    <s v="CUST798"/>
    <x v="0"/>
    <n v="61"/>
    <x v="2"/>
    <x v="1"/>
    <n v="1"/>
    <n v="50"/>
    <n v="50"/>
    <n v="0.75"/>
  </r>
  <r>
    <n v="799"/>
    <s v="Friday"/>
    <n v="8"/>
    <s v="September"/>
    <n v="9"/>
    <n v="2023"/>
    <x v="140"/>
    <s v="CUST799"/>
    <x v="0"/>
    <n v="56"/>
    <x v="2"/>
    <x v="2"/>
    <n v="2"/>
    <n v="50"/>
    <n v="100"/>
    <n v="1.5"/>
  </r>
  <r>
    <n v="800"/>
    <s v="Friday"/>
    <n v="24"/>
    <s v="February"/>
    <n v="2"/>
    <n v="2023"/>
    <x v="130"/>
    <s v="CUST800"/>
    <x v="0"/>
    <n v="32"/>
    <x v="0"/>
    <x v="1"/>
    <n v="4"/>
    <n v="300"/>
    <n v="1200"/>
    <n v="18"/>
  </r>
  <r>
    <n v="801"/>
    <s v="Thursday"/>
    <n v="10"/>
    <s v="August"/>
    <n v="8"/>
    <n v="2023"/>
    <x v="327"/>
    <s v="CUST801"/>
    <x v="0"/>
    <n v="21"/>
    <x v="1"/>
    <x v="1"/>
    <n v="4"/>
    <n v="50"/>
    <n v="200"/>
    <n v="3"/>
  </r>
  <r>
    <n v="802"/>
    <s v="Wednesday"/>
    <n v="5"/>
    <s v="July"/>
    <n v="7"/>
    <n v="2023"/>
    <x v="53"/>
    <s v="CUST802"/>
    <x v="1"/>
    <n v="46"/>
    <x v="0"/>
    <x v="0"/>
    <n v="1"/>
    <n v="30"/>
    <n v="30"/>
    <n v="0.44999999999999996"/>
  </r>
  <r>
    <n v="803"/>
    <s v="Wednesday"/>
    <n v="22"/>
    <s v="November"/>
    <n v="11"/>
    <n v="2023"/>
    <x v="64"/>
    <s v="CUST803"/>
    <x v="0"/>
    <n v="39"/>
    <x v="0"/>
    <x v="1"/>
    <n v="4"/>
    <n v="25"/>
    <n v="100"/>
    <n v="1.5"/>
  </r>
  <r>
    <n v="804"/>
    <s v="Thursday"/>
    <n v="24"/>
    <s v="August"/>
    <n v="8"/>
    <n v="2023"/>
    <x v="44"/>
    <s v="CUST804"/>
    <x v="0"/>
    <n v="42"/>
    <x v="0"/>
    <x v="2"/>
    <n v="1"/>
    <n v="30"/>
    <n v="30"/>
    <n v="0.44999999999999996"/>
  </r>
  <r>
    <n v="805"/>
    <s v="Friday"/>
    <n v="29"/>
    <s v="December"/>
    <n v="12"/>
    <n v="2023"/>
    <x v="167"/>
    <s v="CUST805"/>
    <x v="1"/>
    <n v="30"/>
    <x v="1"/>
    <x v="0"/>
    <n v="3"/>
    <n v="500"/>
    <n v="1500"/>
    <n v="22.5"/>
  </r>
  <r>
    <n v="806"/>
    <s v="Monday"/>
    <n v="20"/>
    <s v="March"/>
    <n v="3"/>
    <n v="2023"/>
    <x v="111"/>
    <s v="CUST806"/>
    <x v="1"/>
    <n v="35"/>
    <x v="0"/>
    <x v="0"/>
    <n v="3"/>
    <n v="300"/>
    <n v="900"/>
    <n v="13.5"/>
  </r>
  <r>
    <n v="807"/>
    <s v="Friday"/>
    <n v="11"/>
    <s v="August"/>
    <n v="8"/>
    <n v="2023"/>
    <x v="124"/>
    <s v="CUST807"/>
    <x v="1"/>
    <n v="50"/>
    <x v="2"/>
    <x v="2"/>
    <n v="4"/>
    <n v="50"/>
    <n v="200"/>
    <n v="3"/>
  </r>
  <r>
    <n v="808"/>
    <s v="Saturday"/>
    <n v="1"/>
    <s v="April"/>
    <n v="4"/>
    <n v="2023"/>
    <x v="258"/>
    <s v="CUST808"/>
    <x v="0"/>
    <n v="33"/>
    <x v="0"/>
    <x v="0"/>
    <n v="4"/>
    <n v="500"/>
    <n v="2000"/>
    <n v="30"/>
  </r>
  <r>
    <n v="809"/>
    <s v="Monday"/>
    <n v="25"/>
    <s v="September"/>
    <n v="9"/>
    <n v="2023"/>
    <x v="223"/>
    <s v="CUST809"/>
    <x v="1"/>
    <n v="62"/>
    <x v="2"/>
    <x v="0"/>
    <n v="2"/>
    <n v="50"/>
    <n v="100"/>
    <n v="1.5"/>
  </r>
  <r>
    <n v="810"/>
    <s v="Thursday"/>
    <n v="30"/>
    <s v="November"/>
    <n v="11"/>
    <n v="2023"/>
    <x v="198"/>
    <s v="CUST810"/>
    <x v="0"/>
    <n v="59"/>
    <x v="2"/>
    <x v="2"/>
    <n v="4"/>
    <n v="25"/>
    <n v="100"/>
    <n v="1.5"/>
  </r>
  <r>
    <n v="811"/>
    <s v="Friday"/>
    <n v="19"/>
    <s v="May"/>
    <n v="5"/>
    <n v="2023"/>
    <x v="79"/>
    <s v="CUST811"/>
    <x v="0"/>
    <n v="61"/>
    <x v="2"/>
    <x v="0"/>
    <n v="2"/>
    <n v="25"/>
    <n v="50"/>
    <n v="0.75"/>
  </r>
  <r>
    <n v="812"/>
    <s v="Sunday"/>
    <n v="12"/>
    <s v="November"/>
    <n v="11"/>
    <n v="2023"/>
    <x v="281"/>
    <s v="CUST812"/>
    <x v="0"/>
    <n v="19"/>
    <x v="1"/>
    <x v="2"/>
    <n v="3"/>
    <n v="25"/>
    <n v="75"/>
    <n v="1.125"/>
  </r>
  <r>
    <n v="813"/>
    <s v="Tuesday"/>
    <n v="3"/>
    <s v="October"/>
    <n v="10"/>
    <n v="2023"/>
    <x v="99"/>
    <s v="CUST813"/>
    <x v="0"/>
    <n v="52"/>
    <x v="2"/>
    <x v="2"/>
    <n v="3"/>
    <n v="50"/>
    <n v="150"/>
    <n v="2.25"/>
  </r>
  <r>
    <n v="814"/>
    <s v="Tuesday"/>
    <n v="5"/>
    <s v="September"/>
    <n v="9"/>
    <n v="2023"/>
    <x v="328"/>
    <s v="CUST814"/>
    <x v="1"/>
    <n v="59"/>
    <x v="2"/>
    <x v="1"/>
    <n v="1"/>
    <n v="500"/>
    <n v="500"/>
    <n v="7.5"/>
  </r>
  <r>
    <n v="815"/>
    <s v="Sunday"/>
    <n v="27"/>
    <s v="August"/>
    <n v="8"/>
    <n v="2023"/>
    <x v="286"/>
    <s v="CUST815"/>
    <x v="1"/>
    <n v="51"/>
    <x v="2"/>
    <x v="1"/>
    <n v="3"/>
    <n v="25"/>
    <n v="75"/>
    <n v="1.125"/>
  </r>
  <r>
    <n v="816"/>
    <s v="Saturday"/>
    <n v="12"/>
    <s v="August"/>
    <n v="8"/>
    <n v="2023"/>
    <x v="269"/>
    <s v="CUST816"/>
    <x v="0"/>
    <n v="47"/>
    <x v="0"/>
    <x v="0"/>
    <n v="2"/>
    <n v="500"/>
    <n v="1000"/>
    <n v="15"/>
  </r>
  <r>
    <n v="817"/>
    <s v="Tuesday"/>
    <n v="31"/>
    <s v="October"/>
    <n v="10"/>
    <n v="2023"/>
    <x v="315"/>
    <s v="CUST817"/>
    <x v="0"/>
    <n v="30"/>
    <x v="1"/>
    <x v="0"/>
    <n v="4"/>
    <n v="50"/>
    <n v="200"/>
    <n v="3"/>
  </r>
  <r>
    <n v="818"/>
    <s v="Thursday"/>
    <n v="18"/>
    <s v="May"/>
    <n v="5"/>
    <n v="2023"/>
    <x v="88"/>
    <s v="CUST818"/>
    <x v="0"/>
    <n v="30"/>
    <x v="1"/>
    <x v="2"/>
    <n v="1"/>
    <n v="500"/>
    <n v="500"/>
    <n v="7.5"/>
  </r>
  <r>
    <n v="819"/>
    <s v="Thursday"/>
    <n v="15"/>
    <s v="June"/>
    <n v="6"/>
    <n v="2023"/>
    <x v="139"/>
    <s v="CUST819"/>
    <x v="1"/>
    <n v="35"/>
    <x v="0"/>
    <x v="0"/>
    <n v="2"/>
    <n v="50"/>
    <n v="100"/>
    <n v="1.5"/>
  </r>
  <r>
    <n v="820"/>
    <s v="Saturday"/>
    <n v="6"/>
    <s v="May"/>
    <n v="5"/>
    <n v="2023"/>
    <x v="4"/>
    <s v="CUST820"/>
    <x v="0"/>
    <n v="49"/>
    <x v="0"/>
    <x v="2"/>
    <n v="4"/>
    <n v="50"/>
    <n v="200"/>
    <n v="3"/>
  </r>
  <r>
    <n v="821"/>
    <s v="Tuesday"/>
    <n v="14"/>
    <s v="February"/>
    <n v="2"/>
    <n v="2023"/>
    <x v="10"/>
    <s v="CUST821"/>
    <x v="0"/>
    <n v="49"/>
    <x v="0"/>
    <x v="2"/>
    <n v="1"/>
    <n v="300"/>
    <n v="300"/>
    <n v="4.5"/>
  </r>
  <r>
    <n v="822"/>
    <s v="Tuesday"/>
    <n v="23"/>
    <s v="May"/>
    <n v="5"/>
    <n v="2023"/>
    <x v="29"/>
    <s v="CUST822"/>
    <x v="1"/>
    <n v="52"/>
    <x v="2"/>
    <x v="0"/>
    <n v="3"/>
    <n v="50"/>
    <n v="150"/>
    <n v="2.25"/>
  </r>
  <r>
    <n v="823"/>
    <s v="Saturday"/>
    <n v="19"/>
    <s v="August"/>
    <n v="8"/>
    <n v="2023"/>
    <x v="304"/>
    <s v="CUST823"/>
    <x v="1"/>
    <n v="56"/>
    <x v="2"/>
    <x v="2"/>
    <n v="2"/>
    <n v="50"/>
    <n v="100"/>
    <n v="1.5"/>
  </r>
  <r>
    <n v="824"/>
    <s v="Friday"/>
    <n v="5"/>
    <s v="May"/>
    <n v="5"/>
    <n v="2023"/>
    <x v="179"/>
    <s v="CUST824"/>
    <x v="0"/>
    <n v="63"/>
    <x v="2"/>
    <x v="1"/>
    <n v="4"/>
    <n v="30"/>
    <n v="120"/>
    <n v="1.7999999999999998"/>
  </r>
  <r>
    <n v="825"/>
    <s v="Saturday"/>
    <n v="26"/>
    <s v="August"/>
    <n v="8"/>
    <n v="2023"/>
    <x v="300"/>
    <s v="CUST825"/>
    <x v="1"/>
    <n v="46"/>
    <x v="0"/>
    <x v="0"/>
    <n v="1"/>
    <n v="25"/>
    <n v="25"/>
    <n v="0.375"/>
  </r>
  <r>
    <n v="826"/>
    <s v="Thursday"/>
    <n v="19"/>
    <s v="October"/>
    <n v="10"/>
    <n v="2023"/>
    <x v="218"/>
    <s v="CUST826"/>
    <x v="1"/>
    <n v="46"/>
    <x v="0"/>
    <x v="1"/>
    <n v="1"/>
    <n v="300"/>
    <n v="300"/>
    <n v="4.5"/>
  </r>
  <r>
    <n v="827"/>
    <s v="Thursday"/>
    <n v="9"/>
    <s v="November"/>
    <n v="11"/>
    <n v="2023"/>
    <x v="289"/>
    <s v="CUST827"/>
    <x v="0"/>
    <n v="61"/>
    <x v="2"/>
    <x v="0"/>
    <n v="3"/>
    <n v="300"/>
    <n v="900"/>
    <n v="13.5"/>
  </r>
  <r>
    <n v="828"/>
    <s v="Saturday"/>
    <n v="9"/>
    <s v="December"/>
    <n v="12"/>
    <n v="2023"/>
    <x v="174"/>
    <s v="CUST828"/>
    <x v="1"/>
    <n v="33"/>
    <x v="0"/>
    <x v="2"/>
    <n v="4"/>
    <n v="300"/>
    <n v="1200"/>
    <n v="18"/>
  </r>
  <r>
    <n v="829"/>
    <s v="Friday"/>
    <n v="14"/>
    <s v="July"/>
    <n v="7"/>
    <n v="2023"/>
    <x v="37"/>
    <s v="CUST829"/>
    <x v="0"/>
    <n v="61"/>
    <x v="2"/>
    <x v="0"/>
    <n v="3"/>
    <n v="30"/>
    <n v="90"/>
    <n v="1.3499999999999999"/>
  </r>
  <r>
    <n v="830"/>
    <s v="Thursday"/>
    <n v="22"/>
    <s v="June"/>
    <n v="6"/>
    <n v="2023"/>
    <x v="36"/>
    <s v="CUST830"/>
    <x v="1"/>
    <n v="64"/>
    <x v="2"/>
    <x v="1"/>
    <n v="3"/>
    <n v="50"/>
    <n v="150"/>
    <n v="2.25"/>
  </r>
  <r>
    <n v="831"/>
    <s v="Sunday"/>
    <n v="15"/>
    <s v="January"/>
    <n v="1"/>
    <n v="2023"/>
    <x v="267"/>
    <s v="CUST831"/>
    <x v="0"/>
    <n v="27"/>
    <x v="1"/>
    <x v="2"/>
    <n v="4"/>
    <n v="25"/>
    <n v="100"/>
    <n v="1.5"/>
  </r>
  <r>
    <n v="832"/>
    <s v="Monday"/>
    <n v="11"/>
    <s v="September"/>
    <n v="9"/>
    <n v="2023"/>
    <x v="296"/>
    <s v="CUST832"/>
    <x v="0"/>
    <n v="47"/>
    <x v="0"/>
    <x v="0"/>
    <n v="4"/>
    <n v="500"/>
    <n v="2000"/>
    <n v="30"/>
  </r>
  <r>
    <n v="833"/>
    <s v="Friday"/>
    <n v="16"/>
    <s v="June"/>
    <n v="6"/>
    <n v="2023"/>
    <x v="83"/>
    <s v="CUST833"/>
    <x v="0"/>
    <n v="42"/>
    <x v="0"/>
    <x v="0"/>
    <n v="4"/>
    <n v="50"/>
    <n v="200"/>
    <n v="3"/>
  </r>
  <r>
    <n v="834"/>
    <s v="Tuesday"/>
    <n v="4"/>
    <s v="April"/>
    <n v="4"/>
    <n v="2023"/>
    <x v="194"/>
    <s v="CUST834"/>
    <x v="1"/>
    <n v="56"/>
    <x v="2"/>
    <x v="0"/>
    <n v="2"/>
    <n v="30"/>
    <n v="60"/>
    <n v="0.89999999999999991"/>
  </r>
  <r>
    <n v="835"/>
    <s v="Thursday"/>
    <n v="7"/>
    <s v="September"/>
    <n v="9"/>
    <n v="2023"/>
    <x v="206"/>
    <s v="CUST835"/>
    <x v="0"/>
    <n v="37"/>
    <x v="0"/>
    <x v="1"/>
    <n v="4"/>
    <n v="50"/>
    <n v="200"/>
    <n v="3"/>
  </r>
  <r>
    <n v="836"/>
    <s v="Wednesday"/>
    <n v="19"/>
    <s v="April"/>
    <n v="4"/>
    <n v="2023"/>
    <x v="90"/>
    <s v="CUST836"/>
    <x v="1"/>
    <n v="22"/>
    <x v="1"/>
    <x v="1"/>
    <n v="1"/>
    <n v="50"/>
    <n v="50"/>
    <n v="0.75"/>
  </r>
  <r>
    <n v="837"/>
    <s v="Saturday"/>
    <n v="1"/>
    <s v="July"/>
    <n v="7"/>
    <n v="2023"/>
    <x v="68"/>
    <s v="CUST837"/>
    <x v="0"/>
    <n v="18"/>
    <x v="1"/>
    <x v="0"/>
    <n v="3"/>
    <n v="30"/>
    <n v="90"/>
    <n v="1.3499999999999999"/>
  </r>
  <r>
    <n v="838"/>
    <s v="Saturday"/>
    <n v="13"/>
    <s v="May"/>
    <n v="5"/>
    <n v="2023"/>
    <x v="305"/>
    <s v="CUST838"/>
    <x v="0"/>
    <n v="47"/>
    <x v="0"/>
    <x v="2"/>
    <n v="2"/>
    <n v="300"/>
    <n v="600"/>
    <n v="9"/>
  </r>
  <r>
    <n v="839"/>
    <s v="Saturday"/>
    <n v="24"/>
    <s v="June"/>
    <n v="6"/>
    <n v="2023"/>
    <x v="33"/>
    <s v="CUST839"/>
    <x v="1"/>
    <n v="20"/>
    <x v="1"/>
    <x v="2"/>
    <n v="4"/>
    <n v="300"/>
    <n v="1200"/>
    <n v="18"/>
  </r>
  <r>
    <n v="840"/>
    <s v="Wednesday"/>
    <n v="24"/>
    <s v="May"/>
    <n v="5"/>
    <n v="2023"/>
    <x v="329"/>
    <s v="CUST840"/>
    <x v="0"/>
    <n v="62"/>
    <x v="2"/>
    <x v="1"/>
    <n v="2"/>
    <n v="25"/>
    <n v="50"/>
    <n v="0.75"/>
  </r>
  <r>
    <n v="841"/>
    <s v="Thursday"/>
    <n v="2"/>
    <s v="November"/>
    <n v="11"/>
    <n v="2023"/>
    <x v="113"/>
    <s v="CUST841"/>
    <x v="0"/>
    <n v="31"/>
    <x v="0"/>
    <x v="2"/>
    <n v="4"/>
    <n v="25"/>
    <n v="100"/>
    <n v="1.5"/>
  </r>
  <r>
    <n v="842"/>
    <s v="Tuesday"/>
    <n v="26"/>
    <s v="December"/>
    <n v="12"/>
    <n v="2023"/>
    <x v="24"/>
    <s v="CUST842"/>
    <x v="1"/>
    <n v="47"/>
    <x v="0"/>
    <x v="1"/>
    <n v="2"/>
    <n v="300"/>
    <n v="600"/>
    <n v="9"/>
  </r>
  <r>
    <n v="843"/>
    <s v="Monday"/>
    <n v="22"/>
    <s v="May"/>
    <n v="5"/>
    <n v="2023"/>
    <x v="247"/>
    <s v="CUST843"/>
    <x v="0"/>
    <n v="21"/>
    <x v="1"/>
    <x v="0"/>
    <n v="3"/>
    <n v="500"/>
    <n v="1500"/>
    <n v="22.5"/>
  </r>
  <r>
    <n v="844"/>
    <s v="Thursday"/>
    <n v="12"/>
    <s v="October"/>
    <n v="10"/>
    <n v="2023"/>
    <x v="205"/>
    <s v="CUST844"/>
    <x v="0"/>
    <n v="35"/>
    <x v="0"/>
    <x v="1"/>
    <n v="3"/>
    <n v="50"/>
    <n v="150"/>
    <n v="2.25"/>
  </r>
  <r>
    <n v="845"/>
    <s v="Friday"/>
    <n v="6"/>
    <s v="January"/>
    <n v="1"/>
    <n v="2023"/>
    <x v="121"/>
    <s v="CUST845"/>
    <x v="0"/>
    <n v="54"/>
    <x v="2"/>
    <x v="1"/>
    <n v="1"/>
    <n v="500"/>
    <n v="500"/>
    <n v="7.5"/>
  </r>
  <r>
    <n v="846"/>
    <s v="Friday"/>
    <n v="22"/>
    <s v="September"/>
    <n v="9"/>
    <n v="2023"/>
    <x v="161"/>
    <s v="CUST846"/>
    <x v="0"/>
    <n v="42"/>
    <x v="0"/>
    <x v="0"/>
    <n v="1"/>
    <n v="50"/>
    <n v="50"/>
    <n v="0.75"/>
  </r>
  <r>
    <n v="847"/>
    <s v="Saturday"/>
    <n v="8"/>
    <s v="April"/>
    <n v="4"/>
    <n v="2023"/>
    <x v="181"/>
    <s v="CUST847"/>
    <x v="1"/>
    <n v="18"/>
    <x v="1"/>
    <x v="2"/>
    <n v="4"/>
    <n v="300"/>
    <n v="1200"/>
    <n v="18"/>
  </r>
  <r>
    <n v="848"/>
    <s v="Monday"/>
    <n v="13"/>
    <s v="February"/>
    <n v="2"/>
    <n v="2023"/>
    <x v="146"/>
    <s v="CUST848"/>
    <x v="1"/>
    <n v="63"/>
    <x v="2"/>
    <x v="1"/>
    <n v="3"/>
    <n v="25"/>
    <n v="75"/>
    <n v="1.125"/>
  </r>
  <r>
    <n v="849"/>
    <s v="Thursday"/>
    <n v="4"/>
    <s v="May"/>
    <n v="5"/>
    <n v="2023"/>
    <x v="145"/>
    <s v="CUST849"/>
    <x v="0"/>
    <n v="32"/>
    <x v="0"/>
    <x v="1"/>
    <n v="2"/>
    <n v="25"/>
    <n v="50"/>
    <n v="0.75"/>
  </r>
  <r>
    <n v="850"/>
    <s v="Friday"/>
    <n v="28"/>
    <s v="July"/>
    <n v="7"/>
    <n v="2023"/>
    <x v="180"/>
    <s v="CUST850"/>
    <x v="1"/>
    <n v="26"/>
    <x v="1"/>
    <x v="0"/>
    <n v="2"/>
    <n v="500"/>
    <n v="1000"/>
    <n v="15"/>
  </r>
  <r>
    <n v="851"/>
    <s v="Friday"/>
    <n v="8"/>
    <s v="September"/>
    <n v="9"/>
    <n v="2023"/>
    <x v="140"/>
    <s v="CUST851"/>
    <x v="0"/>
    <n v="32"/>
    <x v="0"/>
    <x v="2"/>
    <n v="2"/>
    <n v="25"/>
    <n v="50"/>
    <n v="0.75"/>
  </r>
  <r>
    <n v="852"/>
    <s v="Thursday"/>
    <n v="12"/>
    <s v="October"/>
    <n v="10"/>
    <n v="2023"/>
    <x v="205"/>
    <s v="CUST852"/>
    <x v="1"/>
    <n v="41"/>
    <x v="0"/>
    <x v="1"/>
    <n v="1"/>
    <n v="300"/>
    <n v="300"/>
    <n v="4.5"/>
  </r>
  <r>
    <n v="853"/>
    <s v="Thursday"/>
    <n v="4"/>
    <s v="May"/>
    <n v="5"/>
    <n v="2023"/>
    <x v="145"/>
    <s v="CUST853"/>
    <x v="0"/>
    <n v="21"/>
    <x v="1"/>
    <x v="0"/>
    <n v="2"/>
    <n v="500"/>
    <n v="1000"/>
    <n v="15"/>
  </r>
  <r>
    <n v="854"/>
    <s v="Wednesday"/>
    <n v="20"/>
    <s v="December"/>
    <n v="12"/>
    <n v="2023"/>
    <x v="156"/>
    <s v="CUST854"/>
    <x v="0"/>
    <n v="29"/>
    <x v="1"/>
    <x v="1"/>
    <n v="1"/>
    <n v="50"/>
    <n v="50"/>
    <n v="0.75"/>
  </r>
  <r>
    <n v="855"/>
    <s v="Friday"/>
    <n v="1"/>
    <s v="September"/>
    <n v="9"/>
    <n v="2023"/>
    <x v="152"/>
    <s v="CUST855"/>
    <x v="0"/>
    <n v="54"/>
    <x v="2"/>
    <x v="0"/>
    <n v="1"/>
    <n v="25"/>
    <n v="25"/>
    <n v="0.375"/>
  </r>
  <r>
    <n v="856"/>
    <s v="Monday"/>
    <n v="27"/>
    <s v="November"/>
    <n v="11"/>
    <n v="2023"/>
    <x v="188"/>
    <s v="CUST856"/>
    <x v="0"/>
    <n v="54"/>
    <x v="2"/>
    <x v="2"/>
    <n v="4"/>
    <n v="30"/>
    <n v="120"/>
    <n v="1.7999999999999998"/>
  </r>
  <r>
    <n v="857"/>
    <s v="Sunday"/>
    <n v="31"/>
    <s v="December"/>
    <n v="12"/>
    <n v="2023"/>
    <x v="330"/>
    <s v="CUST857"/>
    <x v="0"/>
    <n v="60"/>
    <x v="2"/>
    <x v="2"/>
    <n v="2"/>
    <n v="25"/>
    <n v="50"/>
    <n v="0.75"/>
  </r>
  <r>
    <n v="858"/>
    <s v="Saturday"/>
    <n v="9"/>
    <s v="September"/>
    <n v="9"/>
    <n v="2023"/>
    <x v="331"/>
    <s v="CUST858"/>
    <x v="0"/>
    <n v="23"/>
    <x v="1"/>
    <x v="2"/>
    <n v="2"/>
    <n v="50"/>
    <n v="100"/>
    <n v="1.5"/>
  </r>
  <r>
    <n v="859"/>
    <s v="Friday"/>
    <n v="18"/>
    <s v="August"/>
    <n v="8"/>
    <n v="2023"/>
    <x v="27"/>
    <s v="CUST859"/>
    <x v="1"/>
    <n v="56"/>
    <x v="2"/>
    <x v="2"/>
    <n v="3"/>
    <n v="500"/>
    <n v="1500"/>
    <n v="22.5"/>
  </r>
  <r>
    <n v="860"/>
    <s v="Monday"/>
    <n v="9"/>
    <s v="January"/>
    <n v="1"/>
    <n v="2023"/>
    <x v="332"/>
    <s v="CUST860"/>
    <x v="0"/>
    <n v="63"/>
    <x v="2"/>
    <x v="1"/>
    <n v="4"/>
    <n v="50"/>
    <n v="200"/>
    <n v="3"/>
  </r>
  <r>
    <n v="861"/>
    <s v="Friday"/>
    <n v="17"/>
    <s v="February"/>
    <n v="2"/>
    <n v="2023"/>
    <x v="15"/>
    <s v="CUST861"/>
    <x v="1"/>
    <n v="41"/>
    <x v="0"/>
    <x v="1"/>
    <n v="3"/>
    <n v="30"/>
    <n v="90"/>
    <n v="1.3499999999999999"/>
  </r>
  <r>
    <n v="862"/>
    <s v="Wednesday"/>
    <n v="31"/>
    <s v="May"/>
    <n v="5"/>
    <n v="2023"/>
    <x v="50"/>
    <s v="CUST862"/>
    <x v="0"/>
    <n v="28"/>
    <x v="1"/>
    <x v="2"/>
    <n v="4"/>
    <n v="300"/>
    <n v="1200"/>
    <n v="18"/>
  </r>
  <r>
    <n v="863"/>
    <s v="Monday"/>
    <n v="24"/>
    <s v="April"/>
    <n v="4"/>
    <n v="2023"/>
    <x v="262"/>
    <s v="CUST863"/>
    <x v="1"/>
    <n v="30"/>
    <x v="1"/>
    <x v="2"/>
    <n v="2"/>
    <n v="25"/>
    <n v="50"/>
    <n v="0.75"/>
  </r>
  <r>
    <n v="864"/>
    <s v="Thursday"/>
    <n v="27"/>
    <s v="July"/>
    <n v="7"/>
    <n v="2023"/>
    <x v="282"/>
    <s v="CUST864"/>
    <x v="1"/>
    <n v="51"/>
    <x v="2"/>
    <x v="2"/>
    <n v="1"/>
    <n v="500"/>
    <n v="500"/>
    <n v="7.5"/>
  </r>
  <r>
    <n v="865"/>
    <s v="Thursday"/>
    <n v="21"/>
    <s v="December"/>
    <n v="12"/>
    <n v="2023"/>
    <x v="333"/>
    <s v="CUST865"/>
    <x v="1"/>
    <n v="42"/>
    <x v="0"/>
    <x v="1"/>
    <n v="1"/>
    <n v="300"/>
    <n v="300"/>
    <n v="4.5"/>
  </r>
  <r>
    <n v="866"/>
    <s v="Friday"/>
    <n v="5"/>
    <s v="May"/>
    <n v="5"/>
    <n v="2023"/>
    <x v="179"/>
    <s v="CUST866"/>
    <x v="0"/>
    <n v="24"/>
    <x v="1"/>
    <x v="2"/>
    <n v="1"/>
    <n v="50"/>
    <n v="50"/>
    <n v="0.75"/>
  </r>
  <r>
    <n v="867"/>
    <s v="Tuesday"/>
    <n v="6"/>
    <s v="June"/>
    <n v="6"/>
    <n v="2023"/>
    <x v="264"/>
    <s v="CUST867"/>
    <x v="0"/>
    <n v="21"/>
    <x v="1"/>
    <x v="2"/>
    <n v="1"/>
    <n v="500"/>
    <n v="500"/>
    <n v="7.5"/>
  </r>
  <r>
    <n v="868"/>
    <s v="Wednesday"/>
    <n v="6"/>
    <s v="December"/>
    <n v="12"/>
    <n v="2023"/>
    <x v="237"/>
    <s v="CUST868"/>
    <x v="1"/>
    <n v="25"/>
    <x v="1"/>
    <x v="2"/>
    <n v="1"/>
    <n v="300"/>
    <n v="300"/>
    <n v="4.5"/>
  </r>
  <r>
    <n v="869"/>
    <s v="Wednesday"/>
    <n v="25"/>
    <s v="October"/>
    <n v="10"/>
    <n v="2023"/>
    <x v="268"/>
    <s v="CUST869"/>
    <x v="0"/>
    <n v="37"/>
    <x v="0"/>
    <x v="0"/>
    <n v="3"/>
    <n v="500"/>
    <n v="1500"/>
    <n v="22.5"/>
  </r>
  <r>
    <n v="870"/>
    <s v="Saturday"/>
    <n v="8"/>
    <s v="July"/>
    <n v="7"/>
    <n v="2023"/>
    <x v="321"/>
    <s v="CUST870"/>
    <x v="1"/>
    <n v="46"/>
    <x v="0"/>
    <x v="2"/>
    <n v="4"/>
    <n v="30"/>
    <n v="120"/>
    <n v="1.7999999999999998"/>
  </r>
  <r>
    <n v="871"/>
    <s v="Thursday"/>
    <n v="31"/>
    <s v="August"/>
    <n v="8"/>
    <n v="2023"/>
    <x v="178"/>
    <s v="CUST871"/>
    <x v="0"/>
    <n v="62"/>
    <x v="2"/>
    <x v="0"/>
    <n v="2"/>
    <n v="30"/>
    <n v="60"/>
    <n v="0.89999999999999991"/>
  </r>
  <r>
    <n v="872"/>
    <s v="Wednesday"/>
    <n v="11"/>
    <s v="October"/>
    <n v="10"/>
    <n v="2023"/>
    <x v="120"/>
    <s v="CUST872"/>
    <x v="1"/>
    <n v="63"/>
    <x v="2"/>
    <x v="0"/>
    <n v="3"/>
    <n v="25"/>
    <n v="75"/>
    <n v="1.125"/>
  </r>
  <r>
    <n v="873"/>
    <s v="Friday"/>
    <n v="29"/>
    <s v="September"/>
    <n v="9"/>
    <n v="2023"/>
    <x v="136"/>
    <s v="CUST873"/>
    <x v="1"/>
    <n v="27"/>
    <x v="1"/>
    <x v="2"/>
    <n v="4"/>
    <n v="25"/>
    <n v="100"/>
    <n v="1.5"/>
  </r>
  <r>
    <n v="874"/>
    <s v="Monday"/>
    <n v="26"/>
    <s v="June"/>
    <n v="6"/>
    <n v="2023"/>
    <x v="40"/>
    <s v="CUST874"/>
    <x v="0"/>
    <n v="60"/>
    <x v="2"/>
    <x v="0"/>
    <n v="1"/>
    <n v="30"/>
    <n v="30"/>
    <n v="0.44999999999999996"/>
  </r>
  <r>
    <n v="875"/>
    <s v="Sunday"/>
    <n v="6"/>
    <s v="August"/>
    <n v="8"/>
    <n v="2023"/>
    <x v="298"/>
    <s v="CUST875"/>
    <x v="1"/>
    <n v="51"/>
    <x v="2"/>
    <x v="2"/>
    <n v="4"/>
    <n v="500"/>
    <n v="2000"/>
    <n v="30"/>
  </r>
  <r>
    <n v="876"/>
    <s v="Monday"/>
    <n v="9"/>
    <s v="October"/>
    <n v="10"/>
    <n v="2023"/>
    <x v="153"/>
    <s v="CUST876"/>
    <x v="0"/>
    <n v="43"/>
    <x v="0"/>
    <x v="1"/>
    <n v="4"/>
    <n v="30"/>
    <n v="120"/>
    <n v="1.7999999999999998"/>
  </r>
  <r>
    <n v="877"/>
    <s v="Monday"/>
    <n v="19"/>
    <s v="June"/>
    <n v="6"/>
    <n v="2023"/>
    <x v="171"/>
    <s v="CUST877"/>
    <x v="1"/>
    <n v="58"/>
    <x v="2"/>
    <x v="1"/>
    <n v="1"/>
    <n v="25"/>
    <n v="25"/>
    <n v="0.375"/>
  </r>
  <r>
    <n v="878"/>
    <s v="Friday"/>
    <n v="30"/>
    <s v="June"/>
    <n v="6"/>
    <n v="2023"/>
    <x v="313"/>
    <s v="CUST878"/>
    <x v="1"/>
    <n v="20"/>
    <x v="1"/>
    <x v="1"/>
    <n v="1"/>
    <n v="30"/>
    <n v="30"/>
    <n v="0.44999999999999996"/>
  </r>
  <r>
    <n v="879"/>
    <s v="Tuesday"/>
    <n v="26"/>
    <s v="December"/>
    <n v="12"/>
    <n v="2023"/>
    <x v="24"/>
    <s v="CUST879"/>
    <x v="0"/>
    <n v="23"/>
    <x v="1"/>
    <x v="1"/>
    <n v="1"/>
    <n v="30"/>
    <n v="30"/>
    <n v="0.44999999999999996"/>
  </r>
  <r>
    <n v="880"/>
    <s v="Monday"/>
    <n v="21"/>
    <s v="August"/>
    <n v="8"/>
    <n v="2023"/>
    <x v="63"/>
    <s v="CUST880"/>
    <x v="0"/>
    <n v="22"/>
    <x v="1"/>
    <x v="0"/>
    <n v="2"/>
    <n v="500"/>
    <n v="1000"/>
    <n v="15"/>
  </r>
  <r>
    <n v="881"/>
    <s v="Friday"/>
    <n v="19"/>
    <s v="May"/>
    <n v="5"/>
    <n v="2023"/>
    <x v="79"/>
    <s v="CUST881"/>
    <x v="0"/>
    <n v="22"/>
    <x v="1"/>
    <x v="2"/>
    <n v="1"/>
    <n v="300"/>
    <n v="300"/>
    <n v="4.5"/>
  </r>
  <r>
    <n v="882"/>
    <s v="Tuesday"/>
    <n v="6"/>
    <s v="June"/>
    <n v="6"/>
    <n v="2023"/>
    <x v="264"/>
    <s v="CUST882"/>
    <x v="1"/>
    <n v="64"/>
    <x v="2"/>
    <x v="2"/>
    <n v="2"/>
    <n v="25"/>
    <n v="50"/>
    <n v="0.75"/>
  </r>
  <r>
    <n v="883"/>
    <s v="Tuesday"/>
    <n v="9"/>
    <s v="May"/>
    <n v="5"/>
    <n v="2023"/>
    <x v="119"/>
    <s v="CUST883"/>
    <x v="0"/>
    <n v="40"/>
    <x v="0"/>
    <x v="2"/>
    <n v="1"/>
    <n v="500"/>
    <n v="500"/>
    <n v="7.5"/>
  </r>
  <r>
    <n v="884"/>
    <s v="Saturday"/>
    <n v="29"/>
    <s v="April"/>
    <n v="4"/>
    <n v="2023"/>
    <x v="310"/>
    <s v="CUST884"/>
    <x v="1"/>
    <n v="26"/>
    <x v="1"/>
    <x v="1"/>
    <n v="2"/>
    <n v="30"/>
    <n v="60"/>
    <n v="0.89999999999999991"/>
  </r>
  <r>
    <n v="885"/>
    <s v="Friday"/>
    <n v="3"/>
    <s v="March"/>
    <n v="3"/>
    <n v="2023"/>
    <x v="163"/>
    <s v="CUST885"/>
    <x v="1"/>
    <n v="52"/>
    <x v="2"/>
    <x v="1"/>
    <n v="4"/>
    <n v="30"/>
    <n v="120"/>
    <n v="1.7999999999999998"/>
  </r>
  <r>
    <n v="886"/>
    <s v="Sunday"/>
    <n v="9"/>
    <s v="April"/>
    <n v="4"/>
    <n v="2023"/>
    <x v="55"/>
    <s v="CUST886"/>
    <x v="0"/>
    <n v="37"/>
    <x v="0"/>
    <x v="2"/>
    <n v="3"/>
    <n v="300"/>
    <n v="900"/>
    <n v="13.5"/>
  </r>
  <r>
    <n v="887"/>
    <s v="Sunday"/>
    <n v="11"/>
    <s v="June"/>
    <n v="6"/>
    <n v="2023"/>
    <x v="86"/>
    <s v="CUST887"/>
    <x v="0"/>
    <n v="59"/>
    <x v="2"/>
    <x v="1"/>
    <n v="4"/>
    <n v="25"/>
    <n v="100"/>
    <n v="1.5"/>
  </r>
  <r>
    <n v="888"/>
    <s v="Friday"/>
    <n v="3"/>
    <s v="March"/>
    <n v="3"/>
    <n v="2023"/>
    <x v="163"/>
    <s v="CUST888"/>
    <x v="1"/>
    <n v="52"/>
    <x v="2"/>
    <x v="2"/>
    <n v="4"/>
    <n v="25"/>
    <n v="100"/>
    <n v="1.5"/>
  </r>
  <r>
    <n v="889"/>
    <s v="Monday"/>
    <n v="2"/>
    <s v="October"/>
    <n v="10"/>
    <n v="2023"/>
    <x v="45"/>
    <s v="CUST889"/>
    <x v="1"/>
    <n v="35"/>
    <x v="0"/>
    <x v="2"/>
    <n v="1"/>
    <n v="50"/>
    <n v="50"/>
    <n v="0.75"/>
  </r>
  <r>
    <n v="890"/>
    <s v="Wednesday"/>
    <n v="20"/>
    <s v="December"/>
    <n v="12"/>
    <n v="2023"/>
    <x v="156"/>
    <s v="CUST890"/>
    <x v="0"/>
    <n v="34"/>
    <x v="0"/>
    <x v="2"/>
    <n v="2"/>
    <n v="25"/>
    <n v="50"/>
    <n v="0.75"/>
  </r>
  <r>
    <n v="891"/>
    <s v="Wednesday"/>
    <n v="5"/>
    <s v="April"/>
    <n v="4"/>
    <n v="2023"/>
    <x v="334"/>
    <s v="CUST891"/>
    <x v="0"/>
    <n v="41"/>
    <x v="0"/>
    <x v="2"/>
    <n v="3"/>
    <n v="300"/>
    <n v="900"/>
    <n v="13.5"/>
  </r>
  <r>
    <n v="892"/>
    <s v="Sunday"/>
    <n v="9"/>
    <s v="April"/>
    <n v="4"/>
    <n v="2023"/>
    <x v="55"/>
    <s v="CUST892"/>
    <x v="0"/>
    <n v="20"/>
    <x v="1"/>
    <x v="2"/>
    <n v="1"/>
    <n v="50"/>
    <n v="50"/>
    <n v="0.75"/>
  </r>
  <r>
    <n v="893"/>
    <s v="Friday"/>
    <n v="21"/>
    <s v="April"/>
    <n v="4"/>
    <n v="2023"/>
    <x v="35"/>
    <s v="CUST893"/>
    <x v="0"/>
    <n v="49"/>
    <x v="0"/>
    <x v="2"/>
    <n v="1"/>
    <n v="50"/>
    <n v="50"/>
    <n v="0.75"/>
  </r>
  <r>
    <n v="894"/>
    <s v="Tuesday"/>
    <n v="5"/>
    <s v="September"/>
    <n v="9"/>
    <n v="2023"/>
    <x v="328"/>
    <s v="CUST894"/>
    <x v="0"/>
    <n v="52"/>
    <x v="2"/>
    <x v="2"/>
    <n v="1"/>
    <n v="30"/>
    <n v="30"/>
    <n v="0.44999999999999996"/>
  </r>
  <r>
    <n v="895"/>
    <s v="Monday"/>
    <n v="22"/>
    <s v="May"/>
    <n v="5"/>
    <n v="2023"/>
    <x v="247"/>
    <s v="CUST895"/>
    <x v="1"/>
    <n v="55"/>
    <x v="2"/>
    <x v="1"/>
    <n v="4"/>
    <n v="30"/>
    <n v="120"/>
    <n v="1.7999999999999998"/>
  </r>
  <r>
    <n v="896"/>
    <s v="Sunday"/>
    <n v="29"/>
    <s v="October"/>
    <n v="10"/>
    <n v="2023"/>
    <x v="28"/>
    <s v="CUST896"/>
    <x v="1"/>
    <n v="30"/>
    <x v="1"/>
    <x v="2"/>
    <n v="2"/>
    <n v="25"/>
    <n v="50"/>
    <n v="0.75"/>
  </r>
  <r>
    <n v="897"/>
    <s v="Tuesday"/>
    <n v="26"/>
    <s v="September"/>
    <n v="9"/>
    <n v="2023"/>
    <x v="335"/>
    <s v="CUST897"/>
    <x v="1"/>
    <n v="64"/>
    <x v="2"/>
    <x v="2"/>
    <n v="2"/>
    <n v="50"/>
    <n v="100"/>
    <n v="1.5"/>
  </r>
  <r>
    <n v="898"/>
    <s v="Thursday"/>
    <n v="2"/>
    <s v="November"/>
    <n v="11"/>
    <n v="2023"/>
    <x v="113"/>
    <s v="CUST898"/>
    <x v="1"/>
    <n v="42"/>
    <x v="0"/>
    <x v="1"/>
    <n v="3"/>
    <n v="30"/>
    <n v="90"/>
    <n v="1.3499999999999999"/>
  </r>
  <r>
    <n v="899"/>
    <s v="Thursday"/>
    <n v="25"/>
    <s v="May"/>
    <n v="5"/>
    <n v="2023"/>
    <x v="242"/>
    <s v="CUST899"/>
    <x v="0"/>
    <n v="26"/>
    <x v="1"/>
    <x v="1"/>
    <n v="2"/>
    <n v="300"/>
    <n v="600"/>
    <n v="9"/>
  </r>
  <r>
    <n v="900"/>
    <s v="Tuesday"/>
    <n v="21"/>
    <s v="February"/>
    <n v="2"/>
    <n v="2023"/>
    <x v="62"/>
    <s v="CUST900"/>
    <x v="0"/>
    <n v="21"/>
    <x v="1"/>
    <x v="1"/>
    <n v="2"/>
    <n v="30"/>
    <n v="60"/>
    <n v="0.89999999999999991"/>
  </r>
  <r>
    <n v="901"/>
    <s v="Monday"/>
    <n v="10"/>
    <s v="April"/>
    <n v="4"/>
    <n v="2023"/>
    <x v="294"/>
    <s v="CUST901"/>
    <x v="0"/>
    <n v="31"/>
    <x v="0"/>
    <x v="2"/>
    <n v="1"/>
    <n v="30"/>
    <n v="30"/>
    <n v="0.44999999999999996"/>
  </r>
  <r>
    <n v="902"/>
    <s v="Thursday"/>
    <n v="1"/>
    <s v="June"/>
    <n v="6"/>
    <n v="2023"/>
    <x v="207"/>
    <s v="CUST902"/>
    <x v="1"/>
    <n v="54"/>
    <x v="2"/>
    <x v="0"/>
    <n v="1"/>
    <n v="50"/>
    <n v="50"/>
    <n v="0.75"/>
  </r>
  <r>
    <n v="903"/>
    <s v="Thursday"/>
    <n v="27"/>
    <s v="April"/>
    <n v="4"/>
    <n v="2023"/>
    <x v="60"/>
    <s v="CUST903"/>
    <x v="1"/>
    <n v="51"/>
    <x v="2"/>
    <x v="0"/>
    <n v="4"/>
    <n v="50"/>
    <n v="200"/>
    <n v="3"/>
  </r>
  <r>
    <n v="904"/>
    <s v="Tuesday"/>
    <n v="4"/>
    <s v="July"/>
    <n v="7"/>
    <n v="2023"/>
    <x v="336"/>
    <s v="CUST904"/>
    <x v="0"/>
    <n v="28"/>
    <x v="1"/>
    <x v="1"/>
    <n v="1"/>
    <n v="500"/>
    <n v="500"/>
    <n v="7.5"/>
  </r>
  <r>
    <n v="905"/>
    <s v="Sunday"/>
    <n v="2"/>
    <s v="April"/>
    <n v="4"/>
    <n v="2023"/>
    <x v="128"/>
    <s v="CUST905"/>
    <x v="0"/>
    <n v="58"/>
    <x v="2"/>
    <x v="0"/>
    <n v="1"/>
    <n v="300"/>
    <n v="300"/>
    <n v="4.5"/>
  </r>
  <r>
    <n v="906"/>
    <s v="Sunday"/>
    <n v="4"/>
    <s v="June"/>
    <n v="6"/>
    <n v="2023"/>
    <x v="234"/>
    <s v="CUST906"/>
    <x v="1"/>
    <n v="20"/>
    <x v="1"/>
    <x v="1"/>
    <n v="1"/>
    <n v="50"/>
    <n v="50"/>
    <n v="0.75"/>
  </r>
  <r>
    <n v="907"/>
    <s v="Sunday"/>
    <n v="8"/>
    <s v="January"/>
    <n v="1"/>
    <n v="2023"/>
    <x v="199"/>
    <s v="CUST907"/>
    <x v="1"/>
    <n v="45"/>
    <x v="0"/>
    <x v="2"/>
    <n v="1"/>
    <n v="25"/>
    <n v="25"/>
    <n v="0.375"/>
  </r>
  <r>
    <n v="908"/>
    <s v="Friday"/>
    <n v="29"/>
    <s v="December"/>
    <n v="12"/>
    <n v="2023"/>
    <x v="167"/>
    <s v="CUST908"/>
    <x v="0"/>
    <n v="46"/>
    <x v="0"/>
    <x v="0"/>
    <n v="4"/>
    <n v="300"/>
    <n v="1200"/>
    <n v="18"/>
  </r>
  <r>
    <n v="909"/>
    <s v="Sunday"/>
    <n v="1"/>
    <s v="October"/>
    <n v="10"/>
    <n v="2023"/>
    <x v="77"/>
    <s v="CUST909"/>
    <x v="0"/>
    <n v="26"/>
    <x v="1"/>
    <x v="2"/>
    <n v="1"/>
    <n v="300"/>
    <n v="300"/>
    <n v="4.5"/>
  </r>
  <r>
    <n v="910"/>
    <s v="Monday"/>
    <n v="6"/>
    <s v="March"/>
    <n v="3"/>
    <n v="2023"/>
    <x v="149"/>
    <s v="CUST910"/>
    <x v="1"/>
    <n v="20"/>
    <x v="1"/>
    <x v="0"/>
    <n v="3"/>
    <n v="50"/>
    <n v="150"/>
    <n v="2.25"/>
  </r>
  <r>
    <n v="911"/>
    <s v="Sunday"/>
    <n v="21"/>
    <s v="May"/>
    <n v="5"/>
    <n v="2023"/>
    <x v="3"/>
    <s v="CUST911"/>
    <x v="0"/>
    <n v="42"/>
    <x v="0"/>
    <x v="2"/>
    <n v="3"/>
    <n v="300"/>
    <n v="900"/>
    <n v="13.5"/>
  </r>
  <r>
    <n v="912"/>
    <s v="Tuesday"/>
    <n v="24"/>
    <s v="January"/>
    <n v="1"/>
    <n v="2023"/>
    <x v="58"/>
    <s v="CUST912"/>
    <x v="0"/>
    <n v="51"/>
    <x v="2"/>
    <x v="0"/>
    <n v="3"/>
    <n v="50"/>
    <n v="150"/>
    <n v="2.25"/>
  </r>
  <r>
    <n v="913"/>
    <s v="Saturday"/>
    <n v="28"/>
    <s v="January"/>
    <n v="1"/>
    <n v="2023"/>
    <x v="185"/>
    <s v="CUST913"/>
    <x v="0"/>
    <n v="29"/>
    <x v="1"/>
    <x v="2"/>
    <n v="3"/>
    <n v="30"/>
    <n v="90"/>
    <n v="1.3499999999999999"/>
  </r>
  <r>
    <n v="914"/>
    <s v="Wednesday"/>
    <n v="11"/>
    <s v="October"/>
    <n v="10"/>
    <n v="2023"/>
    <x v="120"/>
    <s v="CUST914"/>
    <x v="1"/>
    <n v="59"/>
    <x v="2"/>
    <x v="2"/>
    <n v="1"/>
    <n v="500"/>
    <n v="500"/>
    <n v="7.5"/>
  </r>
  <r>
    <n v="915"/>
    <s v="Tuesday"/>
    <n v="30"/>
    <s v="May"/>
    <n v="5"/>
    <n v="2023"/>
    <x v="337"/>
    <s v="CUST915"/>
    <x v="1"/>
    <n v="26"/>
    <x v="1"/>
    <x v="0"/>
    <n v="3"/>
    <n v="30"/>
    <n v="90"/>
    <n v="1.3499999999999999"/>
  </r>
  <r>
    <n v="916"/>
    <s v="Sunday"/>
    <n v="24"/>
    <s v="December"/>
    <n v="12"/>
    <n v="2023"/>
    <x v="32"/>
    <s v="CUST916"/>
    <x v="1"/>
    <n v="32"/>
    <x v="0"/>
    <x v="2"/>
    <n v="1"/>
    <n v="50"/>
    <n v="50"/>
    <n v="0.75"/>
  </r>
  <r>
    <n v="917"/>
    <s v="Monday"/>
    <n v="6"/>
    <s v="March"/>
    <n v="3"/>
    <n v="2023"/>
    <x v="149"/>
    <s v="CUST917"/>
    <x v="1"/>
    <n v="57"/>
    <x v="2"/>
    <x v="2"/>
    <n v="4"/>
    <n v="50"/>
    <n v="200"/>
    <n v="3"/>
  </r>
  <r>
    <n v="918"/>
    <s v="Thursday"/>
    <n v="23"/>
    <s v="November"/>
    <n v="11"/>
    <n v="2023"/>
    <x v="250"/>
    <s v="CUST918"/>
    <x v="1"/>
    <n v="42"/>
    <x v="0"/>
    <x v="2"/>
    <n v="3"/>
    <n v="30"/>
    <n v="90"/>
    <n v="1.3499999999999999"/>
  </r>
  <r>
    <n v="919"/>
    <s v="Saturday"/>
    <n v="9"/>
    <s v="September"/>
    <n v="9"/>
    <n v="2023"/>
    <x v="331"/>
    <s v="CUST919"/>
    <x v="1"/>
    <n v="22"/>
    <x v="1"/>
    <x v="0"/>
    <n v="2"/>
    <n v="25"/>
    <n v="50"/>
    <n v="0.75"/>
  </r>
  <r>
    <n v="920"/>
    <s v="Wednesday"/>
    <n v="22"/>
    <s v="February"/>
    <n v="2"/>
    <n v="2023"/>
    <x v="7"/>
    <s v="CUST920"/>
    <x v="1"/>
    <n v="28"/>
    <x v="1"/>
    <x v="0"/>
    <n v="3"/>
    <n v="25"/>
    <n v="75"/>
    <n v="1.125"/>
  </r>
  <r>
    <n v="921"/>
    <s v="Saturday"/>
    <n v="7"/>
    <s v="January"/>
    <n v="1"/>
    <n v="2023"/>
    <x v="326"/>
    <s v="CUST921"/>
    <x v="0"/>
    <n v="51"/>
    <x v="2"/>
    <x v="2"/>
    <n v="3"/>
    <n v="25"/>
    <n v="75"/>
    <n v="1.125"/>
  </r>
  <r>
    <n v="922"/>
    <s v="Saturday"/>
    <n v="21"/>
    <s v="October"/>
    <n v="10"/>
    <n v="2023"/>
    <x v="338"/>
    <s v="CUST922"/>
    <x v="0"/>
    <n v="41"/>
    <x v="0"/>
    <x v="2"/>
    <n v="1"/>
    <n v="50"/>
    <n v="50"/>
    <n v="0.75"/>
  </r>
  <r>
    <n v="923"/>
    <s v="Friday"/>
    <n v="26"/>
    <s v="May"/>
    <n v="5"/>
    <n v="2023"/>
    <x v="232"/>
    <s v="CUST923"/>
    <x v="0"/>
    <n v="32"/>
    <x v="0"/>
    <x v="0"/>
    <n v="3"/>
    <n v="300"/>
    <n v="900"/>
    <n v="13.5"/>
  </r>
  <r>
    <n v="924"/>
    <s v="Tuesday"/>
    <n v="29"/>
    <s v="August"/>
    <n v="8"/>
    <n v="2023"/>
    <x v="261"/>
    <s v="CUST924"/>
    <x v="0"/>
    <n v="55"/>
    <x v="2"/>
    <x v="0"/>
    <n v="2"/>
    <n v="50"/>
    <n v="100"/>
    <n v="1.5"/>
  </r>
  <r>
    <n v="925"/>
    <s v="Sunday"/>
    <n v="3"/>
    <s v="September"/>
    <n v="9"/>
    <n v="2023"/>
    <x v="339"/>
    <s v="CUST925"/>
    <x v="0"/>
    <n v="25"/>
    <x v="1"/>
    <x v="2"/>
    <n v="1"/>
    <n v="300"/>
    <n v="300"/>
    <n v="4.5"/>
  </r>
  <r>
    <n v="926"/>
    <s v="Monday"/>
    <n v="14"/>
    <s v="August"/>
    <n v="8"/>
    <n v="2023"/>
    <x v="306"/>
    <s v="CUST926"/>
    <x v="0"/>
    <n v="22"/>
    <x v="1"/>
    <x v="2"/>
    <n v="1"/>
    <n v="30"/>
    <n v="30"/>
    <n v="0.44999999999999996"/>
  </r>
  <r>
    <n v="927"/>
    <s v="Saturday"/>
    <n v="24"/>
    <s v="June"/>
    <n v="6"/>
    <n v="2023"/>
    <x v="33"/>
    <s v="CUST927"/>
    <x v="0"/>
    <n v="43"/>
    <x v="0"/>
    <x v="2"/>
    <n v="4"/>
    <n v="500"/>
    <n v="2000"/>
    <n v="30"/>
  </r>
  <r>
    <n v="928"/>
    <s v="Wednesday"/>
    <n v="5"/>
    <s v="April"/>
    <n v="4"/>
    <n v="2023"/>
    <x v="334"/>
    <s v="CUST928"/>
    <x v="1"/>
    <n v="35"/>
    <x v="0"/>
    <x v="1"/>
    <n v="4"/>
    <n v="300"/>
    <n v="1200"/>
    <n v="18"/>
  </r>
  <r>
    <n v="929"/>
    <s v="Friday"/>
    <n v="27"/>
    <s v="January"/>
    <n v="1"/>
    <n v="2023"/>
    <x v="246"/>
    <s v="CUST929"/>
    <x v="1"/>
    <n v="23"/>
    <x v="1"/>
    <x v="0"/>
    <n v="3"/>
    <n v="25"/>
    <n v="75"/>
    <n v="1.125"/>
  </r>
  <r>
    <n v="930"/>
    <s v="Wednesday"/>
    <n v="10"/>
    <s v="May"/>
    <n v="5"/>
    <n v="2023"/>
    <x v="318"/>
    <s v="CUST930"/>
    <x v="0"/>
    <n v="54"/>
    <x v="2"/>
    <x v="1"/>
    <n v="4"/>
    <n v="50"/>
    <n v="200"/>
    <n v="3"/>
  </r>
  <r>
    <n v="931"/>
    <s v="Saturday"/>
    <n v="2"/>
    <s v="September"/>
    <n v="9"/>
    <n v="2023"/>
    <x v="211"/>
    <s v="CUST931"/>
    <x v="0"/>
    <n v="30"/>
    <x v="1"/>
    <x v="0"/>
    <n v="4"/>
    <n v="30"/>
    <n v="120"/>
    <n v="1.7999999999999998"/>
  </r>
  <r>
    <n v="932"/>
    <s v="Tuesday"/>
    <n v="28"/>
    <s v="February"/>
    <n v="2"/>
    <n v="2023"/>
    <x v="122"/>
    <s v="CUST932"/>
    <x v="1"/>
    <n v="45"/>
    <x v="0"/>
    <x v="0"/>
    <n v="4"/>
    <n v="25"/>
    <n v="100"/>
    <n v="1.5"/>
  </r>
  <r>
    <n v="933"/>
    <s v="Friday"/>
    <n v="3"/>
    <s v="February"/>
    <n v="2"/>
    <n v="2023"/>
    <x v="89"/>
    <s v="CUST933"/>
    <x v="0"/>
    <n v="22"/>
    <x v="1"/>
    <x v="0"/>
    <n v="1"/>
    <n v="30"/>
    <n v="30"/>
    <n v="0.44999999999999996"/>
  </r>
  <r>
    <n v="934"/>
    <s v="Tuesday"/>
    <n v="25"/>
    <s v="July"/>
    <n v="7"/>
    <n v="2023"/>
    <x v="87"/>
    <s v="CUST934"/>
    <x v="0"/>
    <n v="30"/>
    <x v="1"/>
    <x v="0"/>
    <n v="1"/>
    <n v="500"/>
    <n v="500"/>
    <n v="7.5"/>
  </r>
  <r>
    <n v="935"/>
    <s v="Saturday"/>
    <n v="9"/>
    <s v="September"/>
    <n v="9"/>
    <n v="2023"/>
    <x v="331"/>
    <s v="CUST935"/>
    <x v="1"/>
    <n v="34"/>
    <x v="0"/>
    <x v="0"/>
    <n v="1"/>
    <n v="50"/>
    <n v="50"/>
    <n v="0.75"/>
  </r>
  <r>
    <n v="936"/>
    <s v="Tuesday"/>
    <n v="7"/>
    <s v="February"/>
    <n v="2"/>
    <n v="2023"/>
    <x v="227"/>
    <s v="CUST936"/>
    <x v="0"/>
    <n v="57"/>
    <x v="2"/>
    <x v="0"/>
    <n v="4"/>
    <n v="50"/>
    <n v="200"/>
    <n v="3"/>
  </r>
  <r>
    <n v="937"/>
    <s v="Monday"/>
    <n v="23"/>
    <s v="October"/>
    <n v="10"/>
    <n v="2023"/>
    <x v="54"/>
    <s v="CUST937"/>
    <x v="1"/>
    <n v="62"/>
    <x v="2"/>
    <x v="0"/>
    <n v="1"/>
    <n v="500"/>
    <n v="500"/>
    <n v="7.5"/>
  </r>
  <r>
    <n v="938"/>
    <s v="Sunday"/>
    <n v="19"/>
    <s v="November"/>
    <n v="11"/>
    <n v="2023"/>
    <x v="292"/>
    <s v="CUST938"/>
    <x v="0"/>
    <n v="49"/>
    <x v="0"/>
    <x v="1"/>
    <n v="4"/>
    <n v="50"/>
    <n v="200"/>
    <n v="3"/>
  </r>
  <r>
    <n v="939"/>
    <s v="Monday"/>
    <n v="18"/>
    <s v="December"/>
    <n v="12"/>
    <n v="2023"/>
    <x v="244"/>
    <s v="CUST939"/>
    <x v="1"/>
    <n v="46"/>
    <x v="0"/>
    <x v="2"/>
    <n v="1"/>
    <n v="300"/>
    <n v="300"/>
    <n v="4.5"/>
  </r>
  <r>
    <n v="940"/>
    <s v="Saturday"/>
    <n v="28"/>
    <s v="January"/>
    <n v="1"/>
    <n v="2023"/>
    <x v="185"/>
    <s v="CUST940"/>
    <x v="1"/>
    <n v="20"/>
    <x v="1"/>
    <x v="2"/>
    <n v="1"/>
    <n v="30"/>
    <n v="30"/>
    <n v="0.44999999999999996"/>
  </r>
  <r>
    <n v="941"/>
    <s v="Sunday"/>
    <n v="19"/>
    <s v="March"/>
    <n v="3"/>
    <n v="2023"/>
    <x v="309"/>
    <s v="CUST941"/>
    <x v="1"/>
    <n v="57"/>
    <x v="2"/>
    <x v="1"/>
    <n v="2"/>
    <n v="25"/>
    <n v="50"/>
    <n v="0.75"/>
  </r>
  <r>
    <n v="942"/>
    <s v="Saturday"/>
    <n v="18"/>
    <s v="March"/>
    <n v="3"/>
    <n v="2023"/>
    <x v="253"/>
    <s v="CUST942"/>
    <x v="0"/>
    <n v="51"/>
    <x v="2"/>
    <x v="1"/>
    <n v="3"/>
    <n v="500"/>
    <n v="1500"/>
    <n v="22.5"/>
  </r>
  <r>
    <n v="943"/>
    <s v="Monday"/>
    <n v="16"/>
    <s v="October"/>
    <n v="10"/>
    <n v="2023"/>
    <x v="230"/>
    <s v="CUST943"/>
    <x v="1"/>
    <n v="57"/>
    <x v="2"/>
    <x v="1"/>
    <n v="4"/>
    <n v="300"/>
    <n v="1200"/>
    <n v="18"/>
  </r>
  <r>
    <n v="944"/>
    <s v="Monday"/>
    <n v="5"/>
    <s v="June"/>
    <n v="6"/>
    <n v="2023"/>
    <x v="284"/>
    <s v="CUST944"/>
    <x v="0"/>
    <n v="44"/>
    <x v="0"/>
    <x v="1"/>
    <n v="2"/>
    <n v="25"/>
    <n v="50"/>
    <n v="0.75"/>
  </r>
  <r>
    <n v="945"/>
    <s v="Monday"/>
    <n v="13"/>
    <s v="February"/>
    <n v="2"/>
    <n v="2023"/>
    <x v="146"/>
    <s v="CUST945"/>
    <x v="0"/>
    <n v="30"/>
    <x v="1"/>
    <x v="0"/>
    <n v="1"/>
    <n v="25"/>
    <n v="25"/>
    <n v="0.375"/>
  </r>
  <r>
    <n v="946"/>
    <s v="Monday"/>
    <n v="8"/>
    <s v="May"/>
    <n v="5"/>
    <n v="2023"/>
    <x v="193"/>
    <s v="CUST946"/>
    <x v="0"/>
    <n v="62"/>
    <x v="2"/>
    <x v="2"/>
    <n v="4"/>
    <n v="500"/>
    <n v="2000"/>
    <n v="30"/>
  </r>
  <r>
    <n v="947"/>
    <s v="Thursday"/>
    <n v="2"/>
    <s v="March"/>
    <n v="3"/>
    <n v="2023"/>
    <x v="340"/>
    <s v="CUST947"/>
    <x v="0"/>
    <n v="50"/>
    <x v="2"/>
    <x v="0"/>
    <n v="1"/>
    <n v="300"/>
    <n v="300"/>
    <n v="4.5"/>
  </r>
  <r>
    <n v="948"/>
    <s v="Friday"/>
    <n v="13"/>
    <s v="October"/>
    <n v="10"/>
    <n v="2023"/>
    <x v="81"/>
    <s v="CUST948"/>
    <x v="1"/>
    <n v="23"/>
    <x v="1"/>
    <x v="2"/>
    <n v="3"/>
    <n v="25"/>
    <n v="75"/>
    <n v="1.125"/>
  </r>
  <r>
    <n v="949"/>
    <s v="Wednesday"/>
    <n v="2"/>
    <s v="August"/>
    <n v="8"/>
    <n v="2023"/>
    <x v="341"/>
    <s v="CUST949"/>
    <x v="1"/>
    <n v="41"/>
    <x v="0"/>
    <x v="2"/>
    <n v="2"/>
    <n v="25"/>
    <n v="50"/>
    <n v="0.75"/>
  </r>
  <r>
    <n v="950"/>
    <s v="Tuesday"/>
    <n v="7"/>
    <s v="November"/>
    <n v="11"/>
    <n v="2023"/>
    <x v="155"/>
    <s v="CUST950"/>
    <x v="0"/>
    <n v="36"/>
    <x v="0"/>
    <x v="1"/>
    <n v="3"/>
    <n v="300"/>
    <n v="900"/>
    <n v="13.5"/>
  </r>
  <r>
    <n v="951"/>
    <s v="Thursday"/>
    <n v="2"/>
    <s v="November"/>
    <n v="11"/>
    <n v="2023"/>
    <x v="113"/>
    <s v="CUST951"/>
    <x v="0"/>
    <n v="33"/>
    <x v="0"/>
    <x v="0"/>
    <n v="2"/>
    <n v="50"/>
    <n v="100"/>
    <n v="1.5"/>
  </r>
  <r>
    <n v="952"/>
    <s v="Monday"/>
    <n v="13"/>
    <s v="November"/>
    <n v="11"/>
    <n v="2023"/>
    <x v="52"/>
    <s v="CUST952"/>
    <x v="1"/>
    <n v="57"/>
    <x v="2"/>
    <x v="1"/>
    <n v="1"/>
    <n v="25"/>
    <n v="25"/>
    <n v="0.375"/>
  </r>
  <r>
    <n v="953"/>
    <s v="Wednesday"/>
    <n v="26"/>
    <s v="April"/>
    <n v="4"/>
    <n v="2023"/>
    <x v="164"/>
    <s v="CUST953"/>
    <x v="0"/>
    <n v="45"/>
    <x v="0"/>
    <x v="0"/>
    <n v="3"/>
    <n v="30"/>
    <n v="90"/>
    <n v="1.3499999999999999"/>
  </r>
  <r>
    <n v="954"/>
    <s v="Monday"/>
    <n v="25"/>
    <s v="September"/>
    <n v="9"/>
    <n v="2023"/>
    <x v="223"/>
    <s v="CUST954"/>
    <x v="1"/>
    <n v="50"/>
    <x v="2"/>
    <x v="2"/>
    <n v="3"/>
    <n v="300"/>
    <n v="900"/>
    <n v="13.5"/>
  </r>
  <r>
    <n v="955"/>
    <s v="Friday"/>
    <n v="14"/>
    <s v="July"/>
    <n v="7"/>
    <n v="2023"/>
    <x v="37"/>
    <s v="CUST955"/>
    <x v="0"/>
    <n v="58"/>
    <x v="2"/>
    <x v="1"/>
    <n v="1"/>
    <n v="25"/>
    <n v="25"/>
    <n v="0.375"/>
  </r>
  <r>
    <n v="956"/>
    <s v="Saturday"/>
    <n v="19"/>
    <s v="August"/>
    <n v="8"/>
    <n v="2023"/>
    <x v="304"/>
    <s v="CUST956"/>
    <x v="0"/>
    <n v="30"/>
    <x v="1"/>
    <x v="1"/>
    <n v="3"/>
    <n v="500"/>
    <n v="1500"/>
    <n v="22.5"/>
  </r>
  <r>
    <n v="957"/>
    <s v="Tuesday"/>
    <n v="15"/>
    <s v="August"/>
    <n v="8"/>
    <n v="2023"/>
    <x v="196"/>
    <s v="CUST957"/>
    <x v="1"/>
    <n v="60"/>
    <x v="2"/>
    <x v="2"/>
    <n v="4"/>
    <n v="30"/>
    <n v="120"/>
    <n v="1.7999999999999998"/>
  </r>
  <r>
    <n v="958"/>
    <s v="Friday"/>
    <n v="2"/>
    <s v="June"/>
    <n v="6"/>
    <n v="2023"/>
    <x v="132"/>
    <s v="CUST958"/>
    <x v="0"/>
    <n v="62"/>
    <x v="2"/>
    <x v="2"/>
    <n v="2"/>
    <n v="25"/>
    <n v="50"/>
    <n v="0.75"/>
  </r>
  <r>
    <n v="959"/>
    <s v="Sunday"/>
    <n v="29"/>
    <s v="October"/>
    <n v="10"/>
    <n v="2023"/>
    <x v="28"/>
    <s v="CUST959"/>
    <x v="1"/>
    <n v="42"/>
    <x v="0"/>
    <x v="2"/>
    <n v="2"/>
    <n v="30"/>
    <n v="60"/>
    <n v="0.89999999999999991"/>
  </r>
  <r>
    <n v="960"/>
    <s v="Tuesday"/>
    <n v="8"/>
    <s v="August"/>
    <n v="8"/>
    <n v="2023"/>
    <x v="102"/>
    <s v="CUST960"/>
    <x v="0"/>
    <n v="59"/>
    <x v="2"/>
    <x v="1"/>
    <n v="2"/>
    <n v="30"/>
    <n v="60"/>
    <n v="0.89999999999999991"/>
  </r>
  <r>
    <n v="961"/>
    <s v="Tuesday"/>
    <n v="6"/>
    <s v="June"/>
    <n v="6"/>
    <n v="2023"/>
    <x v="264"/>
    <s v="CUST961"/>
    <x v="0"/>
    <n v="53"/>
    <x v="2"/>
    <x v="0"/>
    <n v="4"/>
    <n v="50"/>
    <n v="200"/>
    <n v="3"/>
  </r>
  <r>
    <n v="962"/>
    <s v="Thursday"/>
    <n v="19"/>
    <s v="October"/>
    <n v="10"/>
    <n v="2023"/>
    <x v="218"/>
    <s v="CUST962"/>
    <x v="0"/>
    <n v="44"/>
    <x v="0"/>
    <x v="1"/>
    <n v="2"/>
    <n v="30"/>
    <n v="60"/>
    <n v="0.89999999999999991"/>
  </r>
  <r>
    <n v="963"/>
    <s v="Tuesday"/>
    <n v="14"/>
    <s v="November"/>
    <n v="11"/>
    <n v="2023"/>
    <x v="220"/>
    <s v="CUST963"/>
    <x v="1"/>
    <n v="55"/>
    <x v="2"/>
    <x v="0"/>
    <n v="1"/>
    <n v="50"/>
    <n v="50"/>
    <n v="0.75"/>
  </r>
  <r>
    <n v="964"/>
    <s v="Tuesday"/>
    <n v="31"/>
    <s v="January"/>
    <n v="1"/>
    <n v="2023"/>
    <x v="169"/>
    <s v="CUST964"/>
    <x v="0"/>
    <n v="24"/>
    <x v="1"/>
    <x v="1"/>
    <n v="3"/>
    <n v="300"/>
    <n v="900"/>
    <n v="13.5"/>
  </r>
  <r>
    <n v="965"/>
    <s v="Thursday"/>
    <n v="9"/>
    <s v="November"/>
    <n v="11"/>
    <n v="2023"/>
    <x v="289"/>
    <s v="CUST965"/>
    <x v="0"/>
    <n v="22"/>
    <x v="1"/>
    <x v="1"/>
    <n v="4"/>
    <n v="50"/>
    <n v="200"/>
    <n v="3"/>
  </r>
  <r>
    <n v="966"/>
    <s v="Monday"/>
    <n v="20"/>
    <s v="February"/>
    <n v="2"/>
    <n v="2023"/>
    <x v="189"/>
    <s v="CUST966"/>
    <x v="0"/>
    <n v="60"/>
    <x v="2"/>
    <x v="2"/>
    <n v="2"/>
    <n v="500"/>
    <n v="1000"/>
    <n v="15"/>
  </r>
  <r>
    <n v="967"/>
    <s v="Monday"/>
    <n v="17"/>
    <s v="April"/>
    <n v="4"/>
    <n v="2023"/>
    <x v="342"/>
    <s v="CUST967"/>
    <x v="0"/>
    <n v="62"/>
    <x v="2"/>
    <x v="0"/>
    <n v="1"/>
    <n v="25"/>
    <n v="25"/>
    <n v="0.375"/>
  </r>
  <r>
    <n v="968"/>
    <s v="Friday"/>
    <n v="17"/>
    <s v="November"/>
    <n v="11"/>
    <n v="2023"/>
    <x v="131"/>
    <s v="CUST968"/>
    <x v="1"/>
    <n v="48"/>
    <x v="0"/>
    <x v="1"/>
    <n v="3"/>
    <n v="300"/>
    <n v="900"/>
    <n v="13.5"/>
  </r>
  <r>
    <n v="969"/>
    <s v="Wednesday"/>
    <n v="19"/>
    <s v="April"/>
    <n v="4"/>
    <n v="2023"/>
    <x v="90"/>
    <s v="CUST969"/>
    <x v="1"/>
    <n v="40"/>
    <x v="0"/>
    <x v="1"/>
    <n v="3"/>
    <n v="300"/>
    <n v="900"/>
    <n v="13.5"/>
  </r>
  <r>
    <n v="970"/>
    <s v="Tuesday"/>
    <n v="16"/>
    <s v="May"/>
    <n v="5"/>
    <n v="2023"/>
    <x v="42"/>
    <s v="CUST970"/>
    <x v="0"/>
    <n v="59"/>
    <x v="2"/>
    <x v="2"/>
    <n v="4"/>
    <n v="500"/>
    <n v="2000"/>
    <n v="30"/>
  </r>
  <r>
    <n v="971"/>
    <s v="Tuesday"/>
    <n v="5"/>
    <s v="December"/>
    <n v="12"/>
    <n v="2023"/>
    <x v="59"/>
    <s v="CUST971"/>
    <x v="1"/>
    <n v="27"/>
    <x v="1"/>
    <x v="2"/>
    <n v="4"/>
    <n v="50"/>
    <n v="200"/>
    <n v="3"/>
  </r>
  <r>
    <n v="972"/>
    <s v="Saturday"/>
    <n v="11"/>
    <s v="February"/>
    <n v="2"/>
    <n v="2023"/>
    <x v="213"/>
    <s v="CUST972"/>
    <x v="0"/>
    <n v="49"/>
    <x v="0"/>
    <x v="0"/>
    <n v="4"/>
    <n v="25"/>
    <n v="100"/>
    <n v="1.5"/>
  </r>
  <r>
    <n v="973"/>
    <s v="Wednesday"/>
    <n v="22"/>
    <s v="March"/>
    <n v="3"/>
    <n v="2023"/>
    <x v="125"/>
    <s v="CUST973"/>
    <x v="0"/>
    <n v="60"/>
    <x v="2"/>
    <x v="1"/>
    <n v="1"/>
    <n v="50"/>
    <n v="50"/>
    <n v="0.75"/>
  </r>
  <r>
    <n v="974"/>
    <s v="Wednesday"/>
    <n v="3"/>
    <s v="May"/>
    <n v="5"/>
    <n v="2023"/>
    <x v="143"/>
    <s v="CUST974"/>
    <x v="0"/>
    <n v="47"/>
    <x v="0"/>
    <x v="0"/>
    <n v="1"/>
    <n v="30"/>
    <n v="30"/>
    <n v="0.44999999999999996"/>
  </r>
  <r>
    <n v="975"/>
    <s v="Thursday"/>
    <n v="30"/>
    <s v="March"/>
    <n v="3"/>
    <n v="2023"/>
    <x v="343"/>
    <s v="CUST975"/>
    <x v="1"/>
    <n v="56"/>
    <x v="2"/>
    <x v="1"/>
    <n v="4"/>
    <n v="50"/>
    <n v="200"/>
    <n v="3"/>
  </r>
  <r>
    <n v="976"/>
    <s v="Tuesday"/>
    <n v="10"/>
    <s v="October"/>
    <n v="10"/>
    <n v="2023"/>
    <x v="49"/>
    <s v="CUST976"/>
    <x v="1"/>
    <n v="48"/>
    <x v="0"/>
    <x v="0"/>
    <n v="2"/>
    <n v="300"/>
    <n v="600"/>
    <n v="9"/>
  </r>
  <r>
    <n v="977"/>
    <s v="Wednesday"/>
    <n v="8"/>
    <s v="February"/>
    <n v="2"/>
    <n v="2023"/>
    <x v="195"/>
    <s v="CUST977"/>
    <x v="1"/>
    <n v="35"/>
    <x v="0"/>
    <x v="2"/>
    <n v="3"/>
    <n v="25"/>
    <n v="75"/>
    <n v="1.125"/>
  </r>
  <r>
    <n v="978"/>
    <s v="Wednesday"/>
    <n v="22"/>
    <s v="March"/>
    <n v="3"/>
    <n v="2023"/>
    <x v="125"/>
    <s v="CUST978"/>
    <x v="1"/>
    <n v="53"/>
    <x v="2"/>
    <x v="1"/>
    <n v="3"/>
    <n v="50"/>
    <n v="150"/>
    <n v="2.25"/>
  </r>
  <r>
    <n v="979"/>
    <s v="Monday"/>
    <n v="2"/>
    <s v="January"/>
    <n v="1"/>
    <n v="2023"/>
    <x v="126"/>
    <s v="CUST979"/>
    <x v="1"/>
    <n v="19"/>
    <x v="1"/>
    <x v="0"/>
    <n v="1"/>
    <n v="25"/>
    <n v="25"/>
    <n v="0.375"/>
  </r>
  <r>
    <n v="980"/>
    <s v="Saturday"/>
    <n v="29"/>
    <s v="July"/>
    <n v="7"/>
    <n v="2023"/>
    <x v="277"/>
    <s v="CUST980"/>
    <x v="1"/>
    <n v="31"/>
    <x v="0"/>
    <x v="2"/>
    <n v="3"/>
    <n v="25"/>
    <n v="75"/>
    <n v="1.125"/>
  </r>
  <r>
    <n v="981"/>
    <s v="Saturday"/>
    <n v="19"/>
    <s v="August"/>
    <n v="8"/>
    <n v="2023"/>
    <x v="304"/>
    <s v="CUST981"/>
    <x v="1"/>
    <n v="30"/>
    <x v="1"/>
    <x v="2"/>
    <n v="2"/>
    <n v="30"/>
    <n v="60"/>
    <n v="0.89999999999999991"/>
  </r>
  <r>
    <n v="982"/>
    <s v="Tuesday"/>
    <n v="19"/>
    <s v="December"/>
    <n v="12"/>
    <n v="2023"/>
    <x v="80"/>
    <s v="CUST982"/>
    <x v="1"/>
    <n v="46"/>
    <x v="0"/>
    <x v="0"/>
    <n v="3"/>
    <n v="30"/>
    <n v="90"/>
    <n v="1.3499999999999999"/>
  </r>
  <r>
    <n v="983"/>
    <s v="Wednesday"/>
    <n v="1"/>
    <s v="November"/>
    <n v="11"/>
    <n v="2023"/>
    <x v="215"/>
    <s v="CUST983"/>
    <x v="1"/>
    <n v="29"/>
    <x v="1"/>
    <x v="1"/>
    <n v="1"/>
    <n v="300"/>
    <n v="300"/>
    <n v="4.5"/>
  </r>
  <r>
    <n v="984"/>
    <s v="Tuesday"/>
    <n v="29"/>
    <s v="August"/>
    <n v="8"/>
    <n v="2023"/>
    <x v="261"/>
    <s v="CUST984"/>
    <x v="0"/>
    <n v="56"/>
    <x v="2"/>
    <x v="1"/>
    <n v="1"/>
    <n v="500"/>
    <n v="500"/>
    <n v="7.5"/>
  </r>
  <r>
    <n v="985"/>
    <s v="Tuesday"/>
    <n v="30"/>
    <s v="May"/>
    <n v="5"/>
    <n v="2023"/>
    <x v="337"/>
    <s v="CUST985"/>
    <x v="1"/>
    <n v="19"/>
    <x v="1"/>
    <x v="2"/>
    <n v="2"/>
    <n v="25"/>
    <n v="50"/>
    <n v="0.75"/>
  </r>
  <r>
    <n v="986"/>
    <s v="Tuesday"/>
    <n v="17"/>
    <s v="January"/>
    <n v="1"/>
    <n v="2023"/>
    <x v="13"/>
    <s v="CUST986"/>
    <x v="1"/>
    <n v="49"/>
    <x v="0"/>
    <x v="1"/>
    <n v="2"/>
    <n v="500"/>
    <n v="1000"/>
    <n v="15"/>
  </r>
  <r>
    <n v="987"/>
    <s v="Saturday"/>
    <n v="29"/>
    <s v="April"/>
    <n v="4"/>
    <n v="2023"/>
    <x v="310"/>
    <s v="CUST987"/>
    <x v="1"/>
    <n v="30"/>
    <x v="1"/>
    <x v="1"/>
    <n v="3"/>
    <n v="300"/>
    <n v="900"/>
    <n v="13.5"/>
  </r>
  <r>
    <n v="988"/>
    <s v="Sunday"/>
    <n v="28"/>
    <s v="May"/>
    <n v="5"/>
    <n v="2023"/>
    <x v="344"/>
    <s v="CUST988"/>
    <x v="1"/>
    <n v="63"/>
    <x v="2"/>
    <x v="1"/>
    <n v="3"/>
    <n v="25"/>
    <n v="75"/>
    <n v="1.125"/>
  </r>
  <r>
    <n v="989"/>
    <s v="Thursday"/>
    <n v="28"/>
    <s v="December"/>
    <n v="12"/>
    <n v="2023"/>
    <x v="251"/>
    <s v="CUST989"/>
    <x v="1"/>
    <n v="44"/>
    <x v="0"/>
    <x v="2"/>
    <n v="1"/>
    <n v="25"/>
    <n v="25"/>
    <n v="0.375"/>
  </r>
  <r>
    <n v="990"/>
    <s v="Thursday"/>
    <n v="25"/>
    <s v="May"/>
    <n v="5"/>
    <n v="2023"/>
    <x v="242"/>
    <s v="CUST990"/>
    <x v="1"/>
    <n v="58"/>
    <x v="2"/>
    <x v="0"/>
    <n v="2"/>
    <n v="500"/>
    <n v="1000"/>
    <n v="15"/>
  </r>
  <r>
    <n v="991"/>
    <s v="Tuesday"/>
    <n v="26"/>
    <s v="December"/>
    <n v="12"/>
    <n v="2023"/>
    <x v="24"/>
    <s v="CUST991"/>
    <x v="1"/>
    <n v="34"/>
    <x v="0"/>
    <x v="1"/>
    <n v="2"/>
    <n v="50"/>
    <n v="100"/>
    <n v="1.5"/>
  </r>
  <r>
    <n v="992"/>
    <s v="Monday"/>
    <n v="21"/>
    <s v="August"/>
    <n v="8"/>
    <n v="2023"/>
    <x v="63"/>
    <s v="CUST992"/>
    <x v="1"/>
    <n v="57"/>
    <x v="2"/>
    <x v="2"/>
    <n v="2"/>
    <n v="30"/>
    <n v="60"/>
    <n v="0.89999999999999991"/>
  </r>
  <r>
    <n v="993"/>
    <s v="Monday"/>
    <n v="6"/>
    <s v="February"/>
    <n v="2"/>
    <n v="2023"/>
    <x v="74"/>
    <s v="CUST993"/>
    <x v="1"/>
    <n v="48"/>
    <x v="0"/>
    <x v="2"/>
    <n v="3"/>
    <n v="50"/>
    <n v="150"/>
    <n v="2.25"/>
  </r>
  <r>
    <n v="994"/>
    <s v="Monday"/>
    <n v="18"/>
    <s v="December"/>
    <n v="12"/>
    <n v="2023"/>
    <x v="244"/>
    <s v="CUST994"/>
    <x v="1"/>
    <n v="51"/>
    <x v="2"/>
    <x v="0"/>
    <n v="2"/>
    <n v="500"/>
    <n v="1000"/>
    <n v="15"/>
  </r>
  <r>
    <n v="995"/>
    <s v="Sunday"/>
    <n v="30"/>
    <s v="April"/>
    <n v="4"/>
    <n v="2023"/>
    <x v="17"/>
    <s v="CUST995"/>
    <x v="1"/>
    <n v="41"/>
    <x v="0"/>
    <x v="1"/>
    <n v="1"/>
    <n v="30"/>
    <n v="30"/>
    <n v="0.44999999999999996"/>
  </r>
  <r>
    <n v="996"/>
    <s v="Tuesday"/>
    <n v="16"/>
    <s v="May"/>
    <n v="5"/>
    <n v="2023"/>
    <x v="42"/>
    <s v="CUST996"/>
    <x v="0"/>
    <n v="62"/>
    <x v="2"/>
    <x v="1"/>
    <n v="1"/>
    <n v="50"/>
    <n v="50"/>
    <n v="0.75"/>
  </r>
  <r>
    <n v="997"/>
    <s v="Friday"/>
    <n v="17"/>
    <s v="November"/>
    <n v="11"/>
    <n v="2023"/>
    <x v="131"/>
    <s v="CUST997"/>
    <x v="0"/>
    <n v="52"/>
    <x v="2"/>
    <x v="0"/>
    <n v="3"/>
    <n v="30"/>
    <n v="90"/>
    <n v="1.3499999999999999"/>
  </r>
  <r>
    <n v="998"/>
    <s v="Sunday"/>
    <n v="29"/>
    <s v="October"/>
    <n v="10"/>
    <n v="2023"/>
    <x v="28"/>
    <s v="CUST998"/>
    <x v="1"/>
    <n v="23"/>
    <x v="1"/>
    <x v="0"/>
    <n v="4"/>
    <n v="25"/>
    <n v="100"/>
    <n v="1.5"/>
  </r>
  <r>
    <n v="999"/>
    <s v="Tuesday"/>
    <n v="5"/>
    <s v="December"/>
    <n v="12"/>
    <n v="2023"/>
    <x v="59"/>
    <s v="CUST999"/>
    <x v="1"/>
    <n v="36"/>
    <x v="0"/>
    <x v="2"/>
    <n v="3"/>
    <n v="50"/>
    <n v="150"/>
    <n v="2.25"/>
  </r>
  <r>
    <n v="1000"/>
    <s v="Wednesday"/>
    <n v="12"/>
    <s v="April"/>
    <n v="4"/>
    <n v="2023"/>
    <x v="22"/>
    <s v="CUST1000"/>
    <x v="0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11093-022E-48F0-A843-5711E979BF54}" name="PivotTable1" cacheId="68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1" xr10:uid="{DFD0F77F-016F-4769-B902-4F9675B44627}" sourceName="Gender">
  <pivotTables>
    <pivotTable tabId="4" name="PivotTable1"/>
  </pivotTables>
  <data>
    <tabular pivotCacheId="1152584419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BF2019EE-D05D-49A1-A7C0-A946BD3FDAB3}" sourceName="Generation">
  <pivotTables>
    <pivotTable tabId="4" name="PivotTable1"/>
  </pivotTables>
  <data>
    <tabular pivotCacheId="1152584419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1" xr10:uid="{BF0CF8CA-F230-49D3-BEBF-419D8964BEBC}" sourceName="Product Category">
  <pivotTables>
    <pivotTable tabId="4" name="PivotTable1"/>
  </pivotTables>
  <data>
    <tabular pivotCacheId="115258441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1" xr10:uid="{06B2FACC-522B-4AEC-8833-4DB8F6554674}" cache="Slicer_Gender1" caption="Gender" rowHeight="228600"/>
  <slicer name="Generation" xr10:uid="{B4B9E008-0E6C-48F1-8F73-2BAAADA335A6}" cache="Slicer_Generation" caption="Generation" rowHeight="228600"/>
  <slicer name="Product Category 1" xr10:uid="{F29BD55B-DDC1-4040-98A3-FF0F2E59BB4E}" cache="Slicer_Product_Category1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427B7-EB08-46DB-870F-12F14037A131}" name="Table1" displayName="Table1" ref="A1:O1001" totalsRowShown="0">
  <autoFilter ref="A1:O1001" xr:uid="{947427B7-EB08-46DB-870F-12F14037A131}">
    <filterColumn colId="10">
      <filters>
        <filter val="Beauty"/>
      </filters>
    </filterColumn>
  </autoFilter>
  <sortState xmlns:xlrd2="http://schemas.microsoft.com/office/spreadsheetml/2017/richdata2" ref="A2:O1001">
    <sortCondition ref="A1:A1001"/>
  </sortState>
  <tableColumns count="15">
    <tableColumn id="1" xr3:uid="{6DD41411-768A-4A29-8E71-A49BEEF46BD4}" name="Transaction ID"/>
    <tableColumn id="3" xr3:uid="{8E3C5879-9663-446E-9532-1421EAEA888C}" name="Day">
      <calculatedColumnFormula>DAY($F2)</calculatedColumnFormula>
    </tableColumn>
    <tableColumn id="4" xr3:uid="{D4417C64-84E2-42E9-994D-9EE16A706464}" name="Month Name">
      <calculatedColumnFormula>TEXT(F2,"mmmm")</calculatedColumnFormula>
    </tableColumn>
    <tableColumn id="5" xr3:uid="{CDA7BFB9-4F9D-405A-B8E7-F3ED6784218E}" name="Month">
      <calculatedColumnFormula>MONTH($F2)</calculatedColumnFormula>
    </tableColumn>
    <tableColumn id="6" xr3:uid="{0F6329FE-B258-4311-A7D2-D3A9631546D4}" name="Year">
      <calculatedColumnFormula>YEAR($F2)</calculatedColumnFormula>
    </tableColumn>
    <tableColumn id="7" xr3:uid="{574E45EB-C493-4E7D-A9EB-6277F7E1B3C9}" name="Date" dataDxfId="0"/>
    <tableColumn id="8" xr3:uid="{770DA0DA-98A0-49B6-BD36-98C36B5B193F}" name="Customer ID"/>
    <tableColumn id="9" xr3:uid="{F2F84BED-AA9F-4563-9AEB-C8F41A81636E}" name="Gender"/>
    <tableColumn id="10" xr3:uid="{CACA2123-BE8C-4C27-A2DD-75E491D30D41}" name="Age"/>
    <tableColumn id="11" xr3:uid="{87D24802-136B-4466-AD77-A08A28537388}" name="Generation">
      <calculatedColumnFormula array="1">_xlfn.IFS(I2&lt;=30, "Young Adult", I2&gt;=50, "Senior", I2&gt;30, "Adult")</calculatedColumnFormula>
    </tableColumn>
    <tableColumn id="12" xr3:uid="{F50B1E0A-A689-40CD-9B15-F9D602F67DED}" name="Product Category"/>
    <tableColumn id="13" xr3:uid="{3F1A87BA-C1D1-4657-9277-2FE91A0E52F4}" name="Quantity"/>
    <tableColumn id="14" xr3:uid="{45543F57-3066-4D50-98AA-C8EEBB6FDC62}" name="Price per Unit"/>
    <tableColumn id="15" xr3:uid="{C82FC95A-340E-40BC-B4AF-C79F665B27FF}" name="Total Sales">
      <calculatedColumnFormula>L2 * M2</calculatedColumnFormula>
    </tableColumn>
    <tableColumn id="16" xr3:uid="{ADE5CC1D-3F71-4AF3-8A2D-38F3071EA458}" name="Commision 2023">
      <calculatedColumnFormula>N2*$R$3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5EC1-95B5-4803-9830-5351DCED5229}">
  <dimension ref="A3:E8"/>
  <sheetViews>
    <sheetView tabSelected="1" workbookViewId="0">
      <selection activeCell="G6" sqref="G6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  <col min="6" max="6" width="6.875" bestFit="1" customWidth="1"/>
    <col min="7" max="7" width="7.875" bestFit="1" customWidth="1"/>
    <col min="8" max="8" width="10" bestFit="1" customWidth="1"/>
    <col min="9" max="9" width="9.875" bestFit="1" customWidth="1"/>
    <col min="10" max="11" width="10.75" bestFit="1" customWidth="1"/>
  </cols>
  <sheetData>
    <row r="3" spans="1:5">
      <c r="A3" s="12" t="s">
        <v>0</v>
      </c>
      <c r="B3" s="12" t="s">
        <v>1</v>
      </c>
    </row>
    <row r="4" spans="1:5">
      <c r="A4" s="12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>
        <v>63720</v>
      </c>
      <c r="C5">
        <v>34085</v>
      </c>
      <c r="D5">
        <v>45710</v>
      </c>
      <c r="E5">
        <v>143515</v>
      </c>
    </row>
    <row r="6" spans="1:5">
      <c r="A6" t="s">
        <v>8</v>
      </c>
      <c r="B6">
        <v>59840</v>
      </c>
      <c r="C6">
        <v>47070</v>
      </c>
      <c r="D6">
        <v>48670</v>
      </c>
      <c r="E6">
        <v>155580</v>
      </c>
    </row>
    <row r="7" spans="1:5">
      <c r="A7" t="s">
        <v>9</v>
      </c>
      <c r="B7">
        <v>56340</v>
      </c>
      <c r="C7">
        <v>62000</v>
      </c>
      <c r="D7">
        <v>38565</v>
      </c>
      <c r="E7">
        <v>156905</v>
      </c>
    </row>
    <row r="8" spans="1:5">
      <c r="A8" t="s">
        <v>6</v>
      </c>
      <c r="B8">
        <v>179900</v>
      </c>
      <c r="C8">
        <v>143155</v>
      </c>
      <c r="D8">
        <v>132945</v>
      </c>
      <c r="E8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opLeftCell="N5" workbookViewId="0">
      <selection activeCell="R11" sqref="R11"/>
    </sheetView>
  </sheetViews>
  <sheetFormatPr defaultColWidth="11.25" defaultRowHeight="15.75"/>
  <cols>
    <col min="1" max="1" width="15.125" bestFit="1" customWidth="1"/>
    <col min="2" max="2" width="6.25" bestFit="1" customWidth="1"/>
    <col min="3" max="3" width="14" bestFit="1" customWidth="1"/>
    <col min="4" max="4" width="8.625" bestFit="1" customWidth="1"/>
    <col min="5" max="5" width="6.75" bestFit="1" customWidth="1"/>
    <col min="6" max="6" width="10.625" style="10" bestFit="1" customWidth="1"/>
    <col min="7" max="7" width="13.25" bestFit="1" customWidth="1"/>
    <col min="8" max="8" width="9.125" bestFit="1" customWidth="1"/>
    <col min="9" max="9" width="6.125" bestFit="1" customWidth="1"/>
    <col min="10" max="10" width="12.375" bestFit="1" customWidth="1"/>
    <col min="11" max="11" width="17.5" bestFit="1" customWidth="1"/>
    <col min="12" max="12" width="10.375" bestFit="1" customWidth="1"/>
    <col min="13" max="13" width="14.375" bestFit="1" customWidth="1"/>
    <col min="14" max="14" width="11.875" bestFit="1" customWidth="1"/>
    <col min="15" max="15" width="17" style="7" bestFit="1" customWidth="1"/>
    <col min="17" max="17" width="19" bestFit="1" customWidth="1"/>
    <col min="18" max="18" width="9.625" bestFit="1" customWidth="1"/>
    <col min="19" max="19" width="6.875" bestFit="1" customWidth="1"/>
    <col min="20" max="20" width="5.125" bestFit="1" customWidth="1"/>
    <col min="21" max="21" width="12.25" bestFit="1" customWidth="1"/>
    <col min="23" max="23" width="9.875" bestFit="1" customWidth="1"/>
  </cols>
  <sheetData>
    <row r="1" spans="1:2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0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19</v>
      </c>
      <c r="M1" t="s">
        <v>20</v>
      </c>
      <c r="N1" t="s">
        <v>21</v>
      </c>
      <c r="O1" t="s">
        <v>22</v>
      </c>
    </row>
    <row r="2" spans="1:23">
      <c r="A2">
        <v>1</v>
      </c>
      <c r="B2">
        <f>DAY($F2)</f>
        <v>24</v>
      </c>
      <c r="C2" t="str">
        <f>TEXT(F2,"mmmm")</f>
        <v>November</v>
      </c>
      <c r="D2">
        <f>MONTH($F2)</f>
        <v>11</v>
      </c>
      <c r="E2">
        <f>YEAR($F2)</f>
        <v>2023</v>
      </c>
      <c r="F2" s="11">
        <v>45254</v>
      </c>
      <c r="G2" t="s">
        <v>23</v>
      </c>
      <c r="H2" t="s">
        <v>24</v>
      </c>
      <c r="I2">
        <v>34</v>
      </c>
      <c r="J2" t="str" cm="1">
        <f t="array" ref="J2">_xlfn.IFS(I2&lt;=30, "Young Adult", I2&gt;=50, "Senior", I2&gt;30, "Adult")</f>
        <v>Adult</v>
      </c>
      <c r="K2" t="s">
        <v>7</v>
      </c>
      <c r="L2">
        <v>3</v>
      </c>
      <c r="M2">
        <v>50</v>
      </c>
      <c r="N2">
        <f>L2 * M2</f>
        <v>150</v>
      </c>
      <c r="O2">
        <f>N2*$R$3</f>
        <v>2.25</v>
      </c>
      <c r="R2" t="s">
        <v>25</v>
      </c>
    </row>
    <row r="3" spans="1:23">
      <c r="A3">
        <v>2</v>
      </c>
      <c r="B3">
        <f>DAY($F3)</f>
        <v>27</v>
      </c>
      <c r="C3" t="str">
        <f>TEXT(F3,"mmmm")</f>
        <v>February</v>
      </c>
      <c r="D3">
        <f>MONTH($F3)</f>
        <v>2</v>
      </c>
      <c r="E3">
        <f>YEAR($F3)</f>
        <v>2023</v>
      </c>
      <c r="F3" s="10">
        <v>44984</v>
      </c>
      <c r="G3" t="s">
        <v>26</v>
      </c>
      <c r="H3" t="s">
        <v>27</v>
      </c>
      <c r="I3">
        <v>26</v>
      </c>
      <c r="J3" t="str" cm="1">
        <f t="array" ref="J3">_xlfn.IFS(I3&lt;=30, "Young Adult", I3&gt;=50, "Senior", I3&gt;30, "Adult")</f>
        <v>Young Adult</v>
      </c>
      <c r="K3" t="s">
        <v>8</v>
      </c>
      <c r="L3">
        <v>2</v>
      </c>
      <c r="M3">
        <v>500</v>
      </c>
      <c r="N3">
        <f>L3 * M3</f>
        <v>1000</v>
      </c>
      <c r="O3">
        <f>N3*$R$3</f>
        <v>15</v>
      </c>
      <c r="Q3" t="s">
        <v>28</v>
      </c>
      <c r="R3" s="5">
        <v>1.4999999999999999E-2</v>
      </c>
    </row>
    <row r="4" spans="1:23">
      <c r="A4">
        <v>3</v>
      </c>
      <c r="B4">
        <f>DAY($F4)</f>
        <v>13</v>
      </c>
      <c r="C4" t="str">
        <f>TEXT(F4,"mmmm")</f>
        <v>January</v>
      </c>
      <c r="D4">
        <f>MONTH($F4)</f>
        <v>1</v>
      </c>
      <c r="E4">
        <f>YEAR($F4)</f>
        <v>2023</v>
      </c>
      <c r="F4" s="10">
        <v>44939</v>
      </c>
      <c r="G4" t="s">
        <v>29</v>
      </c>
      <c r="H4" t="s">
        <v>24</v>
      </c>
      <c r="I4">
        <v>50</v>
      </c>
      <c r="J4" t="str" cm="1">
        <f t="array" ref="J4">_xlfn.IFS(I4&lt;=30, "Young Adult", I4&gt;=50, "Senior", I4&gt;30, "Adult")</f>
        <v>Senior</v>
      </c>
      <c r="K4" t="s">
        <v>9</v>
      </c>
      <c r="L4">
        <v>1</v>
      </c>
      <c r="M4">
        <v>30</v>
      </c>
      <c r="N4">
        <f>L4 * M4</f>
        <v>30</v>
      </c>
      <c r="O4">
        <f>N4 * $R$3</f>
        <v>0.44999999999999996</v>
      </c>
      <c r="Q4" t="s">
        <v>30</v>
      </c>
      <c r="R4" s="6">
        <v>0.02</v>
      </c>
    </row>
    <row r="5" spans="1:23">
      <c r="A5">
        <v>4</v>
      </c>
      <c r="B5">
        <f>DAY($F5)</f>
        <v>21</v>
      </c>
      <c r="C5" t="str">
        <f>TEXT(F5,"mmmm")</f>
        <v>May</v>
      </c>
      <c r="D5">
        <f>MONTH($F5)</f>
        <v>5</v>
      </c>
      <c r="E5">
        <f>YEAR($F5)</f>
        <v>2023</v>
      </c>
      <c r="F5" s="10">
        <v>45067</v>
      </c>
      <c r="G5" t="s">
        <v>31</v>
      </c>
      <c r="H5" t="s">
        <v>24</v>
      </c>
      <c r="I5">
        <v>37</v>
      </c>
      <c r="J5" t="str" cm="1">
        <f t="array" ref="J5">_xlfn.IFS(I5&lt;=30, "Young Adult", I5&gt;=50, "Senior", I5&gt;30, "Adult")</f>
        <v>Adult</v>
      </c>
      <c r="K5" t="s">
        <v>8</v>
      </c>
      <c r="L5">
        <v>1</v>
      </c>
      <c r="M5">
        <v>500</v>
      </c>
      <c r="N5">
        <f>L5 * M5</f>
        <v>500</v>
      </c>
      <c r="O5">
        <f>N5*$R$3</f>
        <v>7.5</v>
      </c>
    </row>
    <row r="6" spans="1:23">
      <c r="A6">
        <v>5</v>
      </c>
      <c r="B6">
        <f>DAY($F6)</f>
        <v>6</v>
      </c>
      <c r="C6" t="str">
        <f>TEXT(F6,"mmmm")</f>
        <v>May</v>
      </c>
      <c r="D6">
        <f>MONTH($F6)</f>
        <v>5</v>
      </c>
      <c r="E6">
        <f>YEAR($F6)</f>
        <v>2023</v>
      </c>
      <c r="F6" s="10">
        <v>45052</v>
      </c>
      <c r="G6" t="s">
        <v>32</v>
      </c>
      <c r="H6" t="s">
        <v>24</v>
      </c>
      <c r="I6">
        <v>30</v>
      </c>
      <c r="J6" t="str" cm="1">
        <f t="array" ref="J6">_xlfn.IFS(I6&lt;=30, "Young Adult", I6&gt;=50, "Senior", I6&gt;30, "Adult")</f>
        <v>Young Adult</v>
      </c>
      <c r="K6" t="s">
        <v>7</v>
      </c>
      <c r="L6">
        <v>2</v>
      </c>
      <c r="M6">
        <v>50</v>
      </c>
      <c r="N6">
        <f>L6 * M6</f>
        <v>100</v>
      </c>
      <c r="O6">
        <f>N6*$R$3</f>
        <v>1.5</v>
      </c>
      <c r="Q6" t="str">
        <f>TEXT(12,"mmmm")</f>
        <v>January</v>
      </c>
    </row>
    <row r="7" spans="1:23">
      <c r="A7">
        <v>6</v>
      </c>
      <c r="B7">
        <f>DAY($F7)</f>
        <v>25</v>
      </c>
      <c r="C7" t="str">
        <f>TEXT(F7,"mmmm")</f>
        <v>April</v>
      </c>
      <c r="D7">
        <f>MONTH($F7)</f>
        <v>4</v>
      </c>
      <c r="E7">
        <f>YEAR($F7)</f>
        <v>2023</v>
      </c>
      <c r="F7" s="10">
        <v>45041</v>
      </c>
      <c r="G7" t="s">
        <v>33</v>
      </c>
      <c r="H7" t="s">
        <v>27</v>
      </c>
      <c r="I7">
        <v>45</v>
      </c>
      <c r="J7" t="str" cm="1">
        <f t="array" ref="J7">_xlfn.IFS(I7&lt;=30, "Young Adult", I7&gt;=50, "Senior", I7&gt;30, "Adult")</f>
        <v>Adult</v>
      </c>
      <c r="K7" t="s">
        <v>7</v>
      </c>
      <c r="L7">
        <v>1</v>
      </c>
      <c r="M7">
        <v>30</v>
      </c>
      <c r="N7">
        <f>L7 * M7</f>
        <v>30</v>
      </c>
      <c r="O7">
        <f>N7*$R$3</f>
        <v>0.44999999999999996</v>
      </c>
      <c r="S7" s="13" t="s">
        <v>19</v>
      </c>
      <c r="T7" s="13"/>
      <c r="U7" s="8"/>
    </row>
    <row r="8" spans="1:23">
      <c r="A8">
        <v>7</v>
      </c>
      <c r="B8">
        <f>DAY($F8)</f>
        <v>13</v>
      </c>
      <c r="C8" t="str">
        <f>TEXT(F8,"mmmm")</f>
        <v>March</v>
      </c>
      <c r="D8">
        <f>MONTH($F8)</f>
        <v>3</v>
      </c>
      <c r="E8">
        <f>YEAR($F8)</f>
        <v>2023</v>
      </c>
      <c r="F8" s="10">
        <v>44998</v>
      </c>
      <c r="G8" t="s">
        <v>34</v>
      </c>
      <c r="H8" t="s">
        <v>24</v>
      </c>
      <c r="I8">
        <v>46</v>
      </c>
      <c r="J8" t="str" cm="1">
        <f t="array" ref="J8">_xlfn.IFS(I8&lt;=30, "Young Adult", I8&gt;=50, "Senior", I8&gt;30, "Adult")</f>
        <v>Adult</v>
      </c>
      <c r="K8" t="s">
        <v>8</v>
      </c>
      <c r="L8">
        <v>2</v>
      </c>
      <c r="M8">
        <v>25</v>
      </c>
      <c r="N8">
        <f>L8 * M8</f>
        <v>50</v>
      </c>
      <c r="O8">
        <f>N8*$R$3</f>
        <v>0.75</v>
      </c>
      <c r="R8" t="s">
        <v>21</v>
      </c>
      <c r="S8" t="s">
        <v>27</v>
      </c>
      <c r="T8" t="s">
        <v>24</v>
      </c>
      <c r="U8" t="s">
        <v>35</v>
      </c>
    </row>
    <row r="9" spans="1:23">
      <c r="A9">
        <v>8</v>
      </c>
      <c r="B9">
        <f>DAY($F9)</f>
        <v>22</v>
      </c>
      <c r="C9" t="str">
        <f>TEXT(F9,"mmmm")</f>
        <v>February</v>
      </c>
      <c r="D9">
        <f>MONTH($F9)</f>
        <v>2</v>
      </c>
      <c r="E9">
        <f>YEAR($F9)</f>
        <v>2023</v>
      </c>
      <c r="F9" s="10">
        <v>44979</v>
      </c>
      <c r="G9" t="s">
        <v>36</v>
      </c>
      <c r="H9" t="s">
        <v>24</v>
      </c>
      <c r="I9">
        <v>30</v>
      </c>
      <c r="J9" t="str" cm="1">
        <f t="array" ref="J9">_xlfn.IFS(I9&lt;=30, "Young Adult", I9&gt;=50, "Senior", I9&gt;30, "Adult")</f>
        <v>Young Adult</v>
      </c>
      <c r="K9" t="s">
        <v>9</v>
      </c>
      <c r="L9">
        <v>4</v>
      </c>
      <c r="M9">
        <v>25</v>
      </c>
      <c r="N9">
        <f>L9 * M9</f>
        <v>100</v>
      </c>
      <c r="O9">
        <f>N9*$R$3</f>
        <v>1.5</v>
      </c>
      <c r="Q9" t="s">
        <v>37</v>
      </c>
      <c r="R9">
        <f>SUM(N:N)</f>
        <v>456000</v>
      </c>
      <c r="S9">
        <f>SUM(S10:S12)</f>
        <v>1298</v>
      </c>
      <c r="T9">
        <f>SUM(T10:T12)</f>
        <v>1216</v>
      </c>
      <c r="U9" s="9">
        <f>AVERAGE(N:N)</f>
        <v>456</v>
      </c>
    </row>
    <row r="10" spans="1:23">
      <c r="A10">
        <v>9</v>
      </c>
      <c r="B10">
        <f>DAY($F10)</f>
        <v>13</v>
      </c>
      <c r="C10" t="str">
        <f>TEXT(F10,"mmmm")</f>
        <v>December</v>
      </c>
      <c r="D10">
        <f>MONTH($F10)</f>
        <v>12</v>
      </c>
      <c r="E10">
        <f>YEAR($F10)</f>
        <v>2023</v>
      </c>
      <c r="F10" s="10">
        <v>45273</v>
      </c>
      <c r="G10" t="s">
        <v>38</v>
      </c>
      <c r="H10" t="s">
        <v>24</v>
      </c>
      <c r="I10">
        <v>63</v>
      </c>
      <c r="J10" t="str" cm="1">
        <f t="array" ref="J10">_xlfn.IFS(I10&lt;=30, "Young Adult", I10&gt;=50, "Senior", I10&gt;30, "Adult")</f>
        <v>Senior</v>
      </c>
      <c r="K10" t="s">
        <v>9</v>
      </c>
      <c r="L10">
        <v>2</v>
      </c>
      <c r="M10">
        <v>300</v>
      </c>
      <c r="N10">
        <f>L10 * M10</f>
        <v>600</v>
      </c>
      <c r="O10">
        <f>N10*$R$3</f>
        <v>9</v>
      </c>
      <c r="P10">
        <f>SUM(Table1[Commision 2023])</f>
        <v>6840</v>
      </c>
      <c r="Q10" t="s">
        <v>9</v>
      </c>
      <c r="R10">
        <f>SUMIF(K2:K999,"Electronics",N2:N999)</f>
        <v>156635</v>
      </c>
      <c r="S10">
        <f>SUMIFS($L:$L,$K:$K, $Q10,$H:$H,S$8)</f>
        <v>439</v>
      </c>
      <c r="T10">
        <f>SUMIFS($L:$L,$K:$K, $Q10,$H:$H,T$8)</f>
        <v>410</v>
      </c>
      <c r="U10" s="9">
        <f>AVERAGEIF(K:K,Q10,N:N)</f>
        <v>458.78654970760232</v>
      </c>
    </row>
    <row r="11" spans="1:23">
      <c r="A11">
        <v>10</v>
      </c>
      <c r="B11">
        <f>DAY($F11)</f>
        <v>7</v>
      </c>
      <c r="C11" t="str">
        <f>TEXT(F11,"mmmm")</f>
        <v>October</v>
      </c>
      <c r="D11">
        <f>MONTH($F11)</f>
        <v>10</v>
      </c>
      <c r="E11">
        <f>YEAR($F11)</f>
        <v>2023</v>
      </c>
      <c r="F11" s="10">
        <v>45206</v>
      </c>
      <c r="G11" t="s">
        <v>39</v>
      </c>
      <c r="H11" t="s">
        <v>27</v>
      </c>
      <c r="I11">
        <v>52</v>
      </c>
      <c r="J11" t="str" cm="1">
        <f t="array" ref="J11">_xlfn.IFS(I11&lt;=30, "Young Adult", I11&gt;=50, "Senior", I11&gt;30, "Adult")</f>
        <v>Senior</v>
      </c>
      <c r="K11" t="s">
        <v>8</v>
      </c>
      <c r="L11">
        <v>4</v>
      </c>
      <c r="M11">
        <v>50</v>
      </c>
      <c r="N11">
        <f>L11 * M11</f>
        <v>200</v>
      </c>
      <c r="O11">
        <f>N11*$R$3</f>
        <v>3</v>
      </c>
      <c r="P11">
        <f>AVERAGE(Table1[Commision 2023])</f>
        <v>6.84</v>
      </c>
      <c r="Q11" t="s">
        <v>8</v>
      </c>
      <c r="R11">
        <f>SUMIF(K3:K1002, "Clothing", N3:N1002)</f>
        <v>155580</v>
      </c>
      <c r="S11">
        <f>SUMIFS($L:$L,$K:$K, $Q11,$H:$H,S$8)</f>
        <v>441</v>
      </c>
      <c r="T11">
        <f>SUMIFS($L:$L,$K:$K, $Q11,$H:$H,T$8)</f>
        <v>453</v>
      </c>
      <c r="U11" s="9">
        <f>ROUND(AVERAGEIF(K:K,Q11,N:N),0)</f>
        <v>443</v>
      </c>
    </row>
    <row r="12" spans="1:23">
      <c r="A12">
        <v>11</v>
      </c>
      <c r="B12">
        <f>DAY($F12)</f>
        <v>14</v>
      </c>
      <c r="C12" t="str">
        <f>TEXT(F12,"mmmm")</f>
        <v>February</v>
      </c>
      <c r="D12">
        <f>MONTH($F12)</f>
        <v>2</v>
      </c>
      <c r="E12">
        <f>YEAR($F12)</f>
        <v>2023</v>
      </c>
      <c r="F12" s="10">
        <v>44971</v>
      </c>
      <c r="G12" t="s">
        <v>40</v>
      </c>
      <c r="H12" t="s">
        <v>24</v>
      </c>
      <c r="I12">
        <v>23</v>
      </c>
      <c r="J12" t="str" cm="1">
        <f t="array" ref="J12">_xlfn.IFS(I12&lt;=30, "Young Adult", I12&gt;=50, "Senior", I12&gt;30, "Adult")</f>
        <v>Young Adult</v>
      </c>
      <c r="K12" t="s">
        <v>8</v>
      </c>
      <c r="L12">
        <v>2</v>
      </c>
      <c r="M12">
        <v>50</v>
      </c>
      <c r="N12">
        <f>L12 * M12</f>
        <v>100</v>
      </c>
      <c r="O12">
        <f>N12*$R$3</f>
        <v>1.5</v>
      </c>
      <c r="Q12" t="s">
        <v>7</v>
      </c>
      <c r="R12">
        <f>SUMIF(K4:K1002,"Beauty",N4:N1002)</f>
        <v>143365</v>
      </c>
      <c r="S12">
        <f>SUMIFS($L:$L,$K:$K, $Q12,$H:$H,S$8)</f>
        <v>418</v>
      </c>
      <c r="T12">
        <f>SUMIFS($L:$L,$K:$K, $Q12,$H:$H,T$8)</f>
        <v>353</v>
      </c>
      <c r="U12" s="9">
        <f>ROUND(AVERAGEIF(K:K,Q12,N:N),0)</f>
        <v>467</v>
      </c>
      <c r="W12" t="str" cm="1">
        <f t="array" ref="W12:W14">_xlfn.UNIQUE(K2:K1001)</f>
        <v>Beauty</v>
      </c>
    </row>
    <row r="13" spans="1:23">
      <c r="A13">
        <v>12</v>
      </c>
      <c r="B13">
        <f>DAY($F13)</f>
        <v>30</v>
      </c>
      <c r="C13" t="str">
        <f>TEXT(F13,"mmmm")</f>
        <v>October</v>
      </c>
      <c r="D13">
        <f>MONTH($F13)</f>
        <v>10</v>
      </c>
      <c r="E13">
        <f>YEAR($F13)</f>
        <v>2023</v>
      </c>
      <c r="F13" s="10">
        <v>45229</v>
      </c>
      <c r="G13" t="s">
        <v>41</v>
      </c>
      <c r="H13" t="s">
        <v>24</v>
      </c>
      <c r="I13">
        <v>35</v>
      </c>
      <c r="J13" t="str" cm="1">
        <f t="array" ref="J13">_xlfn.IFS(I13&lt;=30, "Young Adult", I13&gt;=50, "Senior", I13&gt;30, "Adult")</f>
        <v>Adult</v>
      </c>
      <c r="K13" t="s">
        <v>7</v>
      </c>
      <c r="L13">
        <v>3</v>
      </c>
      <c r="M13">
        <v>25</v>
      </c>
      <c r="N13">
        <f>L13 * M13</f>
        <v>75</v>
      </c>
      <c r="O13">
        <f>N13*$R$3</f>
        <v>1.125</v>
      </c>
      <c r="W13" t="str">
        <v>Clothing</v>
      </c>
    </row>
    <row r="14" spans="1:23">
      <c r="A14">
        <v>13</v>
      </c>
      <c r="B14">
        <f>DAY($F14)</f>
        <v>5</v>
      </c>
      <c r="C14" t="str">
        <f>TEXT(F14,"mmmm")</f>
        <v>August</v>
      </c>
      <c r="D14">
        <f>MONTH($F14)</f>
        <v>8</v>
      </c>
      <c r="E14">
        <f>YEAR($F14)</f>
        <v>2023</v>
      </c>
      <c r="F14" s="10">
        <v>45143</v>
      </c>
      <c r="G14" t="s">
        <v>42</v>
      </c>
      <c r="H14" t="s">
        <v>24</v>
      </c>
      <c r="I14">
        <v>22</v>
      </c>
      <c r="J14" t="str" cm="1">
        <f t="array" ref="J14">_xlfn.IFS(I14&lt;=30, "Young Adult", I14&gt;=50, "Senior", I14&gt;30, "Adult")</f>
        <v>Young Adult</v>
      </c>
      <c r="K14" t="s">
        <v>9</v>
      </c>
      <c r="L14">
        <v>3</v>
      </c>
      <c r="M14">
        <v>500</v>
      </c>
      <c r="N14">
        <f>L14 * M14</f>
        <v>1500</v>
      </c>
      <c r="O14">
        <f>N14*$R$3</f>
        <v>22.5</v>
      </c>
      <c r="R14" t="s">
        <v>21</v>
      </c>
      <c r="S14" t="s">
        <v>27</v>
      </c>
      <c r="T14" t="s">
        <v>24</v>
      </c>
      <c r="W14" t="str">
        <v>Electronics</v>
      </c>
    </row>
    <row r="15" spans="1:23">
      <c r="A15">
        <v>14</v>
      </c>
      <c r="B15">
        <f>DAY($F15)</f>
        <v>17</v>
      </c>
      <c r="C15" t="str">
        <f>TEXT(F15,"mmmm")</f>
        <v>January</v>
      </c>
      <c r="D15">
        <f>MONTH($F15)</f>
        <v>1</v>
      </c>
      <c r="E15">
        <f>YEAR($F15)</f>
        <v>2023</v>
      </c>
      <c r="F15" s="10">
        <v>44943</v>
      </c>
      <c r="G15" t="s">
        <v>43</v>
      </c>
      <c r="H15" t="s">
        <v>24</v>
      </c>
      <c r="I15">
        <v>64</v>
      </c>
      <c r="J15" t="str" cm="1">
        <f t="array" ref="J15">_xlfn.IFS(I15&lt;=30, "Young Adult", I15&gt;=50, "Senior", I15&gt;30, "Adult")</f>
        <v>Senior</v>
      </c>
      <c r="K15" t="s">
        <v>8</v>
      </c>
      <c r="L15">
        <v>4</v>
      </c>
      <c r="M15">
        <v>30</v>
      </c>
      <c r="N15">
        <f>L15 * M15</f>
        <v>120</v>
      </c>
      <c r="O15">
        <f>N15*$R$3</f>
        <v>1.7999999999999998</v>
      </c>
      <c r="Q15" t="s">
        <v>37</v>
      </c>
      <c r="R15">
        <f>SUM(N:N)</f>
        <v>456000</v>
      </c>
      <c r="S15">
        <f>SUM(S16:S18)</f>
        <v>1298</v>
      </c>
      <c r="T15">
        <f>SUM(T16:T18)</f>
        <v>1216</v>
      </c>
    </row>
    <row r="16" spans="1:23">
      <c r="A16">
        <v>15</v>
      </c>
      <c r="B16">
        <f>DAY($F16)</f>
        <v>16</v>
      </c>
      <c r="C16" t="str">
        <f>TEXT(F16,"mmmm")</f>
        <v>January</v>
      </c>
      <c r="D16">
        <f>MONTH($F16)</f>
        <v>1</v>
      </c>
      <c r="E16">
        <f>YEAR($F16)</f>
        <v>2023</v>
      </c>
      <c r="F16" s="10">
        <v>44942</v>
      </c>
      <c r="G16" t="s">
        <v>44</v>
      </c>
      <c r="H16" t="s">
        <v>27</v>
      </c>
      <c r="I16">
        <v>42</v>
      </c>
      <c r="J16" t="str" cm="1">
        <f t="array" ref="J16">_xlfn.IFS(I16&lt;=30, "Young Adult", I16&gt;=50, "Senior", I16&gt;30, "Adult")</f>
        <v>Adult</v>
      </c>
      <c r="K16" t="s">
        <v>9</v>
      </c>
      <c r="L16">
        <v>4</v>
      </c>
      <c r="M16">
        <v>500</v>
      </c>
      <c r="N16">
        <f>L16 * M16</f>
        <v>2000</v>
      </c>
      <c r="O16">
        <f>N16*$R$3</f>
        <v>30</v>
      </c>
      <c r="Q16" t="s">
        <v>7</v>
      </c>
      <c r="R16">
        <f>SUMIF(K7:K1006,"Beauty",N7:N1006)</f>
        <v>143265</v>
      </c>
      <c r="S16">
        <f>SUMIFS($L:$L,$K:$K, $Q16,$H:$H,S$8)</f>
        <v>418</v>
      </c>
      <c r="T16">
        <f>SUMIFS($L:$L,$K:$K, $Q16,$H:$H,T$8)</f>
        <v>353</v>
      </c>
    </row>
    <row r="17" spans="1:20">
      <c r="A17">
        <v>16</v>
      </c>
      <c r="B17">
        <f>DAY($F17)</f>
        <v>17</v>
      </c>
      <c r="C17" t="str">
        <f>TEXT(F17,"mmmm")</f>
        <v>February</v>
      </c>
      <c r="D17">
        <f>MONTH($F17)</f>
        <v>2</v>
      </c>
      <c r="E17">
        <f>YEAR($F17)</f>
        <v>2023</v>
      </c>
      <c r="F17" s="10">
        <v>44974</v>
      </c>
      <c r="G17" t="s">
        <v>45</v>
      </c>
      <c r="H17" t="s">
        <v>24</v>
      </c>
      <c r="I17">
        <v>19</v>
      </c>
      <c r="J17" t="str" cm="1">
        <f t="array" ref="J17">_xlfn.IFS(I17&lt;=30, "Young Adult", I17&gt;=50, "Senior", I17&gt;30, "Adult")</f>
        <v>Young Adult</v>
      </c>
      <c r="K17" t="s">
        <v>8</v>
      </c>
      <c r="L17">
        <v>3</v>
      </c>
      <c r="M17">
        <v>500</v>
      </c>
      <c r="N17">
        <f>L17 * M17</f>
        <v>1500</v>
      </c>
      <c r="O17">
        <f>N17*$R$3</f>
        <v>22.5</v>
      </c>
      <c r="Q17" t="s">
        <v>8</v>
      </c>
      <c r="R17">
        <f>SUMIF(K9:K1008, "Clothing", N9:N1008)</f>
        <v>154030</v>
      </c>
      <c r="S17">
        <f>SUMIFS($L:$L,$K:$K, $Q17,$H:$H,S$8)</f>
        <v>441</v>
      </c>
      <c r="T17">
        <f>SUMIFS($L:$L,$K:$K, $Q17,$H:$H,T$8)</f>
        <v>453</v>
      </c>
    </row>
    <row r="18" spans="1:20">
      <c r="A18">
        <v>17</v>
      </c>
      <c r="B18">
        <f>DAY($F18)</f>
        <v>22</v>
      </c>
      <c r="C18" t="str">
        <f>TEXT(F18,"mmmm")</f>
        <v>April</v>
      </c>
      <c r="D18">
        <f>MONTH($F18)</f>
        <v>4</v>
      </c>
      <c r="E18">
        <f>YEAR($F18)</f>
        <v>2023</v>
      </c>
      <c r="F18" s="10">
        <v>45038</v>
      </c>
      <c r="G18" t="s">
        <v>46</v>
      </c>
      <c r="H18" t="s">
        <v>27</v>
      </c>
      <c r="I18">
        <v>27</v>
      </c>
      <c r="J18" t="str" cm="1">
        <f t="array" ref="J18">_xlfn.IFS(I18&lt;=30, "Young Adult", I18&gt;=50, "Senior", I18&gt;30, "Adult")</f>
        <v>Young Adult</v>
      </c>
      <c r="K18" t="s">
        <v>8</v>
      </c>
      <c r="L18">
        <v>4</v>
      </c>
      <c r="M18">
        <v>25</v>
      </c>
      <c r="N18">
        <f>L18 * M18</f>
        <v>100</v>
      </c>
      <c r="O18">
        <f>N18*$R$3</f>
        <v>1.5</v>
      </c>
      <c r="Q18" t="s">
        <v>9</v>
      </c>
      <c r="R18">
        <f>SUMIF(K8:K1007,"Electronics",N8:N1007)</f>
        <v>156875</v>
      </c>
      <c r="S18">
        <f>SUMIFS($L:$L,$K:$K, $Q18,$H:$H,S$8)</f>
        <v>439</v>
      </c>
      <c r="T18">
        <f>SUMIFS($L:$L,$K:$K, $Q18,$H:$H,T$8)</f>
        <v>410</v>
      </c>
    </row>
    <row r="19" spans="1:20">
      <c r="A19">
        <v>18</v>
      </c>
      <c r="B19">
        <f>DAY($F19)</f>
        <v>30</v>
      </c>
      <c r="C19" t="str">
        <f>TEXT(F19,"mmmm")</f>
        <v>April</v>
      </c>
      <c r="D19">
        <f>MONTH($F19)</f>
        <v>4</v>
      </c>
      <c r="E19">
        <f>YEAR($F19)</f>
        <v>2023</v>
      </c>
      <c r="F19" s="10">
        <v>45046</v>
      </c>
      <c r="G19" t="s">
        <v>47</v>
      </c>
      <c r="H19" t="s">
        <v>27</v>
      </c>
      <c r="I19">
        <v>47</v>
      </c>
      <c r="J19" t="str" cm="1">
        <f t="array" ref="J19">_xlfn.IFS(I19&lt;=30, "Young Adult", I19&gt;=50, "Senior", I19&gt;30, "Adult")</f>
        <v>Adult</v>
      </c>
      <c r="K19" t="s">
        <v>9</v>
      </c>
      <c r="L19">
        <v>2</v>
      </c>
      <c r="M19">
        <v>25</v>
      </c>
      <c r="N19">
        <f>L19 * M19</f>
        <v>50</v>
      </c>
      <c r="O19">
        <f>N19*$R$3</f>
        <v>0.75</v>
      </c>
    </row>
    <row r="20" spans="1:20">
      <c r="A20">
        <v>19</v>
      </c>
      <c r="B20">
        <f>DAY($F20)</f>
        <v>16</v>
      </c>
      <c r="C20" t="str">
        <f>TEXT(F20,"mmmm")</f>
        <v>September</v>
      </c>
      <c r="D20">
        <f>MONTH($F20)</f>
        <v>9</v>
      </c>
      <c r="E20">
        <f>YEAR($F20)</f>
        <v>2023</v>
      </c>
      <c r="F20" s="10">
        <v>45185</v>
      </c>
      <c r="G20" t="s">
        <v>48</v>
      </c>
      <c r="H20" t="s">
        <v>27</v>
      </c>
      <c r="I20">
        <v>62</v>
      </c>
      <c r="J20" t="str" cm="1">
        <f t="array" ref="J20">_xlfn.IFS(I20&lt;=30, "Young Adult", I20&gt;=50, "Senior", I20&gt;30, "Adult")</f>
        <v>Senior</v>
      </c>
      <c r="K20" t="s">
        <v>8</v>
      </c>
      <c r="L20">
        <v>2</v>
      </c>
      <c r="M20">
        <v>25</v>
      </c>
      <c r="N20">
        <f>L20 * M20</f>
        <v>50</v>
      </c>
      <c r="O20">
        <f>N20*$R$3</f>
        <v>0.75</v>
      </c>
    </row>
    <row r="21" spans="1:20">
      <c r="A21">
        <v>20</v>
      </c>
      <c r="B21">
        <f>DAY($F21)</f>
        <v>5</v>
      </c>
      <c r="C21" t="str">
        <f>TEXT(F21,"mmmm")</f>
        <v>November</v>
      </c>
      <c r="D21">
        <f>MONTH($F21)</f>
        <v>11</v>
      </c>
      <c r="E21">
        <f>YEAR($F21)</f>
        <v>2023</v>
      </c>
      <c r="F21" s="10">
        <v>45235</v>
      </c>
      <c r="G21" t="s">
        <v>49</v>
      </c>
      <c r="H21" t="s">
        <v>24</v>
      </c>
      <c r="I21">
        <v>22</v>
      </c>
      <c r="J21" t="str" cm="1">
        <f t="array" ref="J21">_xlfn.IFS(I21&lt;=30, "Young Adult", I21&gt;=50, "Senior", I21&gt;30, "Adult")</f>
        <v>Young Adult</v>
      </c>
      <c r="K21" t="s">
        <v>8</v>
      </c>
      <c r="L21">
        <v>3</v>
      </c>
      <c r="M21">
        <v>300</v>
      </c>
      <c r="N21">
        <f>L21 * M21</f>
        <v>900</v>
      </c>
      <c r="O21">
        <f>N21*$R$3</f>
        <v>13.5</v>
      </c>
    </row>
    <row r="22" spans="1:20">
      <c r="A22">
        <v>21</v>
      </c>
      <c r="B22">
        <f>DAY($F22)</f>
        <v>14</v>
      </c>
      <c r="C22" t="str">
        <f>TEXT(F22,"mmmm")</f>
        <v>January</v>
      </c>
      <c r="D22">
        <f>MONTH($F22)</f>
        <v>1</v>
      </c>
      <c r="E22">
        <f>YEAR($F22)</f>
        <v>2023</v>
      </c>
      <c r="F22" s="10">
        <v>44940</v>
      </c>
      <c r="G22" t="s">
        <v>50</v>
      </c>
      <c r="H22" t="s">
        <v>27</v>
      </c>
      <c r="I22">
        <v>50</v>
      </c>
      <c r="J22" t="str" cm="1">
        <f t="array" ref="J22">_xlfn.IFS(I22&lt;=30, "Young Adult", I22&gt;=50, "Senior", I22&gt;30, "Adult")</f>
        <v>Senior</v>
      </c>
      <c r="K22" t="s">
        <v>7</v>
      </c>
      <c r="L22">
        <v>1</v>
      </c>
      <c r="M22">
        <v>500</v>
      </c>
      <c r="N22">
        <f>L22 * M22</f>
        <v>500</v>
      </c>
      <c r="O22">
        <f>N22*$R$3</f>
        <v>7.5</v>
      </c>
    </row>
    <row r="23" spans="1:20">
      <c r="A23">
        <v>22</v>
      </c>
      <c r="B23">
        <f>DAY($F23)</f>
        <v>15</v>
      </c>
      <c r="C23" t="str">
        <f>TEXT(F23,"mmmm")</f>
        <v>October</v>
      </c>
      <c r="D23">
        <f>MONTH($F23)</f>
        <v>10</v>
      </c>
      <c r="E23">
        <f>YEAR($F23)</f>
        <v>2023</v>
      </c>
      <c r="F23" s="10">
        <v>45214</v>
      </c>
      <c r="G23" t="s">
        <v>51</v>
      </c>
      <c r="H23" t="s">
        <v>24</v>
      </c>
      <c r="I23">
        <v>18</v>
      </c>
      <c r="J23" t="str" cm="1">
        <f t="array" ref="J23">_xlfn.IFS(I23&lt;=30, "Young Adult", I23&gt;=50, "Senior", I23&gt;30, "Adult")</f>
        <v>Young Adult</v>
      </c>
      <c r="K23" t="s">
        <v>8</v>
      </c>
      <c r="L23">
        <v>2</v>
      </c>
      <c r="M23">
        <v>50</v>
      </c>
      <c r="N23">
        <f>L23 * M23</f>
        <v>100</v>
      </c>
      <c r="O23">
        <f>N23*$R$3</f>
        <v>1.5</v>
      </c>
    </row>
    <row r="24" spans="1:20">
      <c r="A24">
        <v>23</v>
      </c>
      <c r="B24">
        <f>DAY($F24)</f>
        <v>12</v>
      </c>
      <c r="C24" t="str">
        <f>TEXT(F24,"mmmm")</f>
        <v>April</v>
      </c>
      <c r="D24">
        <f>MONTH($F24)</f>
        <v>4</v>
      </c>
      <c r="E24">
        <f>YEAR($F24)</f>
        <v>2023</v>
      </c>
      <c r="F24" s="10">
        <v>45028</v>
      </c>
      <c r="G24" t="s">
        <v>52</v>
      </c>
      <c r="H24" t="s">
        <v>27</v>
      </c>
      <c r="I24">
        <v>35</v>
      </c>
      <c r="J24" t="str" cm="1">
        <f t="array" ref="J24">_xlfn.IFS(I24&lt;=30, "Young Adult", I24&gt;=50, "Senior", I24&gt;30, "Adult")</f>
        <v>Adult</v>
      </c>
      <c r="K24" t="s">
        <v>8</v>
      </c>
      <c r="L24">
        <v>4</v>
      </c>
      <c r="M24">
        <v>30</v>
      </c>
      <c r="N24">
        <f>L24 * M24</f>
        <v>120</v>
      </c>
      <c r="O24">
        <f>N24*$R$3</f>
        <v>1.7999999999999998</v>
      </c>
    </row>
    <row r="25" spans="1:20">
      <c r="A25">
        <v>24</v>
      </c>
      <c r="B25">
        <f>DAY($F25)</f>
        <v>29</v>
      </c>
      <c r="C25" t="str">
        <f>TEXT(F25,"mmmm")</f>
        <v>November</v>
      </c>
      <c r="D25">
        <f>MONTH($F25)</f>
        <v>11</v>
      </c>
      <c r="E25">
        <f>YEAR($F25)</f>
        <v>2023</v>
      </c>
      <c r="F25" s="10">
        <v>45259</v>
      </c>
      <c r="G25" t="s">
        <v>53</v>
      </c>
      <c r="H25" t="s">
        <v>27</v>
      </c>
      <c r="I25">
        <v>49</v>
      </c>
      <c r="J25" t="str" cm="1">
        <f t="array" ref="J25">_xlfn.IFS(I25&lt;=30, "Young Adult", I25&gt;=50, "Senior", I25&gt;30, "Adult")</f>
        <v>Adult</v>
      </c>
      <c r="K25" t="s">
        <v>8</v>
      </c>
      <c r="L25">
        <v>1</v>
      </c>
      <c r="M25">
        <v>300</v>
      </c>
      <c r="N25">
        <f>L25 * M25</f>
        <v>300</v>
      </c>
      <c r="O25">
        <f>N25*$R$3</f>
        <v>4.5</v>
      </c>
    </row>
    <row r="26" spans="1:20">
      <c r="A26">
        <v>25</v>
      </c>
      <c r="B26">
        <f>DAY($F26)</f>
        <v>26</v>
      </c>
      <c r="C26" t="str">
        <f>TEXT(F26,"mmmm")</f>
        <v>December</v>
      </c>
      <c r="D26">
        <f>MONTH($F26)</f>
        <v>12</v>
      </c>
      <c r="E26">
        <f>YEAR($F26)</f>
        <v>2023</v>
      </c>
      <c r="F26" s="10">
        <v>45286</v>
      </c>
      <c r="G26" t="s">
        <v>54</v>
      </c>
      <c r="H26" t="s">
        <v>27</v>
      </c>
      <c r="I26">
        <v>64</v>
      </c>
      <c r="J26" t="str" cm="1">
        <f t="array" ref="J26">_xlfn.IFS(I26&lt;=30, "Young Adult", I26&gt;=50, "Senior", I26&gt;30, "Adult")</f>
        <v>Senior</v>
      </c>
      <c r="K26" t="s">
        <v>7</v>
      </c>
      <c r="L26">
        <v>1</v>
      </c>
      <c r="M26">
        <v>50</v>
      </c>
      <c r="N26">
        <f>L26 * M26</f>
        <v>50</v>
      </c>
      <c r="O26">
        <f>N26*$R$3</f>
        <v>0.75</v>
      </c>
    </row>
    <row r="27" spans="1:20">
      <c r="A27">
        <v>26</v>
      </c>
      <c r="B27">
        <f>DAY($F27)</f>
        <v>7</v>
      </c>
      <c r="C27" t="str">
        <f>TEXT(F27,"mmmm")</f>
        <v>October</v>
      </c>
      <c r="D27">
        <f>MONTH($F27)</f>
        <v>10</v>
      </c>
      <c r="E27">
        <f>YEAR($F27)</f>
        <v>2023</v>
      </c>
      <c r="F27" s="10">
        <v>45206</v>
      </c>
      <c r="G27" t="s">
        <v>55</v>
      </c>
      <c r="H27" t="s">
        <v>27</v>
      </c>
      <c r="I27">
        <v>28</v>
      </c>
      <c r="J27" t="str" cm="1">
        <f t="array" ref="J27">_xlfn.IFS(I27&lt;=30, "Young Adult", I27&gt;=50, "Senior", I27&gt;30, "Adult")</f>
        <v>Young Adult</v>
      </c>
      <c r="K27" t="s">
        <v>9</v>
      </c>
      <c r="L27">
        <v>2</v>
      </c>
      <c r="M27">
        <v>500</v>
      </c>
      <c r="N27">
        <f>L27 * M27</f>
        <v>1000</v>
      </c>
      <c r="O27">
        <f>N27*$R$3</f>
        <v>15</v>
      </c>
    </row>
    <row r="28" spans="1:20">
      <c r="A28">
        <v>27</v>
      </c>
      <c r="B28">
        <f>DAY($F28)</f>
        <v>3</v>
      </c>
      <c r="C28" t="str">
        <f>TEXT(F28,"mmmm")</f>
        <v>August</v>
      </c>
      <c r="D28">
        <f>MONTH($F28)</f>
        <v>8</v>
      </c>
      <c r="E28">
        <f>YEAR($F28)</f>
        <v>2023</v>
      </c>
      <c r="F28" s="10">
        <v>45141</v>
      </c>
      <c r="G28" t="s">
        <v>56</v>
      </c>
      <c r="H28" t="s">
        <v>27</v>
      </c>
      <c r="I28">
        <v>38</v>
      </c>
      <c r="J28" t="str" cm="1">
        <f t="array" ref="J28">_xlfn.IFS(I28&lt;=30, "Young Adult", I28&gt;=50, "Senior", I28&gt;30, "Adult")</f>
        <v>Adult</v>
      </c>
      <c r="K28" t="s">
        <v>7</v>
      </c>
      <c r="L28">
        <v>2</v>
      </c>
      <c r="M28">
        <v>25</v>
      </c>
      <c r="N28">
        <f>L28 * M28</f>
        <v>50</v>
      </c>
      <c r="O28">
        <f>N28*$R$3</f>
        <v>0.75</v>
      </c>
    </row>
    <row r="29" spans="1:20">
      <c r="A29">
        <v>28</v>
      </c>
      <c r="B29">
        <f>DAY($F29)</f>
        <v>23</v>
      </c>
      <c r="C29" t="str">
        <f>TEXT(F29,"mmmm")</f>
        <v>April</v>
      </c>
      <c r="D29">
        <f>MONTH($F29)</f>
        <v>4</v>
      </c>
      <c r="E29">
        <f>YEAR($F29)</f>
        <v>2023</v>
      </c>
      <c r="F29" s="10">
        <v>45039</v>
      </c>
      <c r="G29" t="s">
        <v>57</v>
      </c>
      <c r="H29" t="s">
        <v>27</v>
      </c>
      <c r="I29">
        <v>43</v>
      </c>
      <c r="J29" t="str" cm="1">
        <f t="array" ref="J29">_xlfn.IFS(I29&lt;=30, "Young Adult", I29&gt;=50, "Senior", I29&gt;30, "Adult")</f>
        <v>Adult</v>
      </c>
      <c r="K29" t="s">
        <v>7</v>
      </c>
      <c r="L29">
        <v>1</v>
      </c>
      <c r="M29">
        <v>500</v>
      </c>
      <c r="N29">
        <f>L29 * M29</f>
        <v>500</v>
      </c>
      <c r="O29">
        <f>N29*$R$3</f>
        <v>7.5</v>
      </c>
    </row>
    <row r="30" spans="1:20">
      <c r="A30">
        <v>29</v>
      </c>
      <c r="B30">
        <f>DAY($F30)</f>
        <v>18</v>
      </c>
      <c r="C30" t="str">
        <f>TEXT(F30,"mmmm")</f>
        <v>August</v>
      </c>
      <c r="D30">
        <f>MONTH($F30)</f>
        <v>8</v>
      </c>
      <c r="E30">
        <f>YEAR($F30)</f>
        <v>2023</v>
      </c>
      <c r="F30" s="10">
        <v>45156</v>
      </c>
      <c r="G30" t="s">
        <v>58</v>
      </c>
      <c r="H30" t="s">
        <v>27</v>
      </c>
      <c r="I30">
        <v>42</v>
      </c>
      <c r="J30" t="str" cm="1">
        <f t="array" ref="J30">_xlfn.IFS(I30&lt;=30, "Young Adult", I30&gt;=50, "Senior", I30&gt;30, "Adult")</f>
        <v>Adult</v>
      </c>
      <c r="K30" t="s">
        <v>9</v>
      </c>
      <c r="L30">
        <v>1</v>
      </c>
      <c r="M30">
        <v>30</v>
      </c>
      <c r="N30">
        <f>L30 * M30</f>
        <v>30</v>
      </c>
      <c r="O30">
        <f>N30*$R$3</f>
        <v>0.44999999999999996</v>
      </c>
    </row>
    <row r="31" spans="1:20">
      <c r="A31">
        <v>30</v>
      </c>
      <c r="B31">
        <f>DAY($F31)</f>
        <v>29</v>
      </c>
      <c r="C31" t="str">
        <f>TEXT(F31,"mmmm")</f>
        <v>October</v>
      </c>
      <c r="D31">
        <f>MONTH($F31)</f>
        <v>10</v>
      </c>
      <c r="E31">
        <f>YEAR($F31)</f>
        <v>2023</v>
      </c>
      <c r="F31" s="10">
        <v>45228</v>
      </c>
      <c r="G31" t="s">
        <v>59</v>
      </c>
      <c r="H31" t="s">
        <v>27</v>
      </c>
      <c r="I31">
        <v>39</v>
      </c>
      <c r="J31" t="str" cm="1">
        <f t="array" ref="J31">_xlfn.IFS(I31&lt;=30, "Young Adult", I31&gt;=50, "Senior", I31&gt;30, "Adult")</f>
        <v>Adult</v>
      </c>
      <c r="K31" t="s">
        <v>7</v>
      </c>
      <c r="L31">
        <v>3</v>
      </c>
      <c r="M31">
        <v>300</v>
      </c>
      <c r="N31">
        <f>L31 * M31</f>
        <v>900</v>
      </c>
      <c r="O31">
        <f>N31*$R$3</f>
        <v>13.5</v>
      </c>
    </row>
    <row r="32" spans="1:20">
      <c r="A32">
        <v>31</v>
      </c>
      <c r="B32">
        <f>DAY($F32)</f>
        <v>23</v>
      </c>
      <c r="C32" t="str">
        <f>TEXT(F32,"mmmm")</f>
        <v>May</v>
      </c>
      <c r="D32">
        <f>MONTH($F32)</f>
        <v>5</v>
      </c>
      <c r="E32">
        <f>YEAR($F32)</f>
        <v>2023</v>
      </c>
      <c r="F32" s="10">
        <v>45069</v>
      </c>
      <c r="G32" t="s">
        <v>60</v>
      </c>
      <c r="H32" t="s">
        <v>24</v>
      </c>
      <c r="I32">
        <v>44</v>
      </c>
      <c r="J32" t="str" cm="1">
        <f t="array" ref="J32">_xlfn.IFS(I32&lt;=30, "Young Adult", I32&gt;=50, "Senior", I32&gt;30, "Adult")</f>
        <v>Adult</v>
      </c>
      <c r="K32" t="s">
        <v>9</v>
      </c>
      <c r="L32">
        <v>4</v>
      </c>
      <c r="M32">
        <v>300</v>
      </c>
      <c r="N32">
        <f>L32 * M32</f>
        <v>1200</v>
      </c>
      <c r="O32">
        <f>N32*$R$3</f>
        <v>18</v>
      </c>
    </row>
    <row r="33" spans="1:15">
      <c r="A33">
        <v>32</v>
      </c>
      <c r="B33">
        <f>DAY($F33)</f>
        <v>4</v>
      </c>
      <c r="C33" t="str">
        <f>TEXT(F33,"mmmm")</f>
        <v>January</v>
      </c>
      <c r="D33">
        <f>MONTH($F33)</f>
        <v>1</v>
      </c>
      <c r="E33">
        <f>YEAR($F33)</f>
        <v>2023</v>
      </c>
      <c r="F33" s="10">
        <v>44930</v>
      </c>
      <c r="G33" t="s">
        <v>61</v>
      </c>
      <c r="H33" t="s">
        <v>24</v>
      </c>
      <c r="I33">
        <v>30</v>
      </c>
      <c r="J33" t="str" cm="1">
        <f t="array" ref="J33">_xlfn.IFS(I33&lt;=30, "Young Adult", I33&gt;=50, "Senior", I33&gt;30, "Adult")</f>
        <v>Young Adult</v>
      </c>
      <c r="K33" t="s">
        <v>7</v>
      </c>
      <c r="L33">
        <v>3</v>
      </c>
      <c r="M33">
        <v>30</v>
      </c>
      <c r="N33">
        <f>L33 * M33</f>
        <v>90</v>
      </c>
      <c r="O33">
        <f>N33*$R$3</f>
        <v>1.3499999999999999</v>
      </c>
    </row>
    <row r="34" spans="1:15">
      <c r="A34">
        <v>33</v>
      </c>
      <c r="B34">
        <f>DAY($F34)</f>
        <v>23</v>
      </c>
      <c r="C34" t="str">
        <f>TEXT(F34,"mmmm")</f>
        <v>March</v>
      </c>
      <c r="D34">
        <f>MONTH($F34)</f>
        <v>3</v>
      </c>
      <c r="E34">
        <f>YEAR($F34)</f>
        <v>2023</v>
      </c>
      <c r="F34" s="10">
        <v>45008</v>
      </c>
      <c r="G34" t="s">
        <v>62</v>
      </c>
      <c r="H34" t="s">
        <v>27</v>
      </c>
      <c r="I34">
        <v>50</v>
      </c>
      <c r="J34" t="str" cm="1">
        <f t="array" ref="J34">_xlfn.IFS(I34&lt;=30, "Young Adult", I34&gt;=50, "Senior", I34&gt;30, "Adult")</f>
        <v>Senior</v>
      </c>
      <c r="K34" t="s">
        <v>9</v>
      </c>
      <c r="L34">
        <v>2</v>
      </c>
      <c r="M34">
        <v>50</v>
      </c>
      <c r="N34">
        <f>L34 * M34</f>
        <v>100</v>
      </c>
      <c r="O34">
        <f>N34*$R$3</f>
        <v>1.5</v>
      </c>
    </row>
    <row r="35" spans="1:15">
      <c r="A35">
        <v>34</v>
      </c>
      <c r="B35">
        <f>DAY($F35)</f>
        <v>24</v>
      </c>
      <c r="C35" t="str">
        <f>TEXT(F35,"mmmm")</f>
        <v>December</v>
      </c>
      <c r="D35">
        <f>MONTH($F35)</f>
        <v>12</v>
      </c>
      <c r="E35">
        <f>YEAR($F35)</f>
        <v>2023</v>
      </c>
      <c r="F35" s="10">
        <v>45284</v>
      </c>
      <c r="G35" t="s">
        <v>63</v>
      </c>
      <c r="H35" t="s">
        <v>27</v>
      </c>
      <c r="I35">
        <v>51</v>
      </c>
      <c r="J35" t="str" cm="1">
        <f t="array" ref="J35">_xlfn.IFS(I35&lt;=30, "Young Adult", I35&gt;=50, "Senior", I35&gt;30, "Adult")</f>
        <v>Senior</v>
      </c>
      <c r="K35" t="s">
        <v>8</v>
      </c>
      <c r="L35">
        <v>3</v>
      </c>
      <c r="M35">
        <v>50</v>
      </c>
      <c r="N35">
        <f>L35 * M35</f>
        <v>150</v>
      </c>
      <c r="O35">
        <f>N35*$R$3</f>
        <v>2.25</v>
      </c>
    </row>
    <row r="36" spans="1:15">
      <c r="A36">
        <v>35</v>
      </c>
      <c r="B36">
        <f>DAY($F36)</f>
        <v>5</v>
      </c>
      <c r="C36" t="str">
        <f>TEXT(F36,"mmmm")</f>
        <v>August</v>
      </c>
      <c r="D36">
        <f>MONTH($F36)</f>
        <v>8</v>
      </c>
      <c r="E36">
        <f>YEAR($F36)</f>
        <v>2023</v>
      </c>
      <c r="F36" s="10">
        <v>45143</v>
      </c>
      <c r="G36" t="s">
        <v>64</v>
      </c>
      <c r="H36" t="s">
        <v>27</v>
      </c>
      <c r="I36">
        <v>58</v>
      </c>
      <c r="J36" t="str" cm="1">
        <f t="array" ref="J36">_xlfn.IFS(I36&lt;=30, "Young Adult", I36&gt;=50, "Senior", I36&gt;30, "Adult")</f>
        <v>Senior</v>
      </c>
      <c r="K36" t="s">
        <v>7</v>
      </c>
      <c r="L36">
        <v>3</v>
      </c>
      <c r="M36">
        <v>300</v>
      </c>
      <c r="N36">
        <f>L36 * M36</f>
        <v>900</v>
      </c>
      <c r="O36">
        <f>N36*$R$3</f>
        <v>13.5</v>
      </c>
    </row>
    <row r="37" spans="1:15">
      <c r="A37">
        <v>36</v>
      </c>
      <c r="B37">
        <f>DAY($F37)</f>
        <v>24</v>
      </c>
      <c r="C37" t="str">
        <f>TEXT(F37,"mmmm")</f>
        <v>June</v>
      </c>
      <c r="D37">
        <f>MONTH($F37)</f>
        <v>6</v>
      </c>
      <c r="E37">
        <f>YEAR($F37)</f>
        <v>2023</v>
      </c>
      <c r="F37" s="10">
        <v>45101</v>
      </c>
      <c r="G37" t="s">
        <v>65</v>
      </c>
      <c r="H37" t="s">
        <v>24</v>
      </c>
      <c r="I37">
        <v>52</v>
      </c>
      <c r="J37" t="str" cm="1">
        <f t="array" ref="J37">_xlfn.IFS(I37&lt;=30, "Young Adult", I37&gt;=50, "Senior", I37&gt;30, "Adult")</f>
        <v>Senior</v>
      </c>
      <c r="K37" t="s">
        <v>7</v>
      </c>
      <c r="L37">
        <v>3</v>
      </c>
      <c r="M37">
        <v>300</v>
      </c>
      <c r="N37">
        <f>L37 * M37</f>
        <v>900</v>
      </c>
      <c r="O37">
        <f>N37*$R$3</f>
        <v>13.5</v>
      </c>
    </row>
    <row r="38" spans="1:15">
      <c r="A38">
        <v>37</v>
      </c>
      <c r="B38">
        <f>DAY($F38)</f>
        <v>23</v>
      </c>
      <c r="C38" t="str">
        <f>TEXT(F38,"mmmm")</f>
        <v>May</v>
      </c>
      <c r="D38">
        <f>MONTH($F38)</f>
        <v>5</v>
      </c>
      <c r="E38">
        <f>YEAR($F38)</f>
        <v>2023</v>
      </c>
      <c r="F38" s="10">
        <v>45069</v>
      </c>
      <c r="G38" t="s">
        <v>66</v>
      </c>
      <c r="H38" t="s">
        <v>27</v>
      </c>
      <c r="I38">
        <v>18</v>
      </c>
      <c r="J38" t="str" cm="1">
        <f t="array" ref="J38">_xlfn.IFS(I38&lt;=30, "Young Adult", I38&gt;=50, "Senior", I38&gt;30, "Adult")</f>
        <v>Young Adult</v>
      </c>
      <c r="K38" t="s">
        <v>7</v>
      </c>
      <c r="L38">
        <v>3</v>
      </c>
      <c r="M38">
        <v>25</v>
      </c>
      <c r="N38">
        <f>L38 * M38</f>
        <v>75</v>
      </c>
      <c r="O38">
        <f>N38*$R$3</f>
        <v>1.125</v>
      </c>
    </row>
    <row r="39" spans="1:15">
      <c r="A39">
        <v>38</v>
      </c>
      <c r="B39">
        <f>DAY($F39)</f>
        <v>21</v>
      </c>
      <c r="C39" t="str">
        <f>TEXT(F39,"mmmm")</f>
        <v>March</v>
      </c>
      <c r="D39">
        <f>MONTH($F39)</f>
        <v>3</v>
      </c>
      <c r="E39">
        <f>YEAR($F39)</f>
        <v>2023</v>
      </c>
      <c r="F39" s="10">
        <v>45006</v>
      </c>
      <c r="G39" t="s">
        <v>67</v>
      </c>
      <c r="H39" t="s">
        <v>24</v>
      </c>
      <c r="I39">
        <v>38</v>
      </c>
      <c r="J39" t="str" cm="1">
        <f t="array" ref="J39">_xlfn.IFS(I39&lt;=30, "Young Adult", I39&gt;=50, "Senior", I39&gt;30, "Adult")</f>
        <v>Adult</v>
      </c>
      <c r="K39" t="s">
        <v>7</v>
      </c>
      <c r="L39">
        <v>4</v>
      </c>
      <c r="M39">
        <v>50</v>
      </c>
      <c r="N39">
        <f>L39 * M39</f>
        <v>200</v>
      </c>
      <c r="O39">
        <f>N39*$R$3</f>
        <v>3</v>
      </c>
    </row>
    <row r="40" spans="1:15">
      <c r="A40">
        <v>39</v>
      </c>
      <c r="B40">
        <f>DAY($F40)</f>
        <v>21</v>
      </c>
      <c r="C40" t="str">
        <f>TEXT(F40,"mmmm")</f>
        <v>April</v>
      </c>
      <c r="D40">
        <f>MONTH($F40)</f>
        <v>4</v>
      </c>
      <c r="E40">
        <f>YEAR($F40)</f>
        <v>2023</v>
      </c>
      <c r="F40" s="10">
        <v>45037</v>
      </c>
      <c r="G40" t="s">
        <v>68</v>
      </c>
      <c r="H40" t="s">
        <v>24</v>
      </c>
      <c r="I40">
        <v>23</v>
      </c>
      <c r="J40" t="str" cm="1">
        <f t="array" ref="J40">_xlfn.IFS(I40&lt;=30, "Young Adult", I40&gt;=50, "Senior", I40&gt;30, "Adult")</f>
        <v>Young Adult</v>
      </c>
      <c r="K40" t="s">
        <v>8</v>
      </c>
      <c r="L40">
        <v>4</v>
      </c>
      <c r="M40">
        <v>30</v>
      </c>
      <c r="N40">
        <f>L40 * M40</f>
        <v>120</v>
      </c>
      <c r="O40">
        <f>N40*$R$3</f>
        <v>1.7999999999999998</v>
      </c>
    </row>
    <row r="41" spans="1:15">
      <c r="A41">
        <v>40</v>
      </c>
      <c r="B41">
        <f>DAY($F41)</f>
        <v>22</v>
      </c>
      <c r="C41" t="str">
        <f>TEXT(F41,"mmmm")</f>
        <v>June</v>
      </c>
      <c r="D41">
        <f>MONTH($F41)</f>
        <v>6</v>
      </c>
      <c r="E41">
        <f>YEAR($F41)</f>
        <v>2023</v>
      </c>
      <c r="F41" s="10">
        <v>45099</v>
      </c>
      <c r="G41" t="s">
        <v>69</v>
      </c>
      <c r="H41" t="s">
        <v>24</v>
      </c>
      <c r="I41">
        <v>45</v>
      </c>
      <c r="J41" t="str" cm="1">
        <f t="array" ref="J41">_xlfn.IFS(I41&lt;=30, "Young Adult", I41&gt;=50, "Senior", I41&gt;30, "Adult")</f>
        <v>Adult</v>
      </c>
      <c r="K41" t="s">
        <v>7</v>
      </c>
      <c r="L41">
        <v>1</v>
      </c>
      <c r="M41">
        <v>50</v>
      </c>
      <c r="N41">
        <f>L41 * M41</f>
        <v>50</v>
      </c>
      <c r="O41">
        <f>N41*$R$3</f>
        <v>0.75</v>
      </c>
    </row>
    <row r="42" spans="1:15">
      <c r="A42">
        <v>41</v>
      </c>
      <c r="B42">
        <f>DAY($F42)</f>
        <v>22</v>
      </c>
      <c r="C42" t="str">
        <f>TEXT(F42,"mmmm")</f>
        <v>February</v>
      </c>
      <c r="D42">
        <f>MONTH($F42)</f>
        <v>2</v>
      </c>
      <c r="E42">
        <f>YEAR($F42)</f>
        <v>2023</v>
      </c>
      <c r="F42" s="10">
        <v>44979</v>
      </c>
      <c r="G42" t="s">
        <v>70</v>
      </c>
      <c r="H42" t="s">
        <v>24</v>
      </c>
      <c r="I42">
        <v>34</v>
      </c>
      <c r="J42" t="str" cm="1">
        <f t="array" ref="J42">_xlfn.IFS(I42&lt;=30, "Young Adult", I42&gt;=50, "Senior", I42&gt;30, "Adult")</f>
        <v>Adult</v>
      </c>
      <c r="K42" t="s">
        <v>8</v>
      </c>
      <c r="L42">
        <v>2</v>
      </c>
      <c r="M42">
        <v>25</v>
      </c>
      <c r="N42">
        <f>L42 * M42</f>
        <v>50</v>
      </c>
      <c r="O42">
        <f>N42*$R$3</f>
        <v>0.75</v>
      </c>
    </row>
    <row r="43" spans="1:15">
      <c r="A43">
        <v>42</v>
      </c>
      <c r="B43">
        <f>DAY($F43)</f>
        <v>17</v>
      </c>
      <c r="C43" t="str">
        <f>TEXT(F43,"mmmm")</f>
        <v>February</v>
      </c>
      <c r="D43">
        <f>MONTH($F43)</f>
        <v>2</v>
      </c>
      <c r="E43">
        <f>YEAR($F43)</f>
        <v>2023</v>
      </c>
      <c r="F43" s="10">
        <v>44974</v>
      </c>
      <c r="G43" t="s">
        <v>71</v>
      </c>
      <c r="H43" t="s">
        <v>24</v>
      </c>
      <c r="I43">
        <v>22</v>
      </c>
      <c r="J43" t="str" cm="1">
        <f t="array" ref="J43">_xlfn.IFS(I43&lt;=30, "Young Adult", I43&gt;=50, "Senior", I43&gt;30, "Adult")</f>
        <v>Young Adult</v>
      </c>
      <c r="K43" t="s">
        <v>8</v>
      </c>
      <c r="L43">
        <v>3</v>
      </c>
      <c r="M43">
        <v>300</v>
      </c>
      <c r="N43">
        <f>L43 * M43</f>
        <v>900</v>
      </c>
      <c r="O43">
        <f>N43*$R$3</f>
        <v>13.5</v>
      </c>
    </row>
    <row r="44" spans="1:15">
      <c r="A44">
        <v>43</v>
      </c>
      <c r="B44">
        <f>DAY($F44)</f>
        <v>14</v>
      </c>
      <c r="C44" t="str">
        <f>TEXT(F44,"mmmm")</f>
        <v>July</v>
      </c>
      <c r="D44">
        <f>MONTH($F44)</f>
        <v>7</v>
      </c>
      <c r="E44">
        <f>YEAR($F44)</f>
        <v>2023</v>
      </c>
      <c r="F44" s="10">
        <v>45121</v>
      </c>
      <c r="G44" t="s">
        <v>72</v>
      </c>
      <c r="H44" t="s">
        <v>27</v>
      </c>
      <c r="I44">
        <v>48</v>
      </c>
      <c r="J44" t="str" cm="1">
        <f t="array" ref="J44">_xlfn.IFS(I44&lt;=30, "Young Adult", I44&gt;=50, "Senior", I44&gt;30, "Adult")</f>
        <v>Adult</v>
      </c>
      <c r="K44" t="s">
        <v>8</v>
      </c>
      <c r="L44">
        <v>1</v>
      </c>
      <c r="M44">
        <v>300</v>
      </c>
      <c r="N44">
        <f>L44 * M44</f>
        <v>300</v>
      </c>
      <c r="O44">
        <f>N44*$R$3</f>
        <v>4.5</v>
      </c>
    </row>
    <row r="45" spans="1:15">
      <c r="A45">
        <v>44</v>
      </c>
      <c r="B45">
        <f>DAY($F45)</f>
        <v>19</v>
      </c>
      <c r="C45" t="str">
        <f>TEXT(F45,"mmmm")</f>
        <v>February</v>
      </c>
      <c r="D45">
        <f>MONTH($F45)</f>
        <v>2</v>
      </c>
      <c r="E45">
        <f>YEAR($F45)</f>
        <v>2023</v>
      </c>
      <c r="F45" s="10">
        <v>44976</v>
      </c>
      <c r="G45" t="s">
        <v>73</v>
      </c>
      <c r="H45" t="s">
        <v>27</v>
      </c>
      <c r="I45">
        <v>22</v>
      </c>
      <c r="J45" t="str" cm="1">
        <f t="array" ref="J45">_xlfn.IFS(I45&lt;=30, "Young Adult", I45&gt;=50, "Senior", I45&gt;30, "Adult")</f>
        <v>Young Adult</v>
      </c>
      <c r="K45" t="s">
        <v>8</v>
      </c>
      <c r="L45">
        <v>1</v>
      </c>
      <c r="M45">
        <v>25</v>
      </c>
      <c r="N45">
        <f>L45 * M45</f>
        <v>25</v>
      </c>
      <c r="O45">
        <f>N45*$R$3</f>
        <v>0.375</v>
      </c>
    </row>
    <row r="46" spans="1:15">
      <c r="A46">
        <v>45</v>
      </c>
      <c r="B46">
        <f>DAY($F46)</f>
        <v>3</v>
      </c>
      <c r="C46" t="str">
        <f>TEXT(F46,"mmmm")</f>
        <v>July</v>
      </c>
      <c r="D46">
        <f>MONTH($F46)</f>
        <v>7</v>
      </c>
      <c r="E46">
        <f>YEAR($F46)</f>
        <v>2023</v>
      </c>
      <c r="F46" s="10">
        <v>45110</v>
      </c>
      <c r="G46" t="s">
        <v>74</v>
      </c>
      <c r="H46" t="s">
        <v>27</v>
      </c>
      <c r="I46">
        <v>55</v>
      </c>
      <c r="J46" t="str" cm="1">
        <f t="array" ref="J46">_xlfn.IFS(I46&lt;=30, "Young Adult", I46&gt;=50, "Senior", I46&gt;30, "Adult")</f>
        <v>Senior</v>
      </c>
      <c r="K46" t="s">
        <v>9</v>
      </c>
      <c r="L46">
        <v>1</v>
      </c>
      <c r="M46">
        <v>30</v>
      </c>
      <c r="N46">
        <f>L46 * M46</f>
        <v>30</v>
      </c>
      <c r="O46">
        <f>N46*$R$3</f>
        <v>0.44999999999999996</v>
      </c>
    </row>
    <row r="47" spans="1:15">
      <c r="A47">
        <v>46</v>
      </c>
      <c r="B47">
        <f>DAY($F47)</f>
        <v>26</v>
      </c>
      <c r="C47" t="str">
        <f>TEXT(F47,"mmmm")</f>
        <v>June</v>
      </c>
      <c r="D47">
        <f>MONTH($F47)</f>
        <v>6</v>
      </c>
      <c r="E47">
        <f>YEAR($F47)</f>
        <v>2023</v>
      </c>
      <c r="F47" s="10">
        <v>45103</v>
      </c>
      <c r="G47" t="s">
        <v>75</v>
      </c>
      <c r="H47" t="s">
        <v>27</v>
      </c>
      <c r="I47">
        <v>20</v>
      </c>
      <c r="J47" t="str" cm="1">
        <f t="array" ref="J47">_xlfn.IFS(I47&lt;=30, "Young Adult", I47&gt;=50, "Senior", I47&gt;30, "Adult")</f>
        <v>Young Adult</v>
      </c>
      <c r="K47" t="s">
        <v>9</v>
      </c>
      <c r="L47">
        <v>4</v>
      </c>
      <c r="M47">
        <v>300</v>
      </c>
      <c r="N47">
        <f>L47 * M47</f>
        <v>1200</v>
      </c>
      <c r="O47">
        <f>N47*$R$3</f>
        <v>18</v>
      </c>
    </row>
    <row r="48" spans="1:15">
      <c r="A48">
        <v>47</v>
      </c>
      <c r="B48">
        <f>DAY($F48)</f>
        <v>6</v>
      </c>
      <c r="C48" t="str">
        <f>TEXT(F48,"mmmm")</f>
        <v>November</v>
      </c>
      <c r="D48">
        <f>MONTH($F48)</f>
        <v>11</v>
      </c>
      <c r="E48">
        <f>YEAR($F48)</f>
        <v>2023</v>
      </c>
      <c r="F48" s="10">
        <v>45236</v>
      </c>
      <c r="G48" t="s">
        <v>76</v>
      </c>
      <c r="H48" t="s">
        <v>27</v>
      </c>
      <c r="I48">
        <v>40</v>
      </c>
      <c r="J48" t="str" cm="1">
        <f t="array" ref="J48">_xlfn.IFS(I48&lt;=30, "Young Adult", I48&gt;=50, "Senior", I48&gt;30, "Adult")</f>
        <v>Adult</v>
      </c>
      <c r="K48" t="s">
        <v>7</v>
      </c>
      <c r="L48">
        <v>3</v>
      </c>
      <c r="M48">
        <v>500</v>
      </c>
      <c r="N48">
        <f>L48 * M48</f>
        <v>1500</v>
      </c>
      <c r="O48">
        <f>N48*$R$3</f>
        <v>22.5</v>
      </c>
    </row>
    <row r="49" spans="1:15">
      <c r="A49">
        <v>48</v>
      </c>
      <c r="B49">
        <f>DAY($F49)</f>
        <v>16</v>
      </c>
      <c r="C49" t="str">
        <f>TEXT(F49,"mmmm")</f>
        <v>May</v>
      </c>
      <c r="D49">
        <f>MONTH($F49)</f>
        <v>5</v>
      </c>
      <c r="E49">
        <f>YEAR($F49)</f>
        <v>2023</v>
      </c>
      <c r="F49" s="10">
        <v>45062</v>
      </c>
      <c r="G49" t="s">
        <v>77</v>
      </c>
      <c r="H49" t="s">
        <v>24</v>
      </c>
      <c r="I49">
        <v>54</v>
      </c>
      <c r="J49" t="str" cm="1">
        <f t="array" ref="J49">_xlfn.IFS(I49&lt;=30, "Young Adult", I49&gt;=50, "Senior", I49&gt;30, "Adult")</f>
        <v>Senior</v>
      </c>
      <c r="K49" t="s">
        <v>9</v>
      </c>
      <c r="L49">
        <v>3</v>
      </c>
      <c r="M49">
        <v>300</v>
      </c>
      <c r="N49">
        <f>L49 * M49</f>
        <v>900</v>
      </c>
      <c r="O49">
        <f>N49*$R$3</f>
        <v>13.5</v>
      </c>
    </row>
    <row r="50" spans="1:15">
      <c r="A50">
        <v>49</v>
      </c>
      <c r="B50">
        <f>DAY($F50)</f>
        <v>23</v>
      </c>
      <c r="C50" t="str">
        <f>TEXT(F50,"mmmm")</f>
        <v>January</v>
      </c>
      <c r="D50">
        <f>MONTH($F50)</f>
        <v>1</v>
      </c>
      <c r="E50">
        <f>YEAR($F50)</f>
        <v>2023</v>
      </c>
      <c r="F50" s="10">
        <v>44949</v>
      </c>
      <c r="G50" t="s">
        <v>78</v>
      </c>
      <c r="H50" t="s">
        <v>27</v>
      </c>
      <c r="I50">
        <v>54</v>
      </c>
      <c r="J50" t="str" cm="1">
        <f t="array" ref="J50">_xlfn.IFS(I50&lt;=30, "Young Adult", I50&gt;=50, "Senior", I50&gt;30, "Adult")</f>
        <v>Senior</v>
      </c>
      <c r="K50" t="s">
        <v>9</v>
      </c>
      <c r="L50">
        <v>2</v>
      </c>
      <c r="M50">
        <v>500</v>
      </c>
      <c r="N50">
        <f>L50 * M50</f>
        <v>1000</v>
      </c>
      <c r="O50">
        <f>N50*$R$3</f>
        <v>15</v>
      </c>
    </row>
    <row r="51" spans="1:15">
      <c r="A51">
        <v>50</v>
      </c>
      <c r="B51">
        <f>DAY($F51)</f>
        <v>24</v>
      </c>
      <c r="C51" t="str">
        <f>TEXT(F51,"mmmm")</f>
        <v>August</v>
      </c>
      <c r="D51">
        <f>MONTH($F51)</f>
        <v>8</v>
      </c>
      <c r="E51">
        <f>YEAR($F51)</f>
        <v>2023</v>
      </c>
      <c r="F51" s="10">
        <v>45162</v>
      </c>
      <c r="G51" t="s">
        <v>79</v>
      </c>
      <c r="H51" t="s">
        <v>27</v>
      </c>
      <c r="I51">
        <v>27</v>
      </c>
      <c r="J51" t="str" cm="1">
        <f t="array" ref="J51">_xlfn.IFS(I51&lt;=30, "Young Adult", I51&gt;=50, "Senior", I51&gt;30, "Adult")</f>
        <v>Young Adult</v>
      </c>
      <c r="K51" t="s">
        <v>7</v>
      </c>
      <c r="L51">
        <v>3</v>
      </c>
      <c r="M51">
        <v>25</v>
      </c>
      <c r="N51">
        <f>L51 * M51</f>
        <v>75</v>
      </c>
      <c r="O51">
        <f>N51*$R$3</f>
        <v>1.125</v>
      </c>
    </row>
    <row r="52" spans="1:15">
      <c r="A52">
        <v>51</v>
      </c>
      <c r="B52">
        <f>DAY($F52)</f>
        <v>2</v>
      </c>
      <c r="C52" t="str">
        <f>TEXT(F52,"mmmm")</f>
        <v>October</v>
      </c>
      <c r="D52">
        <f>MONTH($F52)</f>
        <v>10</v>
      </c>
      <c r="E52">
        <f>YEAR($F52)</f>
        <v>2023</v>
      </c>
      <c r="F52" s="10">
        <v>45201</v>
      </c>
      <c r="G52" t="s">
        <v>80</v>
      </c>
      <c r="H52" t="s">
        <v>24</v>
      </c>
      <c r="I52">
        <v>27</v>
      </c>
      <c r="J52" t="str" cm="1">
        <f t="array" ref="J52">_xlfn.IFS(I52&lt;=30, "Young Adult", I52&gt;=50, "Senior", I52&gt;30, "Adult")</f>
        <v>Young Adult</v>
      </c>
      <c r="K52" t="s">
        <v>7</v>
      </c>
      <c r="L52">
        <v>3</v>
      </c>
      <c r="M52">
        <v>25</v>
      </c>
      <c r="N52">
        <f>L52 * M52</f>
        <v>75</v>
      </c>
      <c r="O52">
        <f>N52*$R$3</f>
        <v>1.125</v>
      </c>
    </row>
    <row r="53" spans="1:15">
      <c r="A53">
        <v>52</v>
      </c>
      <c r="B53">
        <f>DAY($F53)</f>
        <v>5</v>
      </c>
      <c r="C53" t="str">
        <f>TEXT(F53,"mmmm")</f>
        <v>March</v>
      </c>
      <c r="D53">
        <f>MONTH($F53)</f>
        <v>3</v>
      </c>
      <c r="E53">
        <f>YEAR($F53)</f>
        <v>2023</v>
      </c>
      <c r="F53" s="10">
        <v>44990</v>
      </c>
      <c r="G53" t="s">
        <v>81</v>
      </c>
      <c r="H53" t="s">
        <v>27</v>
      </c>
      <c r="I53">
        <v>36</v>
      </c>
      <c r="J53" t="str" cm="1">
        <f t="array" ref="J53">_xlfn.IFS(I53&lt;=30, "Young Adult", I53&gt;=50, "Senior", I53&gt;30, "Adult")</f>
        <v>Adult</v>
      </c>
      <c r="K53" t="s">
        <v>7</v>
      </c>
      <c r="L53">
        <v>1</v>
      </c>
      <c r="M53">
        <v>300</v>
      </c>
      <c r="N53">
        <f>L53 * M53</f>
        <v>300</v>
      </c>
      <c r="O53">
        <f>N53*$R$3</f>
        <v>4.5</v>
      </c>
    </row>
    <row r="54" spans="1:15">
      <c r="A54">
        <v>53</v>
      </c>
      <c r="B54">
        <f>DAY($F54)</f>
        <v>13</v>
      </c>
      <c r="C54" t="str">
        <f>TEXT(F54,"mmmm")</f>
        <v>July</v>
      </c>
      <c r="D54">
        <f>MONTH($F54)</f>
        <v>7</v>
      </c>
      <c r="E54">
        <f>YEAR($F54)</f>
        <v>2023</v>
      </c>
      <c r="F54" s="10">
        <v>45120</v>
      </c>
      <c r="G54" t="s">
        <v>82</v>
      </c>
      <c r="H54" t="s">
        <v>24</v>
      </c>
      <c r="I54">
        <v>34</v>
      </c>
      <c r="J54" t="str" cm="1">
        <f t="array" ref="J54">_xlfn.IFS(I54&lt;=30, "Young Adult", I54&gt;=50, "Senior", I54&gt;30, "Adult")</f>
        <v>Adult</v>
      </c>
      <c r="K54" t="s">
        <v>9</v>
      </c>
      <c r="L54">
        <v>2</v>
      </c>
      <c r="M54">
        <v>50</v>
      </c>
      <c r="N54">
        <f>L54 * M54</f>
        <v>100</v>
      </c>
      <c r="O54">
        <f>N54*$R$3</f>
        <v>1.5</v>
      </c>
    </row>
    <row r="55" spans="1:15">
      <c r="A55">
        <v>54</v>
      </c>
      <c r="B55">
        <f>DAY($F55)</f>
        <v>10</v>
      </c>
      <c r="C55" t="str">
        <f>TEXT(F55,"mmmm")</f>
        <v>February</v>
      </c>
      <c r="D55">
        <f>MONTH($F55)</f>
        <v>2</v>
      </c>
      <c r="E55">
        <f>YEAR($F55)</f>
        <v>2023</v>
      </c>
      <c r="F55" s="10">
        <v>44967</v>
      </c>
      <c r="G55" t="s">
        <v>83</v>
      </c>
      <c r="H55" t="s">
        <v>27</v>
      </c>
      <c r="I55">
        <v>38</v>
      </c>
      <c r="J55" t="str" cm="1">
        <f t="array" ref="J55">_xlfn.IFS(I55&lt;=30, "Young Adult", I55&gt;=50, "Senior", I55&gt;30, "Adult")</f>
        <v>Adult</v>
      </c>
      <c r="K55" t="s">
        <v>9</v>
      </c>
      <c r="L55">
        <v>3</v>
      </c>
      <c r="M55">
        <v>500</v>
      </c>
      <c r="N55">
        <f>L55 * M55</f>
        <v>1500</v>
      </c>
      <c r="O55">
        <f>N55*$R$3</f>
        <v>22.5</v>
      </c>
    </row>
    <row r="56" spans="1:15">
      <c r="A56">
        <v>55</v>
      </c>
      <c r="B56">
        <f>DAY($F56)</f>
        <v>10</v>
      </c>
      <c r="C56" t="str">
        <f>TEXT(F56,"mmmm")</f>
        <v>October</v>
      </c>
      <c r="D56">
        <f>MONTH($F56)</f>
        <v>10</v>
      </c>
      <c r="E56">
        <f>YEAR($F56)</f>
        <v>2023</v>
      </c>
      <c r="F56" s="10">
        <v>45209</v>
      </c>
      <c r="G56" t="s">
        <v>84</v>
      </c>
      <c r="H56" t="s">
        <v>24</v>
      </c>
      <c r="I56">
        <v>31</v>
      </c>
      <c r="J56" t="str" cm="1">
        <f t="array" ref="J56">_xlfn.IFS(I56&lt;=30, "Young Adult", I56&gt;=50, "Senior", I56&gt;30, "Adult")</f>
        <v>Adult</v>
      </c>
      <c r="K56" t="s">
        <v>7</v>
      </c>
      <c r="L56">
        <v>4</v>
      </c>
      <c r="M56">
        <v>30</v>
      </c>
      <c r="N56">
        <f>L56 * M56</f>
        <v>120</v>
      </c>
      <c r="O56">
        <f>N56*$R$3</f>
        <v>1.7999999999999998</v>
      </c>
    </row>
    <row r="57" spans="1:15">
      <c r="A57">
        <v>56</v>
      </c>
      <c r="B57">
        <f>DAY($F57)</f>
        <v>31</v>
      </c>
      <c r="C57" t="str">
        <f>TEXT(F57,"mmmm")</f>
        <v>May</v>
      </c>
      <c r="D57">
        <f>MONTH($F57)</f>
        <v>5</v>
      </c>
      <c r="E57">
        <f>YEAR($F57)</f>
        <v>2023</v>
      </c>
      <c r="F57" s="10">
        <v>45077</v>
      </c>
      <c r="G57" t="s">
        <v>85</v>
      </c>
      <c r="H57" t="s">
        <v>27</v>
      </c>
      <c r="I57">
        <v>26</v>
      </c>
      <c r="J57" t="str" cm="1">
        <f t="array" ref="J57">_xlfn.IFS(I57&lt;=30, "Young Adult", I57&gt;=50, "Senior", I57&gt;30, "Adult")</f>
        <v>Young Adult</v>
      </c>
      <c r="K57" t="s">
        <v>8</v>
      </c>
      <c r="L57">
        <v>3</v>
      </c>
      <c r="M57">
        <v>300</v>
      </c>
      <c r="N57">
        <f>L57 * M57</f>
        <v>900</v>
      </c>
      <c r="O57">
        <f>N57*$R$3</f>
        <v>13.5</v>
      </c>
    </row>
    <row r="58" spans="1:15">
      <c r="A58">
        <v>57</v>
      </c>
      <c r="B58">
        <f>DAY($F58)</f>
        <v>18</v>
      </c>
      <c r="C58" t="str">
        <f>TEXT(F58,"mmmm")</f>
        <v>November</v>
      </c>
      <c r="D58">
        <f>MONTH($F58)</f>
        <v>11</v>
      </c>
      <c r="E58">
        <f>YEAR($F58)</f>
        <v>2023</v>
      </c>
      <c r="F58" s="10">
        <v>45248</v>
      </c>
      <c r="G58" t="s">
        <v>86</v>
      </c>
      <c r="H58" t="s">
        <v>27</v>
      </c>
      <c r="I58">
        <v>63</v>
      </c>
      <c r="J58" t="str" cm="1">
        <f t="array" ref="J58">_xlfn.IFS(I58&lt;=30, "Young Adult", I58&gt;=50, "Senior", I58&gt;30, "Adult")</f>
        <v>Senior</v>
      </c>
      <c r="K58" t="s">
        <v>7</v>
      </c>
      <c r="L58">
        <v>1</v>
      </c>
      <c r="M58">
        <v>30</v>
      </c>
      <c r="N58">
        <f>L58 * M58</f>
        <v>30</v>
      </c>
      <c r="O58">
        <f>N58*$R$3</f>
        <v>0.44999999999999996</v>
      </c>
    </row>
    <row r="59" spans="1:15">
      <c r="A59">
        <v>58</v>
      </c>
      <c r="B59">
        <f>DAY($F59)</f>
        <v>13</v>
      </c>
      <c r="C59" t="str">
        <f>TEXT(F59,"mmmm")</f>
        <v>November</v>
      </c>
      <c r="D59">
        <f>MONTH($F59)</f>
        <v>11</v>
      </c>
      <c r="E59">
        <f>YEAR($F59)</f>
        <v>2023</v>
      </c>
      <c r="F59" s="10">
        <v>45243</v>
      </c>
      <c r="G59" t="s">
        <v>87</v>
      </c>
      <c r="H59" t="s">
        <v>24</v>
      </c>
      <c r="I59">
        <v>18</v>
      </c>
      <c r="J59" t="str" cm="1">
        <f t="array" ref="J59">_xlfn.IFS(I59&lt;=30, "Young Adult", I59&gt;=50, "Senior", I59&gt;30, "Adult")</f>
        <v>Young Adult</v>
      </c>
      <c r="K59" t="s">
        <v>8</v>
      </c>
      <c r="L59">
        <v>4</v>
      </c>
      <c r="M59">
        <v>300</v>
      </c>
      <c r="N59">
        <f>L59 * M59</f>
        <v>1200</v>
      </c>
      <c r="O59">
        <f>N59*$R$3</f>
        <v>18</v>
      </c>
    </row>
    <row r="60" spans="1:15">
      <c r="A60">
        <v>59</v>
      </c>
      <c r="B60">
        <f>DAY($F60)</f>
        <v>5</v>
      </c>
      <c r="C60" t="str">
        <f>TEXT(F60,"mmmm")</f>
        <v>July</v>
      </c>
      <c r="D60">
        <f>MONTH($F60)</f>
        <v>7</v>
      </c>
      <c r="E60">
        <f>YEAR($F60)</f>
        <v>2023</v>
      </c>
      <c r="F60" s="10">
        <v>45112</v>
      </c>
      <c r="G60" t="s">
        <v>88</v>
      </c>
      <c r="H60" t="s">
        <v>24</v>
      </c>
      <c r="I60">
        <v>62</v>
      </c>
      <c r="J60" t="str" cm="1">
        <f t="array" ref="J60">_xlfn.IFS(I60&lt;=30, "Young Adult", I60&gt;=50, "Senior", I60&gt;30, "Adult")</f>
        <v>Senior</v>
      </c>
      <c r="K60" t="s">
        <v>8</v>
      </c>
      <c r="L60">
        <v>1</v>
      </c>
      <c r="M60">
        <v>50</v>
      </c>
      <c r="N60">
        <f>L60 * M60</f>
        <v>50</v>
      </c>
      <c r="O60">
        <f>N60*$R$3</f>
        <v>0.75</v>
      </c>
    </row>
    <row r="61" spans="1:15">
      <c r="A61">
        <v>60</v>
      </c>
      <c r="B61">
        <f>DAY($F61)</f>
        <v>23</v>
      </c>
      <c r="C61" t="str">
        <f>TEXT(F61,"mmmm")</f>
        <v>October</v>
      </c>
      <c r="D61">
        <f>MONTH($F61)</f>
        <v>10</v>
      </c>
      <c r="E61">
        <f>YEAR($F61)</f>
        <v>2023</v>
      </c>
      <c r="F61" s="10">
        <v>45222</v>
      </c>
      <c r="G61" t="s">
        <v>89</v>
      </c>
      <c r="H61" t="s">
        <v>24</v>
      </c>
      <c r="I61">
        <v>30</v>
      </c>
      <c r="J61" t="str" cm="1">
        <f t="array" ref="J61">_xlfn.IFS(I61&lt;=30, "Young Adult", I61&gt;=50, "Senior", I61&gt;30, "Adult")</f>
        <v>Young Adult</v>
      </c>
      <c r="K61" t="s">
        <v>7</v>
      </c>
      <c r="L61">
        <v>3</v>
      </c>
      <c r="M61">
        <v>50</v>
      </c>
      <c r="N61">
        <f>L61 * M61</f>
        <v>150</v>
      </c>
      <c r="O61">
        <f>N61*$R$3</f>
        <v>2.25</v>
      </c>
    </row>
    <row r="62" spans="1:15">
      <c r="A62">
        <v>61</v>
      </c>
      <c r="B62">
        <f>DAY($F62)</f>
        <v>9</v>
      </c>
      <c r="C62" t="str">
        <f>TEXT(F62,"mmmm")</f>
        <v>April</v>
      </c>
      <c r="D62">
        <f>MONTH($F62)</f>
        <v>4</v>
      </c>
      <c r="E62">
        <f>YEAR($F62)</f>
        <v>2023</v>
      </c>
      <c r="F62" s="10">
        <v>45025</v>
      </c>
      <c r="G62" t="s">
        <v>90</v>
      </c>
      <c r="H62" t="s">
        <v>24</v>
      </c>
      <c r="I62">
        <v>21</v>
      </c>
      <c r="J62" t="str" cm="1">
        <f t="array" ref="J62">_xlfn.IFS(I62&lt;=30, "Young Adult", I62&gt;=50, "Senior", I62&gt;30, "Adult")</f>
        <v>Young Adult</v>
      </c>
      <c r="K62" t="s">
        <v>7</v>
      </c>
      <c r="L62">
        <v>4</v>
      </c>
      <c r="M62">
        <v>50</v>
      </c>
      <c r="N62">
        <f>L62 * M62</f>
        <v>200</v>
      </c>
      <c r="O62">
        <f>N62*$R$3</f>
        <v>3</v>
      </c>
    </row>
    <row r="63" spans="1:15">
      <c r="A63">
        <v>62</v>
      </c>
      <c r="B63">
        <f>DAY($F63)</f>
        <v>27</v>
      </c>
      <c r="C63" t="str">
        <f>TEXT(F63,"mmmm")</f>
        <v>December</v>
      </c>
      <c r="D63">
        <f>MONTH($F63)</f>
        <v>12</v>
      </c>
      <c r="E63">
        <f>YEAR($F63)</f>
        <v>2023</v>
      </c>
      <c r="F63" s="10">
        <v>45287</v>
      </c>
      <c r="G63" t="s">
        <v>91</v>
      </c>
      <c r="H63" t="s">
        <v>24</v>
      </c>
      <c r="I63">
        <v>18</v>
      </c>
      <c r="J63" t="str" cm="1">
        <f t="array" ref="J63">_xlfn.IFS(I63&lt;=30, "Young Adult", I63&gt;=50, "Senior", I63&gt;30, "Adult")</f>
        <v>Young Adult</v>
      </c>
      <c r="K63" t="s">
        <v>7</v>
      </c>
      <c r="L63">
        <v>2</v>
      </c>
      <c r="M63">
        <v>50</v>
      </c>
      <c r="N63">
        <f>L63 * M63</f>
        <v>100</v>
      </c>
      <c r="O63">
        <f>N63*$R$3</f>
        <v>1.5</v>
      </c>
    </row>
    <row r="64" spans="1:15">
      <c r="A64">
        <v>63</v>
      </c>
      <c r="B64">
        <f>DAY($F64)</f>
        <v>5</v>
      </c>
      <c r="C64" t="str">
        <f>TEXT(F64,"mmmm")</f>
        <v>February</v>
      </c>
      <c r="D64">
        <f>MONTH($F64)</f>
        <v>2</v>
      </c>
      <c r="E64">
        <f>YEAR($F64)</f>
        <v>2023</v>
      </c>
      <c r="F64" s="10">
        <v>44962</v>
      </c>
      <c r="G64" t="s">
        <v>92</v>
      </c>
      <c r="H64" t="s">
        <v>24</v>
      </c>
      <c r="I64">
        <v>57</v>
      </c>
      <c r="J64" t="str" cm="1">
        <f t="array" ref="J64">_xlfn.IFS(I64&lt;=30, "Young Adult", I64&gt;=50, "Senior", I64&gt;30, "Adult")</f>
        <v>Senior</v>
      </c>
      <c r="K64" t="s">
        <v>9</v>
      </c>
      <c r="L64">
        <v>2</v>
      </c>
      <c r="M64">
        <v>25</v>
      </c>
      <c r="N64">
        <f>L64 * M64</f>
        <v>50</v>
      </c>
      <c r="O64">
        <f>N64*$R$3</f>
        <v>0.75</v>
      </c>
    </row>
    <row r="65" spans="1:15">
      <c r="A65">
        <v>64</v>
      </c>
      <c r="B65">
        <f>DAY($F65)</f>
        <v>24</v>
      </c>
      <c r="C65" t="str">
        <f>TEXT(F65,"mmmm")</f>
        <v>January</v>
      </c>
      <c r="D65">
        <f>MONTH($F65)</f>
        <v>1</v>
      </c>
      <c r="E65">
        <f>YEAR($F65)</f>
        <v>2023</v>
      </c>
      <c r="F65" s="10">
        <v>44950</v>
      </c>
      <c r="G65" t="s">
        <v>93</v>
      </c>
      <c r="H65" t="s">
        <v>24</v>
      </c>
      <c r="I65">
        <v>49</v>
      </c>
      <c r="J65" t="str" cm="1">
        <f t="array" ref="J65">_xlfn.IFS(I65&lt;=30, "Young Adult", I65&gt;=50, "Senior", I65&gt;30, "Adult")</f>
        <v>Adult</v>
      </c>
      <c r="K65" t="s">
        <v>8</v>
      </c>
      <c r="L65">
        <v>4</v>
      </c>
      <c r="M65">
        <v>25</v>
      </c>
      <c r="N65">
        <f>L65 * M65</f>
        <v>100</v>
      </c>
      <c r="O65">
        <f>N65*$R$3</f>
        <v>1.5</v>
      </c>
    </row>
    <row r="66" spans="1:15">
      <c r="A66">
        <v>65</v>
      </c>
      <c r="B66">
        <f>DAY($F66)</f>
        <v>5</v>
      </c>
      <c r="C66" t="str">
        <f>TEXT(F66,"mmmm")</f>
        <v>December</v>
      </c>
      <c r="D66">
        <f>MONTH($F66)</f>
        <v>12</v>
      </c>
      <c r="E66">
        <f>YEAR($F66)</f>
        <v>2023</v>
      </c>
      <c r="F66" s="10">
        <v>45265</v>
      </c>
      <c r="G66" t="s">
        <v>94</v>
      </c>
      <c r="H66" t="s">
        <v>24</v>
      </c>
      <c r="I66">
        <v>51</v>
      </c>
      <c r="J66" t="str" cm="1">
        <f t="array" ref="J66">_xlfn.IFS(I66&lt;=30, "Young Adult", I66&gt;=50, "Senior", I66&gt;30, "Adult")</f>
        <v>Senior</v>
      </c>
      <c r="K66" t="s">
        <v>9</v>
      </c>
      <c r="L66">
        <v>4</v>
      </c>
      <c r="M66">
        <v>500</v>
      </c>
      <c r="N66">
        <f>L66 * M66</f>
        <v>2000</v>
      </c>
      <c r="O66">
        <f>N66*$R$3</f>
        <v>30</v>
      </c>
    </row>
    <row r="67" spans="1:15">
      <c r="A67">
        <v>66</v>
      </c>
      <c r="B67">
        <f>DAY($F67)</f>
        <v>27</v>
      </c>
      <c r="C67" t="str">
        <f>TEXT(F67,"mmmm")</f>
        <v>April</v>
      </c>
      <c r="D67">
        <f>MONTH($F67)</f>
        <v>4</v>
      </c>
      <c r="E67">
        <f>YEAR($F67)</f>
        <v>2023</v>
      </c>
      <c r="F67" s="10">
        <v>45043</v>
      </c>
      <c r="G67" t="s">
        <v>95</v>
      </c>
      <c r="H67" t="s">
        <v>27</v>
      </c>
      <c r="I67">
        <v>45</v>
      </c>
      <c r="J67" t="str" cm="1">
        <f t="array" ref="J67">_xlfn.IFS(I67&lt;=30, "Young Adult", I67&gt;=50, "Senior", I67&gt;30, "Adult")</f>
        <v>Adult</v>
      </c>
      <c r="K67" t="s">
        <v>9</v>
      </c>
      <c r="L67">
        <v>1</v>
      </c>
      <c r="M67">
        <v>30</v>
      </c>
      <c r="N67">
        <f>L67 * M67</f>
        <v>30</v>
      </c>
      <c r="O67">
        <f>N67*$R$3</f>
        <v>0.44999999999999996</v>
      </c>
    </row>
    <row r="68" spans="1:15">
      <c r="A68">
        <v>67</v>
      </c>
      <c r="B68">
        <f>DAY($F68)</f>
        <v>29</v>
      </c>
      <c r="C68" t="str">
        <f>TEXT(F68,"mmmm")</f>
        <v>May</v>
      </c>
      <c r="D68">
        <f>MONTH($F68)</f>
        <v>5</v>
      </c>
      <c r="E68">
        <f>YEAR($F68)</f>
        <v>2023</v>
      </c>
      <c r="F68" s="10">
        <v>45075</v>
      </c>
      <c r="G68" t="s">
        <v>96</v>
      </c>
      <c r="H68" t="s">
        <v>27</v>
      </c>
      <c r="I68">
        <v>48</v>
      </c>
      <c r="J68" t="str" cm="1">
        <f t="array" ref="J68">_xlfn.IFS(I68&lt;=30, "Young Adult", I68&gt;=50, "Senior", I68&gt;30, "Adult")</f>
        <v>Adult</v>
      </c>
      <c r="K68" t="s">
        <v>7</v>
      </c>
      <c r="L68">
        <v>4</v>
      </c>
      <c r="M68">
        <v>300</v>
      </c>
      <c r="N68">
        <f>L68 * M68</f>
        <v>1200</v>
      </c>
      <c r="O68">
        <f>N68*$R$3</f>
        <v>18</v>
      </c>
    </row>
    <row r="69" spans="1:15">
      <c r="A69">
        <v>68</v>
      </c>
      <c r="B69">
        <f>DAY($F69)</f>
        <v>10</v>
      </c>
      <c r="C69" t="str">
        <f>TEXT(F69,"mmmm")</f>
        <v>February</v>
      </c>
      <c r="D69">
        <f>MONTH($F69)</f>
        <v>2</v>
      </c>
      <c r="E69">
        <f>YEAR($F69)</f>
        <v>2023</v>
      </c>
      <c r="F69" s="10">
        <v>44967</v>
      </c>
      <c r="G69" t="s">
        <v>97</v>
      </c>
      <c r="H69" t="s">
        <v>24</v>
      </c>
      <c r="I69">
        <v>25</v>
      </c>
      <c r="J69" t="str" cm="1">
        <f t="array" ref="J69">_xlfn.IFS(I69&lt;=30, "Young Adult", I69&gt;=50, "Senior", I69&gt;30, "Adult")</f>
        <v>Young Adult</v>
      </c>
      <c r="K69" t="s">
        <v>9</v>
      </c>
      <c r="L69">
        <v>1</v>
      </c>
      <c r="M69">
        <v>300</v>
      </c>
      <c r="N69">
        <f>L69 * M69</f>
        <v>300</v>
      </c>
      <c r="O69">
        <f>N69*$R$3</f>
        <v>4.5</v>
      </c>
    </row>
    <row r="70" spans="1:15">
      <c r="A70">
        <v>69</v>
      </c>
      <c r="B70">
        <f>DAY($F70)</f>
        <v>30</v>
      </c>
      <c r="C70" t="str">
        <f>TEXT(F70,"mmmm")</f>
        <v>April</v>
      </c>
      <c r="D70">
        <f>MONTH($F70)</f>
        <v>4</v>
      </c>
      <c r="E70">
        <f>YEAR($F70)</f>
        <v>2023</v>
      </c>
      <c r="F70" s="10">
        <v>45046</v>
      </c>
      <c r="G70" t="s">
        <v>98</v>
      </c>
      <c r="H70" t="s">
        <v>27</v>
      </c>
      <c r="I70">
        <v>56</v>
      </c>
      <c r="J70" t="str" cm="1">
        <f t="array" ref="J70">_xlfn.IFS(I70&lt;=30, "Young Adult", I70&gt;=50, "Senior", I70&gt;30, "Adult")</f>
        <v>Senior</v>
      </c>
      <c r="K70" t="s">
        <v>7</v>
      </c>
      <c r="L70">
        <v>3</v>
      </c>
      <c r="M70">
        <v>25</v>
      </c>
      <c r="N70">
        <f>L70 * M70</f>
        <v>75</v>
      </c>
      <c r="O70">
        <f>N70*$R$3</f>
        <v>1.125</v>
      </c>
    </row>
    <row r="71" spans="1:15">
      <c r="A71">
        <v>70</v>
      </c>
      <c r="B71">
        <f>DAY($F71)</f>
        <v>21</v>
      </c>
      <c r="C71" t="str">
        <f>TEXT(F71,"mmmm")</f>
        <v>February</v>
      </c>
      <c r="D71">
        <f>MONTH($F71)</f>
        <v>2</v>
      </c>
      <c r="E71">
        <f>YEAR($F71)</f>
        <v>2023</v>
      </c>
      <c r="F71" s="10">
        <v>44978</v>
      </c>
      <c r="G71" t="s">
        <v>99</v>
      </c>
      <c r="H71" t="s">
        <v>27</v>
      </c>
      <c r="I71">
        <v>43</v>
      </c>
      <c r="J71" t="str" cm="1">
        <f t="array" ref="J71">_xlfn.IFS(I71&lt;=30, "Young Adult", I71&gt;=50, "Senior", I71&gt;30, "Adult")</f>
        <v>Adult</v>
      </c>
      <c r="K71" t="s">
        <v>8</v>
      </c>
      <c r="L71">
        <v>1</v>
      </c>
      <c r="M71">
        <v>300</v>
      </c>
      <c r="N71">
        <f>L71 * M71</f>
        <v>300</v>
      </c>
      <c r="O71">
        <f>N71*$R$3</f>
        <v>4.5</v>
      </c>
    </row>
    <row r="72" spans="1:15">
      <c r="A72">
        <v>71</v>
      </c>
      <c r="B72">
        <f>DAY($F72)</f>
        <v>14</v>
      </c>
      <c r="C72" t="str">
        <f>TEXT(F72,"mmmm")</f>
        <v>July</v>
      </c>
      <c r="D72">
        <f>MONTH($F72)</f>
        <v>7</v>
      </c>
      <c r="E72">
        <f>YEAR($F72)</f>
        <v>2023</v>
      </c>
      <c r="F72" s="10">
        <v>45121</v>
      </c>
      <c r="G72" t="s">
        <v>100</v>
      </c>
      <c r="H72" t="s">
        <v>27</v>
      </c>
      <c r="I72">
        <v>51</v>
      </c>
      <c r="J72" t="str" cm="1">
        <f t="array" ref="J72">_xlfn.IFS(I72&lt;=30, "Young Adult", I72&gt;=50, "Senior", I72&gt;30, "Adult")</f>
        <v>Senior</v>
      </c>
      <c r="K72" t="s">
        <v>7</v>
      </c>
      <c r="L72">
        <v>4</v>
      </c>
      <c r="M72">
        <v>25</v>
      </c>
      <c r="N72">
        <f>L72 * M72</f>
        <v>100</v>
      </c>
      <c r="O72">
        <f>N72*$R$3</f>
        <v>1.5</v>
      </c>
    </row>
    <row r="73" spans="1:15">
      <c r="A73">
        <v>72</v>
      </c>
      <c r="B73">
        <f>DAY($F73)</f>
        <v>23</v>
      </c>
      <c r="C73" t="str">
        <f>TEXT(F73,"mmmm")</f>
        <v>May</v>
      </c>
      <c r="D73">
        <f>MONTH($F73)</f>
        <v>5</v>
      </c>
      <c r="E73">
        <f>YEAR($F73)</f>
        <v>2023</v>
      </c>
      <c r="F73" s="10">
        <v>45069</v>
      </c>
      <c r="G73" t="s">
        <v>101</v>
      </c>
      <c r="H73" t="s">
        <v>27</v>
      </c>
      <c r="I73">
        <v>20</v>
      </c>
      <c r="J73" t="str" cm="1">
        <f t="array" ref="J73">_xlfn.IFS(I73&lt;=30, "Young Adult", I73&gt;=50, "Senior", I73&gt;30, "Adult")</f>
        <v>Young Adult</v>
      </c>
      <c r="K73" t="s">
        <v>9</v>
      </c>
      <c r="L73">
        <v>4</v>
      </c>
      <c r="M73">
        <v>500</v>
      </c>
      <c r="N73">
        <f>L73 * M73</f>
        <v>2000</v>
      </c>
      <c r="O73">
        <f>N73*$R$3</f>
        <v>30</v>
      </c>
    </row>
    <row r="74" spans="1:15">
      <c r="A74">
        <v>73</v>
      </c>
      <c r="B74">
        <f>DAY($F74)</f>
        <v>21</v>
      </c>
      <c r="C74" t="str">
        <f>TEXT(F74,"mmmm")</f>
        <v>August</v>
      </c>
      <c r="D74">
        <f>MONTH($F74)</f>
        <v>8</v>
      </c>
      <c r="E74">
        <f>YEAR($F74)</f>
        <v>2023</v>
      </c>
      <c r="F74" s="10">
        <v>45159</v>
      </c>
      <c r="G74" t="s">
        <v>102</v>
      </c>
      <c r="H74" t="s">
        <v>24</v>
      </c>
      <c r="I74">
        <v>29</v>
      </c>
      <c r="J74" t="str" cm="1">
        <f t="array" ref="J74">_xlfn.IFS(I74&lt;=30, "Young Adult", I74&gt;=50, "Senior", I74&gt;30, "Adult")</f>
        <v>Young Adult</v>
      </c>
      <c r="K74" t="s">
        <v>9</v>
      </c>
      <c r="L74">
        <v>3</v>
      </c>
      <c r="M74">
        <v>30</v>
      </c>
      <c r="N74">
        <f>L74 * M74</f>
        <v>90</v>
      </c>
      <c r="O74">
        <f>N74*$R$3</f>
        <v>1.3499999999999999</v>
      </c>
    </row>
    <row r="75" spans="1:15">
      <c r="A75">
        <v>74</v>
      </c>
      <c r="B75">
        <f>DAY($F75)</f>
        <v>22</v>
      </c>
      <c r="C75" t="str">
        <f>TEXT(F75,"mmmm")</f>
        <v>November</v>
      </c>
      <c r="D75">
        <f>MONTH($F75)</f>
        <v>11</v>
      </c>
      <c r="E75">
        <f>YEAR($F75)</f>
        <v>2023</v>
      </c>
      <c r="F75" s="10">
        <v>45252</v>
      </c>
      <c r="G75" t="s">
        <v>103</v>
      </c>
      <c r="H75" t="s">
        <v>27</v>
      </c>
      <c r="I75">
        <v>18</v>
      </c>
      <c r="J75" t="str" cm="1">
        <f t="array" ref="J75">_xlfn.IFS(I75&lt;=30, "Young Adult", I75&gt;=50, "Senior", I75&gt;30, "Adult")</f>
        <v>Young Adult</v>
      </c>
      <c r="K75" t="s">
        <v>7</v>
      </c>
      <c r="L75">
        <v>4</v>
      </c>
      <c r="M75">
        <v>500</v>
      </c>
      <c r="N75">
        <f>L75 * M75</f>
        <v>2000</v>
      </c>
      <c r="O75">
        <f>N75*$R$3</f>
        <v>30</v>
      </c>
    </row>
    <row r="76" spans="1:15">
      <c r="A76">
        <v>75</v>
      </c>
      <c r="B76">
        <f>DAY($F76)</f>
        <v>6</v>
      </c>
      <c r="C76" t="str">
        <f>TEXT(F76,"mmmm")</f>
        <v>July</v>
      </c>
      <c r="D76">
        <f>MONTH($F76)</f>
        <v>7</v>
      </c>
      <c r="E76">
        <f>YEAR($F76)</f>
        <v>2023</v>
      </c>
      <c r="F76" s="10">
        <v>45113</v>
      </c>
      <c r="G76" t="s">
        <v>104</v>
      </c>
      <c r="H76" t="s">
        <v>24</v>
      </c>
      <c r="I76">
        <v>61</v>
      </c>
      <c r="J76" t="str" cm="1">
        <f t="array" ref="J76">_xlfn.IFS(I76&lt;=30, "Young Adult", I76&gt;=50, "Senior", I76&gt;30, "Adult")</f>
        <v>Senior</v>
      </c>
      <c r="K76" t="s">
        <v>7</v>
      </c>
      <c r="L76">
        <v>4</v>
      </c>
      <c r="M76">
        <v>50</v>
      </c>
      <c r="N76">
        <f>L76 * M76</f>
        <v>200</v>
      </c>
      <c r="O76">
        <f>N76*$R$3</f>
        <v>3</v>
      </c>
    </row>
    <row r="77" spans="1:15">
      <c r="A77">
        <v>76</v>
      </c>
      <c r="B77">
        <f>DAY($F77)</f>
        <v>25</v>
      </c>
      <c r="C77" t="str">
        <f>TEXT(F77,"mmmm")</f>
        <v>March</v>
      </c>
      <c r="D77">
        <f>MONTH($F77)</f>
        <v>3</v>
      </c>
      <c r="E77">
        <f>YEAR($F77)</f>
        <v>2023</v>
      </c>
      <c r="F77" s="10">
        <v>45010</v>
      </c>
      <c r="G77" t="s">
        <v>105</v>
      </c>
      <c r="H77" t="s">
        <v>27</v>
      </c>
      <c r="I77">
        <v>22</v>
      </c>
      <c r="J77" t="str" cm="1">
        <f t="array" ref="J77">_xlfn.IFS(I77&lt;=30, "Young Adult", I77&gt;=50, "Senior", I77&gt;30, "Adult")</f>
        <v>Young Adult</v>
      </c>
      <c r="K77" t="s">
        <v>9</v>
      </c>
      <c r="L77">
        <v>2</v>
      </c>
      <c r="M77">
        <v>50</v>
      </c>
      <c r="N77">
        <f>L77 * M77</f>
        <v>100</v>
      </c>
      <c r="O77">
        <f>N77*$R$3</f>
        <v>1.5</v>
      </c>
    </row>
    <row r="78" spans="1:15">
      <c r="A78">
        <v>77</v>
      </c>
      <c r="B78">
        <f>DAY($F78)</f>
        <v>9</v>
      </c>
      <c r="C78" t="str">
        <f>TEXT(F78,"mmmm")</f>
        <v>July</v>
      </c>
      <c r="D78">
        <f>MONTH($F78)</f>
        <v>7</v>
      </c>
      <c r="E78">
        <f>YEAR($F78)</f>
        <v>2023</v>
      </c>
      <c r="F78" s="10">
        <v>45116</v>
      </c>
      <c r="G78" t="s">
        <v>106</v>
      </c>
      <c r="H78" t="s">
        <v>27</v>
      </c>
      <c r="I78">
        <v>47</v>
      </c>
      <c r="J78" t="str" cm="1">
        <f t="array" ref="J78">_xlfn.IFS(I78&lt;=30, "Young Adult", I78&gt;=50, "Senior", I78&gt;30, "Adult")</f>
        <v>Adult</v>
      </c>
      <c r="K78" t="s">
        <v>8</v>
      </c>
      <c r="L78">
        <v>2</v>
      </c>
      <c r="M78">
        <v>50</v>
      </c>
      <c r="N78">
        <f>L78 * M78</f>
        <v>100</v>
      </c>
      <c r="O78">
        <f>N78*$R$3</f>
        <v>1.5</v>
      </c>
    </row>
    <row r="79" spans="1:15">
      <c r="A79">
        <v>78</v>
      </c>
      <c r="B79">
        <f>DAY($F79)</f>
        <v>1</v>
      </c>
      <c r="C79" t="str">
        <f>TEXT(F79,"mmmm")</f>
        <v>July</v>
      </c>
      <c r="D79">
        <f>MONTH($F79)</f>
        <v>7</v>
      </c>
      <c r="E79">
        <f>YEAR($F79)</f>
        <v>2023</v>
      </c>
      <c r="F79" s="10">
        <v>45108</v>
      </c>
      <c r="G79" t="s">
        <v>107</v>
      </c>
      <c r="H79" t="s">
        <v>27</v>
      </c>
      <c r="I79">
        <v>47</v>
      </c>
      <c r="J79" t="str" cm="1">
        <f t="array" ref="J79">_xlfn.IFS(I79&lt;=30, "Young Adult", I79&gt;=50, "Senior", I79&gt;30, "Adult")</f>
        <v>Adult</v>
      </c>
      <c r="K79" t="s">
        <v>8</v>
      </c>
      <c r="L79">
        <v>3</v>
      </c>
      <c r="M79">
        <v>500</v>
      </c>
      <c r="N79">
        <f>L79 * M79</f>
        <v>1500</v>
      </c>
      <c r="O79">
        <f>N79*$R$3</f>
        <v>22.5</v>
      </c>
    </row>
    <row r="80" spans="1:15">
      <c r="A80">
        <v>79</v>
      </c>
      <c r="B80">
        <f>DAY($F80)</f>
        <v>18</v>
      </c>
      <c r="C80" t="str">
        <f>TEXT(F80,"mmmm")</f>
        <v>April</v>
      </c>
      <c r="D80">
        <f>MONTH($F80)</f>
        <v>4</v>
      </c>
      <c r="E80">
        <f>YEAR($F80)</f>
        <v>2023</v>
      </c>
      <c r="F80" s="10">
        <v>45034</v>
      </c>
      <c r="G80" t="s">
        <v>108</v>
      </c>
      <c r="H80" t="s">
        <v>24</v>
      </c>
      <c r="I80">
        <v>34</v>
      </c>
      <c r="J80" t="str" cm="1">
        <f t="array" ref="J80">_xlfn.IFS(I80&lt;=30, "Young Adult", I80&gt;=50, "Senior", I80&gt;30, "Adult")</f>
        <v>Adult</v>
      </c>
      <c r="K80" t="s">
        <v>7</v>
      </c>
      <c r="L80">
        <v>1</v>
      </c>
      <c r="M80">
        <v>300</v>
      </c>
      <c r="N80">
        <f>L80 * M80</f>
        <v>300</v>
      </c>
      <c r="O80">
        <f>N80*$R$3</f>
        <v>4.5</v>
      </c>
    </row>
    <row r="81" spans="1:15">
      <c r="A81">
        <v>80</v>
      </c>
      <c r="B81">
        <f>DAY($F81)</f>
        <v>10</v>
      </c>
      <c r="C81" t="str">
        <f>TEXT(F81,"mmmm")</f>
        <v>December</v>
      </c>
      <c r="D81">
        <f>MONTH($F81)</f>
        <v>12</v>
      </c>
      <c r="E81">
        <f>YEAR($F81)</f>
        <v>2023</v>
      </c>
      <c r="F81" s="10">
        <v>45270</v>
      </c>
      <c r="G81" t="s">
        <v>109</v>
      </c>
      <c r="H81" t="s">
        <v>27</v>
      </c>
      <c r="I81">
        <v>64</v>
      </c>
      <c r="J81" t="str" cm="1">
        <f t="array" ref="J81">_xlfn.IFS(I81&lt;=30, "Young Adult", I81&gt;=50, "Senior", I81&gt;30, "Adult")</f>
        <v>Senior</v>
      </c>
      <c r="K81" t="s">
        <v>8</v>
      </c>
      <c r="L81">
        <v>2</v>
      </c>
      <c r="M81">
        <v>30</v>
      </c>
      <c r="N81">
        <f>L81 * M81</f>
        <v>60</v>
      </c>
      <c r="O81">
        <f>N81*$R$3</f>
        <v>0.89999999999999991</v>
      </c>
    </row>
    <row r="82" spans="1:15">
      <c r="A82">
        <v>81</v>
      </c>
      <c r="B82">
        <f>DAY($F82)</f>
        <v>17</v>
      </c>
      <c r="C82" t="str">
        <f>TEXT(F82,"mmmm")</f>
        <v>May</v>
      </c>
      <c r="D82">
        <f>MONTH($F82)</f>
        <v>5</v>
      </c>
      <c r="E82">
        <f>YEAR($F82)</f>
        <v>2023</v>
      </c>
      <c r="F82" s="10">
        <v>45063</v>
      </c>
      <c r="G82" t="s">
        <v>110</v>
      </c>
      <c r="H82" t="s">
        <v>24</v>
      </c>
      <c r="I82">
        <v>40</v>
      </c>
      <c r="J82" t="str" cm="1">
        <f t="array" ref="J82">_xlfn.IFS(I82&lt;=30, "Young Adult", I82&gt;=50, "Senior", I82&gt;30, "Adult")</f>
        <v>Adult</v>
      </c>
      <c r="K82" t="s">
        <v>9</v>
      </c>
      <c r="L82">
        <v>1</v>
      </c>
      <c r="M82">
        <v>50</v>
      </c>
      <c r="N82">
        <f>L82 * M82</f>
        <v>50</v>
      </c>
      <c r="O82">
        <f>N82*$R$3</f>
        <v>0.75</v>
      </c>
    </row>
    <row r="83" spans="1:15">
      <c r="A83">
        <v>82</v>
      </c>
      <c r="B83">
        <f>DAY($F83)</f>
        <v>26</v>
      </c>
      <c r="C83" t="str">
        <f>TEXT(F83,"mmmm")</f>
        <v>December</v>
      </c>
      <c r="D83">
        <f>MONTH($F83)</f>
        <v>12</v>
      </c>
      <c r="E83">
        <f>YEAR($F83)</f>
        <v>2023</v>
      </c>
      <c r="F83" s="10">
        <v>45286</v>
      </c>
      <c r="G83" t="s">
        <v>111</v>
      </c>
      <c r="H83" t="s">
        <v>27</v>
      </c>
      <c r="I83">
        <v>32</v>
      </c>
      <c r="J83" t="str" cm="1">
        <f t="array" ref="J83">_xlfn.IFS(I83&lt;=30, "Young Adult", I83&gt;=50, "Senior", I83&gt;30, "Adult")</f>
        <v>Adult</v>
      </c>
      <c r="K83" t="s">
        <v>7</v>
      </c>
      <c r="L83">
        <v>4</v>
      </c>
      <c r="M83">
        <v>50</v>
      </c>
      <c r="N83">
        <f>L83 * M83</f>
        <v>200</v>
      </c>
      <c r="O83">
        <f>N83*$R$3</f>
        <v>3</v>
      </c>
    </row>
    <row r="84" spans="1:15">
      <c r="A84">
        <v>83</v>
      </c>
      <c r="B84">
        <f>DAY($F84)</f>
        <v>16</v>
      </c>
      <c r="C84" t="str">
        <f>TEXT(F84,"mmmm")</f>
        <v>December</v>
      </c>
      <c r="D84">
        <f>MONTH($F84)</f>
        <v>12</v>
      </c>
      <c r="E84">
        <f>YEAR($F84)</f>
        <v>2023</v>
      </c>
      <c r="F84" s="10">
        <v>45276</v>
      </c>
      <c r="G84" t="s">
        <v>112</v>
      </c>
      <c r="H84" t="s">
        <v>24</v>
      </c>
      <c r="I84">
        <v>54</v>
      </c>
      <c r="J84" t="str" cm="1">
        <f t="array" ref="J84">_xlfn.IFS(I84&lt;=30, "Young Adult", I84&gt;=50, "Senior", I84&gt;30, "Adult")</f>
        <v>Senior</v>
      </c>
      <c r="K84" t="s">
        <v>9</v>
      </c>
      <c r="L84">
        <v>2</v>
      </c>
      <c r="M84">
        <v>50</v>
      </c>
      <c r="N84">
        <f>L84 * M84</f>
        <v>100</v>
      </c>
      <c r="O84">
        <f>N84*$R$3</f>
        <v>1.5</v>
      </c>
    </row>
    <row r="85" spans="1:15">
      <c r="A85">
        <v>84</v>
      </c>
      <c r="B85">
        <f>DAY($F85)</f>
        <v>28</v>
      </c>
      <c r="C85" t="str">
        <f>TEXT(F85,"mmmm")</f>
        <v>November</v>
      </c>
      <c r="D85">
        <f>MONTH($F85)</f>
        <v>11</v>
      </c>
      <c r="E85">
        <f>YEAR($F85)</f>
        <v>2023</v>
      </c>
      <c r="F85" s="10">
        <v>45258</v>
      </c>
      <c r="G85" t="s">
        <v>113</v>
      </c>
      <c r="H85" t="s">
        <v>27</v>
      </c>
      <c r="I85">
        <v>38</v>
      </c>
      <c r="J85" t="str" cm="1">
        <f t="array" ref="J85">_xlfn.IFS(I85&lt;=30, "Young Adult", I85&gt;=50, "Senior", I85&gt;30, "Adult")</f>
        <v>Adult</v>
      </c>
      <c r="K85" t="s">
        <v>9</v>
      </c>
      <c r="L85">
        <v>3</v>
      </c>
      <c r="M85">
        <v>30</v>
      </c>
      <c r="N85">
        <f>L85 * M85</f>
        <v>90</v>
      </c>
      <c r="O85">
        <f>N85*$R$3</f>
        <v>1.3499999999999999</v>
      </c>
    </row>
    <row r="86" spans="1:15">
      <c r="A86">
        <v>85</v>
      </c>
      <c r="B86">
        <f>DAY($F86)</f>
        <v>6</v>
      </c>
      <c r="C86" t="str">
        <f>TEXT(F86,"mmmm")</f>
        <v>February</v>
      </c>
      <c r="D86">
        <f>MONTH($F86)</f>
        <v>2</v>
      </c>
      <c r="E86">
        <f>YEAR($F86)</f>
        <v>2023</v>
      </c>
      <c r="F86" s="10">
        <v>44963</v>
      </c>
      <c r="G86" t="s">
        <v>114</v>
      </c>
      <c r="H86" t="s">
        <v>24</v>
      </c>
      <c r="I86">
        <v>31</v>
      </c>
      <c r="J86" t="str" cm="1">
        <f t="array" ref="J86">_xlfn.IFS(I86&lt;=30, "Young Adult", I86&gt;=50, "Senior", I86&gt;30, "Adult")</f>
        <v>Adult</v>
      </c>
      <c r="K86" t="s">
        <v>8</v>
      </c>
      <c r="L86">
        <v>3</v>
      </c>
      <c r="M86">
        <v>50</v>
      </c>
      <c r="N86">
        <f>L86 * M86</f>
        <v>150</v>
      </c>
      <c r="O86">
        <f>N86*$R$3</f>
        <v>2.25</v>
      </c>
    </row>
    <row r="87" spans="1:15">
      <c r="A87">
        <v>86</v>
      </c>
      <c r="B87">
        <f>DAY($F87)</f>
        <v>8</v>
      </c>
      <c r="C87" t="str">
        <f>TEXT(F87,"mmmm")</f>
        <v>November</v>
      </c>
      <c r="D87">
        <f>MONTH($F87)</f>
        <v>11</v>
      </c>
      <c r="E87">
        <f>YEAR($F87)</f>
        <v>2023</v>
      </c>
      <c r="F87" s="10">
        <v>45238</v>
      </c>
      <c r="G87" t="s">
        <v>115</v>
      </c>
      <c r="H87" t="s">
        <v>24</v>
      </c>
      <c r="I87">
        <v>19</v>
      </c>
      <c r="J87" t="str" cm="1">
        <f t="array" ref="J87">_xlfn.IFS(I87&lt;=30, "Young Adult", I87&gt;=50, "Senior", I87&gt;30, "Adult")</f>
        <v>Young Adult</v>
      </c>
      <c r="K87" t="s">
        <v>7</v>
      </c>
      <c r="L87">
        <v>3</v>
      </c>
      <c r="M87">
        <v>30</v>
      </c>
      <c r="N87">
        <f>L87 * M87</f>
        <v>90</v>
      </c>
      <c r="O87">
        <f>N87*$R$3</f>
        <v>1.3499999999999999</v>
      </c>
    </row>
    <row r="88" spans="1:15">
      <c r="A88">
        <v>87</v>
      </c>
      <c r="B88">
        <f>DAY($F88)</f>
        <v>22</v>
      </c>
      <c r="C88" t="str">
        <f>TEXT(F88,"mmmm")</f>
        <v>November</v>
      </c>
      <c r="D88">
        <f>MONTH($F88)</f>
        <v>11</v>
      </c>
      <c r="E88">
        <f>YEAR($F88)</f>
        <v>2023</v>
      </c>
      <c r="F88" s="10">
        <v>45252</v>
      </c>
      <c r="G88" t="s">
        <v>116</v>
      </c>
      <c r="H88" t="s">
        <v>27</v>
      </c>
      <c r="I88">
        <v>28</v>
      </c>
      <c r="J88" t="str" cm="1">
        <f t="array" ref="J88">_xlfn.IFS(I88&lt;=30, "Young Adult", I88&gt;=50, "Senior", I88&gt;30, "Adult")</f>
        <v>Young Adult</v>
      </c>
      <c r="K88" t="s">
        <v>7</v>
      </c>
      <c r="L88">
        <v>2</v>
      </c>
      <c r="M88">
        <v>50</v>
      </c>
      <c r="N88">
        <f>L88 * M88</f>
        <v>100</v>
      </c>
      <c r="O88">
        <f>N88*$R$3</f>
        <v>1.5</v>
      </c>
    </row>
    <row r="89" spans="1:15">
      <c r="A89">
        <v>88</v>
      </c>
      <c r="B89">
        <f>DAY($F89)</f>
        <v>29</v>
      </c>
      <c r="C89" t="str">
        <f>TEXT(F89,"mmmm")</f>
        <v>March</v>
      </c>
      <c r="D89">
        <f>MONTH($F89)</f>
        <v>3</v>
      </c>
      <c r="E89">
        <f>YEAR($F89)</f>
        <v>2023</v>
      </c>
      <c r="F89" s="10">
        <v>45014</v>
      </c>
      <c r="G89" t="s">
        <v>117</v>
      </c>
      <c r="H89" t="s">
        <v>24</v>
      </c>
      <c r="I89">
        <v>56</v>
      </c>
      <c r="J89" t="str" cm="1">
        <f t="array" ref="J89">_xlfn.IFS(I89&lt;=30, "Young Adult", I89&gt;=50, "Senior", I89&gt;30, "Adult")</f>
        <v>Senior</v>
      </c>
      <c r="K89" t="s">
        <v>8</v>
      </c>
      <c r="L89">
        <v>1</v>
      </c>
      <c r="M89">
        <v>500</v>
      </c>
      <c r="N89">
        <f>L89 * M89</f>
        <v>500</v>
      </c>
      <c r="O89">
        <f>N89*$R$3</f>
        <v>7.5</v>
      </c>
    </row>
    <row r="90" spans="1:15">
      <c r="A90">
        <v>89</v>
      </c>
      <c r="B90">
        <f>DAY($F90)</f>
        <v>1</v>
      </c>
      <c r="C90" t="str">
        <f>TEXT(F90,"mmmm")</f>
        <v>October</v>
      </c>
      <c r="D90">
        <f>MONTH($F90)</f>
        <v>10</v>
      </c>
      <c r="E90">
        <f>YEAR($F90)</f>
        <v>2023</v>
      </c>
      <c r="F90" s="10">
        <v>45200</v>
      </c>
      <c r="G90" t="s">
        <v>118</v>
      </c>
      <c r="H90" t="s">
        <v>27</v>
      </c>
      <c r="I90">
        <v>55</v>
      </c>
      <c r="J90" t="str" cm="1">
        <f t="array" ref="J90">_xlfn.IFS(I90&lt;=30, "Young Adult", I90&gt;=50, "Senior", I90&gt;30, "Adult")</f>
        <v>Senior</v>
      </c>
      <c r="K90" t="s">
        <v>9</v>
      </c>
      <c r="L90">
        <v>4</v>
      </c>
      <c r="M90">
        <v>500</v>
      </c>
      <c r="N90">
        <f>L90 * M90</f>
        <v>2000</v>
      </c>
      <c r="O90">
        <f>N90*$R$3</f>
        <v>30</v>
      </c>
    </row>
    <row r="91" spans="1:15">
      <c r="A91">
        <v>90</v>
      </c>
      <c r="B91">
        <f>DAY($F91)</f>
        <v>6</v>
      </c>
      <c r="C91" t="str">
        <f>TEXT(F91,"mmmm")</f>
        <v>May</v>
      </c>
      <c r="D91">
        <f>MONTH($F91)</f>
        <v>5</v>
      </c>
      <c r="E91">
        <f>YEAR($F91)</f>
        <v>2023</v>
      </c>
      <c r="F91" s="10">
        <v>45052</v>
      </c>
      <c r="G91" t="s">
        <v>119</v>
      </c>
      <c r="H91" t="s">
        <v>27</v>
      </c>
      <c r="I91">
        <v>51</v>
      </c>
      <c r="J91" t="str" cm="1">
        <f t="array" ref="J91">_xlfn.IFS(I91&lt;=30, "Young Adult", I91&gt;=50, "Senior", I91&gt;30, "Adult")</f>
        <v>Senior</v>
      </c>
      <c r="K91" t="s">
        <v>9</v>
      </c>
      <c r="L91">
        <v>1</v>
      </c>
      <c r="M91">
        <v>30</v>
      </c>
      <c r="N91">
        <f>L91 * M91</f>
        <v>30</v>
      </c>
      <c r="O91">
        <f>N91*$R$3</f>
        <v>0.44999999999999996</v>
      </c>
    </row>
    <row r="92" spans="1:15">
      <c r="A92">
        <v>91</v>
      </c>
      <c r="B92">
        <f>DAY($F92)</f>
        <v>25</v>
      </c>
      <c r="C92" t="str">
        <f>TEXT(F92,"mmmm")</f>
        <v>March</v>
      </c>
      <c r="D92">
        <f>MONTH($F92)</f>
        <v>3</v>
      </c>
      <c r="E92">
        <f>YEAR($F92)</f>
        <v>2023</v>
      </c>
      <c r="F92" s="10">
        <v>45010</v>
      </c>
      <c r="G92" t="s">
        <v>120</v>
      </c>
      <c r="H92" t="s">
        <v>27</v>
      </c>
      <c r="I92">
        <v>55</v>
      </c>
      <c r="J92" t="str" cm="1">
        <f t="array" ref="J92">_xlfn.IFS(I92&lt;=30, "Young Adult", I92&gt;=50, "Senior", I92&gt;30, "Adult")</f>
        <v>Senior</v>
      </c>
      <c r="K92" t="s">
        <v>9</v>
      </c>
      <c r="L92">
        <v>1</v>
      </c>
      <c r="M92">
        <v>500</v>
      </c>
      <c r="N92">
        <f>L92 * M92</f>
        <v>500</v>
      </c>
      <c r="O92">
        <f>N92*$R$3</f>
        <v>7.5</v>
      </c>
    </row>
    <row r="93" spans="1:15">
      <c r="A93">
        <v>92</v>
      </c>
      <c r="B93">
        <f>DAY($F93)</f>
        <v>25</v>
      </c>
      <c r="C93" t="str">
        <f>TEXT(F93,"mmmm")</f>
        <v>August</v>
      </c>
      <c r="D93">
        <f>MONTH($F93)</f>
        <v>8</v>
      </c>
      <c r="E93">
        <f>YEAR($F93)</f>
        <v>2023</v>
      </c>
      <c r="F93" s="10">
        <v>45163</v>
      </c>
      <c r="G93" t="s">
        <v>121</v>
      </c>
      <c r="H93" t="s">
        <v>27</v>
      </c>
      <c r="I93">
        <v>51</v>
      </c>
      <c r="J93" t="str" cm="1">
        <f t="array" ref="J93">_xlfn.IFS(I93&lt;=30, "Young Adult", I93&gt;=50, "Senior", I93&gt;30, "Adult")</f>
        <v>Senior</v>
      </c>
      <c r="K93" t="s">
        <v>9</v>
      </c>
      <c r="L93">
        <v>4</v>
      </c>
      <c r="M93">
        <v>30</v>
      </c>
      <c r="N93">
        <f>L93 * M93</f>
        <v>120</v>
      </c>
      <c r="O93">
        <f>N93*$R$3</f>
        <v>1.7999999999999998</v>
      </c>
    </row>
    <row r="94" spans="1:15">
      <c r="A94">
        <v>93</v>
      </c>
      <c r="B94">
        <f>DAY($F94)</f>
        <v>14</v>
      </c>
      <c r="C94" t="str">
        <f>TEXT(F94,"mmmm")</f>
        <v>July</v>
      </c>
      <c r="D94">
        <f>MONTH($F94)</f>
        <v>7</v>
      </c>
      <c r="E94">
        <f>YEAR($F94)</f>
        <v>2023</v>
      </c>
      <c r="F94" s="10">
        <v>45121</v>
      </c>
      <c r="G94" t="s">
        <v>122</v>
      </c>
      <c r="H94" t="s">
        <v>27</v>
      </c>
      <c r="I94">
        <v>35</v>
      </c>
      <c r="J94" t="str" cm="1">
        <f t="array" ref="J94">_xlfn.IFS(I94&lt;=30, "Young Adult", I94&gt;=50, "Senior", I94&gt;30, "Adult")</f>
        <v>Adult</v>
      </c>
      <c r="K94" t="s">
        <v>7</v>
      </c>
      <c r="L94">
        <v>4</v>
      </c>
      <c r="M94">
        <v>500</v>
      </c>
      <c r="N94">
        <f>L94 * M94</f>
        <v>2000</v>
      </c>
      <c r="O94">
        <f>N94*$R$3</f>
        <v>30</v>
      </c>
    </row>
    <row r="95" spans="1:15">
      <c r="A95">
        <v>94</v>
      </c>
      <c r="B95">
        <f>DAY($F95)</f>
        <v>19</v>
      </c>
      <c r="C95" t="str">
        <f>TEXT(F95,"mmmm")</f>
        <v>May</v>
      </c>
      <c r="D95">
        <f>MONTH($F95)</f>
        <v>5</v>
      </c>
      <c r="E95">
        <f>YEAR($F95)</f>
        <v>2023</v>
      </c>
      <c r="F95" s="10">
        <v>45065</v>
      </c>
      <c r="G95" t="s">
        <v>123</v>
      </c>
      <c r="H95" t="s">
        <v>27</v>
      </c>
      <c r="I95">
        <v>47</v>
      </c>
      <c r="J95" t="str" cm="1">
        <f t="array" ref="J95">_xlfn.IFS(I95&lt;=30, "Young Adult", I95&gt;=50, "Senior", I95&gt;30, "Adult")</f>
        <v>Adult</v>
      </c>
      <c r="K95" t="s">
        <v>7</v>
      </c>
      <c r="L95">
        <v>2</v>
      </c>
      <c r="M95">
        <v>500</v>
      </c>
      <c r="N95">
        <f>L95 * M95</f>
        <v>1000</v>
      </c>
      <c r="O95">
        <f>N95*$R$3</f>
        <v>15</v>
      </c>
    </row>
    <row r="96" spans="1:15">
      <c r="A96">
        <v>95</v>
      </c>
      <c r="B96">
        <f>DAY($F96)</f>
        <v>24</v>
      </c>
      <c r="C96" t="str">
        <f>TEXT(F96,"mmmm")</f>
        <v>November</v>
      </c>
      <c r="D96">
        <f>MONTH($F96)</f>
        <v>11</v>
      </c>
      <c r="E96">
        <f>YEAR($F96)</f>
        <v>2023</v>
      </c>
      <c r="F96" s="10">
        <v>45254</v>
      </c>
      <c r="G96" t="s">
        <v>124</v>
      </c>
      <c r="H96" t="s">
        <v>27</v>
      </c>
      <c r="I96">
        <v>32</v>
      </c>
      <c r="J96" t="str" cm="1">
        <f t="array" ref="J96">_xlfn.IFS(I96&lt;=30, "Young Adult", I96&gt;=50, "Senior", I96&gt;30, "Adult")</f>
        <v>Adult</v>
      </c>
      <c r="K96" t="s">
        <v>8</v>
      </c>
      <c r="L96">
        <v>2</v>
      </c>
      <c r="M96">
        <v>30</v>
      </c>
      <c r="N96">
        <f>L96 * M96</f>
        <v>60</v>
      </c>
      <c r="O96">
        <f>N96*$R$3</f>
        <v>0.89999999999999991</v>
      </c>
    </row>
    <row r="97" spans="1:15">
      <c r="A97">
        <v>96</v>
      </c>
      <c r="B97">
        <f>DAY($F97)</f>
        <v>19</v>
      </c>
      <c r="C97" t="str">
        <f>TEXT(F97,"mmmm")</f>
        <v>December</v>
      </c>
      <c r="D97">
        <f>MONTH($F97)</f>
        <v>12</v>
      </c>
      <c r="E97">
        <f>YEAR($F97)</f>
        <v>2023</v>
      </c>
      <c r="F97" s="10">
        <v>45279</v>
      </c>
      <c r="G97" t="s">
        <v>125</v>
      </c>
      <c r="H97" t="s">
        <v>27</v>
      </c>
      <c r="I97">
        <v>44</v>
      </c>
      <c r="J97" t="str" cm="1">
        <f t="array" ref="J97">_xlfn.IFS(I97&lt;=30, "Young Adult", I97&gt;=50, "Senior", I97&gt;30, "Adult")</f>
        <v>Adult</v>
      </c>
      <c r="K97" t="s">
        <v>8</v>
      </c>
      <c r="L97">
        <v>2</v>
      </c>
      <c r="M97">
        <v>300</v>
      </c>
      <c r="N97">
        <f>L97 * M97</f>
        <v>600</v>
      </c>
      <c r="O97">
        <f>N97*$R$3</f>
        <v>9</v>
      </c>
    </row>
    <row r="98" spans="1:15">
      <c r="A98">
        <v>97</v>
      </c>
      <c r="B98">
        <f>DAY($F98)</f>
        <v>13</v>
      </c>
      <c r="C98" t="str">
        <f>TEXT(F98,"mmmm")</f>
        <v>October</v>
      </c>
      <c r="D98">
        <f>MONTH($F98)</f>
        <v>10</v>
      </c>
      <c r="E98">
        <f>YEAR($F98)</f>
        <v>2023</v>
      </c>
      <c r="F98" s="10">
        <v>45212</v>
      </c>
      <c r="G98" t="s">
        <v>126</v>
      </c>
      <c r="H98" t="s">
        <v>27</v>
      </c>
      <c r="I98">
        <v>51</v>
      </c>
      <c r="J98" t="str" cm="1">
        <f t="array" ref="J98">_xlfn.IFS(I98&lt;=30, "Young Adult", I98&gt;=50, "Senior", I98&gt;30, "Adult")</f>
        <v>Senior</v>
      </c>
      <c r="K98" t="s">
        <v>7</v>
      </c>
      <c r="L98">
        <v>2</v>
      </c>
      <c r="M98">
        <v>500</v>
      </c>
      <c r="N98">
        <f>L98 * M98</f>
        <v>1000</v>
      </c>
      <c r="O98">
        <f>N98*$R$3</f>
        <v>15</v>
      </c>
    </row>
    <row r="99" spans="1:15">
      <c r="A99">
        <v>98</v>
      </c>
      <c r="B99">
        <f>DAY($F99)</f>
        <v>23</v>
      </c>
      <c r="C99" t="str">
        <f>TEXT(F99,"mmmm")</f>
        <v>April</v>
      </c>
      <c r="D99">
        <f>MONTH($F99)</f>
        <v>4</v>
      </c>
      <c r="E99">
        <f>YEAR($F99)</f>
        <v>2023</v>
      </c>
      <c r="F99" s="10">
        <v>45039</v>
      </c>
      <c r="G99" t="s">
        <v>127</v>
      </c>
      <c r="H99" t="s">
        <v>27</v>
      </c>
      <c r="I99">
        <v>55</v>
      </c>
      <c r="J99" t="str" cm="1">
        <f t="array" ref="J99">_xlfn.IFS(I99&lt;=30, "Young Adult", I99&gt;=50, "Senior", I99&gt;30, "Adult")</f>
        <v>Senior</v>
      </c>
      <c r="K99" t="s">
        <v>7</v>
      </c>
      <c r="L99">
        <v>2</v>
      </c>
      <c r="M99">
        <v>50</v>
      </c>
      <c r="N99">
        <f>L99 * M99</f>
        <v>100</v>
      </c>
      <c r="O99">
        <f>N99*$R$3</f>
        <v>1.5</v>
      </c>
    </row>
    <row r="100" spans="1:15">
      <c r="A100">
        <v>99</v>
      </c>
      <c r="B100">
        <f>DAY($F100)</f>
        <v>17</v>
      </c>
      <c r="C100" t="str">
        <f>TEXT(F100,"mmmm")</f>
        <v>December</v>
      </c>
      <c r="D100">
        <f>MONTH($F100)</f>
        <v>12</v>
      </c>
      <c r="E100">
        <f>YEAR($F100)</f>
        <v>2023</v>
      </c>
      <c r="F100" s="10">
        <v>45277</v>
      </c>
      <c r="G100" t="s">
        <v>128</v>
      </c>
      <c r="H100" t="s">
        <v>27</v>
      </c>
      <c r="I100">
        <v>50</v>
      </c>
      <c r="J100" t="str" cm="1">
        <f t="array" ref="J100">_xlfn.IFS(I100&lt;=30, "Young Adult", I100&gt;=50, "Senior", I100&gt;30, "Adult")</f>
        <v>Senior</v>
      </c>
      <c r="K100" t="s">
        <v>9</v>
      </c>
      <c r="L100">
        <v>4</v>
      </c>
      <c r="M100">
        <v>300</v>
      </c>
      <c r="N100">
        <f>L100 * M100</f>
        <v>1200</v>
      </c>
      <c r="O100">
        <f>N100*$R$3</f>
        <v>18</v>
      </c>
    </row>
    <row r="101" spans="1:15">
      <c r="A101">
        <v>100</v>
      </c>
      <c r="B101">
        <f>DAY($F101)</f>
        <v>16</v>
      </c>
      <c r="C101" t="str">
        <f>TEXT(F101,"mmmm")</f>
        <v>June</v>
      </c>
      <c r="D101">
        <f>MONTH($F101)</f>
        <v>6</v>
      </c>
      <c r="E101">
        <f>YEAR($F101)</f>
        <v>2023</v>
      </c>
      <c r="F101" s="10">
        <v>45093</v>
      </c>
      <c r="G101" t="s">
        <v>129</v>
      </c>
      <c r="H101" t="s">
        <v>24</v>
      </c>
      <c r="I101">
        <v>41</v>
      </c>
      <c r="J101" t="str" cm="1">
        <f t="array" ref="J101">_xlfn.IFS(I101&lt;=30, "Young Adult", I101&gt;=50, "Senior", I101&gt;30, "Adult")</f>
        <v>Adult</v>
      </c>
      <c r="K101" t="s">
        <v>9</v>
      </c>
      <c r="L101">
        <v>1</v>
      </c>
      <c r="M101">
        <v>30</v>
      </c>
      <c r="N101">
        <f>L101 * M101</f>
        <v>30</v>
      </c>
      <c r="O101">
        <f>N101*$R$3</f>
        <v>0.44999999999999996</v>
      </c>
    </row>
    <row r="102" spans="1:15">
      <c r="A102">
        <v>101</v>
      </c>
      <c r="B102">
        <f>DAY($F102)</f>
        <v>29</v>
      </c>
      <c r="C102" t="str">
        <f>TEXT(F102,"mmmm")</f>
        <v>January</v>
      </c>
      <c r="D102">
        <f>MONTH($F102)</f>
        <v>1</v>
      </c>
      <c r="E102">
        <f>YEAR($F102)</f>
        <v>2023</v>
      </c>
      <c r="F102" s="10">
        <v>44955</v>
      </c>
      <c r="G102" t="s">
        <v>130</v>
      </c>
      <c r="H102" t="s">
        <v>24</v>
      </c>
      <c r="I102">
        <v>32</v>
      </c>
      <c r="J102" t="str" cm="1">
        <f t="array" ref="J102">_xlfn.IFS(I102&lt;=30, "Young Adult", I102&gt;=50, "Senior", I102&gt;30, "Adult")</f>
        <v>Adult</v>
      </c>
      <c r="K102" t="s">
        <v>8</v>
      </c>
      <c r="L102">
        <v>2</v>
      </c>
      <c r="M102">
        <v>300</v>
      </c>
      <c r="N102">
        <f>L102 * M102</f>
        <v>600</v>
      </c>
      <c r="O102">
        <f>N102*$R$3</f>
        <v>9</v>
      </c>
    </row>
    <row r="103" spans="1:15">
      <c r="A103">
        <v>102</v>
      </c>
      <c r="B103">
        <f>DAY($F103)</f>
        <v>28</v>
      </c>
      <c r="C103" t="str">
        <f>TEXT(F103,"mmmm")</f>
        <v>April</v>
      </c>
      <c r="D103">
        <f>MONTH($F103)</f>
        <v>4</v>
      </c>
      <c r="E103">
        <f>YEAR($F103)</f>
        <v>2023</v>
      </c>
      <c r="F103" s="10">
        <v>45044</v>
      </c>
      <c r="G103" t="s">
        <v>131</v>
      </c>
      <c r="H103" t="s">
        <v>27</v>
      </c>
      <c r="I103">
        <v>47</v>
      </c>
      <c r="J103" t="str" cm="1">
        <f t="array" ref="J103">_xlfn.IFS(I103&lt;=30, "Young Adult", I103&gt;=50, "Senior", I103&gt;30, "Adult")</f>
        <v>Adult</v>
      </c>
      <c r="K103" t="s">
        <v>7</v>
      </c>
      <c r="L103">
        <v>2</v>
      </c>
      <c r="M103">
        <v>25</v>
      </c>
      <c r="N103">
        <f>L103 * M103</f>
        <v>50</v>
      </c>
      <c r="O103">
        <f>N103*$R$3</f>
        <v>0.75</v>
      </c>
    </row>
    <row r="104" spans="1:15">
      <c r="A104">
        <v>103</v>
      </c>
      <c r="B104">
        <f>DAY($F104)</f>
        <v>17</v>
      </c>
      <c r="C104" t="str">
        <f>TEXT(F104,"mmmm")</f>
        <v>January</v>
      </c>
      <c r="D104">
        <f>MONTH($F104)</f>
        <v>1</v>
      </c>
      <c r="E104">
        <f>YEAR($F104)</f>
        <v>2023</v>
      </c>
      <c r="F104" s="10">
        <v>44943</v>
      </c>
      <c r="G104" t="s">
        <v>132</v>
      </c>
      <c r="H104" t="s">
        <v>27</v>
      </c>
      <c r="I104">
        <v>59</v>
      </c>
      <c r="J104" t="str" cm="1">
        <f t="array" ref="J104">_xlfn.IFS(I104&lt;=30, "Young Adult", I104&gt;=50, "Senior", I104&gt;30, "Adult")</f>
        <v>Senior</v>
      </c>
      <c r="K104" t="s">
        <v>8</v>
      </c>
      <c r="L104">
        <v>1</v>
      </c>
      <c r="M104">
        <v>25</v>
      </c>
      <c r="N104">
        <f>L104 * M104</f>
        <v>25</v>
      </c>
      <c r="O104">
        <f>N104*$R$3</f>
        <v>0.375</v>
      </c>
    </row>
    <row r="105" spans="1:15">
      <c r="A105">
        <v>104</v>
      </c>
      <c r="B105">
        <f>DAY($F105)</f>
        <v>11</v>
      </c>
      <c r="C105" t="str">
        <f>TEXT(F105,"mmmm")</f>
        <v>June</v>
      </c>
      <c r="D105">
        <f>MONTH($F105)</f>
        <v>6</v>
      </c>
      <c r="E105">
        <f>YEAR($F105)</f>
        <v>2023</v>
      </c>
      <c r="F105" s="10">
        <v>45088</v>
      </c>
      <c r="G105" t="s">
        <v>133</v>
      </c>
      <c r="H105" t="s">
        <v>27</v>
      </c>
      <c r="I105">
        <v>34</v>
      </c>
      <c r="J105" t="str" cm="1">
        <f t="array" ref="J105">_xlfn.IFS(I105&lt;=30, "Young Adult", I105&gt;=50, "Senior", I105&gt;30, "Adult")</f>
        <v>Adult</v>
      </c>
      <c r="K105" t="s">
        <v>7</v>
      </c>
      <c r="L105">
        <v>2</v>
      </c>
      <c r="M105">
        <v>500</v>
      </c>
      <c r="N105">
        <f>L105 * M105</f>
        <v>1000</v>
      </c>
      <c r="O105">
        <f>N105*$R$3</f>
        <v>15</v>
      </c>
    </row>
    <row r="106" spans="1:15">
      <c r="A106">
        <v>105</v>
      </c>
      <c r="B106">
        <f>DAY($F106)</f>
        <v>25</v>
      </c>
      <c r="C106" t="str">
        <f>TEXT(F106,"mmmm")</f>
        <v>July</v>
      </c>
      <c r="D106">
        <f>MONTH($F106)</f>
        <v>7</v>
      </c>
      <c r="E106">
        <f>YEAR($F106)</f>
        <v>2023</v>
      </c>
      <c r="F106" s="10">
        <v>45132</v>
      </c>
      <c r="G106" t="s">
        <v>134</v>
      </c>
      <c r="H106" t="s">
        <v>27</v>
      </c>
      <c r="I106">
        <v>22</v>
      </c>
      <c r="J106" t="str" cm="1">
        <f t="array" ref="J106">_xlfn.IFS(I106&lt;=30, "Young Adult", I106&gt;=50, "Senior", I106&gt;30, "Adult")</f>
        <v>Young Adult</v>
      </c>
      <c r="K106" t="s">
        <v>9</v>
      </c>
      <c r="L106">
        <v>1</v>
      </c>
      <c r="M106">
        <v>500</v>
      </c>
      <c r="N106">
        <f>L106 * M106</f>
        <v>500</v>
      </c>
      <c r="O106">
        <f>N106*$R$3</f>
        <v>7.5</v>
      </c>
    </row>
    <row r="107" spans="1:15">
      <c r="A107">
        <v>106</v>
      </c>
      <c r="B107">
        <f>DAY($F107)</f>
        <v>18</v>
      </c>
      <c r="C107" t="str">
        <f>TEXT(F107,"mmmm")</f>
        <v>May</v>
      </c>
      <c r="D107">
        <f>MONTH($F107)</f>
        <v>5</v>
      </c>
      <c r="E107">
        <f>YEAR($F107)</f>
        <v>2023</v>
      </c>
      <c r="F107" s="10">
        <v>45064</v>
      </c>
      <c r="G107" t="s">
        <v>135</v>
      </c>
      <c r="H107" t="s">
        <v>27</v>
      </c>
      <c r="I107">
        <v>46</v>
      </c>
      <c r="J107" t="str" cm="1">
        <f t="array" ref="J107">_xlfn.IFS(I107&lt;=30, "Young Adult", I107&gt;=50, "Senior", I107&gt;30, "Adult")</f>
        <v>Adult</v>
      </c>
      <c r="K107" t="s">
        <v>8</v>
      </c>
      <c r="L107">
        <v>1</v>
      </c>
      <c r="M107">
        <v>50</v>
      </c>
      <c r="N107">
        <f>L107 * M107</f>
        <v>50</v>
      </c>
      <c r="O107">
        <f>N107*$R$3</f>
        <v>0.75</v>
      </c>
    </row>
    <row r="108" spans="1:15">
      <c r="A108">
        <v>107</v>
      </c>
      <c r="B108">
        <f>DAY($F108)</f>
        <v>3</v>
      </c>
      <c r="C108" t="str">
        <f>TEXT(F108,"mmmm")</f>
        <v>February</v>
      </c>
      <c r="D108">
        <f>MONTH($F108)</f>
        <v>2</v>
      </c>
      <c r="E108">
        <f>YEAR($F108)</f>
        <v>2023</v>
      </c>
      <c r="F108" s="10">
        <v>44960</v>
      </c>
      <c r="G108" t="s">
        <v>136</v>
      </c>
      <c r="H108" t="s">
        <v>27</v>
      </c>
      <c r="I108">
        <v>21</v>
      </c>
      <c r="J108" t="str" cm="1">
        <f t="array" ref="J108">_xlfn.IFS(I108&lt;=30, "Young Adult", I108&gt;=50, "Senior", I108&gt;30, "Adult")</f>
        <v>Young Adult</v>
      </c>
      <c r="K108" t="s">
        <v>8</v>
      </c>
      <c r="L108">
        <v>4</v>
      </c>
      <c r="M108">
        <v>300</v>
      </c>
      <c r="N108">
        <f>L108 * M108</f>
        <v>1200</v>
      </c>
      <c r="O108">
        <f>N108*$R$3</f>
        <v>18</v>
      </c>
    </row>
    <row r="109" spans="1:15">
      <c r="A109">
        <v>108</v>
      </c>
      <c r="B109">
        <f>DAY($F109)</f>
        <v>19</v>
      </c>
      <c r="C109" t="str">
        <f>TEXT(F109,"mmmm")</f>
        <v>April</v>
      </c>
      <c r="D109">
        <f>MONTH($F109)</f>
        <v>4</v>
      </c>
      <c r="E109">
        <f>YEAR($F109)</f>
        <v>2023</v>
      </c>
      <c r="F109" s="10">
        <v>45035</v>
      </c>
      <c r="G109" t="s">
        <v>137</v>
      </c>
      <c r="H109" t="s">
        <v>27</v>
      </c>
      <c r="I109">
        <v>27</v>
      </c>
      <c r="J109" t="str" cm="1">
        <f t="array" ref="J109">_xlfn.IFS(I109&lt;=30, "Young Adult", I109&gt;=50, "Senior", I109&gt;30, "Adult")</f>
        <v>Young Adult</v>
      </c>
      <c r="K109" t="s">
        <v>7</v>
      </c>
      <c r="L109">
        <v>3</v>
      </c>
      <c r="M109">
        <v>25</v>
      </c>
      <c r="N109">
        <f>L109 * M109</f>
        <v>75</v>
      </c>
      <c r="O109">
        <f>N109*$R$3</f>
        <v>1.125</v>
      </c>
    </row>
    <row r="110" spans="1:15">
      <c r="A110">
        <v>109</v>
      </c>
      <c r="B110">
        <f>DAY($F110)</f>
        <v>18</v>
      </c>
      <c r="C110" t="str">
        <f>TEXT(F110,"mmmm")</f>
        <v>October</v>
      </c>
      <c r="D110">
        <f>MONTH($F110)</f>
        <v>10</v>
      </c>
      <c r="E110">
        <f>YEAR($F110)</f>
        <v>2023</v>
      </c>
      <c r="F110" s="10">
        <v>45217</v>
      </c>
      <c r="G110" t="s">
        <v>138</v>
      </c>
      <c r="H110" t="s">
        <v>27</v>
      </c>
      <c r="I110">
        <v>34</v>
      </c>
      <c r="J110" t="str" cm="1">
        <f t="array" ref="J110">_xlfn.IFS(I110&lt;=30, "Young Adult", I110&gt;=50, "Senior", I110&gt;30, "Adult")</f>
        <v>Adult</v>
      </c>
      <c r="K110" t="s">
        <v>9</v>
      </c>
      <c r="L110">
        <v>4</v>
      </c>
      <c r="M110">
        <v>500</v>
      </c>
      <c r="N110">
        <f>L110 * M110</f>
        <v>2000</v>
      </c>
      <c r="O110">
        <f>N110*$R$3</f>
        <v>30</v>
      </c>
    </row>
    <row r="111" spans="1:15">
      <c r="A111">
        <v>110</v>
      </c>
      <c r="B111">
        <f>DAY($F111)</f>
        <v>11</v>
      </c>
      <c r="C111" t="str">
        <f>TEXT(F111,"mmmm")</f>
        <v>June</v>
      </c>
      <c r="D111">
        <f>MONTH($F111)</f>
        <v>6</v>
      </c>
      <c r="E111">
        <f>YEAR($F111)</f>
        <v>2023</v>
      </c>
      <c r="F111" s="10">
        <v>45088</v>
      </c>
      <c r="G111" t="s">
        <v>139</v>
      </c>
      <c r="H111" t="s">
        <v>24</v>
      </c>
      <c r="I111">
        <v>27</v>
      </c>
      <c r="J111" t="str" cm="1">
        <f t="array" ref="J111">_xlfn.IFS(I111&lt;=30, "Young Adult", I111&gt;=50, "Senior", I111&gt;30, "Adult")</f>
        <v>Young Adult</v>
      </c>
      <c r="K111" t="s">
        <v>8</v>
      </c>
      <c r="L111">
        <v>3</v>
      </c>
      <c r="M111">
        <v>300</v>
      </c>
      <c r="N111">
        <f>L111 * M111</f>
        <v>900</v>
      </c>
      <c r="O111">
        <f>N111*$R$3</f>
        <v>13.5</v>
      </c>
    </row>
    <row r="112" spans="1:15">
      <c r="A112">
        <v>111</v>
      </c>
      <c r="B112">
        <f>DAY($F112)</f>
        <v>19</v>
      </c>
      <c r="C112" t="str">
        <f>TEXT(F112,"mmmm")</f>
        <v>April</v>
      </c>
      <c r="D112">
        <f>MONTH($F112)</f>
        <v>4</v>
      </c>
      <c r="E112">
        <f>YEAR($F112)</f>
        <v>2023</v>
      </c>
      <c r="F112" s="10">
        <v>45035</v>
      </c>
      <c r="G112" t="s">
        <v>140</v>
      </c>
      <c r="H112" t="s">
        <v>27</v>
      </c>
      <c r="I112">
        <v>34</v>
      </c>
      <c r="J112" t="str" cm="1">
        <f t="array" ref="J112">_xlfn.IFS(I112&lt;=30, "Young Adult", I112&gt;=50, "Senior", I112&gt;30, "Adult")</f>
        <v>Adult</v>
      </c>
      <c r="K112" t="s">
        <v>9</v>
      </c>
      <c r="L112">
        <v>3</v>
      </c>
      <c r="M112">
        <v>500</v>
      </c>
      <c r="N112">
        <f>L112 * M112</f>
        <v>1500</v>
      </c>
      <c r="O112">
        <f>N112*$R$3</f>
        <v>22.5</v>
      </c>
    </row>
    <row r="113" spans="1:15">
      <c r="A113">
        <v>112</v>
      </c>
      <c r="B113">
        <f>DAY($F113)</f>
        <v>2</v>
      </c>
      <c r="C113" t="str">
        <f>TEXT(F113,"mmmm")</f>
        <v>December</v>
      </c>
      <c r="D113">
        <f>MONTH($F113)</f>
        <v>12</v>
      </c>
      <c r="E113">
        <f>YEAR($F113)</f>
        <v>2023</v>
      </c>
      <c r="F113" s="10">
        <v>45262</v>
      </c>
      <c r="G113" t="s">
        <v>141</v>
      </c>
      <c r="H113" t="s">
        <v>24</v>
      </c>
      <c r="I113">
        <v>37</v>
      </c>
      <c r="J113" t="str" cm="1">
        <f t="array" ref="J113">_xlfn.IFS(I113&lt;=30, "Young Adult", I113&gt;=50, "Senior", I113&gt;30, "Adult")</f>
        <v>Adult</v>
      </c>
      <c r="K113" t="s">
        <v>8</v>
      </c>
      <c r="L113">
        <v>3</v>
      </c>
      <c r="M113">
        <v>500</v>
      </c>
      <c r="N113">
        <f>L113 * M113</f>
        <v>1500</v>
      </c>
      <c r="O113">
        <f>N113*$R$3</f>
        <v>22.5</v>
      </c>
    </row>
    <row r="114" spans="1:15">
      <c r="A114">
        <v>113</v>
      </c>
      <c r="B114">
        <f>DAY($F114)</f>
        <v>13</v>
      </c>
      <c r="C114" t="str">
        <f>TEXT(F114,"mmmm")</f>
        <v>September</v>
      </c>
      <c r="D114">
        <f>MONTH($F114)</f>
        <v>9</v>
      </c>
      <c r="E114">
        <f>YEAR($F114)</f>
        <v>2023</v>
      </c>
      <c r="F114" s="10">
        <v>45182</v>
      </c>
      <c r="G114" t="s">
        <v>142</v>
      </c>
      <c r="H114" t="s">
        <v>27</v>
      </c>
      <c r="I114">
        <v>41</v>
      </c>
      <c r="J114" t="str" cm="1">
        <f t="array" ref="J114">_xlfn.IFS(I114&lt;=30, "Young Adult", I114&gt;=50, "Senior", I114&gt;30, "Adult")</f>
        <v>Adult</v>
      </c>
      <c r="K114" t="s">
        <v>9</v>
      </c>
      <c r="L114">
        <v>2</v>
      </c>
      <c r="M114">
        <v>25</v>
      </c>
      <c r="N114">
        <f>L114 * M114</f>
        <v>50</v>
      </c>
      <c r="O114">
        <f>N114*$R$3</f>
        <v>0.75</v>
      </c>
    </row>
    <row r="115" spans="1:15">
      <c r="A115">
        <v>114</v>
      </c>
      <c r="B115">
        <f>DAY($F115)</f>
        <v>22</v>
      </c>
      <c r="C115" t="str">
        <f>TEXT(F115,"mmmm")</f>
        <v>July</v>
      </c>
      <c r="D115">
        <f>MONTH($F115)</f>
        <v>7</v>
      </c>
      <c r="E115">
        <f>YEAR($F115)</f>
        <v>2023</v>
      </c>
      <c r="F115" s="10">
        <v>45129</v>
      </c>
      <c r="G115" t="s">
        <v>143</v>
      </c>
      <c r="H115" t="s">
        <v>27</v>
      </c>
      <c r="I115">
        <v>22</v>
      </c>
      <c r="J115" t="str" cm="1">
        <f t="array" ref="J115">_xlfn.IFS(I115&lt;=30, "Young Adult", I115&gt;=50, "Senior", I115&gt;30, "Adult")</f>
        <v>Young Adult</v>
      </c>
      <c r="K115" t="s">
        <v>7</v>
      </c>
      <c r="L115">
        <v>4</v>
      </c>
      <c r="M115">
        <v>25</v>
      </c>
      <c r="N115">
        <f>L115 * M115</f>
        <v>100</v>
      </c>
      <c r="O115">
        <f>N115*$R$3</f>
        <v>1.5</v>
      </c>
    </row>
    <row r="116" spans="1:15">
      <c r="A116">
        <v>115</v>
      </c>
      <c r="B116">
        <f>DAY($F116)</f>
        <v>26</v>
      </c>
      <c r="C116" t="str">
        <f>TEXT(F116,"mmmm")</f>
        <v>November</v>
      </c>
      <c r="D116">
        <f>MONTH($F116)</f>
        <v>11</v>
      </c>
      <c r="E116">
        <f>YEAR($F116)</f>
        <v>2023</v>
      </c>
      <c r="F116" s="10">
        <v>45256</v>
      </c>
      <c r="G116" t="s">
        <v>144</v>
      </c>
      <c r="H116" t="s">
        <v>24</v>
      </c>
      <c r="I116">
        <v>51</v>
      </c>
      <c r="J116" t="str" cm="1">
        <f t="array" ref="J116">_xlfn.IFS(I116&lt;=30, "Young Adult", I116&gt;=50, "Senior", I116&gt;30, "Adult")</f>
        <v>Senior</v>
      </c>
      <c r="K116" t="s">
        <v>8</v>
      </c>
      <c r="L116">
        <v>3</v>
      </c>
      <c r="M116">
        <v>500</v>
      </c>
      <c r="N116">
        <f>L116 * M116</f>
        <v>1500</v>
      </c>
      <c r="O116">
        <f>N116*$R$3</f>
        <v>22.5</v>
      </c>
    </row>
    <row r="117" spans="1:15">
      <c r="A117">
        <v>116</v>
      </c>
      <c r="B117">
        <f>DAY($F117)</f>
        <v>23</v>
      </c>
      <c r="C117" t="str">
        <f>TEXT(F117,"mmmm")</f>
        <v>August</v>
      </c>
      <c r="D117">
        <f>MONTH($F117)</f>
        <v>8</v>
      </c>
      <c r="E117">
        <f>YEAR($F117)</f>
        <v>2023</v>
      </c>
      <c r="F117" s="10">
        <v>45161</v>
      </c>
      <c r="G117" t="s">
        <v>145</v>
      </c>
      <c r="H117" t="s">
        <v>27</v>
      </c>
      <c r="I117">
        <v>23</v>
      </c>
      <c r="J117" t="str" cm="1">
        <f t="array" ref="J117">_xlfn.IFS(I117&lt;=30, "Young Adult", I117&gt;=50, "Senior", I117&gt;30, "Adult")</f>
        <v>Young Adult</v>
      </c>
      <c r="K117" t="s">
        <v>8</v>
      </c>
      <c r="L117">
        <v>1</v>
      </c>
      <c r="M117">
        <v>30</v>
      </c>
      <c r="N117">
        <f>L117 * M117</f>
        <v>30</v>
      </c>
      <c r="O117">
        <f>N117*$R$3</f>
        <v>0.44999999999999996</v>
      </c>
    </row>
    <row r="118" spans="1:15">
      <c r="A118">
        <v>117</v>
      </c>
      <c r="B118">
        <f>DAY($F118)</f>
        <v>15</v>
      </c>
      <c r="C118" t="str">
        <f>TEXT(F118,"mmmm")</f>
        <v>March</v>
      </c>
      <c r="D118">
        <f>MONTH($F118)</f>
        <v>3</v>
      </c>
      <c r="E118">
        <f>YEAR($F118)</f>
        <v>2023</v>
      </c>
      <c r="F118" s="10">
        <v>45000</v>
      </c>
      <c r="G118" t="s">
        <v>146</v>
      </c>
      <c r="H118" t="s">
        <v>24</v>
      </c>
      <c r="I118">
        <v>19</v>
      </c>
      <c r="J118" t="str" cm="1">
        <f t="array" ref="J118">_xlfn.IFS(I118&lt;=30, "Young Adult", I118&gt;=50, "Senior", I118&gt;30, "Adult")</f>
        <v>Young Adult</v>
      </c>
      <c r="K118" t="s">
        <v>9</v>
      </c>
      <c r="L118">
        <v>2</v>
      </c>
      <c r="M118">
        <v>500</v>
      </c>
      <c r="N118">
        <f>L118 * M118</f>
        <v>1000</v>
      </c>
      <c r="O118">
        <f>N118*$R$3</f>
        <v>15</v>
      </c>
    </row>
    <row r="119" spans="1:15">
      <c r="A119">
        <v>118</v>
      </c>
      <c r="B119">
        <f>DAY($F119)</f>
        <v>16</v>
      </c>
      <c r="C119" t="str">
        <f>TEXT(F119,"mmmm")</f>
        <v>May</v>
      </c>
      <c r="D119">
        <f>MONTH($F119)</f>
        <v>5</v>
      </c>
      <c r="E119">
        <f>YEAR($F119)</f>
        <v>2023</v>
      </c>
      <c r="F119" s="10">
        <v>45062</v>
      </c>
      <c r="G119" t="s">
        <v>147</v>
      </c>
      <c r="H119" t="s">
        <v>27</v>
      </c>
      <c r="I119">
        <v>30</v>
      </c>
      <c r="J119" t="str" cm="1">
        <f t="array" ref="J119">_xlfn.IFS(I119&lt;=30, "Young Adult", I119&gt;=50, "Senior", I119&gt;30, "Adult")</f>
        <v>Young Adult</v>
      </c>
      <c r="K119" t="s">
        <v>9</v>
      </c>
      <c r="L119">
        <v>4</v>
      </c>
      <c r="M119">
        <v>500</v>
      </c>
      <c r="N119">
        <f>L119 * M119</f>
        <v>2000</v>
      </c>
      <c r="O119">
        <f>N119*$R$3</f>
        <v>30</v>
      </c>
    </row>
    <row r="120" spans="1:15">
      <c r="A120">
        <v>119</v>
      </c>
      <c r="B120">
        <f>DAY($F120)</f>
        <v>13</v>
      </c>
      <c r="C120" t="str">
        <f>TEXT(F120,"mmmm")</f>
        <v>March</v>
      </c>
      <c r="D120">
        <f>MONTH($F120)</f>
        <v>3</v>
      </c>
      <c r="E120">
        <f>YEAR($F120)</f>
        <v>2023</v>
      </c>
      <c r="F120" s="10">
        <v>44998</v>
      </c>
      <c r="G120" t="s">
        <v>148</v>
      </c>
      <c r="H120" t="s">
        <v>27</v>
      </c>
      <c r="I120">
        <v>60</v>
      </c>
      <c r="J120" t="str" cm="1">
        <f t="array" ref="J120">_xlfn.IFS(I120&lt;=30, "Young Adult", I120&gt;=50, "Senior", I120&gt;30, "Adult")</f>
        <v>Senior</v>
      </c>
      <c r="K120" t="s">
        <v>8</v>
      </c>
      <c r="L120">
        <v>3</v>
      </c>
      <c r="M120">
        <v>50</v>
      </c>
      <c r="N120">
        <f>L120 * M120</f>
        <v>150</v>
      </c>
      <c r="O120">
        <f>N120*$R$3</f>
        <v>2.25</v>
      </c>
    </row>
    <row r="121" spans="1:15">
      <c r="A121">
        <v>120</v>
      </c>
      <c r="B121">
        <f>DAY($F121)</f>
        <v>7</v>
      </c>
      <c r="C121" t="str">
        <f>TEXT(F121,"mmmm")</f>
        <v>May</v>
      </c>
      <c r="D121">
        <f>MONTH($F121)</f>
        <v>5</v>
      </c>
      <c r="E121">
        <f>YEAR($F121)</f>
        <v>2023</v>
      </c>
      <c r="F121" s="10">
        <v>45053</v>
      </c>
      <c r="G121" t="s">
        <v>149</v>
      </c>
      <c r="H121" t="s">
        <v>24</v>
      </c>
      <c r="I121">
        <v>60</v>
      </c>
      <c r="J121" t="str" cm="1">
        <f t="array" ref="J121">_xlfn.IFS(I121&lt;=30, "Young Adult", I121&gt;=50, "Senior", I121&gt;30, "Adult")</f>
        <v>Senior</v>
      </c>
      <c r="K121" t="s">
        <v>7</v>
      </c>
      <c r="L121">
        <v>1</v>
      </c>
      <c r="M121">
        <v>50</v>
      </c>
      <c r="N121">
        <f>L121 * M121</f>
        <v>50</v>
      </c>
      <c r="O121">
        <f>N121*$R$3</f>
        <v>0.75</v>
      </c>
    </row>
    <row r="122" spans="1:15">
      <c r="A122">
        <v>121</v>
      </c>
      <c r="B122">
        <f>DAY($F122)</f>
        <v>15</v>
      </c>
      <c r="C122" t="str">
        <f>TEXT(F122,"mmmm")</f>
        <v>October</v>
      </c>
      <c r="D122">
        <f>MONTH($F122)</f>
        <v>10</v>
      </c>
      <c r="E122">
        <f>YEAR($F122)</f>
        <v>2023</v>
      </c>
      <c r="F122" s="10">
        <v>45214</v>
      </c>
      <c r="G122" t="s">
        <v>150</v>
      </c>
      <c r="H122" t="s">
        <v>27</v>
      </c>
      <c r="I122">
        <v>28</v>
      </c>
      <c r="J122" t="str" cm="1">
        <f t="array" ref="J122">_xlfn.IFS(I122&lt;=30, "Young Adult", I122&gt;=50, "Senior", I122&gt;30, "Adult")</f>
        <v>Young Adult</v>
      </c>
      <c r="K122" t="s">
        <v>9</v>
      </c>
      <c r="L122">
        <v>4</v>
      </c>
      <c r="M122">
        <v>50</v>
      </c>
      <c r="N122">
        <f>L122 * M122</f>
        <v>200</v>
      </c>
      <c r="O122">
        <f>N122*$R$3</f>
        <v>3</v>
      </c>
    </row>
    <row r="123" spans="1:15">
      <c r="A123">
        <v>122</v>
      </c>
      <c r="B123">
        <f>DAY($F123)</f>
        <v>3</v>
      </c>
      <c r="C123" t="str">
        <f>TEXT(F123,"mmmm")</f>
        <v>October</v>
      </c>
      <c r="D123">
        <f>MONTH($F123)</f>
        <v>10</v>
      </c>
      <c r="E123">
        <f>YEAR($F123)</f>
        <v>2023</v>
      </c>
      <c r="F123" s="10">
        <v>45202</v>
      </c>
      <c r="G123" t="s">
        <v>151</v>
      </c>
      <c r="H123" t="s">
        <v>24</v>
      </c>
      <c r="I123">
        <v>64</v>
      </c>
      <c r="J123" t="str" cm="1">
        <f t="array" ref="J123">_xlfn.IFS(I123&lt;=30, "Young Adult", I123&gt;=50, "Senior", I123&gt;30, "Adult")</f>
        <v>Senior</v>
      </c>
      <c r="K123" t="s">
        <v>9</v>
      </c>
      <c r="L123">
        <v>4</v>
      </c>
      <c r="M123">
        <v>30</v>
      </c>
      <c r="N123">
        <f>L123 * M123</f>
        <v>120</v>
      </c>
      <c r="O123">
        <f>N123*$R$3</f>
        <v>1.7999999999999998</v>
      </c>
    </row>
    <row r="124" spans="1:15">
      <c r="A124">
        <v>123</v>
      </c>
      <c r="B124">
        <f>DAY($F124)</f>
        <v>15</v>
      </c>
      <c r="C124" t="str">
        <f>TEXT(F124,"mmmm")</f>
        <v>May</v>
      </c>
      <c r="D124">
        <f>MONTH($F124)</f>
        <v>5</v>
      </c>
      <c r="E124">
        <f>YEAR($F124)</f>
        <v>2023</v>
      </c>
      <c r="F124" s="10">
        <v>45061</v>
      </c>
      <c r="G124" t="s">
        <v>152</v>
      </c>
      <c r="H124" t="s">
        <v>27</v>
      </c>
      <c r="I124">
        <v>40</v>
      </c>
      <c r="J124" t="str" cm="1">
        <f t="array" ref="J124">_xlfn.IFS(I124&lt;=30, "Young Adult", I124&gt;=50, "Senior", I124&gt;30, "Adult")</f>
        <v>Adult</v>
      </c>
      <c r="K124" t="s">
        <v>9</v>
      </c>
      <c r="L124">
        <v>2</v>
      </c>
      <c r="M124">
        <v>30</v>
      </c>
      <c r="N124">
        <f>L124 * M124</f>
        <v>60</v>
      </c>
      <c r="O124">
        <f>N124*$R$3</f>
        <v>0.89999999999999991</v>
      </c>
    </row>
    <row r="125" spans="1:15">
      <c r="A125">
        <v>124</v>
      </c>
      <c r="B125">
        <f>DAY($F125)</f>
        <v>27</v>
      </c>
      <c r="C125" t="str">
        <f>TEXT(F125,"mmmm")</f>
        <v>October</v>
      </c>
      <c r="D125">
        <f>MONTH($F125)</f>
        <v>10</v>
      </c>
      <c r="E125">
        <f>YEAR($F125)</f>
        <v>2023</v>
      </c>
      <c r="F125" s="10">
        <v>45226</v>
      </c>
      <c r="G125" t="s">
        <v>153</v>
      </c>
      <c r="H125" t="s">
        <v>24</v>
      </c>
      <c r="I125">
        <v>33</v>
      </c>
      <c r="J125" t="str" cm="1">
        <f t="array" ref="J125">_xlfn.IFS(I125&lt;=30, "Young Adult", I125&gt;=50, "Senior", I125&gt;30, "Adult")</f>
        <v>Adult</v>
      </c>
      <c r="K125" t="s">
        <v>8</v>
      </c>
      <c r="L125">
        <v>4</v>
      </c>
      <c r="M125">
        <v>500</v>
      </c>
      <c r="N125">
        <f>L125 * M125</f>
        <v>2000</v>
      </c>
      <c r="O125">
        <f>N125*$R$3</f>
        <v>30</v>
      </c>
    </row>
    <row r="126" spans="1:15">
      <c r="A126">
        <v>125</v>
      </c>
      <c r="B126">
        <f>DAY($F126)</f>
        <v>8</v>
      </c>
      <c r="C126" t="str">
        <f>TEXT(F126,"mmmm")</f>
        <v>August</v>
      </c>
      <c r="D126">
        <f>MONTH($F126)</f>
        <v>8</v>
      </c>
      <c r="E126">
        <f>YEAR($F126)</f>
        <v>2023</v>
      </c>
      <c r="F126" s="10">
        <v>45146</v>
      </c>
      <c r="G126" t="s">
        <v>154</v>
      </c>
      <c r="H126" t="s">
        <v>24</v>
      </c>
      <c r="I126">
        <v>48</v>
      </c>
      <c r="J126" t="str" cm="1">
        <f t="array" ref="J126">_xlfn.IFS(I126&lt;=30, "Young Adult", I126&gt;=50, "Senior", I126&gt;30, "Adult")</f>
        <v>Adult</v>
      </c>
      <c r="K126" t="s">
        <v>8</v>
      </c>
      <c r="L126">
        <v>2</v>
      </c>
      <c r="M126">
        <v>50</v>
      </c>
      <c r="N126">
        <f>L126 * M126</f>
        <v>100</v>
      </c>
      <c r="O126">
        <f>N126*$R$3</f>
        <v>1.5</v>
      </c>
    </row>
    <row r="127" spans="1:15">
      <c r="A127">
        <v>126</v>
      </c>
      <c r="B127">
        <f>DAY($F127)</f>
        <v>26</v>
      </c>
      <c r="C127" t="str">
        <f>TEXT(F127,"mmmm")</f>
        <v>October</v>
      </c>
      <c r="D127">
        <f>MONTH($F127)</f>
        <v>10</v>
      </c>
      <c r="E127">
        <f>YEAR($F127)</f>
        <v>2023</v>
      </c>
      <c r="F127" s="10">
        <v>45225</v>
      </c>
      <c r="G127" t="s">
        <v>155</v>
      </c>
      <c r="H127" t="s">
        <v>27</v>
      </c>
      <c r="I127">
        <v>28</v>
      </c>
      <c r="J127" t="str" cm="1">
        <f t="array" ref="J127">_xlfn.IFS(I127&lt;=30, "Young Adult", I127&gt;=50, "Senior", I127&gt;30, "Adult")</f>
        <v>Young Adult</v>
      </c>
      <c r="K127" t="s">
        <v>8</v>
      </c>
      <c r="L127">
        <v>3</v>
      </c>
      <c r="M127">
        <v>30</v>
      </c>
      <c r="N127">
        <f>L127 * M127</f>
        <v>90</v>
      </c>
      <c r="O127">
        <f>N127*$R$3</f>
        <v>1.3499999999999999</v>
      </c>
    </row>
    <row r="128" spans="1:15">
      <c r="A128">
        <v>127</v>
      </c>
      <c r="B128">
        <f>DAY($F128)</f>
        <v>24</v>
      </c>
      <c r="C128" t="str">
        <f>TEXT(F128,"mmmm")</f>
        <v>July</v>
      </c>
      <c r="D128">
        <f>MONTH($F128)</f>
        <v>7</v>
      </c>
      <c r="E128">
        <f>YEAR($F128)</f>
        <v>2023</v>
      </c>
      <c r="F128" s="10">
        <v>45131</v>
      </c>
      <c r="G128" t="s">
        <v>156</v>
      </c>
      <c r="H128" t="s">
        <v>27</v>
      </c>
      <c r="I128">
        <v>33</v>
      </c>
      <c r="J128" t="str" cm="1">
        <f t="array" ref="J128">_xlfn.IFS(I128&lt;=30, "Young Adult", I128&gt;=50, "Senior", I128&gt;30, "Adult")</f>
        <v>Adult</v>
      </c>
      <c r="K128" t="s">
        <v>8</v>
      </c>
      <c r="L128">
        <v>2</v>
      </c>
      <c r="M128">
        <v>25</v>
      </c>
      <c r="N128">
        <f>L128 * M128</f>
        <v>50</v>
      </c>
      <c r="O128">
        <f>N128*$R$3</f>
        <v>0.75</v>
      </c>
    </row>
    <row r="129" spans="1:15">
      <c r="A129">
        <v>128</v>
      </c>
      <c r="B129">
        <f>DAY($F129)</f>
        <v>5</v>
      </c>
      <c r="C129" t="str">
        <f>TEXT(F129,"mmmm")</f>
        <v>July</v>
      </c>
      <c r="D129">
        <f>MONTH($F129)</f>
        <v>7</v>
      </c>
      <c r="E129">
        <f>YEAR($F129)</f>
        <v>2023</v>
      </c>
      <c r="F129" s="10">
        <v>45112</v>
      </c>
      <c r="G129" t="s">
        <v>157</v>
      </c>
      <c r="H129" t="s">
        <v>24</v>
      </c>
      <c r="I129">
        <v>25</v>
      </c>
      <c r="J129" t="str" cm="1">
        <f t="array" ref="J129">_xlfn.IFS(I129&lt;=30, "Young Adult", I129&gt;=50, "Senior", I129&gt;30, "Adult")</f>
        <v>Young Adult</v>
      </c>
      <c r="K129" t="s">
        <v>7</v>
      </c>
      <c r="L129">
        <v>1</v>
      </c>
      <c r="M129">
        <v>500</v>
      </c>
      <c r="N129">
        <f>L129 * M129</f>
        <v>500</v>
      </c>
      <c r="O129">
        <f>N129*$R$3</f>
        <v>7.5</v>
      </c>
    </row>
    <row r="130" spans="1:15">
      <c r="A130">
        <v>129</v>
      </c>
      <c r="B130">
        <f>DAY($F130)</f>
        <v>23</v>
      </c>
      <c r="C130" t="str">
        <f>TEXT(F130,"mmmm")</f>
        <v>April</v>
      </c>
      <c r="D130">
        <f>MONTH($F130)</f>
        <v>4</v>
      </c>
      <c r="E130">
        <f>YEAR($F130)</f>
        <v>2023</v>
      </c>
      <c r="F130" s="10">
        <v>45039</v>
      </c>
      <c r="G130" t="s">
        <v>158</v>
      </c>
      <c r="H130" t="s">
        <v>27</v>
      </c>
      <c r="I130">
        <v>21</v>
      </c>
      <c r="J130" t="str" cm="1">
        <f t="array" ref="J130">_xlfn.IFS(I130&lt;=30, "Young Adult", I130&gt;=50, "Senior", I130&gt;30, "Adult")</f>
        <v>Young Adult</v>
      </c>
      <c r="K130" t="s">
        <v>7</v>
      </c>
      <c r="L130">
        <v>2</v>
      </c>
      <c r="M130">
        <v>300</v>
      </c>
      <c r="N130">
        <f>L130 * M130</f>
        <v>600</v>
      </c>
      <c r="O130">
        <f>N130*$R$3</f>
        <v>9</v>
      </c>
    </row>
    <row r="131" spans="1:15">
      <c r="A131">
        <v>130</v>
      </c>
      <c r="B131">
        <f>DAY($F131)</f>
        <v>12</v>
      </c>
      <c r="C131" t="str">
        <f>TEXT(F131,"mmmm")</f>
        <v>March</v>
      </c>
      <c r="D131">
        <f>MONTH($F131)</f>
        <v>3</v>
      </c>
      <c r="E131">
        <f>YEAR($F131)</f>
        <v>2023</v>
      </c>
      <c r="F131" s="10">
        <v>44997</v>
      </c>
      <c r="G131" t="s">
        <v>159</v>
      </c>
      <c r="H131" t="s">
        <v>27</v>
      </c>
      <c r="I131">
        <v>57</v>
      </c>
      <c r="J131" t="str" cm="1">
        <f t="array" ref="J131">_xlfn.IFS(I131&lt;=30, "Young Adult", I131&gt;=50, "Senior", I131&gt;30, "Adult")</f>
        <v>Senior</v>
      </c>
      <c r="K131" t="s">
        <v>8</v>
      </c>
      <c r="L131">
        <v>1</v>
      </c>
      <c r="M131">
        <v>500</v>
      </c>
      <c r="N131">
        <f>L131 * M131</f>
        <v>500</v>
      </c>
      <c r="O131">
        <f>N131*$R$3</f>
        <v>7.5</v>
      </c>
    </row>
    <row r="132" spans="1:15">
      <c r="A132">
        <v>131</v>
      </c>
      <c r="B132">
        <f>DAY($F132)</f>
        <v>18</v>
      </c>
      <c r="C132" t="str">
        <f>TEXT(F132,"mmmm")</f>
        <v>September</v>
      </c>
      <c r="D132">
        <f>MONTH($F132)</f>
        <v>9</v>
      </c>
      <c r="E132">
        <f>YEAR($F132)</f>
        <v>2023</v>
      </c>
      <c r="F132" s="10">
        <v>45187</v>
      </c>
      <c r="G132" t="s">
        <v>160</v>
      </c>
      <c r="H132" t="s">
        <v>27</v>
      </c>
      <c r="I132">
        <v>21</v>
      </c>
      <c r="J132" t="str" cm="1">
        <f t="array" ref="J132">_xlfn.IFS(I132&lt;=30, "Young Adult", I132&gt;=50, "Senior", I132&gt;30, "Adult")</f>
        <v>Young Adult</v>
      </c>
      <c r="K132" t="s">
        <v>7</v>
      </c>
      <c r="L132">
        <v>2</v>
      </c>
      <c r="M132">
        <v>300</v>
      </c>
      <c r="N132">
        <f>L132 * M132</f>
        <v>600</v>
      </c>
      <c r="O132">
        <f>N132*$R$3</f>
        <v>9</v>
      </c>
    </row>
    <row r="133" spans="1:15">
      <c r="A133">
        <v>132</v>
      </c>
      <c r="B133">
        <f>DAY($F133)</f>
        <v>10</v>
      </c>
      <c r="C133" t="str">
        <f>TEXT(F133,"mmmm")</f>
        <v>September</v>
      </c>
      <c r="D133">
        <f>MONTH($F133)</f>
        <v>9</v>
      </c>
      <c r="E133">
        <f>YEAR($F133)</f>
        <v>2023</v>
      </c>
      <c r="F133" s="10">
        <v>45179</v>
      </c>
      <c r="G133" t="s">
        <v>161</v>
      </c>
      <c r="H133" t="s">
        <v>24</v>
      </c>
      <c r="I133">
        <v>42</v>
      </c>
      <c r="J133" t="str" cm="1">
        <f t="array" ref="J133">_xlfn.IFS(I133&lt;=30, "Young Adult", I133&gt;=50, "Senior", I133&gt;30, "Adult")</f>
        <v>Adult</v>
      </c>
      <c r="K133" t="s">
        <v>9</v>
      </c>
      <c r="L133">
        <v>4</v>
      </c>
      <c r="M133">
        <v>50</v>
      </c>
      <c r="N133">
        <f>L133 * M133</f>
        <v>200</v>
      </c>
      <c r="O133">
        <f>N133*$R$3</f>
        <v>3</v>
      </c>
    </row>
    <row r="134" spans="1:15">
      <c r="A134">
        <v>133</v>
      </c>
      <c r="B134">
        <f>DAY($F134)</f>
        <v>16</v>
      </c>
      <c r="C134" t="str">
        <f>TEXT(F134,"mmmm")</f>
        <v>February</v>
      </c>
      <c r="D134">
        <f>MONTH($F134)</f>
        <v>2</v>
      </c>
      <c r="E134">
        <f>YEAR($F134)</f>
        <v>2023</v>
      </c>
      <c r="F134" s="10">
        <v>44973</v>
      </c>
      <c r="G134" t="s">
        <v>162</v>
      </c>
      <c r="H134" t="s">
        <v>24</v>
      </c>
      <c r="I134">
        <v>20</v>
      </c>
      <c r="J134" t="str" cm="1">
        <f t="array" ref="J134">_xlfn.IFS(I134&lt;=30, "Young Adult", I134&gt;=50, "Senior", I134&gt;30, "Adult")</f>
        <v>Young Adult</v>
      </c>
      <c r="K134" t="s">
        <v>9</v>
      </c>
      <c r="L134">
        <v>3</v>
      </c>
      <c r="M134">
        <v>300</v>
      </c>
      <c r="N134">
        <f>L134 * M134</f>
        <v>900</v>
      </c>
      <c r="O134">
        <f>N134*$R$3</f>
        <v>13.5</v>
      </c>
    </row>
    <row r="135" spans="1:15">
      <c r="A135">
        <v>134</v>
      </c>
      <c r="B135">
        <f>DAY($F135)</f>
        <v>25</v>
      </c>
      <c r="C135" t="str">
        <f>TEXT(F135,"mmmm")</f>
        <v>January</v>
      </c>
      <c r="D135">
        <f>MONTH($F135)</f>
        <v>1</v>
      </c>
      <c r="E135">
        <f>YEAR($F135)</f>
        <v>2023</v>
      </c>
      <c r="F135" s="10">
        <v>44951</v>
      </c>
      <c r="G135" t="s">
        <v>163</v>
      </c>
      <c r="H135" t="s">
        <v>24</v>
      </c>
      <c r="I135">
        <v>49</v>
      </c>
      <c r="J135" t="str" cm="1">
        <f t="array" ref="J135">_xlfn.IFS(I135&lt;=30, "Young Adult", I135&gt;=50, "Senior", I135&gt;30, "Adult")</f>
        <v>Adult</v>
      </c>
      <c r="K135" t="s">
        <v>9</v>
      </c>
      <c r="L135">
        <v>1</v>
      </c>
      <c r="M135">
        <v>50</v>
      </c>
      <c r="N135">
        <f>L135 * M135</f>
        <v>50</v>
      </c>
      <c r="O135">
        <f>N135*$R$3</f>
        <v>0.75</v>
      </c>
    </row>
    <row r="136" spans="1:15">
      <c r="A136">
        <v>135</v>
      </c>
      <c r="B136">
        <f>DAY($F136)</f>
        <v>26</v>
      </c>
      <c r="C136" t="str">
        <f>TEXT(F136,"mmmm")</f>
        <v>February</v>
      </c>
      <c r="D136">
        <f>MONTH($F136)</f>
        <v>2</v>
      </c>
      <c r="E136">
        <f>YEAR($F136)</f>
        <v>2023</v>
      </c>
      <c r="F136" s="10">
        <v>44983</v>
      </c>
      <c r="G136" t="s">
        <v>164</v>
      </c>
      <c r="H136" t="s">
        <v>24</v>
      </c>
      <c r="I136">
        <v>20</v>
      </c>
      <c r="J136" t="str" cm="1">
        <f t="array" ref="J136">_xlfn.IFS(I136&lt;=30, "Young Adult", I136&gt;=50, "Senior", I136&gt;30, "Adult")</f>
        <v>Young Adult</v>
      </c>
      <c r="K136" t="s">
        <v>8</v>
      </c>
      <c r="L136">
        <v>2</v>
      </c>
      <c r="M136">
        <v>25</v>
      </c>
      <c r="N136">
        <f>L136 * M136</f>
        <v>50</v>
      </c>
      <c r="O136">
        <f>N136*$R$3</f>
        <v>0.75</v>
      </c>
    </row>
    <row r="137" spans="1:15">
      <c r="A137">
        <v>136</v>
      </c>
      <c r="B137">
        <f>DAY($F137)</f>
        <v>20</v>
      </c>
      <c r="C137" t="str">
        <f>TEXT(F137,"mmmm")</f>
        <v>March</v>
      </c>
      <c r="D137">
        <f>MONTH($F137)</f>
        <v>3</v>
      </c>
      <c r="E137">
        <f>YEAR($F137)</f>
        <v>2023</v>
      </c>
      <c r="F137" s="10">
        <v>45005</v>
      </c>
      <c r="G137" t="s">
        <v>165</v>
      </c>
      <c r="H137" t="s">
        <v>24</v>
      </c>
      <c r="I137">
        <v>44</v>
      </c>
      <c r="J137" t="str" cm="1">
        <f t="array" ref="J137">_xlfn.IFS(I137&lt;=30, "Young Adult", I137&gt;=50, "Senior", I137&gt;30, "Adult")</f>
        <v>Adult</v>
      </c>
      <c r="K137" t="s">
        <v>9</v>
      </c>
      <c r="L137">
        <v>2</v>
      </c>
      <c r="M137">
        <v>300</v>
      </c>
      <c r="N137">
        <f>L137 * M137</f>
        <v>600</v>
      </c>
      <c r="O137">
        <f>N137*$R$3</f>
        <v>9</v>
      </c>
    </row>
    <row r="138" spans="1:15">
      <c r="A138">
        <v>137</v>
      </c>
      <c r="B138">
        <f>DAY($F138)</f>
        <v>18</v>
      </c>
      <c r="C138" t="str">
        <f>TEXT(F138,"mmmm")</f>
        <v>November</v>
      </c>
      <c r="D138">
        <f>MONTH($F138)</f>
        <v>11</v>
      </c>
      <c r="E138">
        <f>YEAR($F138)</f>
        <v>2023</v>
      </c>
      <c r="F138" s="10">
        <v>45248</v>
      </c>
      <c r="G138" t="s">
        <v>166</v>
      </c>
      <c r="H138" t="s">
        <v>24</v>
      </c>
      <c r="I138">
        <v>46</v>
      </c>
      <c r="J138" t="str" cm="1">
        <f t="array" ref="J138">_xlfn.IFS(I138&lt;=30, "Young Adult", I138&gt;=50, "Senior", I138&gt;30, "Adult")</f>
        <v>Adult</v>
      </c>
      <c r="K138" t="s">
        <v>7</v>
      </c>
      <c r="L138">
        <v>2</v>
      </c>
      <c r="M138">
        <v>500</v>
      </c>
      <c r="N138">
        <f>L138 * M138</f>
        <v>1000</v>
      </c>
      <c r="O138">
        <f>N138*$R$3</f>
        <v>15</v>
      </c>
    </row>
    <row r="139" spans="1:15">
      <c r="A139">
        <v>138</v>
      </c>
      <c r="B139">
        <f>DAY($F139)</f>
        <v>23</v>
      </c>
      <c r="C139" t="str">
        <f>TEXT(F139,"mmmm")</f>
        <v>March</v>
      </c>
      <c r="D139">
        <f>MONTH($F139)</f>
        <v>3</v>
      </c>
      <c r="E139">
        <f>YEAR($F139)</f>
        <v>2023</v>
      </c>
      <c r="F139" s="10">
        <v>45008</v>
      </c>
      <c r="G139" t="s">
        <v>167</v>
      </c>
      <c r="H139" t="s">
        <v>24</v>
      </c>
      <c r="I139">
        <v>49</v>
      </c>
      <c r="J139" t="str" cm="1">
        <f t="array" ref="J139">_xlfn.IFS(I139&lt;=30, "Young Adult", I139&gt;=50, "Senior", I139&gt;30, "Adult")</f>
        <v>Adult</v>
      </c>
      <c r="K139" t="s">
        <v>8</v>
      </c>
      <c r="L139">
        <v>4</v>
      </c>
      <c r="M139">
        <v>50</v>
      </c>
      <c r="N139">
        <f>L139 * M139</f>
        <v>200</v>
      </c>
      <c r="O139">
        <f>N139*$R$3</f>
        <v>3</v>
      </c>
    </row>
    <row r="140" spans="1:15">
      <c r="A140">
        <v>139</v>
      </c>
      <c r="B140">
        <f>DAY($F140)</f>
        <v>15</v>
      </c>
      <c r="C140" t="str">
        <f>TEXT(F140,"mmmm")</f>
        <v>December</v>
      </c>
      <c r="D140">
        <f>MONTH($F140)</f>
        <v>12</v>
      </c>
      <c r="E140">
        <f>YEAR($F140)</f>
        <v>2023</v>
      </c>
      <c r="F140" s="10">
        <v>45275</v>
      </c>
      <c r="G140" t="s">
        <v>168</v>
      </c>
      <c r="H140" t="s">
        <v>24</v>
      </c>
      <c r="I140">
        <v>36</v>
      </c>
      <c r="J140" t="str" cm="1">
        <f t="array" ref="J140">_xlfn.IFS(I140&lt;=30, "Young Adult", I140&gt;=50, "Senior", I140&gt;30, "Adult")</f>
        <v>Adult</v>
      </c>
      <c r="K140" t="s">
        <v>7</v>
      </c>
      <c r="L140">
        <v>4</v>
      </c>
      <c r="M140">
        <v>500</v>
      </c>
      <c r="N140">
        <f>L140 * M140</f>
        <v>2000</v>
      </c>
      <c r="O140">
        <f>N140*$R$3</f>
        <v>30</v>
      </c>
    </row>
    <row r="141" spans="1:15">
      <c r="A141">
        <v>140</v>
      </c>
      <c r="B141">
        <f>DAY($F141)</f>
        <v>5</v>
      </c>
      <c r="C141" t="str">
        <f>TEXT(F141,"mmmm")</f>
        <v>August</v>
      </c>
      <c r="D141">
        <f>MONTH($F141)</f>
        <v>8</v>
      </c>
      <c r="E141">
        <f>YEAR($F141)</f>
        <v>2023</v>
      </c>
      <c r="F141" s="10">
        <v>45143</v>
      </c>
      <c r="G141" t="s">
        <v>169</v>
      </c>
      <c r="H141" t="s">
        <v>24</v>
      </c>
      <c r="I141">
        <v>38</v>
      </c>
      <c r="J141" t="str" cm="1">
        <f t="array" ref="J141">_xlfn.IFS(I141&lt;=30, "Young Adult", I141&gt;=50, "Senior", I141&gt;30, "Adult")</f>
        <v>Adult</v>
      </c>
      <c r="K141" t="s">
        <v>9</v>
      </c>
      <c r="L141">
        <v>1</v>
      </c>
      <c r="M141">
        <v>30</v>
      </c>
      <c r="N141">
        <f>L141 * M141</f>
        <v>30</v>
      </c>
      <c r="O141">
        <f>N141*$R$3</f>
        <v>0.44999999999999996</v>
      </c>
    </row>
    <row r="142" spans="1:15">
      <c r="A142">
        <v>141</v>
      </c>
      <c r="B142">
        <f>DAY($F142)</f>
        <v>2</v>
      </c>
      <c r="C142" t="str">
        <f>TEXT(F142,"mmmm")</f>
        <v>November</v>
      </c>
      <c r="D142">
        <f>MONTH($F142)</f>
        <v>11</v>
      </c>
      <c r="E142">
        <f>YEAR($F142)</f>
        <v>2023</v>
      </c>
      <c r="F142" s="10">
        <v>45232</v>
      </c>
      <c r="G142" t="s">
        <v>170</v>
      </c>
      <c r="H142" t="s">
        <v>27</v>
      </c>
      <c r="I142">
        <v>22</v>
      </c>
      <c r="J142" t="str" cm="1">
        <f t="array" ref="J142">_xlfn.IFS(I142&lt;=30, "Young Adult", I142&gt;=50, "Senior", I142&gt;30, "Adult")</f>
        <v>Young Adult</v>
      </c>
      <c r="K142" t="s">
        <v>9</v>
      </c>
      <c r="L142">
        <v>1</v>
      </c>
      <c r="M142">
        <v>50</v>
      </c>
      <c r="N142">
        <f>L142 * M142</f>
        <v>50</v>
      </c>
      <c r="O142">
        <f>N142*$R$3</f>
        <v>0.75</v>
      </c>
    </row>
    <row r="143" spans="1:15">
      <c r="A143">
        <v>142</v>
      </c>
      <c r="B143">
        <f>DAY($F143)</f>
        <v>2</v>
      </c>
      <c r="C143" t="str">
        <f>TEXT(F143,"mmmm")</f>
        <v>February</v>
      </c>
      <c r="D143">
        <f>MONTH($F143)</f>
        <v>2</v>
      </c>
      <c r="E143">
        <f>YEAR($F143)</f>
        <v>2023</v>
      </c>
      <c r="F143" s="10">
        <v>44959</v>
      </c>
      <c r="G143" t="s">
        <v>171</v>
      </c>
      <c r="H143" t="s">
        <v>24</v>
      </c>
      <c r="I143">
        <v>35</v>
      </c>
      <c r="J143" t="str" cm="1">
        <f t="array" ref="J143">_xlfn.IFS(I143&lt;=30, "Young Adult", I143&gt;=50, "Senior", I143&gt;30, "Adult")</f>
        <v>Adult</v>
      </c>
      <c r="K143" t="s">
        <v>9</v>
      </c>
      <c r="L143">
        <v>4</v>
      </c>
      <c r="M143">
        <v>300</v>
      </c>
      <c r="N143">
        <f>L143 * M143</f>
        <v>1200</v>
      </c>
      <c r="O143">
        <f>N143*$R$3</f>
        <v>18</v>
      </c>
    </row>
    <row r="144" spans="1:15">
      <c r="A144">
        <v>143</v>
      </c>
      <c r="B144">
        <f>DAY($F144)</f>
        <v>17</v>
      </c>
      <c r="C144" t="str">
        <f>TEXT(F144,"mmmm")</f>
        <v>July</v>
      </c>
      <c r="D144">
        <f>MONTH($F144)</f>
        <v>7</v>
      </c>
      <c r="E144">
        <f>YEAR($F144)</f>
        <v>2023</v>
      </c>
      <c r="F144" s="10">
        <v>45124</v>
      </c>
      <c r="G144" t="s">
        <v>172</v>
      </c>
      <c r="H144" t="s">
        <v>27</v>
      </c>
      <c r="I144">
        <v>45</v>
      </c>
      <c r="J144" t="str" cm="1">
        <f t="array" ref="J144">_xlfn.IFS(I144&lt;=30, "Young Adult", I144&gt;=50, "Senior", I144&gt;30, "Adult")</f>
        <v>Adult</v>
      </c>
      <c r="K144" t="s">
        <v>8</v>
      </c>
      <c r="L144">
        <v>1</v>
      </c>
      <c r="M144">
        <v>50</v>
      </c>
      <c r="N144">
        <f>L144 * M144</f>
        <v>50</v>
      </c>
      <c r="O144">
        <f>N144*$R$3</f>
        <v>0.75</v>
      </c>
    </row>
    <row r="145" spans="1:15">
      <c r="A145">
        <v>144</v>
      </c>
      <c r="B145">
        <f>DAY($F145)</f>
        <v>15</v>
      </c>
      <c r="C145" t="str">
        <f>TEXT(F145,"mmmm")</f>
        <v>July</v>
      </c>
      <c r="D145">
        <f>MONTH($F145)</f>
        <v>7</v>
      </c>
      <c r="E145">
        <f>YEAR($F145)</f>
        <v>2023</v>
      </c>
      <c r="F145" s="10">
        <v>45122</v>
      </c>
      <c r="G145" t="s">
        <v>173</v>
      </c>
      <c r="H145" t="s">
        <v>27</v>
      </c>
      <c r="I145">
        <v>59</v>
      </c>
      <c r="J145" t="str" cm="1">
        <f t="array" ref="J145">_xlfn.IFS(I145&lt;=30, "Young Adult", I145&gt;=50, "Senior", I145&gt;30, "Adult")</f>
        <v>Senior</v>
      </c>
      <c r="K145" t="s">
        <v>7</v>
      </c>
      <c r="L145">
        <v>3</v>
      </c>
      <c r="M145">
        <v>500</v>
      </c>
      <c r="N145">
        <f>L145 * M145</f>
        <v>1500</v>
      </c>
      <c r="O145">
        <f>N145*$R$3</f>
        <v>22.5</v>
      </c>
    </row>
    <row r="146" spans="1:15">
      <c r="A146">
        <v>145</v>
      </c>
      <c r="B146">
        <f>DAY($F146)</f>
        <v>2</v>
      </c>
      <c r="C146" t="str">
        <f>TEXT(F146,"mmmm")</f>
        <v>November</v>
      </c>
      <c r="D146">
        <f>MONTH($F146)</f>
        <v>11</v>
      </c>
      <c r="E146">
        <f>YEAR($F146)</f>
        <v>2023</v>
      </c>
      <c r="F146" s="10">
        <v>45232</v>
      </c>
      <c r="G146" t="s">
        <v>174</v>
      </c>
      <c r="H146" t="s">
        <v>27</v>
      </c>
      <c r="I146">
        <v>39</v>
      </c>
      <c r="J146" t="str" cm="1">
        <f t="array" ref="J146">_xlfn.IFS(I146&lt;=30, "Young Adult", I146&gt;=50, "Senior", I146&gt;30, "Adult")</f>
        <v>Adult</v>
      </c>
      <c r="K146" t="s">
        <v>8</v>
      </c>
      <c r="L146">
        <v>3</v>
      </c>
      <c r="M146">
        <v>25</v>
      </c>
      <c r="N146">
        <f>L146 * M146</f>
        <v>75</v>
      </c>
      <c r="O146">
        <f>N146*$R$3</f>
        <v>1.125</v>
      </c>
    </row>
    <row r="147" spans="1:15">
      <c r="A147">
        <v>146</v>
      </c>
      <c r="B147">
        <f>DAY($F147)</f>
        <v>28</v>
      </c>
      <c r="C147" t="str">
        <f>TEXT(F147,"mmmm")</f>
        <v>August</v>
      </c>
      <c r="D147">
        <f>MONTH($F147)</f>
        <v>8</v>
      </c>
      <c r="E147">
        <f>YEAR($F147)</f>
        <v>2023</v>
      </c>
      <c r="F147" s="10">
        <v>45166</v>
      </c>
      <c r="G147" t="s">
        <v>175</v>
      </c>
      <c r="H147" t="s">
        <v>24</v>
      </c>
      <c r="I147">
        <v>38</v>
      </c>
      <c r="J147" t="str" cm="1">
        <f t="array" ref="J147">_xlfn.IFS(I147&lt;=30, "Young Adult", I147&gt;=50, "Senior", I147&gt;30, "Adult")</f>
        <v>Adult</v>
      </c>
      <c r="K147" t="s">
        <v>8</v>
      </c>
      <c r="L147">
        <v>4</v>
      </c>
      <c r="M147">
        <v>50</v>
      </c>
      <c r="N147">
        <f>L147 * M147</f>
        <v>200</v>
      </c>
      <c r="O147">
        <f>N147*$R$3</f>
        <v>3</v>
      </c>
    </row>
    <row r="148" spans="1:15">
      <c r="A148">
        <v>147</v>
      </c>
      <c r="B148">
        <f>DAY($F148)</f>
        <v>28</v>
      </c>
      <c r="C148" t="str">
        <f>TEXT(F148,"mmmm")</f>
        <v>September</v>
      </c>
      <c r="D148">
        <f>MONTH($F148)</f>
        <v>9</v>
      </c>
      <c r="E148">
        <f>YEAR($F148)</f>
        <v>2023</v>
      </c>
      <c r="F148" s="10">
        <v>45197</v>
      </c>
      <c r="G148" t="s">
        <v>176</v>
      </c>
      <c r="H148" t="s">
        <v>24</v>
      </c>
      <c r="I148">
        <v>23</v>
      </c>
      <c r="J148" t="str" cm="1">
        <f t="array" ref="J148">_xlfn.IFS(I148&lt;=30, "Young Adult", I148&gt;=50, "Senior", I148&gt;30, "Adult")</f>
        <v>Young Adult</v>
      </c>
      <c r="K148" t="s">
        <v>9</v>
      </c>
      <c r="L148">
        <v>1</v>
      </c>
      <c r="M148">
        <v>300</v>
      </c>
      <c r="N148">
        <f>L148 * M148</f>
        <v>300</v>
      </c>
      <c r="O148">
        <f>N148*$R$3</f>
        <v>4.5</v>
      </c>
    </row>
    <row r="149" spans="1:15">
      <c r="A149">
        <v>148</v>
      </c>
      <c r="B149">
        <f>DAY($F149)</f>
        <v>9</v>
      </c>
      <c r="C149" t="str">
        <f>TEXT(F149,"mmmm")</f>
        <v>May</v>
      </c>
      <c r="D149">
        <f>MONTH($F149)</f>
        <v>5</v>
      </c>
      <c r="E149">
        <f>YEAR($F149)</f>
        <v>2023</v>
      </c>
      <c r="F149" s="10">
        <v>45055</v>
      </c>
      <c r="G149" t="s">
        <v>177</v>
      </c>
      <c r="H149" t="s">
        <v>24</v>
      </c>
      <c r="I149">
        <v>18</v>
      </c>
      <c r="J149" t="str" cm="1">
        <f t="array" ref="J149">_xlfn.IFS(I149&lt;=30, "Young Adult", I149&gt;=50, "Senior", I149&gt;30, "Adult")</f>
        <v>Young Adult</v>
      </c>
      <c r="K149" t="s">
        <v>8</v>
      </c>
      <c r="L149">
        <v>2</v>
      </c>
      <c r="M149">
        <v>30</v>
      </c>
      <c r="N149">
        <f>L149 * M149</f>
        <v>60</v>
      </c>
      <c r="O149">
        <f>N149*$R$3</f>
        <v>0.89999999999999991</v>
      </c>
    </row>
    <row r="150" spans="1:15">
      <c r="A150">
        <v>149</v>
      </c>
      <c r="B150">
        <f>DAY($F150)</f>
        <v>11</v>
      </c>
      <c r="C150" t="str">
        <f>TEXT(F150,"mmmm")</f>
        <v>October</v>
      </c>
      <c r="D150">
        <f>MONTH($F150)</f>
        <v>10</v>
      </c>
      <c r="E150">
        <f>YEAR($F150)</f>
        <v>2023</v>
      </c>
      <c r="F150" s="10">
        <v>45210</v>
      </c>
      <c r="G150" t="s">
        <v>178</v>
      </c>
      <c r="H150" t="s">
        <v>24</v>
      </c>
      <c r="I150">
        <v>22</v>
      </c>
      <c r="J150" t="str" cm="1">
        <f t="array" ref="J150">_xlfn.IFS(I150&lt;=30, "Young Adult", I150&gt;=50, "Senior", I150&gt;30, "Adult")</f>
        <v>Young Adult</v>
      </c>
      <c r="K150" t="s">
        <v>8</v>
      </c>
      <c r="L150">
        <v>3</v>
      </c>
      <c r="M150">
        <v>25</v>
      </c>
      <c r="N150">
        <f>L150 * M150</f>
        <v>75</v>
      </c>
      <c r="O150">
        <f>N150*$R$3</f>
        <v>1.125</v>
      </c>
    </row>
    <row r="151" spans="1:15">
      <c r="A151">
        <v>150</v>
      </c>
      <c r="B151">
        <f>DAY($F151)</f>
        <v>6</v>
      </c>
      <c r="C151" t="str">
        <f>TEXT(F151,"mmmm")</f>
        <v>January</v>
      </c>
      <c r="D151">
        <f>MONTH($F151)</f>
        <v>1</v>
      </c>
      <c r="E151">
        <f>YEAR($F151)</f>
        <v>2023</v>
      </c>
      <c r="F151" s="10">
        <v>44932</v>
      </c>
      <c r="G151" t="s">
        <v>179</v>
      </c>
      <c r="H151" t="s">
        <v>27</v>
      </c>
      <c r="I151">
        <v>58</v>
      </c>
      <c r="J151" t="str" cm="1">
        <f t="array" ref="J151">_xlfn.IFS(I151&lt;=30, "Young Adult", I151&gt;=50, "Senior", I151&gt;30, "Adult")</f>
        <v>Senior</v>
      </c>
      <c r="K151" t="s">
        <v>9</v>
      </c>
      <c r="L151">
        <v>4</v>
      </c>
      <c r="M151">
        <v>30</v>
      </c>
      <c r="N151">
        <f>L151 * M151</f>
        <v>120</v>
      </c>
      <c r="O151">
        <f>N151*$R$3</f>
        <v>1.7999999999999998</v>
      </c>
    </row>
    <row r="152" spans="1:15">
      <c r="A152">
        <v>151</v>
      </c>
      <c r="B152">
        <f>DAY($F152)</f>
        <v>15</v>
      </c>
      <c r="C152" t="str">
        <f>TEXT(F152,"mmmm")</f>
        <v>December</v>
      </c>
      <c r="D152">
        <f>MONTH($F152)</f>
        <v>12</v>
      </c>
      <c r="E152">
        <f>YEAR($F152)</f>
        <v>2023</v>
      </c>
      <c r="F152" s="10">
        <v>45275</v>
      </c>
      <c r="G152" t="s">
        <v>180</v>
      </c>
      <c r="H152" t="s">
        <v>24</v>
      </c>
      <c r="I152">
        <v>29</v>
      </c>
      <c r="J152" t="str" cm="1">
        <f t="array" ref="J152">_xlfn.IFS(I152&lt;=30, "Young Adult", I152&gt;=50, "Senior", I152&gt;30, "Adult")</f>
        <v>Young Adult</v>
      </c>
      <c r="K152" t="s">
        <v>8</v>
      </c>
      <c r="L152">
        <v>1</v>
      </c>
      <c r="M152">
        <v>50</v>
      </c>
      <c r="N152">
        <f>L152 * M152</f>
        <v>50</v>
      </c>
      <c r="O152">
        <f>N152*$R$3</f>
        <v>0.75</v>
      </c>
    </row>
    <row r="153" spans="1:15">
      <c r="A153">
        <v>152</v>
      </c>
      <c r="B153">
        <f>DAY($F153)</f>
        <v>28</v>
      </c>
      <c r="C153" t="str">
        <f>TEXT(F153,"mmmm")</f>
        <v>February</v>
      </c>
      <c r="D153">
        <f>MONTH($F153)</f>
        <v>2</v>
      </c>
      <c r="E153">
        <f>YEAR($F153)</f>
        <v>2023</v>
      </c>
      <c r="F153" s="10">
        <v>44985</v>
      </c>
      <c r="G153" t="s">
        <v>181</v>
      </c>
      <c r="H153" t="s">
        <v>24</v>
      </c>
      <c r="I153">
        <v>43</v>
      </c>
      <c r="J153" t="str" cm="1">
        <f t="array" ref="J153">_xlfn.IFS(I153&lt;=30, "Young Adult", I153&gt;=50, "Senior", I153&gt;30, "Adult")</f>
        <v>Adult</v>
      </c>
      <c r="K153" t="s">
        <v>9</v>
      </c>
      <c r="L153">
        <v>4</v>
      </c>
      <c r="M153">
        <v>500</v>
      </c>
      <c r="N153">
        <f>L153 * M153</f>
        <v>2000</v>
      </c>
      <c r="O153">
        <f>N153*$R$3</f>
        <v>30</v>
      </c>
    </row>
    <row r="154" spans="1:15">
      <c r="A154">
        <v>153</v>
      </c>
      <c r="B154">
        <f>DAY($F154)</f>
        <v>16</v>
      </c>
      <c r="C154" t="str">
        <f>TEXT(F154,"mmmm")</f>
        <v>December</v>
      </c>
      <c r="D154">
        <f>MONTH($F154)</f>
        <v>12</v>
      </c>
      <c r="E154">
        <f>YEAR($F154)</f>
        <v>2023</v>
      </c>
      <c r="F154" s="10">
        <v>45276</v>
      </c>
      <c r="G154" t="s">
        <v>182</v>
      </c>
      <c r="H154" t="s">
        <v>24</v>
      </c>
      <c r="I154">
        <v>63</v>
      </c>
      <c r="J154" t="str" cm="1">
        <f t="array" ref="J154">_xlfn.IFS(I154&lt;=30, "Young Adult", I154&gt;=50, "Senior", I154&gt;30, "Adult")</f>
        <v>Senior</v>
      </c>
      <c r="K154" t="s">
        <v>9</v>
      </c>
      <c r="L154">
        <v>2</v>
      </c>
      <c r="M154">
        <v>500</v>
      </c>
      <c r="N154">
        <f>L154 * M154</f>
        <v>1000</v>
      </c>
      <c r="O154">
        <f>N154*$R$3</f>
        <v>15</v>
      </c>
    </row>
    <row r="155" spans="1:15">
      <c r="A155">
        <v>154</v>
      </c>
      <c r="B155">
        <f>DAY($F155)</f>
        <v>2</v>
      </c>
      <c r="C155" t="str">
        <f>TEXT(F155,"mmmm")</f>
        <v>October</v>
      </c>
      <c r="D155">
        <f>MONTH($F155)</f>
        <v>10</v>
      </c>
      <c r="E155">
        <f>YEAR($F155)</f>
        <v>2023</v>
      </c>
      <c r="F155" s="10">
        <v>45201</v>
      </c>
      <c r="G155" t="s">
        <v>183</v>
      </c>
      <c r="H155" t="s">
        <v>24</v>
      </c>
      <c r="I155">
        <v>51</v>
      </c>
      <c r="J155" t="str" cm="1">
        <f t="array" ref="J155">_xlfn.IFS(I155&lt;=30, "Young Adult", I155&gt;=50, "Senior", I155&gt;30, "Adult")</f>
        <v>Senior</v>
      </c>
      <c r="K155" t="s">
        <v>9</v>
      </c>
      <c r="L155">
        <v>3</v>
      </c>
      <c r="M155">
        <v>300</v>
      </c>
      <c r="N155">
        <f>L155 * M155</f>
        <v>900</v>
      </c>
      <c r="O155">
        <f>N155*$R$3</f>
        <v>13.5</v>
      </c>
    </row>
    <row r="156" spans="1:15">
      <c r="A156">
        <v>155</v>
      </c>
      <c r="B156">
        <f>DAY($F156)</f>
        <v>17</v>
      </c>
      <c r="C156" t="str">
        <f>TEXT(F156,"mmmm")</f>
        <v>May</v>
      </c>
      <c r="D156">
        <f>MONTH($F156)</f>
        <v>5</v>
      </c>
      <c r="E156">
        <f>YEAR($F156)</f>
        <v>2023</v>
      </c>
      <c r="F156" s="10">
        <v>45063</v>
      </c>
      <c r="G156" t="s">
        <v>184</v>
      </c>
      <c r="H156" t="s">
        <v>24</v>
      </c>
      <c r="I156">
        <v>31</v>
      </c>
      <c r="J156" t="str" cm="1">
        <f t="array" ref="J156">_xlfn.IFS(I156&lt;=30, "Young Adult", I156&gt;=50, "Senior", I156&gt;30, "Adult")</f>
        <v>Adult</v>
      </c>
      <c r="K156" t="s">
        <v>9</v>
      </c>
      <c r="L156">
        <v>4</v>
      </c>
      <c r="M156">
        <v>500</v>
      </c>
      <c r="N156">
        <f>L156 * M156</f>
        <v>2000</v>
      </c>
      <c r="O156">
        <f>N156*$R$3</f>
        <v>30</v>
      </c>
    </row>
    <row r="157" spans="1:15">
      <c r="A157">
        <v>156</v>
      </c>
      <c r="B157">
        <f>DAY($F157)</f>
        <v>25</v>
      </c>
      <c r="C157" t="str">
        <f>TEXT(F157,"mmmm")</f>
        <v>November</v>
      </c>
      <c r="D157">
        <f>MONTH($F157)</f>
        <v>11</v>
      </c>
      <c r="E157">
        <f>YEAR($F157)</f>
        <v>2023</v>
      </c>
      <c r="F157" s="10">
        <v>45255</v>
      </c>
      <c r="G157" t="s">
        <v>185</v>
      </c>
      <c r="H157" t="s">
        <v>27</v>
      </c>
      <c r="I157">
        <v>43</v>
      </c>
      <c r="J157" t="str" cm="1">
        <f t="array" ref="J157">_xlfn.IFS(I157&lt;=30, "Young Adult", I157&gt;=50, "Senior", I157&gt;30, "Adult")</f>
        <v>Adult</v>
      </c>
      <c r="K157" t="s">
        <v>8</v>
      </c>
      <c r="L157">
        <v>4</v>
      </c>
      <c r="M157">
        <v>25</v>
      </c>
      <c r="N157">
        <f>L157 * M157</f>
        <v>100</v>
      </c>
      <c r="O157">
        <f>N157*$R$3</f>
        <v>1.5</v>
      </c>
    </row>
    <row r="158" spans="1:15">
      <c r="A158">
        <v>157</v>
      </c>
      <c r="B158">
        <f>DAY($F158)</f>
        <v>24</v>
      </c>
      <c r="C158" t="str">
        <f>TEXT(F158,"mmmm")</f>
        <v>June</v>
      </c>
      <c r="D158">
        <f>MONTH($F158)</f>
        <v>6</v>
      </c>
      <c r="E158">
        <f>YEAR($F158)</f>
        <v>2023</v>
      </c>
      <c r="F158" s="10">
        <v>45101</v>
      </c>
      <c r="G158" t="s">
        <v>186</v>
      </c>
      <c r="H158" t="s">
        <v>24</v>
      </c>
      <c r="I158">
        <v>62</v>
      </c>
      <c r="J158" t="str" cm="1">
        <f t="array" ref="J158">_xlfn.IFS(I158&lt;=30, "Young Adult", I158&gt;=50, "Senior", I158&gt;30, "Adult")</f>
        <v>Senior</v>
      </c>
      <c r="K158" t="s">
        <v>9</v>
      </c>
      <c r="L158">
        <v>4</v>
      </c>
      <c r="M158">
        <v>500</v>
      </c>
      <c r="N158">
        <f>L158 * M158</f>
        <v>2000</v>
      </c>
      <c r="O158">
        <f>N158*$R$3</f>
        <v>30</v>
      </c>
    </row>
    <row r="159" spans="1:15">
      <c r="A159">
        <v>158</v>
      </c>
      <c r="B159">
        <f>DAY($F159)</f>
        <v>27</v>
      </c>
      <c r="C159" t="str">
        <f>TEXT(F159,"mmmm")</f>
        <v>February</v>
      </c>
      <c r="D159">
        <f>MONTH($F159)</f>
        <v>2</v>
      </c>
      <c r="E159">
        <f>YEAR($F159)</f>
        <v>2023</v>
      </c>
      <c r="F159" s="10">
        <v>44984</v>
      </c>
      <c r="G159" t="s">
        <v>187</v>
      </c>
      <c r="H159" t="s">
        <v>27</v>
      </c>
      <c r="I159">
        <v>44</v>
      </c>
      <c r="J159" t="str" cm="1">
        <f t="array" ref="J159">_xlfn.IFS(I159&lt;=30, "Young Adult", I159&gt;=50, "Senior", I159&gt;30, "Adult")</f>
        <v>Adult</v>
      </c>
      <c r="K159" t="s">
        <v>9</v>
      </c>
      <c r="L159">
        <v>2</v>
      </c>
      <c r="M159">
        <v>300</v>
      </c>
      <c r="N159">
        <f>L159 * M159</f>
        <v>600</v>
      </c>
      <c r="O159">
        <f>N159*$R$3</f>
        <v>9</v>
      </c>
    </row>
    <row r="160" spans="1:15">
      <c r="A160">
        <v>159</v>
      </c>
      <c r="B160">
        <f>DAY($F160)</f>
        <v>31</v>
      </c>
      <c r="C160" t="str">
        <f>TEXT(F160,"mmmm")</f>
        <v>May</v>
      </c>
      <c r="D160">
        <f>MONTH($F160)</f>
        <v>5</v>
      </c>
      <c r="E160">
        <f>YEAR($F160)</f>
        <v>2023</v>
      </c>
      <c r="F160" s="10">
        <v>45077</v>
      </c>
      <c r="G160" t="s">
        <v>188</v>
      </c>
      <c r="H160" t="s">
        <v>24</v>
      </c>
      <c r="I160">
        <v>26</v>
      </c>
      <c r="J160" t="str" cm="1">
        <f t="array" ref="J160">_xlfn.IFS(I160&lt;=30, "Young Adult", I160&gt;=50, "Senior", I160&gt;30, "Adult")</f>
        <v>Young Adult</v>
      </c>
      <c r="K160" t="s">
        <v>8</v>
      </c>
      <c r="L160">
        <v>4</v>
      </c>
      <c r="M160">
        <v>50</v>
      </c>
      <c r="N160">
        <f>L160 * M160</f>
        <v>200</v>
      </c>
      <c r="O160">
        <f>N160*$R$3</f>
        <v>3</v>
      </c>
    </row>
    <row r="161" spans="1:15">
      <c r="A161">
        <v>160</v>
      </c>
      <c r="B161">
        <f>DAY($F161)</f>
        <v>11</v>
      </c>
      <c r="C161" t="str">
        <f>TEXT(F161,"mmmm")</f>
        <v>August</v>
      </c>
      <c r="D161">
        <f>MONTH($F161)</f>
        <v>8</v>
      </c>
      <c r="E161">
        <f>YEAR($F161)</f>
        <v>2023</v>
      </c>
      <c r="F161" s="10">
        <v>45149</v>
      </c>
      <c r="G161" t="s">
        <v>189</v>
      </c>
      <c r="H161" t="s">
        <v>27</v>
      </c>
      <c r="I161">
        <v>43</v>
      </c>
      <c r="J161" t="str" cm="1">
        <f t="array" ref="J161">_xlfn.IFS(I161&lt;=30, "Young Adult", I161&gt;=50, "Senior", I161&gt;30, "Adult")</f>
        <v>Adult</v>
      </c>
      <c r="K161" t="s">
        <v>8</v>
      </c>
      <c r="L161">
        <v>2</v>
      </c>
      <c r="M161">
        <v>50</v>
      </c>
      <c r="N161">
        <f>L161 * M161</f>
        <v>100</v>
      </c>
      <c r="O161">
        <f>N161*$R$3</f>
        <v>1.5</v>
      </c>
    </row>
    <row r="162" spans="1:15">
      <c r="A162">
        <v>161</v>
      </c>
      <c r="B162">
        <f>DAY($F162)</f>
        <v>22</v>
      </c>
      <c r="C162" t="str">
        <f>TEXT(F162,"mmmm")</f>
        <v>March</v>
      </c>
      <c r="D162">
        <f>MONTH($F162)</f>
        <v>3</v>
      </c>
      <c r="E162">
        <f>YEAR($F162)</f>
        <v>2023</v>
      </c>
      <c r="F162" s="10">
        <v>45007</v>
      </c>
      <c r="G162" t="s">
        <v>190</v>
      </c>
      <c r="H162" t="s">
        <v>24</v>
      </c>
      <c r="I162">
        <v>64</v>
      </c>
      <c r="J162" t="str" cm="1">
        <f t="array" ref="J162">_xlfn.IFS(I162&lt;=30, "Young Adult", I162&gt;=50, "Senior", I162&gt;30, "Adult")</f>
        <v>Senior</v>
      </c>
      <c r="K162" t="s">
        <v>7</v>
      </c>
      <c r="L162">
        <v>2</v>
      </c>
      <c r="M162">
        <v>500</v>
      </c>
      <c r="N162">
        <f>L162 * M162</f>
        <v>1000</v>
      </c>
      <c r="O162">
        <f>N162*$R$3</f>
        <v>15</v>
      </c>
    </row>
    <row r="163" spans="1:15">
      <c r="A163">
        <v>162</v>
      </c>
      <c r="B163">
        <f>DAY($F163)</f>
        <v>21</v>
      </c>
      <c r="C163" t="str">
        <f>TEXT(F163,"mmmm")</f>
        <v>August</v>
      </c>
      <c r="D163">
        <f>MONTH($F163)</f>
        <v>8</v>
      </c>
      <c r="E163">
        <f>YEAR($F163)</f>
        <v>2023</v>
      </c>
      <c r="F163" s="10">
        <v>45159</v>
      </c>
      <c r="G163" t="s">
        <v>191</v>
      </c>
      <c r="H163" t="s">
        <v>24</v>
      </c>
      <c r="I163">
        <v>39</v>
      </c>
      <c r="J163" t="str" cm="1">
        <f t="array" ref="J163">_xlfn.IFS(I163&lt;=30, "Young Adult", I163&gt;=50, "Senior", I163&gt;30, "Adult")</f>
        <v>Adult</v>
      </c>
      <c r="K163" t="s">
        <v>8</v>
      </c>
      <c r="L163">
        <v>2</v>
      </c>
      <c r="M163">
        <v>30</v>
      </c>
      <c r="N163">
        <f>L163 * M163</f>
        <v>60</v>
      </c>
      <c r="O163">
        <f>N163*$R$3</f>
        <v>0.89999999999999991</v>
      </c>
    </row>
    <row r="164" spans="1:15">
      <c r="A164">
        <v>163</v>
      </c>
      <c r="B164">
        <f>DAY($F164)</f>
        <v>2</v>
      </c>
      <c r="C164" t="str">
        <f>TEXT(F164,"mmmm")</f>
        <v>January</v>
      </c>
      <c r="D164">
        <f>MONTH($F164)</f>
        <v>1</v>
      </c>
      <c r="E164">
        <f>YEAR($F164)</f>
        <v>2023</v>
      </c>
      <c r="F164" s="10">
        <v>44928</v>
      </c>
      <c r="G164" t="s">
        <v>192</v>
      </c>
      <c r="H164" t="s">
        <v>27</v>
      </c>
      <c r="I164">
        <v>64</v>
      </c>
      <c r="J164" t="str" cm="1">
        <f t="array" ref="J164">_xlfn.IFS(I164&lt;=30, "Young Adult", I164&gt;=50, "Senior", I164&gt;30, "Adult")</f>
        <v>Senior</v>
      </c>
      <c r="K164" t="s">
        <v>8</v>
      </c>
      <c r="L164">
        <v>3</v>
      </c>
      <c r="M164">
        <v>50</v>
      </c>
      <c r="N164">
        <f>L164 * M164</f>
        <v>150</v>
      </c>
      <c r="O164">
        <f>N164*$R$3</f>
        <v>2.25</v>
      </c>
    </row>
    <row r="165" spans="1:15">
      <c r="A165">
        <v>164</v>
      </c>
      <c r="B165">
        <f>DAY($F165)</f>
        <v>15</v>
      </c>
      <c r="C165" t="str">
        <f>TEXT(F165,"mmmm")</f>
        <v>May</v>
      </c>
      <c r="D165">
        <f>MONTH($F165)</f>
        <v>5</v>
      </c>
      <c r="E165">
        <f>YEAR($F165)</f>
        <v>2023</v>
      </c>
      <c r="F165" s="10">
        <v>45061</v>
      </c>
      <c r="G165" t="s">
        <v>193</v>
      </c>
      <c r="H165" t="s">
        <v>27</v>
      </c>
      <c r="I165">
        <v>47</v>
      </c>
      <c r="J165" t="str" cm="1">
        <f t="array" ref="J165">_xlfn.IFS(I165&lt;=30, "Young Adult", I165&gt;=50, "Senior", I165&gt;30, "Adult")</f>
        <v>Adult</v>
      </c>
      <c r="K165" t="s">
        <v>7</v>
      </c>
      <c r="L165">
        <v>3</v>
      </c>
      <c r="M165">
        <v>500</v>
      </c>
      <c r="N165">
        <f>L165 * M165</f>
        <v>1500</v>
      </c>
      <c r="O165">
        <f>N165*$R$3</f>
        <v>22.5</v>
      </c>
    </row>
    <row r="166" spans="1:15">
      <c r="A166">
        <v>165</v>
      </c>
      <c r="B166">
        <f>DAY($F166)</f>
        <v>14</v>
      </c>
      <c r="C166" t="str">
        <f>TEXT(F166,"mmmm")</f>
        <v>September</v>
      </c>
      <c r="D166">
        <f>MONTH($F166)</f>
        <v>9</v>
      </c>
      <c r="E166">
        <f>YEAR($F166)</f>
        <v>2023</v>
      </c>
      <c r="F166" s="10">
        <v>45183</v>
      </c>
      <c r="G166" t="s">
        <v>194</v>
      </c>
      <c r="H166" t="s">
        <v>27</v>
      </c>
      <c r="I166">
        <v>60</v>
      </c>
      <c r="J166" t="str" cm="1">
        <f t="array" ref="J166">_xlfn.IFS(I166&lt;=30, "Young Adult", I166&gt;=50, "Senior", I166&gt;30, "Adult")</f>
        <v>Senior</v>
      </c>
      <c r="K166" t="s">
        <v>8</v>
      </c>
      <c r="L166">
        <v>4</v>
      </c>
      <c r="M166">
        <v>300</v>
      </c>
      <c r="N166">
        <f>L166 * M166</f>
        <v>1200</v>
      </c>
      <c r="O166">
        <f>N166*$R$3</f>
        <v>18</v>
      </c>
    </row>
    <row r="167" spans="1:15">
      <c r="A167">
        <v>166</v>
      </c>
      <c r="B167">
        <f>DAY($F167)</f>
        <v>2</v>
      </c>
      <c r="C167" t="str">
        <f>TEXT(F167,"mmmm")</f>
        <v>April</v>
      </c>
      <c r="D167">
        <f>MONTH($F167)</f>
        <v>4</v>
      </c>
      <c r="E167">
        <f>YEAR($F167)</f>
        <v>2023</v>
      </c>
      <c r="F167" s="10">
        <v>45018</v>
      </c>
      <c r="G167" t="s">
        <v>195</v>
      </c>
      <c r="H167" t="s">
        <v>24</v>
      </c>
      <c r="I167">
        <v>34</v>
      </c>
      <c r="J167" t="str" cm="1">
        <f t="array" ref="J167">_xlfn.IFS(I167&lt;=30, "Young Adult", I167&gt;=50, "Senior", I167&gt;30, "Adult")</f>
        <v>Adult</v>
      </c>
      <c r="K167" t="s">
        <v>8</v>
      </c>
      <c r="L167">
        <v>4</v>
      </c>
      <c r="M167">
        <v>500</v>
      </c>
      <c r="N167">
        <f>L167 * M167</f>
        <v>2000</v>
      </c>
      <c r="O167">
        <f>N167*$R$3</f>
        <v>30</v>
      </c>
    </row>
    <row r="168" spans="1:15">
      <c r="A168">
        <v>167</v>
      </c>
      <c r="B168">
        <f>DAY($F168)</f>
        <v>17</v>
      </c>
      <c r="C168" t="str">
        <f>TEXT(F168,"mmmm")</f>
        <v>September</v>
      </c>
      <c r="D168">
        <f>MONTH($F168)</f>
        <v>9</v>
      </c>
      <c r="E168">
        <f>YEAR($F168)</f>
        <v>2023</v>
      </c>
      <c r="F168" s="10">
        <v>45186</v>
      </c>
      <c r="G168" t="s">
        <v>196</v>
      </c>
      <c r="H168" t="s">
        <v>27</v>
      </c>
      <c r="I168">
        <v>43</v>
      </c>
      <c r="J168" t="str" cm="1">
        <f t="array" ref="J168">_xlfn.IFS(I168&lt;=30, "Young Adult", I168&gt;=50, "Senior", I168&gt;30, "Adult")</f>
        <v>Adult</v>
      </c>
      <c r="K168" t="s">
        <v>8</v>
      </c>
      <c r="L168">
        <v>3</v>
      </c>
      <c r="M168">
        <v>50</v>
      </c>
      <c r="N168">
        <f>L168 * M168</f>
        <v>150</v>
      </c>
      <c r="O168">
        <f>N168*$R$3</f>
        <v>2.25</v>
      </c>
    </row>
    <row r="169" spans="1:15">
      <c r="A169">
        <v>168</v>
      </c>
      <c r="B169">
        <f>DAY($F169)</f>
        <v>24</v>
      </c>
      <c r="C169" t="str">
        <f>TEXT(F169,"mmmm")</f>
        <v>February</v>
      </c>
      <c r="D169">
        <f>MONTH($F169)</f>
        <v>2</v>
      </c>
      <c r="E169">
        <f>YEAR($F169)</f>
        <v>2023</v>
      </c>
      <c r="F169" s="10">
        <v>44981</v>
      </c>
      <c r="G169" t="s">
        <v>197</v>
      </c>
      <c r="H169" t="s">
        <v>24</v>
      </c>
      <c r="I169">
        <v>53</v>
      </c>
      <c r="J169" t="str" cm="1">
        <f t="array" ref="J169">_xlfn.IFS(I169&lt;=30, "Young Adult", I169&gt;=50, "Senior", I169&gt;30, "Adult")</f>
        <v>Senior</v>
      </c>
      <c r="K169" t="s">
        <v>8</v>
      </c>
      <c r="L169">
        <v>1</v>
      </c>
      <c r="M169">
        <v>300</v>
      </c>
      <c r="N169">
        <f>L169 * M169</f>
        <v>300</v>
      </c>
      <c r="O169">
        <f>N169*$R$3</f>
        <v>4.5</v>
      </c>
    </row>
    <row r="170" spans="1:15">
      <c r="A170">
        <v>169</v>
      </c>
      <c r="B170">
        <f>DAY($F170)</f>
        <v>17</v>
      </c>
      <c r="C170" t="str">
        <f>TEXT(F170,"mmmm")</f>
        <v>November</v>
      </c>
      <c r="D170">
        <f>MONTH($F170)</f>
        <v>11</v>
      </c>
      <c r="E170">
        <f>YEAR($F170)</f>
        <v>2023</v>
      </c>
      <c r="F170" s="10">
        <v>45247</v>
      </c>
      <c r="G170" t="s">
        <v>198</v>
      </c>
      <c r="H170" t="s">
        <v>24</v>
      </c>
      <c r="I170">
        <v>18</v>
      </c>
      <c r="J170" t="str" cm="1">
        <f t="array" ref="J170">_xlfn.IFS(I170&lt;=30, "Young Adult", I170&gt;=50, "Senior", I170&gt;30, "Adult")</f>
        <v>Young Adult</v>
      </c>
      <c r="K170" t="s">
        <v>7</v>
      </c>
      <c r="L170">
        <v>3</v>
      </c>
      <c r="M170">
        <v>500</v>
      </c>
      <c r="N170">
        <f>L170 * M170</f>
        <v>1500</v>
      </c>
      <c r="O170">
        <f>N170*$R$3</f>
        <v>22.5</v>
      </c>
    </row>
    <row r="171" spans="1:15">
      <c r="A171">
        <v>170</v>
      </c>
      <c r="B171">
        <f>DAY($F171)</f>
        <v>2</v>
      </c>
      <c r="C171" t="str">
        <f>TEXT(F171,"mmmm")</f>
        <v>June</v>
      </c>
      <c r="D171">
        <f>MONTH($F171)</f>
        <v>6</v>
      </c>
      <c r="E171">
        <f>YEAR($F171)</f>
        <v>2023</v>
      </c>
      <c r="F171" s="10">
        <v>45079</v>
      </c>
      <c r="G171" t="s">
        <v>199</v>
      </c>
      <c r="H171" t="s">
        <v>27</v>
      </c>
      <c r="I171">
        <v>25</v>
      </c>
      <c r="J171" t="str" cm="1">
        <f t="array" ref="J171">_xlfn.IFS(I171&lt;=30, "Young Adult", I171&gt;=50, "Senior", I171&gt;30, "Adult")</f>
        <v>Young Adult</v>
      </c>
      <c r="K171" t="s">
        <v>8</v>
      </c>
      <c r="L171">
        <v>2</v>
      </c>
      <c r="M171">
        <v>25</v>
      </c>
      <c r="N171">
        <f>L171 * M171</f>
        <v>50</v>
      </c>
      <c r="O171">
        <f>N171*$R$3</f>
        <v>0.75</v>
      </c>
    </row>
    <row r="172" spans="1:15">
      <c r="A172">
        <v>171</v>
      </c>
      <c r="B172">
        <f>DAY($F172)</f>
        <v>24</v>
      </c>
      <c r="C172" t="str">
        <f>TEXT(F172,"mmmm")</f>
        <v>November</v>
      </c>
      <c r="D172">
        <f>MONTH($F172)</f>
        <v>11</v>
      </c>
      <c r="E172">
        <f>YEAR($F172)</f>
        <v>2023</v>
      </c>
      <c r="F172" s="10">
        <v>45254</v>
      </c>
      <c r="G172" t="s">
        <v>200</v>
      </c>
      <c r="H172" t="s">
        <v>27</v>
      </c>
      <c r="I172">
        <v>52</v>
      </c>
      <c r="J172" t="str" cm="1">
        <f t="array" ref="J172">_xlfn.IFS(I172&lt;=30, "Young Adult", I172&gt;=50, "Senior", I172&gt;30, "Adult")</f>
        <v>Senior</v>
      </c>
      <c r="K172" t="s">
        <v>8</v>
      </c>
      <c r="L172">
        <v>3</v>
      </c>
      <c r="M172">
        <v>300</v>
      </c>
      <c r="N172">
        <f>L172 * M172</f>
        <v>900</v>
      </c>
      <c r="O172">
        <f>N172*$R$3</f>
        <v>13.5</v>
      </c>
    </row>
    <row r="173" spans="1:15">
      <c r="A173">
        <v>172</v>
      </c>
      <c r="B173">
        <f>DAY($F173)</f>
        <v>17</v>
      </c>
      <c r="C173" t="str">
        <f>TEXT(F173,"mmmm")</f>
        <v>September</v>
      </c>
      <c r="D173">
        <f>MONTH($F173)</f>
        <v>9</v>
      </c>
      <c r="E173">
        <f>YEAR($F173)</f>
        <v>2023</v>
      </c>
      <c r="F173" s="10">
        <v>45186</v>
      </c>
      <c r="G173" t="s">
        <v>201</v>
      </c>
      <c r="H173" t="s">
        <v>24</v>
      </c>
      <c r="I173">
        <v>32</v>
      </c>
      <c r="J173" t="str" cm="1">
        <f t="array" ref="J173">_xlfn.IFS(I173&lt;=30, "Young Adult", I173&gt;=50, "Senior", I173&gt;30, "Adult")</f>
        <v>Adult</v>
      </c>
      <c r="K173" t="s">
        <v>7</v>
      </c>
      <c r="L173">
        <v>2</v>
      </c>
      <c r="M173">
        <v>25</v>
      </c>
      <c r="N173">
        <f>L173 * M173</f>
        <v>50</v>
      </c>
      <c r="O173">
        <f>N173*$R$3</f>
        <v>0.75</v>
      </c>
    </row>
    <row r="174" spans="1:15">
      <c r="A174">
        <v>173</v>
      </c>
      <c r="B174">
        <f>DAY($F174)</f>
        <v>8</v>
      </c>
      <c r="C174" t="str">
        <f>TEXT(F174,"mmmm")</f>
        <v>November</v>
      </c>
      <c r="D174">
        <f>MONTH($F174)</f>
        <v>11</v>
      </c>
      <c r="E174">
        <f>YEAR($F174)</f>
        <v>2023</v>
      </c>
      <c r="F174" s="10">
        <v>45238</v>
      </c>
      <c r="G174" t="s">
        <v>202</v>
      </c>
      <c r="H174" t="s">
        <v>24</v>
      </c>
      <c r="I174">
        <v>64</v>
      </c>
      <c r="J174" t="str" cm="1">
        <f t="array" ref="J174">_xlfn.IFS(I174&lt;=30, "Young Adult", I174&gt;=50, "Senior", I174&gt;30, "Adult")</f>
        <v>Senior</v>
      </c>
      <c r="K174" t="s">
        <v>9</v>
      </c>
      <c r="L174">
        <v>4</v>
      </c>
      <c r="M174">
        <v>30</v>
      </c>
      <c r="N174">
        <f>L174 * M174</f>
        <v>120</v>
      </c>
      <c r="O174">
        <f>N174*$R$3</f>
        <v>1.7999999999999998</v>
      </c>
    </row>
    <row r="175" spans="1:15">
      <c r="A175">
        <v>174</v>
      </c>
      <c r="B175">
        <f>DAY($F175)</f>
        <v>12</v>
      </c>
      <c r="C175" t="str">
        <f>TEXT(F175,"mmmm")</f>
        <v>April</v>
      </c>
      <c r="D175">
        <f>MONTH($F175)</f>
        <v>4</v>
      </c>
      <c r="E175">
        <f>YEAR($F175)</f>
        <v>2023</v>
      </c>
      <c r="F175" s="10">
        <v>45028</v>
      </c>
      <c r="G175" t="s">
        <v>203</v>
      </c>
      <c r="H175" t="s">
        <v>27</v>
      </c>
      <c r="I175">
        <v>39</v>
      </c>
      <c r="J175" t="str" cm="1">
        <f t="array" ref="J175">_xlfn.IFS(I175&lt;=30, "Young Adult", I175&gt;=50, "Senior", I175&gt;30, "Adult")</f>
        <v>Adult</v>
      </c>
      <c r="K175" t="s">
        <v>7</v>
      </c>
      <c r="L175">
        <v>1</v>
      </c>
      <c r="M175">
        <v>300</v>
      </c>
      <c r="N175">
        <f>L175 * M175</f>
        <v>300</v>
      </c>
      <c r="O175">
        <f>N175*$R$3</f>
        <v>4.5</v>
      </c>
    </row>
    <row r="176" spans="1:15">
      <c r="A176">
        <v>175</v>
      </c>
      <c r="B176">
        <f>DAY($F176)</f>
        <v>20</v>
      </c>
      <c r="C176" t="str">
        <f>TEXT(F176,"mmmm")</f>
        <v>March</v>
      </c>
      <c r="D176">
        <f>MONTH($F176)</f>
        <v>3</v>
      </c>
      <c r="E176">
        <f>YEAR($F176)</f>
        <v>2023</v>
      </c>
      <c r="F176" s="10">
        <v>45005</v>
      </c>
      <c r="G176" t="s">
        <v>204</v>
      </c>
      <c r="H176" t="s">
        <v>27</v>
      </c>
      <c r="I176">
        <v>31</v>
      </c>
      <c r="J176" t="str" cm="1">
        <f t="array" ref="J176">_xlfn.IFS(I176&lt;=30, "Young Adult", I176&gt;=50, "Senior", I176&gt;30, "Adult")</f>
        <v>Adult</v>
      </c>
      <c r="K176" t="s">
        <v>9</v>
      </c>
      <c r="L176">
        <v>4</v>
      </c>
      <c r="M176">
        <v>25</v>
      </c>
      <c r="N176">
        <f>L176 * M176</f>
        <v>100</v>
      </c>
      <c r="O176">
        <f>N176*$R$3</f>
        <v>1.5</v>
      </c>
    </row>
    <row r="177" spans="1:15">
      <c r="A177">
        <v>176</v>
      </c>
      <c r="B177">
        <f>DAY($F177)</f>
        <v>11</v>
      </c>
      <c r="C177" t="str">
        <f>TEXT(F177,"mmmm")</f>
        <v>July</v>
      </c>
      <c r="D177">
        <f>MONTH($F177)</f>
        <v>7</v>
      </c>
      <c r="E177">
        <f>YEAR($F177)</f>
        <v>2023</v>
      </c>
      <c r="F177" s="10">
        <v>45118</v>
      </c>
      <c r="G177" t="s">
        <v>205</v>
      </c>
      <c r="H177" t="s">
        <v>27</v>
      </c>
      <c r="I177">
        <v>43</v>
      </c>
      <c r="J177" t="str" cm="1">
        <f t="array" ref="J177">_xlfn.IFS(I177&lt;=30, "Young Adult", I177&gt;=50, "Senior", I177&gt;30, "Adult")</f>
        <v>Adult</v>
      </c>
      <c r="K177" t="s">
        <v>7</v>
      </c>
      <c r="L177">
        <v>2</v>
      </c>
      <c r="M177">
        <v>50</v>
      </c>
      <c r="N177">
        <f>L177 * M177</f>
        <v>100</v>
      </c>
      <c r="O177">
        <f>N177*$R$3</f>
        <v>1.5</v>
      </c>
    </row>
    <row r="178" spans="1:15">
      <c r="A178">
        <v>177</v>
      </c>
      <c r="B178">
        <f>DAY($F178)</f>
        <v>24</v>
      </c>
      <c r="C178" t="str">
        <f>TEXT(F178,"mmmm")</f>
        <v>March</v>
      </c>
      <c r="D178">
        <f>MONTH($F178)</f>
        <v>3</v>
      </c>
      <c r="E178">
        <f>YEAR($F178)</f>
        <v>2023</v>
      </c>
      <c r="F178" s="10">
        <v>45009</v>
      </c>
      <c r="G178" t="s">
        <v>206</v>
      </c>
      <c r="H178" t="s">
        <v>24</v>
      </c>
      <c r="I178">
        <v>45</v>
      </c>
      <c r="J178" t="str" cm="1">
        <f t="array" ref="J178">_xlfn.IFS(I178&lt;=30, "Young Adult", I178&gt;=50, "Senior", I178&gt;30, "Adult")</f>
        <v>Adult</v>
      </c>
      <c r="K178" t="s">
        <v>7</v>
      </c>
      <c r="L178">
        <v>2</v>
      </c>
      <c r="M178">
        <v>50</v>
      </c>
      <c r="N178">
        <f>L178 * M178</f>
        <v>100</v>
      </c>
      <c r="O178">
        <f>N178*$R$3</f>
        <v>1.5</v>
      </c>
    </row>
    <row r="179" spans="1:15">
      <c r="A179">
        <v>178</v>
      </c>
      <c r="B179">
        <f>DAY($F179)</f>
        <v>4</v>
      </c>
      <c r="C179" t="str">
        <f>TEXT(F179,"mmmm")</f>
        <v>October</v>
      </c>
      <c r="D179">
        <f>MONTH($F179)</f>
        <v>10</v>
      </c>
      <c r="E179">
        <f>YEAR($F179)</f>
        <v>2023</v>
      </c>
      <c r="F179" s="10">
        <v>45203</v>
      </c>
      <c r="G179" t="s">
        <v>207</v>
      </c>
      <c r="H179" t="s">
        <v>24</v>
      </c>
      <c r="I179">
        <v>40</v>
      </c>
      <c r="J179" t="str" cm="1">
        <f t="array" ref="J179">_xlfn.IFS(I179&lt;=30, "Young Adult", I179&gt;=50, "Senior", I179&gt;30, "Adult")</f>
        <v>Adult</v>
      </c>
      <c r="K179" t="s">
        <v>8</v>
      </c>
      <c r="L179">
        <v>2</v>
      </c>
      <c r="M179">
        <v>30</v>
      </c>
      <c r="N179">
        <f>L179 * M179</f>
        <v>60</v>
      </c>
      <c r="O179">
        <f>N179*$R$3</f>
        <v>0.89999999999999991</v>
      </c>
    </row>
    <row r="180" spans="1:15">
      <c r="A180">
        <v>179</v>
      </c>
      <c r="B180">
        <f>DAY($F180)</f>
        <v>29</v>
      </c>
      <c r="C180" t="str">
        <f>TEXT(F180,"mmmm")</f>
        <v>September</v>
      </c>
      <c r="D180">
        <f>MONTH($F180)</f>
        <v>9</v>
      </c>
      <c r="E180">
        <f>YEAR($F180)</f>
        <v>2023</v>
      </c>
      <c r="F180" s="10">
        <v>45198</v>
      </c>
      <c r="G180" t="s">
        <v>208</v>
      </c>
      <c r="H180" t="s">
        <v>24</v>
      </c>
      <c r="I180">
        <v>31</v>
      </c>
      <c r="J180" t="str" cm="1">
        <f t="array" ref="J180">_xlfn.IFS(I180&lt;=30, "Young Adult", I180&gt;=50, "Senior", I180&gt;30, "Adult")</f>
        <v>Adult</v>
      </c>
      <c r="K180" t="s">
        <v>9</v>
      </c>
      <c r="L180">
        <v>1</v>
      </c>
      <c r="M180">
        <v>300</v>
      </c>
      <c r="N180">
        <f>L180 * M180</f>
        <v>300</v>
      </c>
      <c r="O180">
        <f>N180*$R$3</f>
        <v>4.5</v>
      </c>
    </row>
    <row r="181" spans="1:15">
      <c r="A181">
        <v>180</v>
      </c>
      <c r="B181">
        <f>DAY($F181)</f>
        <v>1</v>
      </c>
      <c r="C181" t="str">
        <f>TEXT(F181,"mmmm")</f>
        <v>January</v>
      </c>
      <c r="D181">
        <f>MONTH($F181)</f>
        <v>1</v>
      </c>
      <c r="E181">
        <f>YEAR($F181)</f>
        <v>2023</v>
      </c>
      <c r="F181" s="10">
        <v>44927</v>
      </c>
      <c r="G181" t="s">
        <v>209</v>
      </c>
      <c r="H181" t="s">
        <v>24</v>
      </c>
      <c r="I181">
        <v>41</v>
      </c>
      <c r="J181" t="str" cm="1">
        <f t="array" ref="J181">_xlfn.IFS(I181&lt;=30, "Young Adult", I181&gt;=50, "Senior", I181&gt;30, "Adult")</f>
        <v>Adult</v>
      </c>
      <c r="K181" t="s">
        <v>8</v>
      </c>
      <c r="L181">
        <v>3</v>
      </c>
      <c r="M181">
        <v>300</v>
      </c>
      <c r="N181">
        <f>L181 * M181</f>
        <v>900</v>
      </c>
      <c r="O181">
        <f>N181*$R$3</f>
        <v>13.5</v>
      </c>
    </row>
    <row r="182" spans="1:15">
      <c r="A182">
        <v>181</v>
      </c>
      <c r="B182">
        <f>DAY($F182)</f>
        <v>3</v>
      </c>
      <c r="C182" t="str">
        <f>TEXT(F182,"mmmm")</f>
        <v>November</v>
      </c>
      <c r="D182">
        <f>MONTH($F182)</f>
        <v>11</v>
      </c>
      <c r="E182">
        <f>YEAR($F182)</f>
        <v>2023</v>
      </c>
      <c r="F182" s="10">
        <v>45233</v>
      </c>
      <c r="G182" t="s">
        <v>210</v>
      </c>
      <c r="H182" t="s">
        <v>24</v>
      </c>
      <c r="I182">
        <v>19</v>
      </c>
      <c r="J182" t="str" cm="1">
        <f t="array" ref="J182">_xlfn.IFS(I182&lt;=30, "Young Adult", I182&gt;=50, "Senior", I182&gt;30, "Adult")</f>
        <v>Young Adult</v>
      </c>
      <c r="K182" t="s">
        <v>9</v>
      </c>
      <c r="L182">
        <v>4</v>
      </c>
      <c r="M182">
        <v>300</v>
      </c>
      <c r="N182">
        <f>L182 * M182</f>
        <v>1200</v>
      </c>
      <c r="O182">
        <f>N182*$R$3</f>
        <v>18</v>
      </c>
    </row>
    <row r="183" spans="1:15">
      <c r="A183">
        <v>182</v>
      </c>
      <c r="B183">
        <f>DAY($F183)</f>
        <v>15</v>
      </c>
      <c r="C183" t="str">
        <f>TEXT(F183,"mmmm")</f>
        <v>June</v>
      </c>
      <c r="D183">
        <f>MONTH($F183)</f>
        <v>6</v>
      </c>
      <c r="E183">
        <f>YEAR($F183)</f>
        <v>2023</v>
      </c>
      <c r="F183" s="10">
        <v>45092</v>
      </c>
      <c r="G183" t="s">
        <v>211</v>
      </c>
      <c r="H183" t="s">
        <v>24</v>
      </c>
      <c r="I183">
        <v>62</v>
      </c>
      <c r="J183" t="str" cm="1">
        <f t="array" ref="J183">_xlfn.IFS(I183&lt;=30, "Young Adult", I183&gt;=50, "Senior", I183&gt;30, "Adult")</f>
        <v>Senior</v>
      </c>
      <c r="K183" t="s">
        <v>7</v>
      </c>
      <c r="L183">
        <v>4</v>
      </c>
      <c r="M183">
        <v>30</v>
      </c>
      <c r="N183">
        <f>L183 * M183</f>
        <v>120</v>
      </c>
      <c r="O183">
        <f>N183*$R$3</f>
        <v>1.7999999999999998</v>
      </c>
    </row>
    <row r="184" spans="1:15">
      <c r="A184">
        <v>183</v>
      </c>
      <c r="B184">
        <f>DAY($F184)</f>
        <v>8</v>
      </c>
      <c r="C184" t="str">
        <f>TEXT(F184,"mmmm")</f>
        <v>September</v>
      </c>
      <c r="D184">
        <f>MONTH($F184)</f>
        <v>9</v>
      </c>
      <c r="E184">
        <f>YEAR($F184)</f>
        <v>2023</v>
      </c>
      <c r="F184" s="10">
        <v>45177</v>
      </c>
      <c r="G184" t="s">
        <v>212</v>
      </c>
      <c r="H184" t="s">
        <v>27</v>
      </c>
      <c r="I184">
        <v>43</v>
      </c>
      <c r="J184" t="str" cm="1">
        <f t="array" ref="J184">_xlfn.IFS(I184&lt;=30, "Young Adult", I184&gt;=50, "Senior", I184&gt;30, "Adult")</f>
        <v>Adult</v>
      </c>
      <c r="K184" t="s">
        <v>7</v>
      </c>
      <c r="L184">
        <v>3</v>
      </c>
      <c r="M184">
        <v>300</v>
      </c>
      <c r="N184">
        <f>L184 * M184</f>
        <v>900</v>
      </c>
      <c r="O184">
        <f>N184*$R$3</f>
        <v>13.5</v>
      </c>
    </row>
    <row r="185" spans="1:15">
      <c r="A185">
        <v>184</v>
      </c>
      <c r="B185">
        <f>DAY($F185)</f>
        <v>10</v>
      </c>
      <c r="C185" t="str">
        <f>TEXT(F185,"mmmm")</f>
        <v>January</v>
      </c>
      <c r="D185">
        <f>MONTH($F185)</f>
        <v>1</v>
      </c>
      <c r="E185">
        <f>YEAR($F185)</f>
        <v>2023</v>
      </c>
      <c r="F185" s="10">
        <v>44936</v>
      </c>
      <c r="G185" t="s">
        <v>213</v>
      </c>
      <c r="H185" t="s">
        <v>24</v>
      </c>
      <c r="I185">
        <v>31</v>
      </c>
      <c r="J185" t="str" cm="1">
        <f t="array" ref="J185">_xlfn.IFS(I185&lt;=30, "Young Adult", I185&gt;=50, "Senior", I185&gt;30, "Adult")</f>
        <v>Adult</v>
      </c>
      <c r="K185" t="s">
        <v>9</v>
      </c>
      <c r="L185">
        <v>4</v>
      </c>
      <c r="M185">
        <v>50</v>
      </c>
      <c r="N185">
        <f>L185 * M185</f>
        <v>200</v>
      </c>
      <c r="O185">
        <f>N185*$R$3</f>
        <v>3</v>
      </c>
    </row>
    <row r="186" spans="1:15">
      <c r="A186">
        <v>185</v>
      </c>
      <c r="B186">
        <f>DAY($F186)</f>
        <v>27</v>
      </c>
      <c r="C186" t="str">
        <f>TEXT(F186,"mmmm")</f>
        <v>February</v>
      </c>
      <c r="D186">
        <f>MONTH($F186)</f>
        <v>2</v>
      </c>
      <c r="E186">
        <f>YEAR($F186)</f>
        <v>2023</v>
      </c>
      <c r="F186" s="10">
        <v>44984</v>
      </c>
      <c r="G186" t="s">
        <v>214</v>
      </c>
      <c r="H186" t="s">
        <v>24</v>
      </c>
      <c r="I186">
        <v>24</v>
      </c>
      <c r="J186" t="str" cm="1">
        <f t="array" ref="J186">_xlfn.IFS(I186&lt;=30, "Young Adult", I186&gt;=50, "Senior", I186&gt;30, "Adult")</f>
        <v>Young Adult</v>
      </c>
      <c r="K186" t="s">
        <v>8</v>
      </c>
      <c r="L186">
        <v>1</v>
      </c>
      <c r="M186">
        <v>25</v>
      </c>
      <c r="N186">
        <f>L186 * M186</f>
        <v>25</v>
      </c>
      <c r="O186">
        <f>N186*$R$3</f>
        <v>0.375</v>
      </c>
    </row>
    <row r="187" spans="1:15">
      <c r="A187">
        <v>186</v>
      </c>
      <c r="B187">
        <f>DAY($F187)</f>
        <v>5</v>
      </c>
      <c r="C187" t="str">
        <f>TEXT(F187,"mmmm")</f>
        <v>July</v>
      </c>
      <c r="D187">
        <f>MONTH($F187)</f>
        <v>7</v>
      </c>
      <c r="E187">
        <f>YEAR($F187)</f>
        <v>2023</v>
      </c>
      <c r="F187" s="10">
        <v>45112</v>
      </c>
      <c r="G187" t="s">
        <v>215</v>
      </c>
      <c r="H187" t="s">
        <v>24</v>
      </c>
      <c r="I187">
        <v>20</v>
      </c>
      <c r="J187" t="str" cm="1">
        <f t="array" ref="J187">_xlfn.IFS(I187&lt;=30, "Young Adult", I187&gt;=50, "Senior", I187&gt;30, "Adult")</f>
        <v>Young Adult</v>
      </c>
      <c r="K187" t="s">
        <v>8</v>
      </c>
      <c r="L187">
        <v>4</v>
      </c>
      <c r="M187">
        <v>50</v>
      </c>
      <c r="N187">
        <f>L187 * M187</f>
        <v>200</v>
      </c>
      <c r="O187">
        <f>N187*$R$3</f>
        <v>3</v>
      </c>
    </row>
    <row r="188" spans="1:15">
      <c r="A188">
        <v>187</v>
      </c>
      <c r="B188">
        <f>DAY($F188)</f>
        <v>7</v>
      </c>
      <c r="C188" t="str">
        <f>TEXT(F188,"mmmm")</f>
        <v>June</v>
      </c>
      <c r="D188">
        <f>MONTH($F188)</f>
        <v>6</v>
      </c>
      <c r="E188">
        <f>YEAR($F188)</f>
        <v>2023</v>
      </c>
      <c r="F188" s="10">
        <v>45084</v>
      </c>
      <c r="G188" t="s">
        <v>216</v>
      </c>
      <c r="H188" t="s">
        <v>27</v>
      </c>
      <c r="I188">
        <v>64</v>
      </c>
      <c r="J188" t="str" cm="1">
        <f t="array" ref="J188">_xlfn.IFS(I188&lt;=30, "Young Adult", I188&gt;=50, "Senior", I188&gt;30, "Adult")</f>
        <v>Senior</v>
      </c>
      <c r="K188" t="s">
        <v>8</v>
      </c>
      <c r="L188">
        <v>2</v>
      </c>
      <c r="M188">
        <v>50</v>
      </c>
      <c r="N188">
        <f>L188 * M188</f>
        <v>100</v>
      </c>
      <c r="O188">
        <f>N188*$R$3</f>
        <v>1.5</v>
      </c>
    </row>
    <row r="189" spans="1:15">
      <c r="A189">
        <v>188</v>
      </c>
      <c r="B189">
        <f>DAY($F189)</f>
        <v>3</v>
      </c>
      <c r="C189" t="str">
        <f>TEXT(F189,"mmmm")</f>
        <v>May</v>
      </c>
      <c r="D189">
        <f>MONTH($F189)</f>
        <v>5</v>
      </c>
      <c r="E189">
        <f>YEAR($F189)</f>
        <v>2023</v>
      </c>
      <c r="F189" s="10">
        <v>45049</v>
      </c>
      <c r="G189" t="s">
        <v>217</v>
      </c>
      <c r="H189" t="s">
        <v>24</v>
      </c>
      <c r="I189">
        <v>40</v>
      </c>
      <c r="J189" t="str" cm="1">
        <f t="array" ref="J189">_xlfn.IFS(I189&lt;=30, "Young Adult", I189&gt;=50, "Senior", I189&gt;30, "Adult")</f>
        <v>Adult</v>
      </c>
      <c r="K189" t="s">
        <v>8</v>
      </c>
      <c r="L189">
        <v>3</v>
      </c>
      <c r="M189">
        <v>25</v>
      </c>
      <c r="N189">
        <f>L189 * M189</f>
        <v>75</v>
      </c>
      <c r="O189">
        <f>N189*$R$3</f>
        <v>1.125</v>
      </c>
    </row>
    <row r="190" spans="1:15">
      <c r="A190">
        <v>189</v>
      </c>
      <c r="B190">
        <f>DAY($F190)</f>
        <v>30</v>
      </c>
      <c r="C190" t="str">
        <f>TEXT(F190,"mmmm")</f>
        <v>January</v>
      </c>
      <c r="D190">
        <f>MONTH($F190)</f>
        <v>1</v>
      </c>
      <c r="E190">
        <f>YEAR($F190)</f>
        <v>2023</v>
      </c>
      <c r="F190" s="10">
        <v>44956</v>
      </c>
      <c r="G190" t="s">
        <v>218</v>
      </c>
      <c r="H190" t="s">
        <v>24</v>
      </c>
      <c r="I190">
        <v>63</v>
      </c>
      <c r="J190" t="str" cm="1">
        <f t="array" ref="J190">_xlfn.IFS(I190&lt;=30, "Young Adult", I190&gt;=50, "Senior", I190&gt;30, "Adult")</f>
        <v>Senior</v>
      </c>
      <c r="K190" t="s">
        <v>7</v>
      </c>
      <c r="L190">
        <v>1</v>
      </c>
      <c r="M190">
        <v>50</v>
      </c>
      <c r="N190">
        <f>L190 * M190</f>
        <v>50</v>
      </c>
      <c r="O190">
        <f>N190*$R$3</f>
        <v>0.75</v>
      </c>
    </row>
    <row r="191" spans="1:15">
      <c r="A191">
        <v>190</v>
      </c>
      <c r="B191">
        <f>DAY($F191)</f>
        <v>4</v>
      </c>
      <c r="C191" t="str">
        <f>TEXT(F191,"mmmm")</f>
        <v>May</v>
      </c>
      <c r="D191">
        <f>MONTH($F191)</f>
        <v>5</v>
      </c>
      <c r="E191">
        <f>YEAR($F191)</f>
        <v>2023</v>
      </c>
      <c r="F191" s="10">
        <v>45050</v>
      </c>
      <c r="G191" t="s">
        <v>219</v>
      </c>
      <c r="H191" t="s">
        <v>27</v>
      </c>
      <c r="I191">
        <v>60</v>
      </c>
      <c r="J191" t="str" cm="1">
        <f t="array" ref="J191">_xlfn.IFS(I191&lt;=30, "Young Adult", I191&gt;=50, "Senior", I191&gt;30, "Adult")</f>
        <v>Senior</v>
      </c>
      <c r="K191" t="s">
        <v>7</v>
      </c>
      <c r="L191">
        <v>3</v>
      </c>
      <c r="M191">
        <v>30</v>
      </c>
      <c r="N191">
        <f>L191 * M191</f>
        <v>90</v>
      </c>
      <c r="O191">
        <f>N191*$R$3</f>
        <v>1.3499999999999999</v>
      </c>
    </row>
    <row r="192" spans="1:15">
      <c r="A192">
        <v>191</v>
      </c>
      <c r="B192">
        <f>DAY($F192)</f>
        <v>18</v>
      </c>
      <c r="C192" t="str">
        <f>TEXT(F192,"mmmm")</f>
        <v>October</v>
      </c>
      <c r="D192">
        <f>MONTH($F192)</f>
        <v>10</v>
      </c>
      <c r="E192">
        <f>YEAR($F192)</f>
        <v>2023</v>
      </c>
      <c r="F192" s="10">
        <v>45217</v>
      </c>
      <c r="G192" t="s">
        <v>220</v>
      </c>
      <c r="H192" t="s">
        <v>24</v>
      </c>
      <c r="I192">
        <v>64</v>
      </c>
      <c r="J192" t="str" cm="1">
        <f t="array" ref="J192">_xlfn.IFS(I192&lt;=30, "Young Adult", I192&gt;=50, "Senior", I192&gt;30, "Adult")</f>
        <v>Senior</v>
      </c>
      <c r="K192" t="s">
        <v>7</v>
      </c>
      <c r="L192">
        <v>1</v>
      </c>
      <c r="M192">
        <v>25</v>
      </c>
      <c r="N192">
        <f>L192 * M192</f>
        <v>25</v>
      </c>
      <c r="O192">
        <f>N192*$R$3</f>
        <v>0.375</v>
      </c>
    </row>
    <row r="193" spans="1:15">
      <c r="A193">
        <v>192</v>
      </c>
      <c r="B193">
        <f>DAY($F193)</f>
        <v>10</v>
      </c>
      <c r="C193" t="str">
        <f>TEXT(F193,"mmmm")</f>
        <v>February</v>
      </c>
      <c r="D193">
        <f>MONTH($F193)</f>
        <v>2</v>
      </c>
      <c r="E193">
        <f>YEAR($F193)</f>
        <v>2023</v>
      </c>
      <c r="F193" s="10">
        <v>44967</v>
      </c>
      <c r="G193" t="s">
        <v>221</v>
      </c>
      <c r="H193" t="s">
        <v>24</v>
      </c>
      <c r="I193">
        <v>62</v>
      </c>
      <c r="J193" t="str" cm="1">
        <f t="array" ref="J193">_xlfn.IFS(I193&lt;=30, "Young Adult", I193&gt;=50, "Senior", I193&gt;30, "Adult")</f>
        <v>Senior</v>
      </c>
      <c r="K193" t="s">
        <v>7</v>
      </c>
      <c r="L193">
        <v>2</v>
      </c>
      <c r="M193">
        <v>50</v>
      </c>
      <c r="N193">
        <f>L193 * M193</f>
        <v>100</v>
      </c>
      <c r="O193">
        <f>N193*$R$3</f>
        <v>1.5</v>
      </c>
    </row>
    <row r="194" spans="1:15">
      <c r="A194">
        <v>193</v>
      </c>
      <c r="B194">
        <f>DAY($F194)</f>
        <v>13</v>
      </c>
      <c r="C194" t="str">
        <f>TEXT(F194,"mmmm")</f>
        <v>February</v>
      </c>
      <c r="D194">
        <f>MONTH($F194)</f>
        <v>2</v>
      </c>
      <c r="E194">
        <f>YEAR($F194)</f>
        <v>2023</v>
      </c>
      <c r="F194" s="10">
        <v>44970</v>
      </c>
      <c r="G194" t="s">
        <v>222</v>
      </c>
      <c r="H194" t="s">
        <v>24</v>
      </c>
      <c r="I194">
        <v>35</v>
      </c>
      <c r="J194" t="str" cm="1">
        <f t="array" ref="J194">_xlfn.IFS(I194&lt;=30, "Young Adult", I194&gt;=50, "Senior", I194&gt;30, "Adult")</f>
        <v>Adult</v>
      </c>
      <c r="K194" t="s">
        <v>7</v>
      </c>
      <c r="L194">
        <v>3</v>
      </c>
      <c r="M194">
        <v>500</v>
      </c>
      <c r="N194">
        <f>L194 * M194</f>
        <v>1500</v>
      </c>
      <c r="O194">
        <f>N194*$R$3</f>
        <v>22.5</v>
      </c>
    </row>
    <row r="195" spans="1:15">
      <c r="A195">
        <v>194</v>
      </c>
      <c r="B195">
        <f>DAY($F195)</f>
        <v>6</v>
      </c>
      <c r="C195" t="str">
        <f>TEXT(F195,"mmmm")</f>
        <v>September</v>
      </c>
      <c r="D195">
        <f>MONTH($F195)</f>
        <v>9</v>
      </c>
      <c r="E195">
        <f>YEAR($F195)</f>
        <v>2023</v>
      </c>
      <c r="F195" s="10">
        <v>45175</v>
      </c>
      <c r="G195" t="s">
        <v>223</v>
      </c>
      <c r="H195" t="s">
        <v>24</v>
      </c>
      <c r="I195">
        <v>55</v>
      </c>
      <c r="J195" t="str" cm="1">
        <f t="array" ref="J195">_xlfn.IFS(I195&lt;=30, "Young Adult", I195&gt;=50, "Senior", I195&gt;30, "Adult")</f>
        <v>Senior</v>
      </c>
      <c r="K195" t="s">
        <v>8</v>
      </c>
      <c r="L195">
        <v>4</v>
      </c>
      <c r="M195">
        <v>50</v>
      </c>
      <c r="N195">
        <f>L195 * M195</f>
        <v>200</v>
      </c>
      <c r="O195">
        <f>N195*$R$3</f>
        <v>3</v>
      </c>
    </row>
    <row r="196" spans="1:15">
      <c r="A196">
        <v>195</v>
      </c>
      <c r="B196">
        <f>DAY($F196)</f>
        <v>5</v>
      </c>
      <c r="C196" t="str">
        <f>TEXT(F196,"mmmm")</f>
        <v>February</v>
      </c>
      <c r="D196">
        <f>MONTH($F196)</f>
        <v>2</v>
      </c>
      <c r="E196">
        <f>YEAR($F196)</f>
        <v>2023</v>
      </c>
      <c r="F196" s="10">
        <v>44962</v>
      </c>
      <c r="G196" t="s">
        <v>224</v>
      </c>
      <c r="H196" t="s">
        <v>24</v>
      </c>
      <c r="I196">
        <v>52</v>
      </c>
      <c r="J196" t="str" cm="1">
        <f t="array" ref="J196">_xlfn.IFS(I196&lt;=30, "Young Adult", I196&gt;=50, "Senior", I196&gt;30, "Adult")</f>
        <v>Senior</v>
      </c>
      <c r="K196" t="s">
        <v>8</v>
      </c>
      <c r="L196">
        <v>1</v>
      </c>
      <c r="M196">
        <v>30</v>
      </c>
      <c r="N196">
        <f>L196 * M196</f>
        <v>30</v>
      </c>
      <c r="O196">
        <f>N196*$R$3</f>
        <v>0.44999999999999996</v>
      </c>
    </row>
    <row r="197" spans="1:15">
      <c r="A197">
        <v>196</v>
      </c>
      <c r="B197">
        <f>DAY($F197)</f>
        <v>30</v>
      </c>
      <c r="C197" t="str">
        <f>TEXT(F197,"mmmm")</f>
        <v>September</v>
      </c>
      <c r="D197">
        <f>MONTH($F197)</f>
        <v>9</v>
      </c>
      <c r="E197">
        <f>YEAR($F197)</f>
        <v>2023</v>
      </c>
      <c r="F197" s="10">
        <v>45199</v>
      </c>
      <c r="G197" t="s">
        <v>225</v>
      </c>
      <c r="H197" t="s">
        <v>27</v>
      </c>
      <c r="I197">
        <v>32</v>
      </c>
      <c r="J197" t="str" cm="1">
        <f t="array" ref="J197">_xlfn.IFS(I197&lt;=30, "Young Adult", I197&gt;=50, "Senior", I197&gt;30, "Adult")</f>
        <v>Adult</v>
      </c>
      <c r="K197" t="s">
        <v>8</v>
      </c>
      <c r="L197">
        <v>3</v>
      </c>
      <c r="M197">
        <v>300</v>
      </c>
      <c r="N197">
        <f>L197 * M197</f>
        <v>900</v>
      </c>
      <c r="O197">
        <f>N197*$R$3</f>
        <v>13.5</v>
      </c>
    </row>
    <row r="198" spans="1:15">
      <c r="A198">
        <v>197</v>
      </c>
      <c r="B198">
        <f>DAY($F198)</f>
        <v>6</v>
      </c>
      <c r="C198" t="str">
        <f>TEXT(F198,"mmmm")</f>
        <v>March</v>
      </c>
      <c r="D198">
        <f>MONTH($F198)</f>
        <v>3</v>
      </c>
      <c r="E198">
        <f>YEAR($F198)</f>
        <v>2023</v>
      </c>
      <c r="F198" s="10">
        <v>44991</v>
      </c>
      <c r="G198" t="s">
        <v>226</v>
      </c>
      <c r="H198" t="s">
        <v>27</v>
      </c>
      <c r="I198">
        <v>42</v>
      </c>
      <c r="J198" t="str" cm="1">
        <f t="array" ref="J198">_xlfn.IFS(I198&lt;=30, "Young Adult", I198&gt;=50, "Senior", I198&gt;30, "Adult")</f>
        <v>Adult</v>
      </c>
      <c r="K198" t="s">
        <v>8</v>
      </c>
      <c r="L198">
        <v>4</v>
      </c>
      <c r="M198">
        <v>50</v>
      </c>
      <c r="N198">
        <f>L198 * M198</f>
        <v>200</v>
      </c>
      <c r="O198">
        <f>N198*$R$3</f>
        <v>3</v>
      </c>
    </row>
    <row r="199" spans="1:15">
      <c r="A199">
        <v>198</v>
      </c>
      <c r="B199">
        <f>DAY($F199)</f>
        <v>7</v>
      </c>
      <c r="C199" t="str">
        <f>TEXT(F199,"mmmm")</f>
        <v>March</v>
      </c>
      <c r="D199">
        <f>MONTH($F199)</f>
        <v>3</v>
      </c>
      <c r="E199">
        <f>YEAR($F199)</f>
        <v>2023</v>
      </c>
      <c r="F199" s="10">
        <v>44992</v>
      </c>
      <c r="G199" t="s">
        <v>227</v>
      </c>
      <c r="H199" t="s">
        <v>27</v>
      </c>
      <c r="I199">
        <v>54</v>
      </c>
      <c r="J199" t="str" cm="1">
        <f t="array" ref="J199">_xlfn.IFS(I199&lt;=30, "Young Adult", I199&gt;=50, "Senior", I199&gt;30, "Adult")</f>
        <v>Senior</v>
      </c>
      <c r="K199" t="s">
        <v>7</v>
      </c>
      <c r="L199">
        <v>3</v>
      </c>
      <c r="M199">
        <v>300</v>
      </c>
      <c r="N199">
        <f>L199 * M199</f>
        <v>900</v>
      </c>
      <c r="O199">
        <f>N199*$R$3</f>
        <v>13.5</v>
      </c>
    </row>
    <row r="200" spans="1:15">
      <c r="A200">
        <v>199</v>
      </c>
      <c r="B200">
        <f>DAY($F200)</f>
        <v>4</v>
      </c>
      <c r="C200" t="str">
        <f>TEXT(F200,"mmmm")</f>
        <v>December</v>
      </c>
      <c r="D200">
        <f>MONTH($F200)</f>
        <v>12</v>
      </c>
      <c r="E200">
        <f>YEAR($F200)</f>
        <v>2023</v>
      </c>
      <c r="F200" s="10">
        <v>45264</v>
      </c>
      <c r="G200" t="s">
        <v>228</v>
      </c>
      <c r="H200" t="s">
        <v>24</v>
      </c>
      <c r="I200">
        <v>45</v>
      </c>
      <c r="J200" t="str" cm="1">
        <f t="array" ref="J200">_xlfn.IFS(I200&lt;=30, "Young Adult", I200&gt;=50, "Senior", I200&gt;30, "Adult")</f>
        <v>Adult</v>
      </c>
      <c r="K200" t="s">
        <v>7</v>
      </c>
      <c r="L200">
        <v>3</v>
      </c>
      <c r="M200">
        <v>500</v>
      </c>
      <c r="N200">
        <f>L200 * M200</f>
        <v>1500</v>
      </c>
      <c r="O200">
        <f>N200*$R$3</f>
        <v>22.5</v>
      </c>
    </row>
    <row r="201" spans="1:15">
      <c r="A201">
        <v>200</v>
      </c>
      <c r="B201">
        <f>DAY($F201)</f>
        <v>1</v>
      </c>
      <c r="C201" t="str">
        <f>TEXT(F201,"mmmm")</f>
        <v>September</v>
      </c>
      <c r="D201">
        <f>MONTH($F201)</f>
        <v>9</v>
      </c>
      <c r="E201">
        <f>YEAR($F201)</f>
        <v>2023</v>
      </c>
      <c r="F201" s="10">
        <v>45170</v>
      </c>
      <c r="G201" t="s">
        <v>229</v>
      </c>
      <c r="H201" t="s">
        <v>24</v>
      </c>
      <c r="I201">
        <v>27</v>
      </c>
      <c r="J201" t="str" cm="1">
        <f t="array" ref="J201">_xlfn.IFS(I201&lt;=30, "Young Adult", I201&gt;=50, "Senior", I201&gt;30, "Adult")</f>
        <v>Young Adult</v>
      </c>
      <c r="K201" t="s">
        <v>7</v>
      </c>
      <c r="L201">
        <v>3</v>
      </c>
      <c r="M201">
        <v>50</v>
      </c>
      <c r="N201">
        <f>L201 * M201</f>
        <v>150</v>
      </c>
      <c r="O201">
        <f>N201*$R$3</f>
        <v>2.25</v>
      </c>
    </row>
    <row r="202" spans="1:15">
      <c r="A202">
        <v>201</v>
      </c>
      <c r="B202">
        <f>DAY($F202)</f>
        <v>9</v>
      </c>
      <c r="C202" t="str">
        <f>TEXT(F202,"mmmm")</f>
        <v>October</v>
      </c>
      <c r="D202">
        <f>MONTH($F202)</f>
        <v>10</v>
      </c>
      <c r="E202">
        <f>YEAR($F202)</f>
        <v>2023</v>
      </c>
      <c r="F202" s="10">
        <v>45208</v>
      </c>
      <c r="G202" t="s">
        <v>230</v>
      </c>
      <c r="H202" t="s">
        <v>24</v>
      </c>
      <c r="I202">
        <v>56</v>
      </c>
      <c r="J202" t="str" cm="1">
        <f t="array" ref="J202">_xlfn.IFS(I202&lt;=30, "Young Adult", I202&gt;=50, "Senior", I202&gt;30, "Adult")</f>
        <v>Senior</v>
      </c>
      <c r="K202" t="s">
        <v>9</v>
      </c>
      <c r="L202">
        <v>1</v>
      </c>
      <c r="M202">
        <v>25</v>
      </c>
      <c r="N202">
        <f>L202 * M202</f>
        <v>25</v>
      </c>
      <c r="O202">
        <f>N202*$R$3</f>
        <v>0.375</v>
      </c>
    </row>
    <row r="203" spans="1:15">
      <c r="A203">
        <v>202</v>
      </c>
      <c r="B203">
        <f>DAY($F203)</f>
        <v>26</v>
      </c>
      <c r="C203" t="str">
        <f>TEXT(F203,"mmmm")</f>
        <v>March</v>
      </c>
      <c r="D203">
        <f>MONTH($F203)</f>
        <v>3</v>
      </c>
      <c r="E203">
        <f>YEAR($F203)</f>
        <v>2023</v>
      </c>
      <c r="F203" s="10">
        <v>45011</v>
      </c>
      <c r="G203" t="s">
        <v>231</v>
      </c>
      <c r="H203" t="s">
        <v>27</v>
      </c>
      <c r="I203">
        <v>34</v>
      </c>
      <c r="J203" t="str" cm="1">
        <f t="array" ref="J203">_xlfn.IFS(I203&lt;=30, "Young Adult", I203&gt;=50, "Senior", I203&gt;30, "Adult")</f>
        <v>Adult</v>
      </c>
      <c r="K203" t="s">
        <v>8</v>
      </c>
      <c r="L203">
        <v>4</v>
      </c>
      <c r="M203">
        <v>300</v>
      </c>
      <c r="N203">
        <f>L203 * M203</f>
        <v>1200</v>
      </c>
      <c r="O203">
        <f>N203*$R$3</f>
        <v>18</v>
      </c>
    </row>
    <row r="204" spans="1:15">
      <c r="A204">
        <v>203</v>
      </c>
      <c r="B204">
        <f>DAY($F204)</f>
        <v>16</v>
      </c>
      <c r="C204" t="str">
        <f>TEXT(F204,"mmmm")</f>
        <v>May</v>
      </c>
      <c r="D204">
        <f>MONTH($F204)</f>
        <v>5</v>
      </c>
      <c r="E204">
        <f>YEAR($F204)</f>
        <v>2023</v>
      </c>
      <c r="F204" s="10">
        <v>45062</v>
      </c>
      <c r="G204" t="s">
        <v>232</v>
      </c>
      <c r="H204" t="s">
        <v>24</v>
      </c>
      <c r="I204">
        <v>56</v>
      </c>
      <c r="J204" t="str" cm="1">
        <f t="array" ref="J204">_xlfn.IFS(I204&lt;=30, "Young Adult", I204&gt;=50, "Senior", I204&gt;30, "Adult")</f>
        <v>Senior</v>
      </c>
      <c r="K204" t="s">
        <v>8</v>
      </c>
      <c r="L204">
        <v>2</v>
      </c>
      <c r="M204">
        <v>500</v>
      </c>
      <c r="N204">
        <f>L204 * M204</f>
        <v>1000</v>
      </c>
      <c r="O204">
        <f>N204*$R$3</f>
        <v>15</v>
      </c>
    </row>
    <row r="205" spans="1:15">
      <c r="A205">
        <v>204</v>
      </c>
      <c r="B205">
        <f>DAY($F205)</f>
        <v>28</v>
      </c>
      <c r="C205" t="str">
        <f>TEXT(F205,"mmmm")</f>
        <v>September</v>
      </c>
      <c r="D205">
        <f>MONTH($F205)</f>
        <v>9</v>
      </c>
      <c r="E205">
        <f>YEAR($F205)</f>
        <v>2023</v>
      </c>
      <c r="F205" s="10">
        <v>45197</v>
      </c>
      <c r="G205" t="s">
        <v>233</v>
      </c>
      <c r="H205" t="s">
        <v>24</v>
      </c>
      <c r="I205">
        <v>39</v>
      </c>
      <c r="J205" t="str" cm="1">
        <f t="array" ref="J205">_xlfn.IFS(I205&lt;=30, "Young Adult", I205&gt;=50, "Senior", I205&gt;30, "Adult")</f>
        <v>Adult</v>
      </c>
      <c r="K205" t="s">
        <v>7</v>
      </c>
      <c r="L205">
        <v>1</v>
      </c>
      <c r="M205">
        <v>25</v>
      </c>
      <c r="N205">
        <f>L205 * M205</f>
        <v>25</v>
      </c>
      <c r="O205">
        <f>N205*$R$3</f>
        <v>0.375</v>
      </c>
    </row>
    <row r="206" spans="1:15">
      <c r="A206">
        <v>205</v>
      </c>
      <c r="B206">
        <f>DAY($F206)</f>
        <v>7</v>
      </c>
      <c r="C206" t="str">
        <f>TEXT(F206,"mmmm")</f>
        <v>November</v>
      </c>
      <c r="D206">
        <f>MONTH($F206)</f>
        <v>11</v>
      </c>
      <c r="E206">
        <f>YEAR($F206)</f>
        <v>2023</v>
      </c>
      <c r="F206" s="10">
        <v>45237</v>
      </c>
      <c r="G206" t="s">
        <v>234</v>
      </c>
      <c r="H206" t="s">
        <v>27</v>
      </c>
      <c r="I206">
        <v>43</v>
      </c>
      <c r="J206" t="str" cm="1">
        <f t="array" ref="J206">_xlfn.IFS(I206&lt;=30, "Young Adult", I206&gt;=50, "Senior", I206&gt;30, "Adult")</f>
        <v>Adult</v>
      </c>
      <c r="K206" t="s">
        <v>8</v>
      </c>
      <c r="L206">
        <v>1</v>
      </c>
      <c r="M206">
        <v>25</v>
      </c>
      <c r="N206">
        <f>L206 * M206</f>
        <v>25</v>
      </c>
      <c r="O206">
        <f>N206*$R$3</f>
        <v>0.375</v>
      </c>
    </row>
    <row r="207" spans="1:15">
      <c r="A207">
        <v>206</v>
      </c>
      <c r="B207">
        <f>DAY($F207)</f>
        <v>5</v>
      </c>
      <c r="C207" t="str">
        <f>TEXT(F207,"mmmm")</f>
        <v>August</v>
      </c>
      <c r="D207">
        <f>MONTH($F207)</f>
        <v>8</v>
      </c>
      <c r="E207">
        <f>YEAR($F207)</f>
        <v>2023</v>
      </c>
      <c r="F207" s="10">
        <v>45143</v>
      </c>
      <c r="G207" t="s">
        <v>235</v>
      </c>
      <c r="H207" t="s">
        <v>24</v>
      </c>
      <c r="I207">
        <v>61</v>
      </c>
      <c r="J207" t="str" cm="1">
        <f t="array" ref="J207">_xlfn.IFS(I207&lt;=30, "Young Adult", I207&gt;=50, "Senior", I207&gt;30, "Adult")</f>
        <v>Senior</v>
      </c>
      <c r="K207" t="s">
        <v>8</v>
      </c>
      <c r="L207">
        <v>1</v>
      </c>
      <c r="M207">
        <v>25</v>
      </c>
      <c r="N207">
        <f>L207 * M207</f>
        <v>25</v>
      </c>
      <c r="O207">
        <f>N207*$R$3</f>
        <v>0.375</v>
      </c>
    </row>
    <row r="208" spans="1:15">
      <c r="A208">
        <v>207</v>
      </c>
      <c r="B208">
        <f>DAY($F208)</f>
        <v>19</v>
      </c>
      <c r="C208" t="str">
        <f>TEXT(F208,"mmmm")</f>
        <v>April</v>
      </c>
      <c r="D208">
        <f>MONTH($F208)</f>
        <v>4</v>
      </c>
      <c r="E208">
        <f>YEAR($F208)</f>
        <v>2023</v>
      </c>
      <c r="F208" s="10">
        <v>45035</v>
      </c>
      <c r="G208" t="s">
        <v>236</v>
      </c>
      <c r="H208" t="s">
        <v>27</v>
      </c>
      <c r="I208">
        <v>42</v>
      </c>
      <c r="J208" t="str" cm="1">
        <f t="array" ref="J208">_xlfn.IFS(I208&lt;=30, "Young Adult", I208&gt;=50, "Senior", I208&gt;30, "Adult")</f>
        <v>Adult</v>
      </c>
      <c r="K208" t="s">
        <v>7</v>
      </c>
      <c r="L208">
        <v>2</v>
      </c>
      <c r="M208">
        <v>25</v>
      </c>
      <c r="N208">
        <f>L208 * M208</f>
        <v>50</v>
      </c>
      <c r="O208">
        <f>N208*$R$3</f>
        <v>0.75</v>
      </c>
    </row>
    <row r="209" spans="1:15">
      <c r="A209">
        <v>208</v>
      </c>
      <c r="B209">
        <f>DAY($F209)</f>
        <v>4</v>
      </c>
      <c r="C209" t="str">
        <f>TEXT(F209,"mmmm")</f>
        <v>October</v>
      </c>
      <c r="D209">
        <f>MONTH($F209)</f>
        <v>10</v>
      </c>
      <c r="E209">
        <f>YEAR($F209)</f>
        <v>2023</v>
      </c>
      <c r="F209" s="10">
        <v>45203</v>
      </c>
      <c r="G209" t="s">
        <v>237</v>
      </c>
      <c r="H209" t="s">
        <v>27</v>
      </c>
      <c r="I209">
        <v>34</v>
      </c>
      <c r="J209" t="str" cm="1">
        <f t="array" ref="J209">_xlfn.IFS(I209&lt;=30, "Young Adult", I209&gt;=50, "Senior", I209&gt;30, "Adult")</f>
        <v>Adult</v>
      </c>
      <c r="K209" t="s">
        <v>9</v>
      </c>
      <c r="L209">
        <v>4</v>
      </c>
      <c r="M209">
        <v>50</v>
      </c>
      <c r="N209">
        <f>L209 * M209</f>
        <v>200</v>
      </c>
      <c r="O209">
        <f>N209*$R$3</f>
        <v>3</v>
      </c>
    </row>
    <row r="210" spans="1:15">
      <c r="A210">
        <v>209</v>
      </c>
      <c r="B210">
        <f>DAY($F210)</f>
        <v>20</v>
      </c>
      <c r="C210" t="str">
        <f>TEXT(F210,"mmmm")</f>
        <v>December</v>
      </c>
      <c r="D210">
        <f>MONTH($F210)</f>
        <v>12</v>
      </c>
      <c r="E210">
        <f>YEAR($F210)</f>
        <v>2023</v>
      </c>
      <c r="F210" s="10">
        <v>45280</v>
      </c>
      <c r="G210" t="s">
        <v>238</v>
      </c>
      <c r="H210" t="s">
        <v>27</v>
      </c>
      <c r="I210">
        <v>30</v>
      </c>
      <c r="J210" t="str" cm="1">
        <f t="array" ref="J210">_xlfn.IFS(I210&lt;=30, "Young Adult", I210&gt;=50, "Senior", I210&gt;30, "Adult")</f>
        <v>Young Adult</v>
      </c>
      <c r="K210" t="s">
        <v>9</v>
      </c>
      <c r="L210">
        <v>4</v>
      </c>
      <c r="M210">
        <v>50</v>
      </c>
      <c r="N210">
        <f>L210 * M210</f>
        <v>200</v>
      </c>
      <c r="O210">
        <f>N210*$R$3</f>
        <v>3</v>
      </c>
    </row>
    <row r="211" spans="1:15">
      <c r="A211">
        <v>210</v>
      </c>
      <c r="B211">
        <f>DAY($F211)</f>
        <v>13</v>
      </c>
      <c r="C211" t="str">
        <f>TEXT(F211,"mmmm")</f>
        <v>April</v>
      </c>
      <c r="D211">
        <f>MONTH($F211)</f>
        <v>4</v>
      </c>
      <c r="E211">
        <f>YEAR($F211)</f>
        <v>2023</v>
      </c>
      <c r="F211" s="10">
        <v>45029</v>
      </c>
      <c r="G211" t="s">
        <v>239</v>
      </c>
      <c r="H211" t="s">
        <v>24</v>
      </c>
      <c r="I211">
        <v>37</v>
      </c>
      <c r="J211" t="str" cm="1">
        <f t="array" ref="J211">_xlfn.IFS(I211&lt;=30, "Young Adult", I211&gt;=50, "Senior", I211&gt;30, "Adult")</f>
        <v>Adult</v>
      </c>
      <c r="K211" t="s">
        <v>9</v>
      </c>
      <c r="L211">
        <v>4</v>
      </c>
      <c r="M211">
        <v>50</v>
      </c>
      <c r="N211">
        <f>L211 * M211</f>
        <v>200</v>
      </c>
      <c r="O211">
        <f>N211*$R$3</f>
        <v>3</v>
      </c>
    </row>
    <row r="212" spans="1:15">
      <c r="A212">
        <v>211</v>
      </c>
      <c r="B212">
        <f>DAY($F212)</f>
        <v>1</v>
      </c>
      <c r="C212" t="str">
        <f>TEXT(F212,"mmmm")</f>
        <v>January</v>
      </c>
      <c r="D212">
        <f>MONTH($F212)</f>
        <v>1</v>
      </c>
      <c r="E212">
        <f>YEAR($F212)</f>
        <v>2024</v>
      </c>
      <c r="F212" s="10">
        <v>45292</v>
      </c>
      <c r="G212" t="s">
        <v>240</v>
      </c>
      <c r="H212" t="s">
        <v>24</v>
      </c>
      <c r="I212">
        <v>42</v>
      </c>
      <c r="J212" t="str" cm="1">
        <f t="array" ref="J212">_xlfn.IFS(I212&lt;=30, "Young Adult", I212&gt;=50, "Senior", I212&gt;30, "Adult")</f>
        <v>Adult</v>
      </c>
      <c r="K212" t="s">
        <v>7</v>
      </c>
      <c r="L212">
        <v>3</v>
      </c>
      <c r="M212">
        <v>500</v>
      </c>
      <c r="N212">
        <f>L212 * M212</f>
        <v>1500</v>
      </c>
      <c r="O212">
        <f>N212*$R$3</f>
        <v>22.5</v>
      </c>
    </row>
    <row r="213" spans="1:15">
      <c r="A213">
        <v>212</v>
      </c>
      <c r="B213">
        <f>DAY($F213)</f>
        <v>9</v>
      </c>
      <c r="C213" t="str">
        <f>TEXT(F213,"mmmm")</f>
        <v>June</v>
      </c>
      <c r="D213">
        <f>MONTH($F213)</f>
        <v>6</v>
      </c>
      <c r="E213">
        <f>YEAR($F213)</f>
        <v>2023</v>
      </c>
      <c r="F213" s="10">
        <v>45086</v>
      </c>
      <c r="G213" t="s">
        <v>241</v>
      </c>
      <c r="H213" t="s">
        <v>24</v>
      </c>
      <c r="I213">
        <v>21</v>
      </c>
      <c r="J213" t="str" cm="1">
        <f t="array" ref="J213">_xlfn.IFS(I213&lt;=30, "Young Adult", I213&gt;=50, "Senior", I213&gt;30, "Adult")</f>
        <v>Young Adult</v>
      </c>
      <c r="K213" t="s">
        <v>8</v>
      </c>
      <c r="L213">
        <v>3</v>
      </c>
      <c r="M213">
        <v>500</v>
      </c>
      <c r="N213">
        <f>L213 * M213</f>
        <v>1500</v>
      </c>
      <c r="O213">
        <f>N213*$R$3</f>
        <v>22.5</v>
      </c>
    </row>
    <row r="214" spans="1:15">
      <c r="A214">
        <v>213</v>
      </c>
      <c r="B214">
        <f>DAY($F214)</f>
        <v>24</v>
      </c>
      <c r="C214" t="str">
        <f>TEXT(F214,"mmmm")</f>
        <v>July</v>
      </c>
      <c r="D214">
        <f>MONTH($F214)</f>
        <v>7</v>
      </c>
      <c r="E214">
        <f>YEAR($F214)</f>
        <v>2023</v>
      </c>
      <c r="F214" s="10">
        <v>45131</v>
      </c>
      <c r="G214" t="s">
        <v>242</v>
      </c>
      <c r="H214" t="s">
        <v>24</v>
      </c>
      <c r="I214">
        <v>27</v>
      </c>
      <c r="J214" t="str" cm="1">
        <f t="array" ref="J214">_xlfn.IFS(I214&lt;=30, "Young Adult", I214&gt;=50, "Senior", I214&gt;30, "Adult")</f>
        <v>Young Adult</v>
      </c>
      <c r="K214" t="s">
        <v>7</v>
      </c>
      <c r="L214">
        <v>3</v>
      </c>
      <c r="M214">
        <v>500</v>
      </c>
      <c r="N214">
        <f>L214 * M214</f>
        <v>1500</v>
      </c>
      <c r="O214">
        <f>N214*$R$3</f>
        <v>22.5</v>
      </c>
    </row>
    <row r="215" spans="1:15">
      <c r="A215">
        <v>214</v>
      </c>
      <c r="B215">
        <f>DAY($F215)</f>
        <v>10</v>
      </c>
      <c r="C215" t="str">
        <f>TEXT(F215,"mmmm")</f>
        <v>December</v>
      </c>
      <c r="D215">
        <f>MONTH($F215)</f>
        <v>12</v>
      </c>
      <c r="E215">
        <f>YEAR($F215)</f>
        <v>2023</v>
      </c>
      <c r="F215" s="10">
        <v>45270</v>
      </c>
      <c r="G215" t="s">
        <v>243</v>
      </c>
      <c r="H215" t="s">
        <v>24</v>
      </c>
      <c r="I215">
        <v>20</v>
      </c>
      <c r="J215" t="str" cm="1">
        <f t="array" ref="J215">_xlfn.IFS(I215&lt;=30, "Young Adult", I215&gt;=50, "Senior", I215&gt;30, "Adult")</f>
        <v>Young Adult</v>
      </c>
      <c r="K215" t="s">
        <v>7</v>
      </c>
      <c r="L215">
        <v>2</v>
      </c>
      <c r="M215">
        <v>30</v>
      </c>
      <c r="N215">
        <f>L215 * M215</f>
        <v>60</v>
      </c>
      <c r="O215">
        <f>N215*$R$3</f>
        <v>0.89999999999999991</v>
      </c>
    </row>
    <row r="216" spans="1:15">
      <c r="A216">
        <v>215</v>
      </c>
      <c r="B216">
        <f>DAY($F216)</f>
        <v>29</v>
      </c>
      <c r="C216" t="str">
        <f>TEXT(F216,"mmmm")</f>
        <v>November</v>
      </c>
      <c r="D216">
        <f>MONTH($F216)</f>
        <v>11</v>
      </c>
      <c r="E216">
        <f>YEAR($F216)</f>
        <v>2023</v>
      </c>
      <c r="F216" s="10">
        <v>45259</v>
      </c>
      <c r="G216" t="s">
        <v>244</v>
      </c>
      <c r="H216" t="s">
        <v>24</v>
      </c>
      <c r="I216">
        <v>58</v>
      </c>
      <c r="J216" t="str" cm="1">
        <f t="array" ref="J216">_xlfn.IFS(I216&lt;=30, "Young Adult", I216&gt;=50, "Senior", I216&gt;30, "Adult")</f>
        <v>Senior</v>
      </c>
      <c r="K216" t="s">
        <v>8</v>
      </c>
      <c r="L216">
        <v>3</v>
      </c>
      <c r="M216">
        <v>500</v>
      </c>
      <c r="N216">
        <f>L216 * M216</f>
        <v>1500</v>
      </c>
      <c r="O216">
        <f>N216*$R$3</f>
        <v>22.5</v>
      </c>
    </row>
    <row r="217" spans="1:15">
      <c r="A217">
        <v>216</v>
      </c>
      <c r="B217">
        <f>DAY($F217)</f>
        <v>11</v>
      </c>
      <c r="C217" t="str">
        <f>TEXT(F217,"mmmm")</f>
        <v>July</v>
      </c>
      <c r="D217">
        <f>MONTH($F217)</f>
        <v>7</v>
      </c>
      <c r="E217">
        <f>YEAR($F217)</f>
        <v>2023</v>
      </c>
      <c r="F217" s="10">
        <v>45118</v>
      </c>
      <c r="G217" t="s">
        <v>245</v>
      </c>
      <c r="H217" t="s">
        <v>24</v>
      </c>
      <c r="I217">
        <v>62</v>
      </c>
      <c r="J217" t="str" cm="1">
        <f t="array" ref="J217">_xlfn.IFS(I217&lt;=30, "Young Adult", I217&gt;=50, "Senior", I217&gt;30, "Adult")</f>
        <v>Senior</v>
      </c>
      <c r="K217" t="s">
        <v>9</v>
      </c>
      <c r="L217">
        <v>2</v>
      </c>
      <c r="M217">
        <v>50</v>
      </c>
      <c r="N217">
        <f>L217 * M217</f>
        <v>100</v>
      </c>
      <c r="O217">
        <f>N217*$R$3</f>
        <v>1.5</v>
      </c>
    </row>
    <row r="218" spans="1:15">
      <c r="A218">
        <v>217</v>
      </c>
      <c r="B218">
        <f>DAY($F218)</f>
        <v>13</v>
      </c>
      <c r="C218" t="str">
        <f>TEXT(F218,"mmmm")</f>
        <v>August</v>
      </c>
      <c r="D218">
        <f>MONTH($F218)</f>
        <v>8</v>
      </c>
      <c r="E218">
        <f>YEAR($F218)</f>
        <v>2023</v>
      </c>
      <c r="F218" s="10">
        <v>45151</v>
      </c>
      <c r="G218" t="s">
        <v>246</v>
      </c>
      <c r="H218" t="s">
        <v>27</v>
      </c>
      <c r="I218">
        <v>35</v>
      </c>
      <c r="J218" t="str" cm="1">
        <f t="array" ref="J218">_xlfn.IFS(I218&lt;=30, "Young Adult", I218&gt;=50, "Senior", I218&gt;30, "Adult")</f>
        <v>Adult</v>
      </c>
      <c r="K218" t="s">
        <v>9</v>
      </c>
      <c r="L218">
        <v>4</v>
      </c>
      <c r="M218">
        <v>50</v>
      </c>
      <c r="N218">
        <f>L218 * M218</f>
        <v>200</v>
      </c>
      <c r="O218">
        <f>N218*$R$3</f>
        <v>3</v>
      </c>
    </row>
    <row r="219" spans="1:15">
      <c r="A219">
        <v>218</v>
      </c>
      <c r="B219">
        <f>DAY($F219)</f>
        <v>22</v>
      </c>
      <c r="C219" t="str">
        <f>TEXT(F219,"mmmm")</f>
        <v>September</v>
      </c>
      <c r="D219">
        <f>MONTH($F219)</f>
        <v>9</v>
      </c>
      <c r="E219">
        <f>YEAR($F219)</f>
        <v>2023</v>
      </c>
      <c r="F219" s="10">
        <v>45191</v>
      </c>
      <c r="G219" t="s">
        <v>247</v>
      </c>
      <c r="H219" t="s">
        <v>24</v>
      </c>
      <c r="I219">
        <v>64</v>
      </c>
      <c r="J219" t="str" cm="1">
        <f t="array" ref="J219">_xlfn.IFS(I219&lt;=30, "Young Adult", I219&gt;=50, "Senior", I219&gt;30, "Adult")</f>
        <v>Senior</v>
      </c>
      <c r="K219" t="s">
        <v>7</v>
      </c>
      <c r="L219">
        <v>3</v>
      </c>
      <c r="M219">
        <v>30</v>
      </c>
      <c r="N219">
        <f>L219 * M219</f>
        <v>90</v>
      </c>
      <c r="O219">
        <f>N219*$R$3</f>
        <v>1.3499999999999999</v>
      </c>
    </row>
    <row r="220" spans="1:15">
      <c r="A220">
        <v>219</v>
      </c>
      <c r="B220">
        <f>DAY($F220)</f>
        <v>20</v>
      </c>
      <c r="C220" t="str">
        <f>TEXT(F220,"mmmm")</f>
        <v>August</v>
      </c>
      <c r="D220">
        <f>MONTH($F220)</f>
        <v>8</v>
      </c>
      <c r="E220">
        <f>YEAR($F220)</f>
        <v>2023</v>
      </c>
      <c r="F220" s="10">
        <v>45158</v>
      </c>
      <c r="G220" t="s">
        <v>248</v>
      </c>
      <c r="H220" t="s">
        <v>27</v>
      </c>
      <c r="I220">
        <v>53</v>
      </c>
      <c r="J220" t="str" cm="1">
        <f t="array" ref="J220">_xlfn.IFS(I220&lt;=30, "Young Adult", I220&gt;=50, "Senior", I220&gt;30, "Adult")</f>
        <v>Senior</v>
      </c>
      <c r="K220" t="s">
        <v>9</v>
      </c>
      <c r="L220">
        <v>3</v>
      </c>
      <c r="M220">
        <v>30</v>
      </c>
      <c r="N220">
        <f>L220 * M220</f>
        <v>90</v>
      </c>
      <c r="O220">
        <f>N220*$R$3</f>
        <v>1.3499999999999999</v>
      </c>
    </row>
    <row r="221" spans="1:15">
      <c r="A221">
        <v>220</v>
      </c>
      <c r="B221">
        <f>DAY($F221)</f>
        <v>3</v>
      </c>
      <c r="C221" t="str">
        <f>TEXT(F221,"mmmm")</f>
        <v>March</v>
      </c>
      <c r="D221">
        <f>MONTH($F221)</f>
        <v>3</v>
      </c>
      <c r="E221">
        <f>YEAR($F221)</f>
        <v>2023</v>
      </c>
      <c r="F221" s="10">
        <v>44988</v>
      </c>
      <c r="G221" t="s">
        <v>249</v>
      </c>
      <c r="H221" t="s">
        <v>24</v>
      </c>
      <c r="I221">
        <v>64</v>
      </c>
      <c r="J221" t="str" cm="1">
        <f t="array" ref="J221">_xlfn.IFS(I221&lt;=30, "Young Adult", I221&gt;=50, "Senior", I221&gt;30, "Adult")</f>
        <v>Senior</v>
      </c>
      <c r="K221" t="s">
        <v>7</v>
      </c>
      <c r="L221">
        <v>1</v>
      </c>
      <c r="M221">
        <v>500</v>
      </c>
      <c r="N221">
        <f>L221 * M221</f>
        <v>500</v>
      </c>
      <c r="O221">
        <f>N221*$R$3</f>
        <v>7.5</v>
      </c>
    </row>
    <row r="222" spans="1:15">
      <c r="A222">
        <v>221</v>
      </c>
      <c r="B222">
        <f>DAY($F222)</f>
        <v>7</v>
      </c>
      <c r="C222" t="str">
        <f>TEXT(F222,"mmmm")</f>
        <v>May</v>
      </c>
      <c r="D222">
        <f>MONTH($F222)</f>
        <v>5</v>
      </c>
      <c r="E222">
        <f>YEAR($F222)</f>
        <v>2023</v>
      </c>
      <c r="F222" s="10">
        <v>45053</v>
      </c>
      <c r="G222" t="s">
        <v>250</v>
      </c>
      <c r="H222" t="s">
        <v>24</v>
      </c>
      <c r="I222">
        <v>39</v>
      </c>
      <c r="J222" t="str" cm="1">
        <f t="array" ref="J222">_xlfn.IFS(I222&lt;=30, "Young Adult", I222&gt;=50, "Senior", I222&gt;30, "Adult")</f>
        <v>Adult</v>
      </c>
      <c r="K222" t="s">
        <v>7</v>
      </c>
      <c r="L222">
        <v>2</v>
      </c>
      <c r="M222">
        <v>300</v>
      </c>
      <c r="N222">
        <f>L222 * M222</f>
        <v>600</v>
      </c>
      <c r="O222">
        <f>N222*$R$3</f>
        <v>9</v>
      </c>
    </row>
    <row r="223" spans="1:15">
      <c r="A223">
        <v>222</v>
      </c>
      <c r="B223">
        <f>DAY($F223)</f>
        <v>26</v>
      </c>
      <c r="C223" t="str">
        <f>TEXT(F223,"mmmm")</f>
        <v>April</v>
      </c>
      <c r="D223">
        <f>MONTH($F223)</f>
        <v>4</v>
      </c>
      <c r="E223">
        <f>YEAR($F223)</f>
        <v>2023</v>
      </c>
      <c r="F223" s="10">
        <v>45042</v>
      </c>
      <c r="G223" t="s">
        <v>251</v>
      </c>
      <c r="H223" t="s">
        <v>24</v>
      </c>
      <c r="I223">
        <v>51</v>
      </c>
      <c r="J223" t="str" cm="1">
        <f t="array" ref="J223">_xlfn.IFS(I223&lt;=30, "Young Adult", I223&gt;=50, "Senior", I223&gt;30, "Adult")</f>
        <v>Senior</v>
      </c>
      <c r="K223" t="s">
        <v>8</v>
      </c>
      <c r="L223">
        <v>4</v>
      </c>
      <c r="M223">
        <v>30</v>
      </c>
      <c r="N223">
        <f>L223 * M223</f>
        <v>120</v>
      </c>
      <c r="O223">
        <f>N223*$R$3</f>
        <v>1.7999999999999998</v>
      </c>
    </row>
    <row r="224" spans="1:15">
      <c r="A224">
        <v>223</v>
      </c>
      <c r="B224">
        <f>DAY($F224)</f>
        <v>2</v>
      </c>
      <c r="C224" t="str">
        <f>TEXT(F224,"mmmm")</f>
        <v>February</v>
      </c>
      <c r="D224">
        <f>MONTH($F224)</f>
        <v>2</v>
      </c>
      <c r="E224">
        <f>YEAR($F224)</f>
        <v>2023</v>
      </c>
      <c r="F224" s="10">
        <v>44959</v>
      </c>
      <c r="G224" t="s">
        <v>252</v>
      </c>
      <c r="H224" t="s">
        <v>27</v>
      </c>
      <c r="I224">
        <v>64</v>
      </c>
      <c r="J224" t="str" cm="1">
        <f t="array" ref="J224">_xlfn.IFS(I224&lt;=30, "Young Adult", I224&gt;=50, "Senior", I224&gt;30, "Adult")</f>
        <v>Senior</v>
      </c>
      <c r="K224" t="s">
        <v>8</v>
      </c>
      <c r="L224">
        <v>1</v>
      </c>
      <c r="M224">
        <v>25</v>
      </c>
      <c r="N224">
        <f>L224 * M224</f>
        <v>25</v>
      </c>
      <c r="O224">
        <f>N224*$R$3</f>
        <v>0.375</v>
      </c>
    </row>
    <row r="225" spans="1:15">
      <c r="A225">
        <v>224</v>
      </c>
      <c r="B225">
        <f>DAY($F225)</f>
        <v>23</v>
      </c>
      <c r="C225" t="str">
        <f>TEXT(F225,"mmmm")</f>
        <v>June</v>
      </c>
      <c r="D225">
        <f>MONTH($F225)</f>
        <v>6</v>
      </c>
      <c r="E225">
        <f>YEAR($F225)</f>
        <v>2023</v>
      </c>
      <c r="F225" s="10">
        <v>45100</v>
      </c>
      <c r="G225" t="s">
        <v>253</v>
      </c>
      <c r="H225" t="s">
        <v>27</v>
      </c>
      <c r="I225">
        <v>25</v>
      </c>
      <c r="J225" t="str" cm="1">
        <f t="array" ref="J225">_xlfn.IFS(I225&lt;=30, "Young Adult", I225&gt;=50, "Senior", I225&gt;30, "Adult")</f>
        <v>Young Adult</v>
      </c>
      <c r="K225" t="s">
        <v>8</v>
      </c>
      <c r="L225">
        <v>1</v>
      </c>
      <c r="M225">
        <v>50</v>
      </c>
      <c r="N225">
        <f>L225 * M225</f>
        <v>50</v>
      </c>
      <c r="O225">
        <f>N225*$R$3</f>
        <v>0.75</v>
      </c>
    </row>
    <row r="226" spans="1:15">
      <c r="A226">
        <v>225</v>
      </c>
      <c r="B226">
        <f>DAY($F226)</f>
        <v>11</v>
      </c>
      <c r="C226" t="str">
        <f>TEXT(F226,"mmmm")</f>
        <v>January</v>
      </c>
      <c r="D226">
        <f>MONTH($F226)</f>
        <v>1</v>
      </c>
      <c r="E226">
        <f>YEAR($F226)</f>
        <v>2023</v>
      </c>
      <c r="F226" s="10">
        <v>44937</v>
      </c>
      <c r="G226" t="s">
        <v>254</v>
      </c>
      <c r="H226" t="s">
        <v>27</v>
      </c>
      <c r="I226">
        <v>57</v>
      </c>
      <c r="J226" t="str" cm="1">
        <f t="array" ref="J226">_xlfn.IFS(I226&lt;=30, "Young Adult", I226&gt;=50, "Senior", I226&gt;30, "Adult")</f>
        <v>Senior</v>
      </c>
      <c r="K226" t="s">
        <v>7</v>
      </c>
      <c r="L226">
        <v>4</v>
      </c>
      <c r="M226">
        <v>25</v>
      </c>
      <c r="N226">
        <f>L226 * M226</f>
        <v>100</v>
      </c>
      <c r="O226">
        <f>N226*$R$3</f>
        <v>1.5</v>
      </c>
    </row>
    <row r="227" spans="1:15">
      <c r="A227">
        <v>226</v>
      </c>
      <c r="B227">
        <f>DAY($F227)</f>
        <v>29</v>
      </c>
      <c r="C227" t="str">
        <f>TEXT(F227,"mmmm")</f>
        <v>October</v>
      </c>
      <c r="D227">
        <f>MONTH($F227)</f>
        <v>10</v>
      </c>
      <c r="E227">
        <f>YEAR($F227)</f>
        <v>2023</v>
      </c>
      <c r="F227" s="10">
        <v>45228</v>
      </c>
      <c r="G227" t="s">
        <v>255</v>
      </c>
      <c r="H227" t="s">
        <v>27</v>
      </c>
      <c r="I227">
        <v>61</v>
      </c>
      <c r="J227" t="str" cm="1">
        <f t="array" ref="J227">_xlfn.IFS(I227&lt;=30, "Young Adult", I227&gt;=50, "Senior", I227&gt;30, "Adult")</f>
        <v>Senior</v>
      </c>
      <c r="K227" t="s">
        <v>8</v>
      </c>
      <c r="L227">
        <v>1</v>
      </c>
      <c r="M227">
        <v>50</v>
      </c>
      <c r="N227">
        <f>L227 * M227</f>
        <v>50</v>
      </c>
      <c r="O227">
        <f>N227*$R$3</f>
        <v>0.75</v>
      </c>
    </row>
    <row r="228" spans="1:15">
      <c r="A228">
        <v>227</v>
      </c>
      <c r="B228">
        <f>DAY($F228)</f>
        <v>11</v>
      </c>
      <c r="C228" t="str">
        <f>TEXT(F228,"mmmm")</f>
        <v>October</v>
      </c>
      <c r="D228">
        <f>MONTH($F228)</f>
        <v>10</v>
      </c>
      <c r="E228">
        <f>YEAR($F228)</f>
        <v>2023</v>
      </c>
      <c r="F228" s="10">
        <v>45210</v>
      </c>
      <c r="G228" t="s">
        <v>256</v>
      </c>
      <c r="H228" t="s">
        <v>24</v>
      </c>
      <c r="I228">
        <v>36</v>
      </c>
      <c r="J228" t="str" cm="1">
        <f t="array" ref="J228">_xlfn.IFS(I228&lt;=30, "Young Adult", I228&gt;=50, "Senior", I228&gt;30, "Adult")</f>
        <v>Adult</v>
      </c>
      <c r="K228" t="s">
        <v>9</v>
      </c>
      <c r="L228">
        <v>2</v>
      </c>
      <c r="M228">
        <v>50</v>
      </c>
      <c r="N228">
        <f>L228 * M228</f>
        <v>100</v>
      </c>
      <c r="O228">
        <f>N228*$R$3</f>
        <v>1.5</v>
      </c>
    </row>
    <row r="229" spans="1:15">
      <c r="A229">
        <v>228</v>
      </c>
      <c r="B229">
        <f>DAY($F229)</f>
        <v>28</v>
      </c>
      <c r="C229" t="str">
        <f>TEXT(F229,"mmmm")</f>
        <v>April</v>
      </c>
      <c r="D229">
        <f>MONTH($F229)</f>
        <v>4</v>
      </c>
      <c r="E229">
        <f>YEAR($F229)</f>
        <v>2023</v>
      </c>
      <c r="F229" s="10">
        <v>45044</v>
      </c>
      <c r="G229" t="s">
        <v>257</v>
      </c>
      <c r="H229" t="s">
        <v>27</v>
      </c>
      <c r="I229">
        <v>59</v>
      </c>
      <c r="J229" t="str" cm="1">
        <f t="array" ref="J229">_xlfn.IFS(I229&lt;=30, "Young Adult", I229&gt;=50, "Senior", I229&gt;30, "Adult")</f>
        <v>Senior</v>
      </c>
      <c r="K229" t="s">
        <v>9</v>
      </c>
      <c r="L229">
        <v>2</v>
      </c>
      <c r="M229">
        <v>30</v>
      </c>
      <c r="N229">
        <f>L229 * M229</f>
        <v>60</v>
      </c>
      <c r="O229">
        <f>N229*$R$3</f>
        <v>0.89999999999999991</v>
      </c>
    </row>
    <row r="230" spans="1:15">
      <c r="A230">
        <v>229</v>
      </c>
      <c r="B230">
        <f>DAY($F230)</f>
        <v>29</v>
      </c>
      <c r="C230" t="str">
        <f>TEXT(F230,"mmmm")</f>
        <v>October</v>
      </c>
      <c r="D230">
        <f>MONTH($F230)</f>
        <v>10</v>
      </c>
      <c r="E230">
        <f>YEAR($F230)</f>
        <v>2023</v>
      </c>
      <c r="F230" s="10">
        <v>45228</v>
      </c>
      <c r="G230" t="s">
        <v>258</v>
      </c>
      <c r="H230" t="s">
        <v>24</v>
      </c>
      <c r="I230">
        <v>58</v>
      </c>
      <c r="J230" t="str" cm="1">
        <f t="array" ref="J230">_xlfn.IFS(I230&lt;=30, "Young Adult", I230&gt;=50, "Senior", I230&gt;30, "Adult")</f>
        <v>Senior</v>
      </c>
      <c r="K230" t="s">
        <v>7</v>
      </c>
      <c r="L230">
        <v>3</v>
      </c>
      <c r="M230">
        <v>30</v>
      </c>
      <c r="N230">
        <f>L230 * M230</f>
        <v>90</v>
      </c>
      <c r="O230">
        <f>N230*$R$3</f>
        <v>1.3499999999999999</v>
      </c>
    </row>
    <row r="231" spans="1:15">
      <c r="A231">
        <v>230</v>
      </c>
      <c r="B231">
        <f>DAY($F231)</f>
        <v>23</v>
      </c>
      <c r="C231" t="str">
        <f>TEXT(F231,"mmmm")</f>
        <v>April</v>
      </c>
      <c r="D231">
        <f>MONTH($F231)</f>
        <v>4</v>
      </c>
      <c r="E231">
        <f>YEAR($F231)</f>
        <v>2023</v>
      </c>
      <c r="F231" s="10">
        <v>45039</v>
      </c>
      <c r="G231" t="s">
        <v>259</v>
      </c>
      <c r="H231" t="s">
        <v>24</v>
      </c>
      <c r="I231">
        <v>54</v>
      </c>
      <c r="J231" t="str" cm="1">
        <f t="array" ref="J231">_xlfn.IFS(I231&lt;=30, "Young Adult", I231&gt;=50, "Senior", I231&gt;30, "Adult")</f>
        <v>Senior</v>
      </c>
      <c r="K231" t="s">
        <v>7</v>
      </c>
      <c r="L231">
        <v>1</v>
      </c>
      <c r="M231">
        <v>25</v>
      </c>
      <c r="N231">
        <f>L231 * M231</f>
        <v>25</v>
      </c>
      <c r="O231">
        <f>N231*$R$3</f>
        <v>0.375</v>
      </c>
    </row>
    <row r="232" spans="1:15">
      <c r="A232">
        <v>231</v>
      </c>
      <c r="B232">
        <f>DAY($F232)</f>
        <v>4</v>
      </c>
      <c r="C232" t="str">
        <f>TEXT(F232,"mmmm")</f>
        <v>January</v>
      </c>
      <c r="D232">
        <f>MONTH($F232)</f>
        <v>1</v>
      </c>
      <c r="E232">
        <f>YEAR($F232)</f>
        <v>2023</v>
      </c>
      <c r="F232" s="10">
        <v>44930</v>
      </c>
      <c r="G232" t="s">
        <v>260</v>
      </c>
      <c r="H232" t="s">
        <v>27</v>
      </c>
      <c r="I232">
        <v>23</v>
      </c>
      <c r="J232" t="str" cm="1">
        <f t="array" ref="J232">_xlfn.IFS(I232&lt;=30, "Young Adult", I232&gt;=50, "Senior", I232&gt;30, "Adult")</f>
        <v>Young Adult</v>
      </c>
      <c r="K232" t="s">
        <v>8</v>
      </c>
      <c r="L232">
        <v>3</v>
      </c>
      <c r="M232">
        <v>50</v>
      </c>
      <c r="N232">
        <f>L232 * M232</f>
        <v>150</v>
      </c>
      <c r="O232">
        <f>N232*$R$3</f>
        <v>2.25</v>
      </c>
    </row>
    <row r="233" spans="1:15">
      <c r="A233">
        <v>232</v>
      </c>
      <c r="B233">
        <f>DAY($F233)</f>
        <v>6</v>
      </c>
      <c r="C233" t="str">
        <f>TEXT(F233,"mmmm")</f>
        <v>February</v>
      </c>
      <c r="D233">
        <f>MONTH($F233)</f>
        <v>2</v>
      </c>
      <c r="E233">
        <f>YEAR($F233)</f>
        <v>2023</v>
      </c>
      <c r="F233" s="10">
        <v>44963</v>
      </c>
      <c r="G233" t="s">
        <v>261</v>
      </c>
      <c r="H233" t="s">
        <v>27</v>
      </c>
      <c r="I233">
        <v>43</v>
      </c>
      <c r="J233" t="str" cm="1">
        <f t="array" ref="J233">_xlfn.IFS(I233&lt;=30, "Young Adult", I233&gt;=50, "Senior", I233&gt;30, "Adult")</f>
        <v>Adult</v>
      </c>
      <c r="K233" t="s">
        <v>7</v>
      </c>
      <c r="L233">
        <v>1</v>
      </c>
      <c r="M233">
        <v>25</v>
      </c>
      <c r="N233">
        <f>L233 * M233</f>
        <v>25</v>
      </c>
      <c r="O233">
        <f>N233*$R$3</f>
        <v>0.375</v>
      </c>
    </row>
    <row r="234" spans="1:15">
      <c r="A234">
        <v>233</v>
      </c>
      <c r="B234">
        <f>DAY($F234)</f>
        <v>29</v>
      </c>
      <c r="C234" t="str">
        <f>TEXT(F234,"mmmm")</f>
        <v>December</v>
      </c>
      <c r="D234">
        <f>MONTH($F234)</f>
        <v>12</v>
      </c>
      <c r="E234">
        <f>YEAR($F234)</f>
        <v>2023</v>
      </c>
      <c r="F234" s="10">
        <v>45289</v>
      </c>
      <c r="G234" t="s">
        <v>262</v>
      </c>
      <c r="H234" t="s">
        <v>27</v>
      </c>
      <c r="I234">
        <v>51</v>
      </c>
      <c r="J234" t="str" cm="1">
        <f t="array" ref="J234">_xlfn.IFS(I234&lt;=30, "Young Adult", I234&gt;=50, "Senior", I234&gt;30, "Adult")</f>
        <v>Senior</v>
      </c>
      <c r="K234" t="s">
        <v>7</v>
      </c>
      <c r="L234">
        <v>2</v>
      </c>
      <c r="M234">
        <v>300</v>
      </c>
      <c r="N234">
        <f>L234 * M234</f>
        <v>600</v>
      </c>
      <c r="O234">
        <f>N234*$R$3</f>
        <v>9</v>
      </c>
    </row>
    <row r="235" spans="1:15">
      <c r="A235">
        <v>234</v>
      </c>
      <c r="B235">
        <f>DAY($F235)</f>
        <v>20</v>
      </c>
      <c r="C235" t="str">
        <f>TEXT(F235,"mmmm")</f>
        <v>November</v>
      </c>
      <c r="D235">
        <f>MONTH($F235)</f>
        <v>11</v>
      </c>
      <c r="E235">
        <f>YEAR($F235)</f>
        <v>2023</v>
      </c>
      <c r="F235" s="10">
        <v>45250</v>
      </c>
      <c r="G235" t="s">
        <v>263</v>
      </c>
      <c r="H235" t="s">
        <v>27</v>
      </c>
      <c r="I235">
        <v>62</v>
      </c>
      <c r="J235" t="str" cm="1">
        <f t="array" ref="J235">_xlfn.IFS(I235&lt;=30, "Young Adult", I235&gt;=50, "Senior", I235&gt;30, "Adult")</f>
        <v>Senior</v>
      </c>
      <c r="K235" t="s">
        <v>9</v>
      </c>
      <c r="L235">
        <v>2</v>
      </c>
      <c r="M235">
        <v>25</v>
      </c>
      <c r="N235">
        <f>L235 * M235</f>
        <v>50</v>
      </c>
      <c r="O235">
        <f>N235*$R$3</f>
        <v>0.75</v>
      </c>
    </row>
    <row r="236" spans="1:15">
      <c r="A236">
        <v>235</v>
      </c>
      <c r="B236">
        <f>DAY($F236)</f>
        <v>31</v>
      </c>
      <c r="C236" t="str">
        <f>TEXT(F236,"mmmm")</f>
        <v>January</v>
      </c>
      <c r="D236">
        <f>MONTH($F236)</f>
        <v>1</v>
      </c>
      <c r="E236">
        <f>YEAR($F236)</f>
        <v>2023</v>
      </c>
      <c r="F236" s="10">
        <v>44957</v>
      </c>
      <c r="G236" t="s">
        <v>264</v>
      </c>
      <c r="H236" t="s">
        <v>27</v>
      </c>
      <c r="I236">
        <v>23</v>
      </c>
      <c r="J236" t="str" cm="1">
        <f t="array" ref="J236">_xlfn.IFS(I236&lt;=30, "Young Adult", I236&gt;=50, "Senior", I236&gt;30, "Adult")</f>
        <v>Young Adult</v>
      </c>
      <c r="K236" t="s">
        <v>9</v>
      </c>
      <c r="L236">
        <v>2</v>
      </c>
      <c r="M236">
        <v>500</v>
      </c>
      <c r="N236">
        <f>L236 * M236</f>
        <v>1000</v>
      </c>
      <c r="O236">
        <f>N236*$R$3</f>
        <v>15</v>
      </c>
    </row>
    <row r="237" spans="1:15">
      <c r="A237">
        <v>236</v>
      </c>
      <c r="B237">
        <f>DAY($F237)</f>
        <v>28</v>
      </c>
      <c r="C237" t="str">
        <f>TEXT(F237,"mmmm")</f>
        <v>April</v>
      </c>
      <c r="D237">
        <f>MONTH($F237)</f>
        <v>4</v>
      </c>
      <c r="E237">
        <f>YEAR($F237)</f>
        <v>2023</v>
      </c>
      <c r="F237" s="10">
        <v>45044</v>
      </c>
      <c r="G237" t="s">
        <v>265</v>
      </c>
      <c r="H237" t="s">
        <v>27</v>
      </c>
      <c r="I237">
        <v>54</v>
      </c>
      <c r="J237" t="str" cm="1">
        <f t="array" ref="J237">_xlfn.IFS(I237&lt;=30, "Young Adult", I237&gt;=50, "Senior", I237&gt;30, "Adult")</f>
        <v>Senior</v>
      </c>
      <c r="K237" t="s">
        <v>8</v>
      </c>
      <c r="L237">
        <v>1</v>
      </c>
      <c r="M237">
        <v>25</v>
      </c>
      <c r="N237">
        <f>L237 * M237</f>
        <v>25</v>
      </c>
      <c r="O237">
        <f>N237*$R$3</f>
        <v>0.375</v>
      </c>
    </row>
    <row r="238" spans="1:15">
      <c r="A238">
        <v>237</v>
      </c>
      <c r="B238">
        <f>DAY($F238)</f>
        <v>4</v>
      </c>
      <c r="C238" t="str">
        <f>TEXT(F238,"mmmm")</f>
        <v>February</v>
      </c>
      <c r="D238">
        <f>MONTH($F238)</f>
        <v>2</v>
      </c>
      <c r="E238">
        <f>YEAR($F238)</f>
        <v>2023</v>
      </c>
      <c r="F238" s="10">
        <v>44961</v>
      </c>
      <c r="G238" t="s">
        <v>266</v>
      </c>
      <c r="H238" t="s">
        <v>27</v>
      </c>
      <c r="I238">
        <v>50</v>
      </c>
      <c r="J238" t="str" cm="1">
        <f t="array" ref="J238">_xlfn.IFS(I238&lt;=30, "Young Adult", I238&gt;=50, "Senior", I238&gt;30, "Adult")</f>
        <v>Senior</v>
      </c>
      <c r="K238" t="s">
        <v>7</v>
      </c>
      <c r="L238">
        <v>2</v>
      </c>
      <c r="M238">
        <v>500</v>
      </c>
      <c r="N238">
        <f>L238 * M238</f>
        <v>1000</v>
      </c>
      <c r="O238">
        <f>N238*$R$3</f>
        <v>15</v>
      </c>
    </row>
    <row r="239" spans="1:15">
      <c r="A239">
        <v>238</v>
      </c>
      <c r="B239">
        <f>DAY($F239)</f>
        <v>17</v>
      </c>
      <c r="C239" t="str">
        <f>TEXT(F239,"mmmm")</f>
        <v>January</v>
      </c>
      <c r="D239">
        <f>MONTH($F239)</f>
        <v>1</v>
      </c>
      <c r="E239">
        <f>YEAR($F239)</f>
        <v>2023</v>
      </c>
      <c r="F239" s="10">
        <v>44943</v>
      </c>
      <c r="G239" t="s">
        <v>267</v>
      </c>
      <c r="H239" t="s">
        <v>27</v>
      </c>
      <c r="I239">
        <v>39</v>
      </c>
      <c r="J239" t="str" cm="1">
        <f t="array" ref="J239">_xlfn.IFS(I239&lt;=30, "Young Adult", I239&gt;=50, "Senior", I239&gt;30, "Adult")</f>
        <v>Adult</v>
      </c>
      <c r="K239" t="s">
        <v>7</v>
      </c>
      <c r="L239">
        <v>1</v>
      </c>
      <c r="M239">
        <v>500</v>
      </c>
      <c r="N239">
        <f>L239 * M239</f>
        <v>500</v>
      </c>
      <c r="O239">
        <f>N239*$R$3</f>
        <v>7.5</v>
      </c>
    </row>
    <row r="240" spans="1:15">
      <c r="A240">
        <v>239</v>
      </c>
      <c r="B240">
        <f>DAY($F240)</f>
        <v>19</v>
      </c>
      <c r="C240" t="str">
        <f>TEXT(F240,"mmmm")</f>
        <v>June</v>
      </c>
      <c r="D240">
        <f>MONTH($F240)</f>
        <v>6</v>
      </c>
      <c r="E240">
        <f>YEAR($F240)</f>
        <v>2023</v>
      </c>
      <c r="F240" s="10">
        <v>45096</v>
      </c>
      <c r="G240" t="s">
        <v>268</v>
      </c>
      <c r="H240" t="s">
        <v>24</v>
      </c>
      <c r="I240">
        <v>38</v>
      </c>
      <c r="J240" t="str" cm="1">
        <f t="array" ref="J240">_xlfn.IFS(I240&lt;=30, "Young Adult", I240&gt;=50, "Senior", I240&gt;30, "Adult")</f>
        <v>Adult</v>
      </c>
      <c r="K240" t="s">
        <v>9</v>
      </c>
      <c r="L240">
        <v>3</v>
      </c>
      <c r="M240">
        <v>500</v>
      </c>
      <c r="N240">
        <f>L240 * M240</f>
        <v>1500</v>
      </c>
      <c r="O240">
        <f>N240*$R$3</f>
        <v>22.5</v>
      </c>
    </row>
    <row r="241" spans="1:15">
      <c r="A241">
        <v>240</v>
      </c>
      <c r="B241">
        <f>DAY($F241)</f>
        <v>6</v>
      </c>
      <c r="C241" t="str">
        <f>TEXT(F241,"mmmm")</f>
        <v>February</v>
      </c>
      <c r="D241">
        <f>MONTH($F241)</f>
        <v>2</v>
      </c>
      <c r="E241">
        <f>YEAR($F241)</f>
        <v>2023</v>
      </c>
      <c r="F241" s="10">
        <v>44963</v>
      </c>
      <c r="G241" t="s">
        <v>269</v>
      </c>
      <c r="H241" t="s">
        <v>27</v>
      </c>
      <c r="I241">
        <v>23</v>
      </c>
      <c r="J241" t="str" cm="1">
        <f t="array" ref="J241">_xlfn.IFS(I241&lt;=30, "Young Adult", I241&gt;=50, "Senior", I241&gt;30, "Adult")</f>
        <v>Young Adult</v>
      </c>
      <c r="K241" t="s">
        <v>7</v>
      </c>
      <c r="L241">
        <v>1</v>
      </c>
      <c r="M241">
        <v>300</v>
      </c>
      <c r="N241">
        <f>L241 * M241</f>
        <v>300</v>
      </c>
      <c r="O241">
        <f>N241*$R$3</f>
        <v>4.5</v>
      </c>
    </row>
    <row r="242" spans="1:15">
      <c r="A242">
        <v>241</v>
      </c>
      <c r="B242">
        <f>DAY($F242)</f>
        <v>21</v>
      </c>
      <c r="C242" t="str">
        <f>TEXT(F242,"mmmm")</f>
        <v>September</v>
      </c>
      <c r="D242">
        <f>MONTH($F242)</f>
        <v>9</v>
      </c>
      <c r="E242">
        <f>YEAR($F242)</f>
        <v>2023</v>
      </c>
      <c r="F242" s="10">
        <v>45190</v>
      </c>
      <c r="G242" t="s">
        <v>270</v>
      </c>
      <c r="H242" t="s">
        <v>27</v>
      </c>
      <c r="I242">
        <v>23</v>
      </c>
      <c r="J242" t="str" cm="1">
        <f t="array" ref="J242">_xlfn.IFS(I242&lt;=30, "Young Adult", I242&gt;=50, "Senior", I242&gt;30, "Adult")</f>
        <v>Young Adult</v>
      </c>
      <c r="K242" t="s">
        <v>9</v>
      </c>
      <c r="L242">
        <v>3</v>
      </c>
      <c r="M242">
        <v>25</v>
      </c>
      <c r="N242">
        <f>L242 * M242</f>
        <v>75</v>
      </c>
      <c r="O242">
        <f>N242*$R$3</f>
        <v>1.125</v>
      </c>
    </row>
    <row r="243" spans="1:15">
      <c r="A243">
        <v>242</v>
      </c>
      <c r="B243">
        <f>DAY($F243)</f>
        <v>2</v>
      </c>
      <c r="C243" t="str">
        <f>TEXT(F243,"mmmm")</f>
        <v>May</v>
      </c>
      <c r="D243">
        <f>MONTH($F243)</f>
        <v>5</v>
      </c>
      <c r="E243">
        <f>YEAR($F243)</f>
        <v>2023</v>
      </c>
      <c r="F243" s="10">
        <v>45048</v>
      </c>
      <c r="G243" t="s">
        <v>271</v>
      </c>
      <c r="H243" t="s">
        <v>24</v>
      </c>
      <c r="I243">
        <v>21</v>
      </c>
      <c r="J243" t="str" cm="1">
        <f t="array" ref="J243">_xlfn.IFS(I243&lt;=30, "Young Adult", I243&gt;=50, "Senior", I243&gt;30, "Adult")</f>
        <v>Young Adult</v>
      </c>
      <c r="K243" t="s">
        <v>8</v>
      </c>
      <c r="L243">
        <v>1</v>
      </c>
      <c r="M243">
        <v>25</v>
      </c>
      <c r="N243">
        <f>L243 * M243</f>
        <v>25</v>
      </c>
      <c r="O243">
        <f>N243*$R$3</f>
        <v>0.375</v>
      </c>
    </row>
    <row r="244" spans="1:15">
      <c r="A244">
        <v>243</v>
      </c>
      <c r="B244">
        <f>DAY($F244)</f>
        <v>23</v>
      </c>
      <c r="C244" t="str">
        <f>TEXT(F244,"mmmm")</f>
        <v>May</v>
      </c>
      <c r="D244">
        <f>MONTH($F244)</f>
        <v>5</v>
      </c>
      <c r="E244">
        <f>YEAR($F244)</f>
        <v>2023</v>
      </c>
      <c r="F244" s="10">
        <v>45069</v>
      </c>
      <c r="G244" t="s">
        <v>272</v>
      </c>
      <c r="H244" t="s">
        <v>27</v>
      </c>
      <c r="I244">
        <v>47</v>
      </c>
      <c r="J244" t="str" cm="1">
        <f t="array" ref="J244">_xlfn.IFS(I244&lt;=30, "Young Adult", I244&gt;=50, "Senior", I244&gt;30, "Adult")</f>
        <v>Adult</v>
      </c>
      <c r="K244" t="s">
        <v>9</v>
      </c>
      <c r="L244">
        <v>3</v>
      </c>
      <c r="M244">
        <v>300</v>
      </c>
      <c r="N244">
        <f>L244 * M244</f>
        <v>900</v>
      </c>
      <c r="O244">
        <f>N244*$R$3</f>
        <v>13.5</v>
      </c>
    </row>
    <row r="245" spans="1:15">
      <c r="A245">
        <v>244</v>
      </c>
      <c r="B245">
        <f>DAY($F245)</f>
        <v>9</v>
      </c>
      <c r="C245" t="str">
        <f>TEXT(F245,"mmmm")</f>
        <v>December</v>
      </c>
      <c r="D245">
        <f>MONTH($F245)</f>
        <v>12</v>
      </c>
      <c r="E245">
        <f>YEAR($F245)</f>
        <v>2023</v>
      </c>
      <c r="F245" s="10">
        <v>45269</v>
      </c>
      <c r="G245" t="s">
        <v>273</v>
      </c>
      <c r="H245" t="s">
        <v>24</v>
      </c>
      <c r="I245">
        <v>28</v>
      </c>
      <c r="J245" t="str" cm="1">
        <f t="array" ref="J245">_xlfn.IFS(I245&lt;=30, "Young Adult", I245&gt;=50, "Senior", I245&gt;30, "Adult")</f>
        <v>Young Adult</v>
      </c>
      <c r="K245" t="s">
        <v>7</v>
      </c>
      <c r="L245">
        <v>2</v>
      </c>
      <c r="M245">
        <v>50</v>
      </c>
      <c r="N245">
        <f>L245 * M245</f>
        <v>100</v>
      </c>
      <c r="O245">
        <f>N245*$R$3</f>
        <v>1.5</v>
      </c>
    </row>
    <row r="246" spans="1:15">
      <c r="A246">
        <v>245</v>
      </c>
      <c r="B246">
        <f>DAY($F246)</f>
        <v>6</v>
      </c>
      <c r="C246" t="str">
        <f>TEXT(F246,"mmmm")</f>
        <v>September</v>
      </c>
      <c r="D246">
        <f>MONTH($F246)</f>
        <v>9</v>
      </c>
      <c r="E246">
        <f>YEAR($F246)</f>
        <v>2023</v>
      </c>
      <c r="F246" s="10">
        <v>45175</v>
      </c>
      <c r="G246" t="s">
        <v>274</v>
      </c>
      <c r="H246" t="s">
        <v>24</v>
      </c>
      <c r="I246">
        <v>47</v>
      </c>
      <c r="J246" t="str" cm="1">
        <f t="array" ref="J246">_xlfn.IFS(I246&lt;=30, "Young Adult", I246&gt;=50, "Senior", I246&gt;30, "Adult")</f>
        <v>Adult</v>
      </c>
      <c r="K246" t="s">
        <v>8</v>
      </c>
      <c r="L246">
        <v>3</v>
      </c>
      <c r="M246">
        <v>30</v>
      </c>
      <c r="N246">
        <f>L246 * M246</f>
        <v>90</v>
      </c>
      <c r="O246">
        <f>N246*$R$3</f>
        <v>1.3499999999999999</v>
      </c>
    </row>
    <row r="247" spans="1:15">
      <c r="A247">
        <v>246</v>
      </c>
      <c r="B247">
        <f>DAY($F247)</f>
        <v>20</v>
      </c>
      <c r="C247" t="str">
        <f>TEXT(F247,"mmmm")</f>
        <v>April</v>
      </c>
      <c r="D247">
        <f>MONTH($F247)</f>
        <v>4</v>
      </c>
      <c r="E247">
        <f>YEAR($F247)</f>
        <v>2023</v>
      </c>
      <c r="F247" s="10">
        <v>45036</v>
      </c>
      <c r="G247" t="s">
        <v>275</v>
      </c>
      <c r="H247" t="s">
        <v>27</v>
      </c>
      <c r="I247">
        <v>48</v>
      </c>
      <c r="J247" t="str" cm="1">
        <f t="array" ref="J247">_xlfn.IFS(I247&lt;=30, "Young Adult", I247&gt;=50, "Senior", I247&gt;30, "Adult")</f>
        <v>Adult</v>
      </c>
      <c r="K247" t="s">
        <v>9</v>
      </c>
      <c r="L247">
        <v>2</v>
      </c>
      <c r="M247">
        <v>25</v>
      </c>
      <c r="N247">
        <f>L247 * M247</f>
        <v>50</v>
      </c>
      <c r="O247">
        <f>N247*$R$3</f>
        <v>0.75</v>
      </c>
    </row>
    <row r="248" spans="1:15">
      <c r="A248">
        <v>247</v>
      </c>
      <c r="B248">
        <f>DAY($F248)</f>
        <v>4</v>
      </c>
      <c r="C248" t="str">
        <f>TEXT(F248,"mmmm")</f>
        <v>October</v>
      </c>
      <c r="D248">
        <f>MONTH($F248)</f>
        <v>10</v>
      </c>
      <c r="E248">
        <f>YEAR($F248)</f>
        <v>2023</v>
      </c>
      <c r="F248" s="10">
        <v>45203</v>
      </c>
      <c r="G248" t="s">
        <v>276</v>
      </c>
      <c r="H248" t="s">
        <v>24</v>
      </c>
      <c r="I248">
        <v>41</v>
      </c>
      <c r="J248" t="str" cm="1">
        <f t="array" ref="J248">_xlfn.IFS(I248&lt;=30, "Young Adult", I248&gt;=50, "Senior", I248&gt;30, "Adult")</f>
        <v>Adult</v>
      </c>
      <c r="K248" t="s">
        <v>9</v>
      </c>
      <c r="L248">
        <v>2</v>
      </c>
      <c r="M248">
        <v>30</v>
      </c>
      <c r="N248">
        <f>L248 * M248</f>
        <v>60</v>
      </c>
      <c r="O248">
        <f>N248*$R$3</f>
        <v>0.89999999999999991</v>
      </c>
    </row>
    <row r="249" spans="1:15">
      <c r="A249">
        <v>248</v>
      </c>
      <c r="B249">
        <f>DAY($F249)</f>
        <v>9</v>
      </c>
      <c r="C249" t="str">
        <f>TEXT(F249,"mmmm")</f>
        <v>March</v>
      </c>
      <c r="D249">
        <f>MONTH($F249)</f>
        <v>3</v>
      </c>
      <c r="E249">
        <f>YEAR($F249)</f>
        <v>2023</v>
      </c>
      <c r="F249" s="10">
        <v>44994</v>
      </c>
      <c r="G249" t="s">
        <v>277</v>
      </c>
      <c r="H249" t="s">
        <v>24</v>
      </c>
      <c r="I249">
        <v>26</v>
      </c>
      <c r="J249" t="str" cm="1">
        <f t="array" ref="J249">_xlfn.IFS(I249&lt;=30, "Young Adult", I249&gt;=50, "Senior", I249&gt;30, "Adult")</f>
        <v>Young Adult</v>
      </c>
      <c r="K249" t="s">
        <v>8</v>
      </c>
      <c r="L249">
        <v>3</v>
      </c>
      <c r="M249">
        <v>300</v>
      </c>
      <c r="N249">
        <f>L249 * M249</f>
        <v>900</v>
      </c>
      <c r="O249">
        <f>N249*$R$3</f>
        <v>13.5</v>
      </c>
    </row>
    <row r="250" spans="1:15">
      <c r="A250">
        <v>249</v>
      </c>
      <c r="B250">
        <f>DAY($F250)</f>
        <v>20</v>
      </c>
      <c r="C250" t="str">
        <f>TEXT(F250,"mmmm")</f>
        <v>October</v>
      </c>
      <c r="D250">
        <f>MONTH($F250)</f>
        <v>10</v>
      </c>
      <c r="E250">
        <f>YEAR($F250)</f>
        <v>2023</v>
      </c>
      <c r="F250" s="10">
        <v>45219</v>
      </c>
      <c r="G250" t="s">
        <v>278</v>
      </c>
      <c r="H250" t="s">
        <v>24</v>
      </c>
      <c r="I250">
        <v>20</v>
      </c>
      <c r="J250" t="str" cm="1">
        <f t="array" ref="J250">_xlfn.IFS(I250&lt;=30, "Young Adult", I250&gt;=50, "Senior", I250&gt;30, "Adult")</f>
        <v>Young Adult</v>
      </c>
      <c r="K250" t="s">
        <v>8</v>
      </c>
      <c r="L250">
        <v>1</v>
      </c>
      <c r="M250">
        <v>50</v>
      </c>
      <c r="N250">
        <f>L250 * M250</f>
        <v>50</v>
      </c>
      <c r="O250">
        <f>N250*$R$3</f>
        <v>0.75</v>
      </c>
    </row>
    <row r="251" spans="1:15">
      <c r="A251">
        <v>250</v>
      </c>
      <c r="B251">
        <f>DAY($F251)</f>
        <v>23</v>
      </c>
      <c r="C251" t="str">
        <f>TEXT(F251,"mmmm")</f>
        <v>October</v>
      </c>
      <c r="D251">
        <f>MONTH($F251)</f>
        <v>10</v>
      </c>
      <c r="E251">
        <f>YEAR($F251)</f>
        <v>2023</v>
      </c>
      <c r="F251" s="10">
        <v>45222</v>
      </c>
      <c r="G251" t="s">
        <v>279</v>
      </c>
      <c r="H251" t="s">
        <v>24</v>
      </c>
      <c r="I251">
        <v>48</v>
      </c>
      <c r="J251" t="str" cm="1">
        <f t="array" ref="J251">_xlfn.IFS(I251&lt;=30, "Young Adult", I251&gt;=50, "Senior", I251&gt;30, "Adult")</f>
        <v>Adult</v>
      </c>
      <c r="K251" t="s">
        <v>9</v>
      </c>
      <c r="L251">
        <v>1</v>
      </c>
      <c r="M251">
        <v>50</v>
      </c>
      <c r="N251">
        <f>L251 * M251</f>
        <v>50</v>
      </c>
      <c r="O251">
        <f>N251*$R$3</f>
        <v>0.75</v>
      </c>
    </row>
    <row r="252" spans="1:15">
      <c r="A252">
        <v>251</v>
      </c>
      <c r="B252">
        <f>DAY($F252)</f>
        <v>31</v>
      </c>
      <c r="C252" t="str">
        <f>TEXT(F252,"mmmm")</f>
        <v>August</v>
      </c>
      <c r="D252">
        <f>MONTH($F252)</f>
        <v>8</v>
      </c>
      <c r="E252">
        <f>YEAR($F252)</f>
        <v>2023</v>
      </c>
      <c r="F252" s="10">
        <v>45169</v>
      </c>
      <c r="G252" t="s">
        <v>280</v>
      </c>
      <c r="H252" t="s">
        <v>27</v>
      </c>
      <c r="I252">
        <v>57</v>
      </c>
      <c r="J252" t="str" cm="1">
        <f t="array" ref="J252">_xlfn.IFS(I252&lt;=30, "Young Adult", I252&gt;=50, "Senior", I252&gt;30, "Adult")</f>
        <v>Senior</v>
      </c>
      <c r="K252" t="s">
        <v>7</v>
      </c>
      <c r="L252">
        <v>4</v>
      </c>
      <c r="M252">
        <v>50</v>
      </c>
      <c r="N252">
        <f>L252 * M252</f>
        <v>200</v>
      </c>
      <c r="O252">
        <f>N252*$R$3</f>
        <v>3</v>
      </c>
    </row>
    <row r="253" spans="1:15">
      <c r="A253">
        <v>252</v>
      </c>
      <c r="B253">
        <f>DAY($F253)</f>
        <v>5</v>
      </c>
      <c r="C253" t="str">
        <f>TEXT(F253,"mmmm")</f>
        <v>May</v>
      </c>
      <c r="D253">
        <f>MONTH($F253)</f>
        <v>5</v>
      </c>
      <c r="E253">
        <f>YEAR($F253)</f>
        <v>2023</v>
      </c>
      <c r="F253" s="10">
        <v>45051</v>
      </c>
      <c r="G253" t="s">
        <v>281</v>
      </c>
      <c r="H253" t="s">
        <v>24</v>
      </c>
      <c r="I253">
        <v>54</v>
      </c>
      <c r="J253" t="str" cm="1">
        <f t="array" ref="J253">_xlfn.IFS(I253&lt;=30, "Young Adult", I253&gt;=50, "Senior", I253&gt;30, "Adult")</f>
        <v>Senior</v>
      </c>
      <c r="K253" t="s">
        <v>9</v>
      </c>
      <c r="L253">
        <v>1</v>
      </c>
      <c r="M253">
        <v>300</v>
      </c>
      <c r="N253">
        <f>L253 * M253</f>
        <v>300</v>
      </c>
      <c r="O253">
        <f>N253*$R$3</f>
        <v>4.5</v>
      </c>
    </row>
    <row r="254" spans="1:15">
      <c r="A254">
        <v>253</v>
      </c>
      <c r="B254">
        <f>DAY($F254)</f>
        <v>31</v>
      </c>
      <c r="C254" t="str">
        <f>TEXT(F254,"mmmm")</f>
        <v>August</v>
      </c>
      <c r="D254">
        <f>MONTH($F254)</f>
        <v>8</v>
      </c>
      <c r="E254">
        <f>YEAR($F254)</f>
        <v>2023</v>
      </c>
      <c r="F254" s="10">
        <v>45169</v>
      </c>
      <c r="G254" t="s">
        <v>282</v>
      </c>
      <c r="H254" t="s">
        <v>27</v>
      </c>
      <c r="I254">
        <v>53</v>
      </c>
      <c r="J254" t="str" cm="1">
        <f t="array" ref="J254">_xlfn.IFS(I254&lt;=30, "Young Adult", I254&gt;=50, "Senior", I254&gt;30, "Adult")</f>
        <v>Senior</v>
      </c>
      <c r="K254" t="s">
        <v>8</v>
      </c>
      <c r="L254">
        <v>4</v>
      </c>
      <c r="M254">
        <v>500</v>
      </c>
      <c r="N254">
        <f>L254 * M254</f>
        <v>2000</v>
      </c>
      <c r="O254">
        <f>N254*$R$3</f>
        <v>30</v>
      </c>
    </row>
    <row r="255" spans="1:15">
      <c r="A255">
        <v>254</v>
      </c>
      <c r="B255">
        <f>DAY($F255)</f>
        <v>28</v>
      </c>
      <c r="C255" t="str">
        <f>TEXT(F255,"mmmm")</f>
        <v>July</v>
      </c>
      <c r="D255">
        <f>MONTH($F255)</f>
        <v>7</v>
      </c>
      <c r="E255">
        <f>YEAR($F255)</f>
        <v>2023</v>
      </c>
      <c r="F255" s="10">
        <v>45135</v>
      </c>
      <c r="G255" t="s">
        <v>283</v>
      </c>
      <c r="H255" t="s">
        <v>24</v>
      </c>
      <c r="I255">
        <v>41</v>
      </c>
      <c r="J255" t="str" cm="1">
        <f t="array" ref="J255">_xlfn.IFS(I255&lt;=30, "Young Adult", I255&gt;=50, "Senior", I255&gt;30, "Adult")</f>
        <v>Adult</v>
      </c>
      <c r="K255" t="s">
        <v>9</v>
      </c>
      <c r="L255">
        <v>1</v>
      </c>
      <c r="M255">
        <v>500</v>
      </c>
      <c r="N255">
        <f>L255 * M255</f>
        <v>500</v>
      </c>
      <c r="O255">
        <f>N255*$R$3</f>
        <v>7.5</v>
      </c>
    </row>
    <row r="256" spans="1:15">
      <c r="A256">
        <v>255</v>
      </c>
      <c r="B256">
        <f>DAY($F256)</f>
        <v>8</v>
      </c>
      <c r="C256" t="str">
        <f>TEXT(F256,"mmmm")</f>
        <v>April</v>
      </c>
      <c r="D256">
        <f>MONTH($F256)</f>
        <v>4</v>
      </c>
      <c r="E256">
        <f>YEAR($F256)</f>
        <v>2023</v>
      </c>
      <c r="F256" s="10">
        <v>45024</v>
      </c>
      <c r="G256" t="s">
        <v>284</v>
      </c>
      <c r="H256" t="s">
        <v>24</v>
      </c>
      <c r="I256">
        <v>48</v>
      </c>
      <c r="J256" t="str" cm="1">
        <f t="array" ref="J256">_xlfn.IFS(I256&lt;=30, "Young Adult", I256&gt;=50, "Senior", I256&gt;30, "Adult")</f>
        <v>Adult</v>
      </c>
      <c r="K256" t="s">
        <v>8</v>
      </c>
      <c r="L256">
        <v>1</v>
      </c>
      <c r="M256">
        <v>30</v>
      </c>
      <c r="N256">
        <f>L256 * M256</f>
        <v>30</v>
      </c>
      <c r="O256">
        <f>N256*$R$3</f>
        <v>0.44999999999999996</v>
      </c>
    </row>
    <row r="257" spans="1:15">
      <c r="A257">
        <v>256</v>
      </c>
      <c r="B257">
        <f>DAY($F257)</f>
        <v>18</v>
      </c>
      <c r="C257" t="str">
        <f>TEXT(F257,"mmmm")</f>
        <v>February</v>
      </c>
      <c r="D257">
        <f>MONTH($F257)</f>
        <v>2</v>
      </c>
      <c r="E257">
        <f>YEAR($F257)</f>
        <v>2023</v>
      </c>
      <c r="F257" s="10">
        <v>44975</v>
      </c>
      <c r="G257" t="s">
        <v>285</v>
      </c>
      <c r="H257" t="s">
        <v>24</v>
      </c>
      <c r="I257">
        <v>23</v>
      </c>
      <c r="J257" t="str" cm="1">
        <f t="array" ref="J257">_xlfn.IFS(I257&lt;=30, "Young Adult", I257&gt;=50, "Senior", I257&gt;30, "Adult")</f>
        <v>Young Adult</v>
      </c>
      <c r="K257" t="s">
        <v>8</v>
      </c>
      <c r="L257">
        <v>2</v>
      </c>
      <c r="M257">
        <v>500</v>
      </c>
      <c r="N257">
        <f>L257 * M257</f>
        <v>1000</v>
      </c>
      <c r="O257">
        <f>N257*$R$3</f>
        <v>15</v>
      </c>
    </row>
    <row r="258" spans="1:15">
      <c r="A258">
        <v>257</v>
      </c>
      <c r="B258">
        <f>DAY($F258)</f>
        <v>19</v>
      </c>
      <c r="C258" t="str">
        <f>TEXT(F258,"mmmm")</f>
        <v>February</v>
      </c>
      <c r="D258">
        <f>MONTH($F258)</f>
        <v>2</v>
      </c>
      <c r="E258">
        <f>YEAR($F258)</f>
        <v>2023</v>
      </c>
      <c r="F258" s="10">
        <v>44976</v>
      </c>
      <c r="G258" t="s">
        <v>286</v>
      </c>
      <c r="H258" t="s">
        <v>24</v>
      </c>
      <c r="I258">
        <v>19</v>
      </c>
      <c r="J258" t="str" cm="1">
        <f t="array" ref="J258">_xlfn.IFS(I258&lt;=30, "Young Adult", I258&gt;=50, "Senior", I258&gt;30, "Adult")</f>
        <v>Young Adult</v>
      </c>
      <c r="K258" t="s">
        <v>7</v>
      </c>
      <c r="L258">
        <v>4</v>
      </c>
      <c r="M258">
        <v>500</v>
      </c>
      <c r="N258">
        <f>L258 * M258</f>
        <v>2000</v>
      </c>
      <c r="O258">
        <f>N258*$R$3</f>
        <v>30</v>
      </c>
    </row>
    <row r="259" spans="1:15">
      <c r="A259">
        <v>258</v>
      </c>
      <c r="B259">
        <f>DAY($F259)</f>
        <v>4</v>
      </c>
      <c r="C259" t="str">
        <f>TEXT(F259,"mmmm")</f>
        <v>December</v>
      </c>
      <c r="D259">
        <f>MONTH($F259)</f>
        <v>12</v>
      </c>
      <c r="E259">
        <f>YEAR($F259)</f>
        <v>2023</v>
      </c>
      <c r="F259" s="10">
        <v>45264</v>
      </c>
      <c r="G259" t="s">
        <v>287</v>
      </c>
      <c r="H259" t="s">
        <v>27</v>
      </c>
      <c r="I259">
        <v>37</v>
      </c>
      <c r="J259" t="str" cm="1">
        <f t="array" ref="J259">_xlfn.IFS(I259&lt;=30, "Young Adult", I259&gt;=50, "Senior", I259&gt;30, "Adult")</f>
        <v>Adult</v>
      </c>
      <c r="K259" t="s">
        <v>8</v>
      </c>
      <c r="L259">
        <v>1</v>
      </c>
      <c r="M259">
        <v>50</v>
      </c>
      <c r="N259">
        <f>L259 * M259</f>
        <v>50</v>
      </c>
      <c r="O259">
        <f>N259*$R$3</f>
        <v>0.75</v>
      </c>
    </row>
    <row r="260" spans="1:15">
      <c r="A260">
        <v>259</v>
      </c>
      <c r="B260">
        <f>DAY($F260)</f>
        <v>9</v>
      </c>
      <c r="C260" t="str">
        <f>TEXT(F260,"mmmm")</f>
        <v>August</v>
      </c>
      <c r="D260">
        <f>MONTH($F260)</f>
        <v>8</v>
      </c>
      <c r="E260">
        <f>YEAR($F260)</f>
        <v>2023</v>
      </c>
      <c r="F260" s="10">
        <v>45147</v>
      </c>
      <c r="G260" t="s">
        <v>288</v>
      </c>
      <c r="H260" t="s">
        <v>27</v>
      </c>
      <c r="I260">
        <v>45</v>
      </c>
      <c r="J260" t="str" cm="1">
        <f t="array" ref="J260">_xlfn.IFS(I260&lt;=30, "Young Adult", I260&gt;=50, "Senior", I260&gt;30, "Adult")</f>
        <v>Adult</v>
      </c>
      <c r="K260" t="s">
        <v>8</v>
      </c>
      <c r="L260">
        <v>4</v>
      </c>
      <c r="M260">
        <v>50</v>
      </c>
      <c r="N260">
        <f>L260 * M260</f>
        <v>200</v>
      </c>
      <c r="O260">
        <f>N260*$R$3</f>
        <v>3</v>
      </c>
    </row>
    <row r="261" spans="1:15">
      <c r="A261">
        <v>260</v>
      </c>
      <c r="B261">
        <f>DAY($F261)</f>
        <v>1</v>
      </c>
      <c r="C261" t="str">
        <f>TEXT(F261,"mmmm")</f>
        <v>July</v>
      </c>
      <c r="D261">
        <f>MONTH($F261)</f>
        <v>7</v>
      </c>
      <c r="E261">
        <f>YEAR($F261)</f>
        <v>2023</v>
      </c>
      <c r="F261" s="10">
        <v>45108</v>
      </c>
      <c r="G261" t="s">
        <v>289</v>
      </c>
      <c r="H261" t="s">
        <v>24</v>
      </c>
      <c r="I261">
        <v>28</v>
      </c>
      <c r="J261" t="str" cm="1">
        <f t="array" ref="J261">_xlfn.IFS(I261&lt;=30, "Young Adult", I261&gt;=50, "Senior", I261&gt;30, "Adult")</f>
        <v>Young Adult</v>
      </c>
      <c r="K261" t="s">
        <v>7</v>
      </c>
      <c r="L261">
        <v>2</v>
      </c>
      <c r="M261">
        <v>30</v>
      </c>
      <c r="N261">
        <f>L261 * M261</f>
        <v>60</v>
      </c>
      <c r="O261">
        <f>N261*$R$3</f>
        <v>0.89999999999999991</v>
      </c>
    </row>
    <row r="262" spans="1:15">
      <c r="A262">
        <v>261</v>
      </c>
      <c r="B262">
        <f>DAY($F262)</f>
        <v>5</v>
      </c>
      <c r="C262" t="str">
        <f>TEXT(F262,"mmmm")</f>
        <v>August</v>
      </c>
      <c r="D262">
        <f>MONTH($F262)</f>
        <v>8</v>
      </c>
      <c r="E262">
        <f>YEAR($F262)</f>
        <v>2023</v>
      </c>
      <c r="F262" s="10">
        <v>45143</v>
      </c>
      <c r="G262" t="s">
        <v>290</v>
      </c>
      <c r="H262" t="s">
        <v>24</v>
      </c>
      <c r="I262">
        <v>21</v>
      </c>
      <c r="J262" t="str" cm="1">
        <f t="array" ref="J262">_xlfn.IFS(I262&lt;=30, "Young Adult", I262&gt;=50, "Senior", I262&gt;30, "Adult")</f>
        <v>Young Adult</v>
      </c>
      <c r="K262" t="s">
        <v>8</v>
      </c>
      <c r="L262">
        <v>2</v>
      </c>
      <c r="M262">
        <v>25</v>
      </c>
      <c r="N262">
        <f>L262 * M262</f>
        <v>50</v>
      </c>
      <c r="O262">
        <f>N262*$R$3</f>
        <v>0.75</v>
      </c>
    </row>
    <row r="263" spans="1:15">
      <c r="A263">
        <v>262</v>
      </c>
      <c r="B263">
        <f>DAY($F263)</f>
        <v>30</v>
      </c>
      <c r="C263" t="str">
        <f>TEXT(F263,"mmmm")</f>
        <v>July</v>
      </c>
      <c r="D263">
        <f>MONTH($F263)</f>
        <v>7</v>
      </c>
      <c r="E263">
        <f>YEAR($F263)</f>
        <v>2023</v>
      </c>
      <c r="F263" s="10">
        <v>45137</v>
      </c>
      <c r="G263" t="s">
        <v>291</v>
      </c>
      <c r="H263" t="s">
        <v>27</v>
      </c>
      <c r="I263">
        <v>32</v>
      </c>
      <c r="J263" t="str" cm="1">
        <f t="array" ref="J263">_xlfn.IFS(I263&lt;=30, "Young Adult", I263&gt;=50, "Senior", I263&gt;30, "Adult")</f>
        <v>Adult</v>
      </c>
      <c r="K263" t="s">
        <v>7</v>
      </c>
      <c r="L263">
        <v>4</v>
      </c>
      <c r="M263">
        <v>30</v>
      </c>
      <c r="N263">
        <f>L263 * M263</f>
        <v>120</v>
      </c>
      <c r="O263">
        <f>N263*$R$3</f>
        <v>1.7999999999999998</v>
      </c>
    </row>
    <row r="264" spans="1:15">
      <c r="A264">
        <v>263</v>
      </c>
      <c r="B264">
        <f>DAY($F264)</f>
        <v>28</v>
      </c>
      <c r="C264" t="str">
        <f>TEXT(F264,"mmmm")</f>
        <v>August</v>
      </c>
      <c r="D264">
        <f>MONTH($F264)</f>
        <v>8</v>
      </c>
      <c r="E264">
        <f>YEAR($F264)</f>
        <v>2023</v>
      </c>
      <c r="F264" s="10">
        <v>45166</v>
      </c>
      <c r="G264" t="s">
        <v>292</v>
      </c>
      <c r="H264" t="s">
        <v>24</v>
      </c>
      <c r="I264">
        <v>23</v>
      </c>
      <c r="J264" t="str" cm="1">
        <f t="array" ref="J264">_xlfn.IFS(I264&lt;=30, "Young Adult", I264&gt;=50, "Senior", I264&gt;30, "Adult")</f>
        <v>Young Adult</v>
      </c>
      <c r="K264" t="s">
        <v>7</v>
      </c>
      <c r="L264">
        <v>2</v>
      </c>
      <c r="M264">
        <v>30</v>
      </c>
      <c r="N264">
        <f>L264 * M264</f>
        <v>60</v>
      </c>
      <c r="O264">
        <f>N264*$R$3</f>
        <v>0.89999999999999991</v>
      </c>
    </row>
    <row r="265" spans="1:15">
      <c r="A265">
        <v>264</v>
      </c>
      <c r="B265">
        <f>DAY($F265)</f>
        <v>28</v>
      </c>
      <c r="C265" t="str">
        <f>TEXT(F265,"mmmm")</f>
        <v>January</v>
      </c>
      <c r="D265">
        <f>MONTH($F265)</f>
        <v>1</v>
      </c>
      <c r="E265">
        <f>YEAR($F265)</f>
        <v>2023</v>
      </c>
      <c r="F265" s="10">
        <v>44954</v>
      </c>
      <c r="G265" t="s">
        <v>293</v>
      </c>
      <c r="H265" t="s">
        <v>24</v>
      </c>
      <c r="I265">
        <v>47</v>
      </c>
      <c r="J265" t="str" cm="1">
        <f t="array" ref="J265">_xlfn.IFS(I265&lt;=30, "Young Adult", I265&gt;=50, "Senior", I265&gt;30, "Adult")</f>
        <v>Adult</v>
      </c>
      <c r="K265" t="s">
        <v>8</v>
      </c>
      <c r="L265">
        <v>3</v>
      </c>
      <c r="M265">
        <v>300</v>
      </c>
      <c r="N265">
        <f>L265 * M265</f>
        <v>900</v>
      </c>
      <c r="O265">
        <f>N265*$R$3</f>
        <v>13.5</v>
      </c>
    </row>
    <row r="266" spans="1:15">
      <c r="A266">
        <v>265</v>
      </c>
      <c r="B266">
        <f>DAY($F266)</f>
        <v>11</v>
      </c>
      <c r="C266" t="str">
        <f>TEXT(F266,"mmmm")</f>
        <v>December</v>
      </c>
      <c r="D266">
        <f>MONTH($F266)</f>
        <v>12</v>
      </c>
      <c r="E266">
        <f>YEAR($F266)</f>
        <v>2023</v>
      </c>
      <c r="F266" s="10">
        <v>45271</v>
      </c>
      <c r="G266" t="s">
        <v>294</v>
      </c>
      <c r="H266" t="s">
        <v>24</v>
      </c>
      <c r="I266">
        <v>55</v>
      </c>
      <c r="J266" t="str" cm="1">
        <f t="array" ref="J266">_xlfn.IFS(I266&lt;=30, "Young Adult", I266&gt;=50, "Senior", I266&gt;30, "Adult")</f>
        <v>Senior</v>
      </c>
      <c r="K266" t="s">
        <v>8</v>
      </c>
      <c r="L266">
        <v>3</v>
      </c>
      <c r="M266">
        <v>300</v>
      </c>
      <c r="N266">
        <f>L266 * M266</f>
        <v>900</v>
      </c>
      <c r="O266">
        <f>N266*$R$3</f>
        <v>13.5</v>
      </c>
    </row>
    <row r="267" spans="1:15">
      <c r="A267">
        <v>266</v>
      </c>
      <c r="B267">
        <f>DAY($F267)</f>
        <v>1</v>
      </c>
      <c r="C267" t="str">
        <f>TEXT(F267,"mmmm")</f>
        <v>December</v>
      </c>
      <c r="D267">
        <f>MONTH($F267)</f>
        <v>12</v>
      </c>
      <c r="E267">
        <f>YEAR($F267)</f>
        <v>2023</v>
      </c>
      <c r="F267" s="10">
        <v>45261</v>
      </c>
      <c r="G267" t="s">
        <v>295</v>
      </c>
      <c r="H267" t="s">
        <v>27</v>
      </c>
      <c r="I267">
        <v>19</v>
      </c>
      <c r="J267" t="str" cm="1">
        <f t="array" ref="J267">_xlfn.IFS(I267&lt;=30, "Young Adult", I267&gt;=50, "Senior", I267&gt;30, "Adult")</f>
        <v>Young Adult</v>
      </c>
      <c r="K267" t="s">
        <v>9</v>
      </c>
      <c r="L267">
        <v>2</v>
      </c>
      <c r="M267">
        <v>30</v>
      </c>
      <c r="N267">
        <f>L267 * M267</f>
        <v>60</v>
      </c>
      <c r="O267">
        <f>N267*$R$3</f>
        <v>0.89999999999999991</v>
      </c>
    </row>
    <row r="268" spans="1:15">
      <c r="A268">
        <v>267</v>
      </c>
      <c r="B268">
        <f>DAY($F268)</f>
        <v>27</v>
      </c>
      <c r="C268" t="str">
        <f>TEXT(F268,"mmmm")</f>
        <v>November</v>
      </c>
      <c r="D268">
        <f>MONTH($F268)</f>
        <v>11</v>
      </c>
      <c r="E268">
        <f>YEAR($F268)</f>
        <v>2023</v>
      </c>
      <c r="F268" s="10">
        <v>45257</v>
      </c>
      <c r="G268" t="s">
        <v>296</v>
      </c>
      <c r="H268" t="s">
        <v>27</v>
      </c>
      <c r="I268">
        <v>32</v>
      </c>
      <c r="J268" t="str" cm="1">
        <f t="array" ref="J268">_xlfn.IFS(I268&lt;=30, "Young Adult", I268&gt;=50, "Senior", I268&gt;30, "Adult")</f>
        <v>Adult</v>
      </c>
      <c r="K268" t="s">
        <v>7</v>
      </c>
      <c r="L268">
        <v>3</v>
      </c>
      <c r="M268">
        <v>30</v>
      </c>
      <c r="N268">
        <f>L268 * M268</f>
        <v>90</v>
      </c>
      <c r="O268">
        <f>N268*$R$3</f>
        <v>1.3499999999999999</v>
      </c>
    </row>
    <row r="269" spans="1:15">
      <c r="A269">
        <v>268</v>
      </c>
      <c r="B269">
        <f>DAY($F269)</f>
        <v>20</v>
      </c>
      <c r="C269" t="str">
        <f>TEXT(F269,"mmmm")</f>
        <v>February</v>
      </c>
      <c r="D269">
        <f>MONTH($F269)</f>
        <v>2</v>
      </c>
      <c r="E269">
        <f>YEAR($F269)</f>
        <v>2023</v>
      </c>
      <c r="F269" s="10">
        <v>44977</v>
      </c>
      <c r="G269" t="s">
        <v>297</v>
      </c>
      <c r="H269" t="s">
        <v>27</v>
      </c>
      <c r="I269">
        <v>28</v>
      </c>
      <c r="J269" t="str" cm="1">
        <f t="array" ref="J269">_xlfn.IFS(I269&lt;=30, "Young Adult", I269&gt;=50, "Senior", I269&gt;30, "Adult")</f>
        <v>Young Adult</v>
      </c>
      <c r="K269" t="s">
        <v>9</v>
      </c>
      <c r="L269">
        <v>1</v>
      </c>
      <c r="M269">
        <v>30</v>
      </c>
      <c r="N269">
        <f>L269 * M269</f>
        <v>30</v>
      </c>
      <c r="O269">
        <f>N269*$R$3</f>
        <v>0.44999999999999996</v>
      </c>
    </row>
    <row r="270" spans="1:15">
      <c r="A270">
        <v>269</v>
      </c>
      <c r="B270">
        <f>DAY($F270)</f>
        <v>1</v>
      </c>
      <c r="C270" t="str">
        <f>TEXT(F270,"mmmm")</f>
        <v>February</v>
      </c>
      <c r="D270">
        <f>MONTH($F270)</f>
        <v>2</v>
      </c>
      <c r="E270">
        <f>YEAR($F270)</f>
        <v>2023</v>
      </c>
      <c r="F270" s="10">
        <v>44958</v>
      </c>
      <c r="G270" t="s">
        <v>298</v>
      </c>
      <c r="H270" t="s">
        <v>24</v>
      </c>
      <c r="I270">
        <v>25</v>
      </c>
      <c r="J270" t="str" cm="1">
        <f t="array" ref="J270">_xlfn.IFS(I270&lt;=30, "Young Adult", I270&gt;=50, "Senior", I270&gt;30, "Adult")</f>
        <v>Young Adult</v>
      </c>
      <c r="K270" t="s">
        <v>8</v>
      </c>
      <c r="L270">
        <v>4</v>
      </c>
      <c r="M270">
        <v>500</v>
      </c>
      <c r="N270">
        <f>L270 * M270</f>
        <v>2000</v>
      </c>
      <c r="O270">
        <f>N270*$R$3</f>
        <v>30</v>
      </c>
    </row>
    <row r="271" spans="1:15">
      <c r="A271">
        <v>270</v>
      </c>
      <c r="B271">
        <f>DAY($F271)</f>
        <v>26</v>
      </c>
      <c r="C271" t="str">
        <f>TEXT(F271,"mmmm")</f>
        <v>July</v>
      </c>
      <c r="D271">
        <f>MONTH($F271)</f>
        <v>7</v>
      </c>
      <c r="E271">
        <f>YEAR($F271)</f>
        <v>2023</v>
      </c>
      <c r="F271" s="10">
        <v>45133</v>
      </c>
      <c r="G271" t="s">
        <v>299</v>
      </c>
      <c r="H271" t="s">
        <v>24</v>
      </c>
      <c r="I271">
        <v>43</v>
      </c>
      <c r="J271" t="str" cm="1">
        <f t="array" ref="J271">_xlfn.IFS(I271&lt;=30, "Young Adult", I271&gt;=50, "Senior", I271&gt;30, "Adult")</f>
        <v>Adult</v>
      </c>
      <c r="K271" t="s">
        <v>9</v>
      </c>
      <c r="L271">
        <v>1</v>
      </c>
      <c r="M271">
        <v>300</v>
      </c>
      <c r="N271">
        <f>L271 * M271</f>
        <v>300</v>
      </c>
      <c r="O271">
        <f>N271*$R$3</f>
        <v>4.5</v>
      </c>
    </row>
    <row r="272" spans="1:15">
      <c r="A272">
        <v>271</v>
      </c>
      <c r="B272">
        <f>DAY($F272)</f>
        <v>23</v>
      </c>
      <c r="C272" t="str">
        <f>TEXT(F272,"mmmm")</f>
        <v>June</v>
      </c>
      <c r="D272">
        <f>MONTH($F272)</f>
        <v>6</v>
      </c>
      <c r="E272">
        <f>YEAR($F272)</f>
        <v>2023</v>
      </c>
      <c r="F272" s="10">
        <v>45100</v>
      </c>
      <c r="G272" t="s">
        <v>300</v>
      </c>
      <c r="H272" t="s">
        <v>27</v>
      </c>
      <c r="I272">
        <v>62</v>
      </c>
      <c r="J272" t="str" cm="1">
        <f t="array" ref="J272">_xlfn.IFS(I272&lt;=30, "Young Adult", I272&gt;=50, "Senior", I272&gt;30, "Adult")</f>
        <v>Senior</v>
      </c>
      <c r="K272" t="s">
        <v>7</v>
      </c>
      <c r="L272">
        <v>4</v>
      </c>
      <c r="M272">
        <v>30</v>
      </c>
      <c r="N272">
        <f>L272 * M272</f>
        <v>120</v>
      </c>
      <c r="O272">
        <f>N272*$R$3</f>
        <v>1.7999999999999998</v>
      </c>
    </row>
    <row r="273" spans="1:15">
      <c r="A273">
        <v>272</v>
      </c>
      <c r="B273">
        <f>DAY($F273)</f>
        <v>25</v>
      </c>
      <c r="C273" t="str">
        <f>TEXT(F273,"mmmm")</f>
        <v>February</v>
      </c>
      <c r="D273">
        <f>MONTH($F273)</f>
        <v>2</v>
      </c>
      <c r="E273">
        <f>YEAR($F273)</f>
        <v>2023</v>
      </c>
      <c r="F273" s="10">
        <v>44982</v>
      </c>
      <c r="G273" t="s">
        <v>301</v>
      </c>
      <c r="H273" t="s">
        <v>27</v>
      </c>
      <c r="I273">
        <v>61</v>
      </c>
      <c r="J273" t="str" cm="1">
        <f t="array" ref="J273">_xlfn.IFS(I273&lt;=30, "Young Adult", I273&gt;=50, "Senior", I273&gt;30, "Adult")</f>
        <v>Senior</v>
      </c>
      <c r="K273" t="s">
        <v>9</v>
      </c>
      <c r="L273">
        <v>2</v>
      </c>
      <c r="M273">
        <v>50</v>
      </c>
      <c r="N273">
        <f>L273 * M273</f>
        <v>100</v>
      </c>
      <c r="O273">
        <f>N273*$R$3</f>
        <v>1.5</v>
      </c>
    </row>
    <row r="274" spans="1:15">
      <c r="A274">
        <v>273</v>
      </c>
      <c r="B274">
        <f>DAY($F274)</f>
        <v>8</v>
      </c>
      <c r="C274" t="str">
        <f>TEXT(F274,"mmmm")</f>
        <v>May</v>
      </c>
      <c r="D274">
        <f>MONTH($F274)</f>
        <v>5</v>
      </c>
      <c r="E274">
        <f>YEAR($F274)</f>
        <v>2023</v>
      </c>
      <c r="F274" s="10">
        <v>45054</v>
      </c>
      <c r="G274" t="s">
        <v>302</v>
      </c>
      <c r="H274" t="s">
        <v>27</v>
      </c>
      <c r="I274">
        <v>22</v>
      </c>
      <c r="J274" t="str" cm="1">
        <f t="array" ref="J274">_xlfn.IFS(I274&lt;=30, "Young Adult", I274&gt;=50, "Senior", I274&gt;30, "Adult")</f>
        <v>Young Adult</v>
      </c>
      <c r="K274" t="s">
        <v>7</v>
      </c>
      <c r="L274">
        <v>1</v>
      </c>
      <c r="M274">
        <v>50</v>
      </c>
      <c r="N274">
        <f>L274 * M274</f>
        <v>50</v>
      </c>
      <c r="O274">
        <f>N274*$R$3</f>
        <v>0.75</v>
      </c>
    </row>
    <row r="275" spans="1:15">
      <c r="A275">
        <v>274</v>
      </c>
      <c r="B275">
        <f>DAY($F275)</f>
        <v>9</v>
      </c>
      <c r="C275" t="str">
        <f>TEXT(F275,"mmmm")</f>
        <v>April</v>
      </c>
      <c r="D275">
        <f>MONTH($F275)</f>
        <v>4</v>
      </c>
      <c r="E275">
        <f>YEAR($F275)</f>
        <v>2023</v>
      </c>
      <c r="F275" s="10">
        <v>45025</v>
      </c>
      <c r="G275" t="s">
        <v>303</v>
      </c>
      <c r="H275" t="s">
        <v>27</v>
      </c>
      <c r="I275">
        <v>23</v>
      </c>
      <c r="J275" t="str" cm="1">
        <f t="array" ref="J275">_xlfn.IFS(I275&lt;=30, "Young Adult", I275&gt;=50, "Senior", I275&gt;30, "Adult")</f>
        <v>Young Adult</v>
      </c>
      <c r="K275" t="s">
        <v>8</v>
      </c>
      <c r="L275">
        <v>2</v>
      </c>
      <c r="M275">
        <v>500</v>
      </c>
      <c r="N275">
        <f>L275 * M275</f>
        <v>1000</v>
      </c>
      <c r="O275">
        <f>N275*$R$3</f>
        <v>15</v>
      </c>
    </row>
    <row r="276" spans="1:15">
      <c r="A276">
        <v>275</v>
      </c>
      <c r="B276">
        <f>DAY($F276)</f>
        <v>8</v>
      </c>
      <c r="C276" t="str">
        <f>TEXT(F276,"mmmm")</f>
        <v>April</v>
      </c>
      <c r="D276">
        <f>MONTH($F276)</f>
        <v>4</v>
      </c>
      <c r="E276">
        <f>YEAR($F276)</f>
        <v>2023</v>
      </c>
      <c r="F276" s="10">
        <v>45024</v>
      </c>
      <c r="G276" t="s">
        <v>304</v>
      </c>
      <c r="H276" t="s">
        <v>24</v>
      </c>
      <c r="I276">
        <v>43</v>
      </c>
      <c r="J276" t="str" cm="1">
        <f t="array" ref="J276">_xlfn.IFS(I276&lt;=30, "Young Adult", I276&gt;=50, "Senior", I276&gt;30, "Adult")</f>
        <v>Adult</v>
      </c>
      <c r="K276" t="s">
        <v>8</v>
      </c>
      <c r="L276">
        <v>2</v>
      </c>
      <c r="M276">
        <v>500</v>
      </c>
      <c r="N276">
        <f>L276 * M276</f>
        <v>1000</v>
      </c>
      <c r="O276">
        <f>N276*$R$3</f>
        <v>15</v>
      </c>
    </row>
    <row r="277" spans="1:15">
      <c r="A277">
        <v>276</v>
      </c>
      <c r="B277">
        <f>DAY($F277)</f>
        <v>2</v>
      </c>
      <c r="C277" t="str">
        <f>TEXT(F277,"mmmm")</f>
        <v>October</v>
      </c>
      <c r="D277">
        <f>MONTH($F277)</f>
        <v>10</v>
      </c>
      <c r="E277">
        <f>YEAR($F277)</f>
        <v>2023</v>
      </c>
      <c r="F277" s="10">
        <v>45201</v>
      </c>
      <c r="G277" t="s">
        <v>305</v>
      </c>
      <c r="H277" t="s">
        <v>27</v>
      </c>
      <c r="I277">
        <v>21</v>
      </c>
      <c r="J277" t="str" cm="1">
        <f t="array" ref="J277">_xlfn.IFS(I277&lt;=30, "Young Adult", I277&gt;=50, "Senior", I277&gt;30, "Adult")</f>
        <v>Young Adult</v>
      </c>
      <c r="K277" t="s">
        <v>7</v>
      </c>
      <c r="L277">
        <v>4</v>
      </c>
      <c r="M277">
        <v>25</v>
      </c>
      <c r="N277">
        <f>L277 * M277</f>
        <v>100</v>
      </c>
      <c r="O277">
        <f>N277*$R$3</f>
        <v>1.5</v>
      </c>
    </row>
    <row r="278" spans="1:15">
      <c r="A278">
        <v>277</v>
      </c>
      <c r="B278">
        <f>DAY($F278)</f>
        <v>18</v>
      </c>
      <c r="C278" t="str">
        <f>TEXT(F278,"mmmm")</f>
        <v>August</v>
      </c>
      <c r="D278">
        <f>MONTH($F278)</f>
        <v>8</v>
      </c>
      <c r="E278">
        <f>YEAR($F278)</f>
        <v>2023</v>
      </c>
      <c r="F278" s="10">
        <v>45156</v>
      </c>
      <c r="G278" t="s">
        <v>306</v>
      </c>
      <c r="H278" t="s">
        <v>24</v>
      </c>
      <c r="I278">
        <v>36</v>
      </c>
      <c r="J278" t="str" cm="1">
        <f t="array" ref="J278">_xlfn.IFS(I278&lt;=30, "Young Adult", I278&gt;=50, "Senior", I278&gt;30, "Adult")</f>
        <v>Adult</v>
      </c>
      <c r="K278" t="s">
        <v>8</v>
      </c>
      <c r="L278">
        <v>4</v>
      </c>
      <c r="M278">
        <v>25</v>
      </c>
      <c r="N278">
        <f>L278 * M278</f>
        <v>100</v>
      </c>
      <c r="O278">
        <f>N278*$R$3</f>
        <v>1.5</v>
      </c>
    </row>
    <row r="279" spans="1:15">
      <c r="A279">
        <v>278</v>
      </c>
      <c r="B279">
        <f>DAY($F279)</f>
        <v>13</v>
      </c>
      <c r="C279" t="str">
        <f>TEXT(F279,"mmmm")</f>
        <v>March</v>
      </c>
      <c r="D279">
        <f>MONTH($F279)</f>
        <v>3</v>
      </c>
      <c r="E279">
        <f>YEAR($F279)</f>
        <v>2023</v>
      </c>
      <c r="F279" s="10">
        <v>44998</v>
      </c>
      <c r="G279" t="s">
        <v>307</v>
      </c>
      <c r="H279" t="s">
        <v>27</v>
      </c>
      <c r="I279">
        <v>37</v>
      </c>
      <c r="J279" t="str" cm="1">
        <f t="array" ref="J279">_xlfn.IFS(I279&lt;=30, "Young Adult", I279&gt;=50, "Senior", I279&gt;30, "Adult")</f>
        <v>Adult</v>
      </c>
      <c r="K279" t="s">
        <v>8</v>
      </c>
      <c r="L279">
        <v>4</v>
      </c>
      <c r="M279">
        <v>25</v>
      </c>
      <c r="N279">
        <f>L279 * M279</f>
        <v>100</v>
      </c>
      <c r="O279">
        <f>N279*$R$3</f>
        <v>1.5</v>
      </c>
    </row>
    <row r="280" spans="1:15">
      <c r="A280">
        <v>279</v>
      </c>
      <c r="B280">
        <f>DAY($F280)</f>
        <v>5</v>
      </c>
      <c r="C280" t="str">
        <f>TEXT(F280,"mmmm")</f>
        <v>August</v>
      </c>
      <c r="D280">
        <f>MONTH($F280)</f>
        <v>8</v>
      </c>
      <c r="E280">
        <f>YEAR($F280)</f>
        <v>2023</v>
      </c>
      <c r="F280" s="10">
        <v>45143</v>
      </c>
      <c r="G280" t="s">
        <v>308</v>
      </c>
      <c r="H280" t="s">
        <v>24</v>
      </c>
      <c r="I280">
        <v>50</v>
      </c>
      <c r="J280" t="str" cm="1">
        <f t="array" ref="J280">_xlfn.IFS(I280&lt;=30, "Young Adult", I280&gt;=50, "Senior", I280&gt;30, "Adult")</f>
        <v>Senior</v>
      </c>
      <c r="K280" t="s">
        <v>8</v>
      </c>
      <c r="L280">
        <v>1</v>
      </c>
      <c r="M280">
        <v>500</v>
      </c>
      <c r="N280">
        <f>L280 * M280</f>
        <v>500</v>
      </c>
      <c r="O280">
        <f>N280*$R$3</f>
        <v>7.5</v>
      </c>
    </row>
    <row r="281" spans="1:15">
      <c r="A281">
        <v>280</v>
      </c>
      <c r="B281">
        <f>DAY($F281)</f>
        <v>4</v>
      </c>
      <c r="C281" t="str">
        <f>TEXT(F281,"mmmm")</f>
        <v>April</v>
      </c>
      <c r="D281">
        <f>MONTH($F281)</f>
        <v>4</v>
      </c>
      <c r="E281">
        <f>YEAR($F281)</f>
        <v>2023</v>
      </c>
      <c r="F281" s="10">
        <v>45020</v>
      </c>
      <c r="G281" t="s">
        <v>309</v>
      </c>
      <c r="H281" t="s">
        <v>27</v>
      </c>
      <c r="I281">
        <v>37</v>
      </c>
      <c r="J281" t="str" cm="1">
        <f t="array" ref="J281">_xlfn.IFS(I281&lt;=30, "Young Adult", I281&gt;=50, "Senior", I281&gt;30, "Adult")</f>
        <v>Adult</v>
      </c>
      <c r="K281" t="s">
        <v>8</v>
      </c>
      <c r="L281">
        <v>3</v>
      </c>
      <c r="M281">
        <v>500</v>
      </c>
      <c r="N281">
        <f>L281 * M281</f>
        <v>1500</v>
      </c>
      <c r="O281">
        <f>N281*$R$3</f>
        <v>22.5</v>
      </c>
    </row>
    <row r="282" spans="1:15">
      <c r="A282">
        <v>281</v>
      </c>
      <c r="B282">
        <f>DAY($F282)</f>
        <v>23</v>
      </c>
      <c r="C282" t="str">
        <f>TEXT(F282,"mmmm")</f>
        <v>May</v>
      </c>
      <c r="D282">
        <f>MONTH($F282)</f>
        <v>5</v>
      </c>
      <c r="E282">
        <f>YEAR($F282)</f>
        <v>2023</v>
      </c>
      <c r="F282" s="10">
        <v>45069</v>
      </c>
      <c r="G282" t="s">
        <v>310</v>
      </c>
      <c r="H282" t="s">
        <v>27</v>
      </c>
      <c r="I282">
        <v>29</v>
      </c>
      <c r="J282" t="str" cm="1">
        <f t="array" ref="J282">_xlfn.IFS(I282&lt;=30, "Young Adult", I282&gt;=50, "Senior", I282&gt;30, "Adult")</f>
        <v>Young Adult</v>
      </c>
      <c r="K282" t="s">
        <v>7</v>
      </c>
      <c r="L282">
        <v>4</v>
      </c>
      <c r="M282">
        <v>500</v>
      </c>
      <c r="N282">
        <f>L282 * M282</f>
        <v>2000</v>
      </c>
      <c r="O282">
        <f>N282*$R$3</f>
        <v>30</v>
      </c>
    </row>
    <row r="283" spans="1:15">
      <c r="A283">
        <v>282</v>
      </c>
      <c r="B283">
        <f>DAY($F283)</f>
        <v>25</v>
      </c>
      <c r="C283" t="str">
        <f>TEXT(F283,"mmmm")</f>
        <v>August</v>
      </c>
      <c r="D283">
        <f>MONTH($F283)</f>
        <v>8</v>
      </c>
      <c r="E283">
        <f>YEAR($F283)</f>
        <v>2023</v>
      </c>
      <c r="F283" s="10">
        <v>45163</v>
      </c>
      <c r="G283" t="s">
        <v>311</v>
      </c>
      <c r="H283" t="s">
        <v>27</v>
      </c>
      <c r="I283">
        <v>64</v>
      </c>
      <c r="J283" t="str" cm="1">
        <f t="array" ref="J283">_xlfn.IFS(I283&lt;=30, "Young Adult", I283&gt;=50, "Senior", I283&gt;30, "Adult")</f>
        <v>Senior</v>
      </c>
      <c r="K283" t="s">
        <v>9</v>
      </c>
      <c r="L283">
        <v>4</v>
      </c>
      <c r="M283">
        <v>50</v>
      </c>
      <c r="N283">
        <f>L283 * M283</f>
        <v>200</v>
      </c>
      <c r="O283">
        <f>N283*$R$3</f>
        <v>3</v>
      </c>
    </row>
    <row r="284" spans="1:15">
      <c r="A284">
        <v>283</v>
      </c>
      <c r="B284">
        <f>DAY($F284)</f>
        <v>8</v>
      </c>
      <c r="C284" t="str">
        <f>TEXT(F284,"mmmm")</f>
        <v>May</v>
      </c>
      <c r="D284">
        <f>MONTH($F284)</f>
        <v>5</v>
      </c>
      <c r="E284">
        <f>YEAR($F284)</f>
        <v>2023</v>
      </c>
      <c r="F284" s="10">
        <v>45054</v>
      </c>
      <c r="G284" t="s">
        <v>312</v>
      </c>
      <c r="H284" t="s">
        <v>27</v>
      </c>
      <c r="I284">
        <v>18</v>
      </c>
      <c r="J284" t="str" cm="1">
        <f t="array" ref="J284">_xlfn.IFS(I284&lt;=30, "Young Adult", I284&gt;=50, "Senior", I284&gt;30, "Adult")</f>
        <v>Young Adult</v>
      </c>
      <c r="K284" t="s">
        <v>9</v>
      </c>
      <c r="L284">
        <v>1</v>
      </c>
      <c r="M284">
        <v>500</v>
      </c>
      <c r="N284">
        <f>L284 * M284</f>
        <v>500</v>
      </c>
      <c r="O284">
        <f>N284*$R$3</f>
        <v>7.5</v>
      </c>
    </row>
    <row r="285" spans="1:15">
      <c r="A285">
        <v>284</v>
      </c>
      <c r="B285">
        <f>DAY($F285)</f>
        <v>8</v>
      </c>
      <c r="C285" t="str">
        <f>TEXT(F285,"mmmm")</f>
        <v>February</v>
      </c>
      <c r="D285">
        <f>MONTH($F285)</f>
        <v>2</v>
      </c>
      <c r="E285">
        <f>YEAR($F285)</f>
        <v>2023</v>
      </c>
      <c r="F285" s="10">
        <v>44965</v>
      </c>
      <c r="G285" t="s">
        <v>313</v>
      </c>
      <c r="H285" t="s">
        <v>24</v>
      </c>
      <c r="I285">
        <v>43</v>
      </c>
      <c r="J285" t="str" cm="1">
        <f t="array" ref="J285">_xlfn.IFS(I285&lt;=30, "Young Adult", I285&gt;=50, "Senior", I285&gt;30, "Adult")</f>
        <v>Adult</v>
      </c>
      <c r="K285" t="s">
        <v>8</v>
      </c>
      <c r="L285">
        <v>4</v>
      </c>
      <c r="M285">
        <v>50</v>
      </c>
      <c r="N285">
        <f>L285 * M285</f>
        <v>200</v>
      </c>
      <c r="O285">
        <f>N285*$R$3</f>
        <v>3</v>
      </c>
    </row>
    <row r="286" spans="1:15">
      <c r="A286">
        <v>285</v>
      </c>
      <c r="B286">
        <f>DAY($F286)</f>
        <v>15</v>
      </c>
      <c r="C286" t="str">
        <f>TEXT(F286,"mmmm")</f>
        <v>August</v>
      </c>
      <c r="D286">
        <f>MONTH($F286)</f>
        <v>8</v>
      </c>
      <c r="E286">
        <f>YEAR($F286)</f>
        <v>2023</v>
      </c>
      <c r="F286" s="10">
        <v>45153</v>
      </c>
      <c r="G286" t="s">
        <v>314</v>
      </c>
      <c r="H286" t="s">
        <v>27</v>
      </c>
      <c r="I286">
        <v>31</v>
      </c>
      <c r="J286" t="str" cm="1">
        <f t="array" ref="J286">_xlfn.IFS(I286&lt;=30, "Young Adult", I286&gt;=50, "Senior", I286&gt;30, "Adult")</f>
        <v>Adult</v>
      </c>
      <c r="K286" t="s">
        <v>9</v>
      </c>
      <c r="L286">
        <v>1</v>
      </c>
      <c r="M286">
        <v>25</v>
      </c>
      <c r="N286">
        <f>L286 * M286</f>
        <v>25</v>
      </c>
      <c r="O286">
        <f>N286*$R$3</f>
        <v>0.375</v>
      </c>
    </row>
    <row r="287" spans="1:15">
      <c r="A287">
        <v>286</v>
      </c>
      <c r="B287">
        <f>DAY($F287)</f>
        <v>9</v>
      </c>
      <c r="C287" t="str">
        <f>TEXT(F287,"mmmm")</f>
        <v>October</v>
      </c>
      <c r="D287">
        <f>MONTH($F287)</f>
        <v>10</v>
      </c>
      <c r="E287">
        <f>YEAR($F287)</f>
        <v>2023</v>
      </c>
      <c r="F287" s="10">
        <v>45208</v>
      </c>
      <c r="G287" t="s">
        <v>315</v>
      </c>
      <c r="H287" t="s">
        <v>24</v>
      </c>
      <c r="I287">
        <v>55</v>
      </c>
      <c r="J287" t="str" cm="1">
        <f t="array" ref="J287">_xlfn.IFS(I287&lt;=30, "Young Adult", I287&gt;=50, "Senior", I287&gt;30, "Adult")</f>
        <v>Senior</v>
      </c>
      <c r="K287" t="s">
        <v>9</v>
      </c>
      <c r="L287">
        <v>2</v>
      </c>
      <c r="M287">
        <v>25</v>
      </c>
      <c r="N287">
        <f>L287 * M287</f>
        <v>50</v>
      </c>
      <c r="O287">
        <f>N287*$R$3</f>
        <v>0.75</v>
      </c>
    </row>
    <row r="288" spans="1:15">
      <c r="A288">
        <v>287</v>
      </c>
      <c r="B288">
        <f>DAY($F288)</f>
        <v>20</v>
      </c>
      <c r="C288" t="str">
        <f>TEXT(F288,"mmmm")</f>
        <v>February</v>
      </c>
      <c r="D288">
        <f>MONTH($F288)</f>
        <v>2</v>
      </c>
      <c r="E288">
        <f>YEAR($F288)</f>
        <v>2023</v>
      </c>
      <c r="F288" s="10">
        <v>44977</v>
      </c>
      <c r="G288" t="s">
        <v>316</v>
      </c>
      <c r="H288" t="s">
        <v>24</v>
      </c>
      <c r="I288">
        <v>54</v>
      </c>
      <c r="J288" t="str" cm="1">
        <f t="array" ref="J288">_xlfn.IFS(I288&lt;=30, "Young Adult", I288&gt;=50, "Senior", I288&gt;30, "Adult")</f>
        <v>Senior</v>
      </c>
      <c r="K288" t="s">
        <v>8</v>
      </c>
      <c r="L288">
        <v>4</v>
      </c>
      <c r="M288">
        <v>25</v>
      </c>
      <c r="N288">
        <f>L288 * M288</f>
        <v>100</v>
      </c>
      <c r="O288">
        <f>N288*$R$3</f>
        <v>1.5</v>
      </c>
    </row>
    <row r="289" spans="1:15">
      <c r="A289">
        <v>288</v>
      </c>
      <c r="B289">
        <f>DAY($F289)</f>
        <v>26</v>
      </c>
      <c r="C289" t="str">
        <f>TEXT(F289,"mmmm")</f>
        <v>January</v>
      </c>
      <c r="D289">
        <f>MONTH($F289)</f>
        <v>1</v>
      </c>
      <c r="E289">
        <f>YEAR($F289)</f>
        <v>2023</v>
      </c>
      <c r="F289" s="10">
        <v>44952</v>
      </c>
      <c r="G289" t="s">
        <v>317</v>
      </c>
      <c r="H289" t="s">
        <v>24</v>
      </c>
      <c r="I289">
        <v>28</v>
      </c>
      <c r="J289" t="str" cm="1">
        <f t="array" ref="J289">_xlfn.IFS(I289&lt;=30, "Young Adult", I289&gt;=50, "Senior", I289&gt;30, "Adult")</f>
        <v>Young Adult</v>
      </c>
      <c r="K289" t="s">
        <v>8</v>
      </c>
      <c r="L289">
        <v>4</v>
      </c>
      <c r="M289">
        <v>30</v>
      </c>
      <c r="N289">
        <f>L289 * M289</f>
        <v>120</v>
      </c>
      <c r="O289">
        <f>N289*$R$3</f>
        <v>1.7999999999999998</v>
      </c>
    </row>
    <row r="290" spans="1:15">
      <c r="A290">
        <v>289</v>
      </c>
      <c r="B290">
        <f>DAY($F290)</f>
        <v>30</v>
      </c>
      <c r="C290" t="str">
        <f>TEXT(F290,"mmmm")</f>
        <v>November</v>
      </c>
      <c r="D290">
        <f>MONTH($F290)</f>
        <v>11</v>
      </c>
      <c r="E290">
        <f>YEAR($F290)</f>
        <v>2023</v>
      </c>
      <c r="F290" s="10">
        <v>45260</v>
      </c>
      <c r="G290" t="s">
        <v>318</v>
      </c>
      <c r="H290" t="s">
        <v>24</v>
      </c>
      <c r="I290">
        <v>53</v>
      </c>
      <c r="J290" t="str" cm="1">
        <f t="array" ref="J290">_xlfn.IFS(I290&lt;=30, "Young Adult", I290&gt;=50, "Senior", I290&gt;30, "Adult")</f>
        <v>Senior</v>
      </c>
      <c r="K290" t="s">
        <v>9</v>
      </c>
      <c r="L290">
        <v>2</v>
      </c>
      <c r="M290">
        <v>30</v>
      </c>
      <c r="N290">
        <f>L290 * M290</f>
        <v>60</v>
      </c>
      <c r="O290">
        <f>N290*$R$3</f>
        <v>0.89999999999999991</v>
      </c>
    </row>
    <row r="291" spans="1:15">
      <c r="A291">
        <v>290</v>
      </c>
      <c r="B291">
        <f>DAY($F291)</f>
        <v>4</v>
      </c>
      <c r="C291" t="str">
        <f>TEXT(F291,"mmmm")</f>
        <v>October</v>
      </c>
      <c r="D291">
        <f>MONTH($F291)</f>
        <v>10</v>
      </c>
      <c r="E291">
        <f>YEAR($F291)</f>
        <v>2023</v>
      </c>
      <c r="F291" s="10">
        <v>45203</v>
      </c>
      <c r="G291" t="s">
        <v>319</v>
      </c>
      <c r="H291" t="s">
        <v>27</v>
      </c>
      <c r="I291">
        <v>30</v>
      </c>
      <c r="J291" t="str" cm="1">
        <f t="array" ref="J291">_xlfn.IFS(I291&lt;=30, "Young Adult", I291&gt;=50, "Senior", I291&gt;30, "Adult")</f>
        <v>Young Adult</v>
      </c>
      <c r="K291" t="s">
        <v>7</v>
      </c>
      <c r="L291">
        <v>2</v>
      </c>
      <c r="M291">
        <v>300</v>
      </c>
      <c r="N291">
        <f>L291 * M291</f>
        <v>600</v>
      </c>
      <c r="O291">
        <f>N291*$R$3</f>
        <v>9</v>
      </c>
    </row>
    <row r="292" spans="1:15">
      <c r="A292">
        <v>291</v>
      </c>
      <c r="B292">
        <f>DAY($F292)</f>
        <v>8</v>
      </c>
      <c r="C292" t="str">
        <f>TEXT(F292,"mmmm")</f>
        <v>January</v>
      </c>
      <c r="D292">
        <f>MONTH($F292)</f>
        <v>1</v>
      </c>
      <c r="E292">
        <f>YEAR($F292)</f>
        <v>2023</v>
      </c>
      <c r="F292" s="10">
        <v>44934</v>
      </c>
      <c r="G292" t="s">
        <v>320</v>
      </c>
      <c r="H292" t="s">
        <v>24</v>
      </c>
      <c r="I292">
        <v>60</v>
      </c>
      <c r="J292" t="str" cm="1">
        <f t="array" ref="J292">_xlfn.IFS(I292&lt;=30, "Young Adult", I292&gt;=50, "Senior", I292&gt;30, "Adult")</f>
        <v>Senior</v>
      </c>
      <c r="K292" t="s">
        <v>8</v>
      </c>
      <c r="L292">
        <v>2</v>
      </c>
      <c r="M292">
        <v>300</v>
      </c>
      <c r="N292">
        <f>L292 * M292</f>
        <v>600</v>
      </c>
      <c r="O292">
        <f>N292*$R$3</f>
        <v>9</v>
      </c>
    </row>
    <row r="293" spans="1:15">
      <c r="A293">
        <v>292</v>
      </c>
      <c r="B293">
        <f>DAY($F293)</f>
        <v>17</v>
      </c>
      <c r="C293" t="str">
        <f>TEXT(F293,"mmmm")</f>
        <v>February</v>
      </c>
      <c r="D293">
        <f>MONTH($F293)</f>
        <v>2</v>
      </c>
      <c r="E293">
        <f>YEAR($F293)</f>
        <v>2023</v>
      </c>
      <c r="F293" s="10">
        <v>44974</v>
      </c>
      <c r="G293" t="s">
        <v>321</v>
      </c>
      <c r="H293" t="s">
        <v>24</v>
      </c>
      <c r="I293">
        <v>20</v>
      </c>
      <c r="J293" t="str" cm="1">
        <f t="array" ref="J293">_xlfn.IFS(I293&lt;=30, "Young Adult", I293&gt;=50, "Senior", I293&gt;30, "Adult")</f>
        <v>Young Adult</v>
      </c>
      <c r="K293" t="s">
        <v>7</v>
      </c>
      <c r="L293">
        <v>4</v>
      </c>
      <c r="M293">
        <v>300</v>
      </c>
      <c r="N293">
        <f>L293 * M293</f>
        <v>1200</v>
      </c>
      <c r="O293">
        <f>N293*$R$3</f>
        <v>18</v>
      </c>
    </row>
    <row r="294" spans="1:15">
      <c r="A294">
        <v>293</v>
      </c>
      <c r="B294">
        <f>DAY($F294)</f>
        <v>2</v>
      </c>
      <c r="C294" t="str">
        <f>TEXT(F294,"mmmm")</f>
        <v>May</v>
      </c>
      <c r="D294">
        <f>MONTH($F294)</f>
        <v>5</v>
      </c>
      <c r="E294">
        <f>YEAR($F294)</f>
        <v>2023</v>
      </c>
      <c r="F294" s="10">
        <v>45048</v>
      </c>
      <c r="G294" t="s">
        <v>322</v>
      </c>
      <c r="H294" t="s">
        <v>24</v>
      </c>
      <c r="I294">
        <v>50</v>
      </c>
      <c r="J294" t="str" cm="1">
        <f t="array" ref="J294">_xlfn.IFS(I294&lt;=30, "Young Adult", I294&gt;=50, "Senior", I294&gt;30, "Adult")</f>
        <v>Senior</v>
      </c>
      <c r="K294" t="s">
        <v>9</v>
      </c>
      <c r="L294">
        <v>3</v>
      </c>
      <c r="M294">
        <v>30</v>
      </c>
      <c r="N294">
        <f>L294 * M294</f>
        <v>90</v>
      </c>
      <c r="O294">
        <f>N294*$R$3</f>
        <v>1.3499999999999999</v>
      </c>
    </row>
    <row r="295" spans="1:15">
      <c r="A295">
        <v>294</v>
      </c>
      <c r="B295">
        <f>DAY($F295)</f>
        <v>27</v>
      </c>
      <c r="C295" t="str">
        <f>TEXT(F295,"mmmm")</f>
        <v>March</v>
      </c>
      <c r="D295">
        <f>MONTH($F295)</f>
        <v>3</v>
      </c>
      <c r="E295">
        <f>YEAR($F295)</f>
        <v>2023</v>
      </c>
      <c r="F295" s="10">
        <v>45012</v>
      </c>
      <c r="G295" t="s">
        <v>323</v>
      </c>
      <c r="H295" t="s">
        <v>27</v>
      </c>
      <c r="I295">
        <v>23</v>
      </c>
      <c r="J295" t="str" cm="1">
        <f t="array" ref="J295">_xlfn.IFS(I295&lt;=30, "Young Adult", I295&gt;=50, "Senior", I295&gt;30, "Adult")</f>
        <v>Young Adult</v>
      </c>
      <c r="K295" t="s">
        <v>8</v>
      </c>
      <c r="L295">
        <v>3</v>
      </c>
      <c r="M295">
        <v>30</v>
      </c>
      <c r="N295">
        <f>L295 * M295</f>
        <v>90</v>
      </c>
      <c r="O295">
        <f>N295*$R$3</f>
        <v>1.3499999999999999</v>
      </c>
    </row>
    <row r="296" spans="1:15">
      <c r="A296">
        <v>295</v>
      </c>
      <c r="B296">
        <f>DAY($F296)</f>
        <v>28</v>
      </c>
      <c r="C296" t="str">
        <f>TEXT(F296,"mmmm")</f>
        <v>July</v>
      </c>
      <c r="D296">
        <f>MONTH($F296)</f>
        <v>7</v>
      </c>
      <c r="E296">
        <f>YEAR($F296)</f>
        <v>2023</v>
      </c>
      <c r="F296" s="10">
        <v>45135</v>
      </c>
      <c r="G296" t="s">
        <v>324</v>
      </c>
      <c r="H296" t="s">
        <v>27</v>
      </c>
      <c r="I296">
        <v>27</v>
      </c>
      <c r="J296" t="str" cm="1">
        <f t="array" ref="J296">_xlfn.IFS(I296&lt;=30, "Young Adult", I296&gt;=50, "Senior", I296&gt;30, "Adult")</f>
        <v>Young Adult</v>
      </c>
      <c r="K296" t="s">
        <v>7</v>
      </c>
      <c r="L296">
        <v>3</v>
      </c>
      <c r="M296">
        <v>300</v>
      </c>
      <c r="N296">
        <f>L296 * M296</f>
        <v>900</v>
      </c>
      <c r="O296">
        <f>N296*$R$3</f>
        <v>13.5</v>
      </c>
    </row>
    <row r="297" spans="1:15">
      <c r="A297">
        <v>296</v>
      </c>
      <c r="B297">
        <f>DAY($F297)</f>
        <v>6</v>
      </c>
      <c r="C297" t="str">
        <f>TEXT(F297,"mmmm")</f>
        <v>September</v>
      </c>
      <c r="D297">
        <f>MONTH($F297)</f>
        <v>9</v>
      </c>
      <c r="E297">
        <f>YEAR($F297)</f>
        <v>2023</v>
      </c>
      <c r="F297" s="10">
        <v>45175</v>
      </c>
      <c r="G297" t="s">
        <v>325</v>
      </c>
      <c r="H297" t="s">
        <v>27</v>
      </c>
      <c r="I297">
        <v>22</v>
      </c>
      <c r="J297" t="str" cm="1">
        <f t="array" ref="J297">_xlfn.IFS(I297&lt;=30, "Young Adult", I297&gt;=50, "Senior", I297&gt;30, "Adult")</f>
        <v>Young Adult</v>
      </c>
      <c r="K297" t="s">
        <v>8</v>
      </c>
      <c r="L297">
        <v>4</v>
      </c>
      <c r="M297">
        <v>300</v>
      </c>
      <c r="N297">
        <f>L297 * M297</f>
        <v>1200</v>
      </c>
      <c r="O297">
        <f>N297*$R$3</f>
        <v>18</v>
      </c>
    </row>
    <row r="298" spans="1:15">
      <c r="A298">
        <v>297</v>
      </c>
      <c r="B298">
        <f>DAY($F298)</f>
        <v>4</v>
      </c>
      <c r="C298" t="str">
        <f>TEXT(F298,"mmmm")</f>
        <v>September</v>
      </c>
      <c r="D298">
        <f>MONTH($F298)</f>
        <v>9</v>
      </c>
      <c r="E298">
        <f>YEAR($F298)</f>
        <v>2023</v>
      </c>
      <c r="F298" s="10">
        <v>45173</v>
      </c>
      <c r="G298" t="s">
        <v>326</v>
      </c>
      <c r="H298" t="s">
        <v>27</v>
      </c>
      <c r="I298">
        <v>40</v>
      </c>
      <c r="J298" t="str" cm="1">
        <f t="array" ref="J298">_xlfn.IFS(I298&lt;=30, "Young Adult", I298&gt;=50, "Senior", I298&gt;30, "Adult")</f>
        <v>Adult</v>
      </c>
      <c r="K298" t="s">
        <v>9</v>
      </c>
      <c r="L298">
        <v>2</v>
      </c>
      <c r="M298">
        <v>500</v>
      </c>
      <c r="N298">
        <f>L298 * M298</f>
        <v>1000</v>
      </c>
      <c r="O298">
        <f>N298*$R$3</f>
        <v>15</v>
      </c>
    </row>
    <row r="299" spans="1:15">
      <c r="A299">
        <v>298</v>
      </c>
      <c r="B299">
        <f>DAY($F299)</f>
        <v>20</v>
      </c>
      <c r="C299" t="str">
        <f>TEXT(F299,"mmmm")</f>
        <v>April</v>
      </c>
      <c r="D299">
        <f>MONTH($F299)</f>
        <v>4</v>
      </c>
      <c r="E299">
        <f>YEAR($F299)</f>
        <v>2023</v>
      </c>
      <c r="F299" s="10">
        <v>45036</v>
      </c>
      <c r="G299" t="s">
        <v>327</v>
      </c>
      <c r="H299" t="s">
        <v>24</v>
      </c>
      <c r="I299">
        <v>27</v>
      </c>
      <c r="J299" t="str" cm="1">
        <f t="array" ref="J299">_xlfn.IFS(I299&lt;=30, "Young Adult", I299&gt;=50, "Senior", I299&gt;30, "Adult")</f>
        <v>Young Adult</v>
      </c>
      <c r="K299" t="s">
        <v>7</v>
      </c>
      <c r="L299">
        <v>4</v>
      </c>
      <c r="M299">
        <v>300</v>
      </c>
      <c r="N299">
        <f>L299 * M299</f>
        <v>1200</v>
      </c>
      <c r="O299">
        <f>N299*$R$3</f>
        <v>18</v>
      </c>
    </row>
    <row r="300" spans="1:15">
      <c r="A300">
        <v>299</v>
      </c>
      <c r="B300">
        <f>DAY($F300)</f>
        <v>25</v>
      </c>
      <c r="C300" t="str">
        <f>TEXT(F300,"mmmm")</f>
        <v>July</v>
      </c>
      <c r="D300">
        <f>MONTH($F300)</f>
        <v>7</v>
      </c>
      <c r="E300">
        <f>YEAR($F300)</f>
        <v>2023</v>
      </c>
      <c r="F300" s="10">
        <v>45132</v>
      </c>
      <c r="G300" t="s">
        <v>328</v>
      </c>
      <c r="H300" t="s">
        <v>24</v>
      </c>
      <c r="I300">
        <v>61</v>
      </c>
      <c r="J300" t="str" cm="1">
        <f t="array" ref="J300">_xlfn.IFS(I300&lt;=30, "Young Adult", I300&gt;=50, "Senior", I300&gt;30, "Adult")</f>
        <v>Senior</v>
      </c>
      <c r="K300" t="s">
        <v>9</v>
      </c>
      <c r="L300">
        <v>2</v>
      </c>
      <c r="M300">
        <v>500</v>
      </c>
      <c r="N300">
        <f>L300 * M300</f>
        <v>1000</v>
      </c>
      <c r="O300">
        <f>N300*$R$3</f>
        <v>15</v>
      </c>
    </row>
    <row r="301" spans="1:15">
      <c r="A301">
        <v>300</v>
      </c>
      <c r="B301">
        <f>DAY($F301)</f>
        <v>31</v>
      </c>
      <c r="C301" t="str">
        <f>TEXT(F301,"mmmm")</f>
        <v>January</v>
      </c>
      <c r="D301">
        <f>MONTH($F301)</f>
        <v>1</v>
      </c>
      <c r="E301">
        <f>YEAR($F301)</f>
        <v>2023</v>
      </c>
      <c r="F301" s="10">
        <v>44957</v>
      </c>
      <c r="G301" t="s">
        <v>329</v>
      </c>
      <c r="H301" t="s">
        <v>27</v>
      </c>
      <c r="I301">
        <v>19</v>
      </c>
      <c r="J301" t="str" cm="1">
        <f t="array" ref="J301">_xlfn.IFS(I301&lt;=30, "Young Adult", I301&gt;=50, "Senior", I301&gt;30, "Adult")</f>
        <v>Young Adult</v>
      </c>
      <c r="K301" t="s">
        <v>9</v>
      </c>
      <c r="L301">
        <v>4</v>
      </c>
      <c r="M301">
        <v>50</v>
      </c>
      <c r="N301">
        <f>L301 * M301</f>
        <v>200</v>
      </c>
      <c r="O301">
        <f>N301*$R$3</f>
        <v>3</v>
      </c>
    </row>
    <row r="302" spans="1:15">
      <c r="A302">
        <v>301</v>
      </c>
      <c r="B302">
        <f>DAY($F302)</f>
        <v>26</v>
      </c>
      <c r="C302" t="str">
        <f>TEXT(F302,"mmmm")</f>
        <v>March</v>
      </c>
      <c r="D302">
        <f>MONTH($F302)</f>
        <v>3</v>
      </c>
      <c r="E302">
        <f>YEAR($F302)</f>
        <v>2023</v>
      </c>
      <c r="F302" s="10">
        <v>45011</v>
      </c>
      <c r="G302" t="s">
        <v>330</v>
      </c>
      <c r="H302" t="s">
        <v>24</v>
      </c>
      <c r="I302">
        <v>30</v>
      </c>
      <c r="J302" t="str" cm="1">
        <f t="array" ref="J302">_xlfn.IFS(I302&lt;=30, "Young Adult", I302&gt;=50, "Senior", I302&gt;30, "Adult")</f>
        <v>Young Adult</v>
      </c>
      <c r="K302" t="s">
        <v>8</v>
      </c>
      <c r="L302">
        <v>4</v>
      </c>
      <c r="M302">
        <v>30</v>
      </c>
      <c r="N302">
        <f>L302 * M302</f>
        <v>120</v>
      </c>
      <c r="O302">
        <f>N302*$R$3</f>
        <v>1.7999999999999998</v>
      </c>
    </row>
    <row r="303" spans="1:15">
      <c r="A303">
        <v>302</v>
      </c>
      <c r="B303">
        <f>DAY($F303)</f>
        <v>14</v>
      </c>
      <c r="C303" t="str">
        <f>TEXT(F303,"mmmm")</f>
        <v>July</v>
      </c>
      <c r="D303">
        <f>MONTH($F303)</f>
        <v>7</v>
      </c>
      <c r="E303">
        <f>YEAR($F303)</f>
        <v>2023</v>
      </c>
      <c r="F303" s="10">
        <v>45121</v>
      </c>
      <c r="G303" t="s">
        <v>331</v>
      </c>
      <c r="H303" t="s">
        <v>24</v>
      </c>
      <c r="I303">
        <v>57</v>
      </c>
      <c r="J303" t="str" cm="1">
        <f t="array" ref="J303">_xlfn.IFS(I303&lt;=30, "Young Adult", I303&gt;=50, "Senior", I303&gt;30, "Adult")</f>
        <v>Senior</v>
      </c>
      <c r="K303" t="s">
        <v>7</v>
      </c>
      <c r="L303">
        <v>2</v>
      </c>
      <c r="M303">
        <v>300</v>
      </c>
      <c r="N303">
        <f>L303 * M303</f>
        <v>600</v>
      </c>
      <c r="O303">
        <f>N303*$R$3</f>
        <v>9</v>
      </c>
    </row>
    <row r="304" spans="1:15">
      <c r="A304">
        <v>303</v>
      </c>
      <c r="B304">
        <f>DAY($F304)</f>
        <v>2</v>
      </c>
      <c r="C304" t="str">
        <f>TEXT(F304,"mmmm")</f>
        <v>January</v>
      </c>
      <c r="D304">
        <f>MONTH($F304)</f>
        <v>1</v>
      </c>
      <c r="E304">
        <f>YEAR($F304)</f>
        <v>2023</v>
      </c>
      <c r="F304" s="10">
        <v>44928</v>
      </c>
      <c r="G304" t="s">
        <v>332</v>
      </c>
      <c r="H304" t="s">
        <v>24</v>
      </c>
      <c r="I304">
        <v>19</v>
      </c>
      <c r="J304" t="str" cm="1">
        <f t="array" ref="J304">_xlfn.IFS(I304&lt;=30, "Young Adult", I304&gt;=50, "Senior", I304&gt;30, "Adult")</f>
        <v>Young Adult</v>
      </c>
      <c r="K304" t="s">
        <v>9</v>
      </c>
      <c r="L304">
        <v>3</v>
      </c>
      <c r="M304">
        <v>30</v>
      </c>
      <c r="N304">
        <f>L304 * M304</f>
        <v>90</v>
      </c>
      <c r="O304">
        <f>N304*$R$3</f>
        <v>1.3499999999999999</v>
      </c>
    </row>
    <row r="305" spans="1:15">
      <c r="A305">
        <v>304</v>
      </c>
      <c r="B305">
        <f>DAY($F305)</f>
        <v>19</v>
      </c>
      <c r="C305" t="str">
        <f>TEXT(F305,"mmmm")</f>
        <v>July</v>
      </c>
      <c r="D305">
        <f>MONTH($F305)</f>
        <v>7</v>
      </c>
      <c r="E305">
        <f>YEAR($F305)</f>
        <v>2023</v>
      </c>
      <c r="F305" s="10">
        <v>45126</v>
      </c>
      <c r="G305" t="s">
        <v>333</v>
      </c>
      <c r="H305" t="s">
        <v>27</v>
      </c>
      <c r="I305">
        <v>37</v>
      </c>
      <c r="J305" t="str" cm="1">
        <f t="array" ref="J305">_xlfn.IFS(I305&lt;=30, "Young Adult", I305&gt;=50, "Senior", I305&gt;30, "Adult")</f>
        <v>Adult</v>
      </c>
      <c r="K305" t="s">
        <v>9</v>
      </c>
      <c r="L305">
        <v>2</v>
      </c>
      <c r="M305">
        <v>30</v>
      </c>
      <c r="N305">
        <f>L305 * M305</f>
        <v>60</v>
      </c>
      <c r="O305">
        <f>N305*$R$3</f>
        <v>0.89999999999999991</v>
      </c>
    </row>
    <row r="306" spans="1:15">
      <c r="A306">
        <v>305</v>
      </c>
      <c r="B306">
        <f>DAY($F306)</f>
        <v>16</v>
      </c>
      <c r="C306" t="str">
        <f>TEXT(F306,"mmmm")</f>
        <v>May</v>
      </c>
      <c r="D306">
        <f>MONTH($F306)</f>
        <v>5</v>
      </c>
      <c r="E306">
        <f>YEAR($F306)</f>
        <v>2023</v>
      </c>
      <c r="F306" s="10">
        <v>45062</v>
      </c>
      <c r="G306" t="s">
        <v>334</v>
      </c>
      <c r="H306" t="s">
        <v>27</v>
      </c>
      <c r="I306">
        <v>18</v>
      </c>
      <c r="J306" t="str" cm="1">
        <f t="array" ref="J306">_xlfn.IFS(I306&lt;=30, "Young Adult", I306&gt;=50, "Senior", I306&gt;30, "Adult")</f>
        <v>Young Adult</v>
      </c>
      <c r="K306" t="s">
        <v>7</v>
      </c>
      <c r="L306">
        <v>1</v>
      </c>
      <c r="M306">
        <v>30</v>
      </c>
      <c r="N306">
        <f>L306 * M306</f>
        <v>30</v>
      </c>
      <c r="O306">
        <f>N306*$R$3</f>
        <v>0.44999999999999996</v>
      </c>
    </row>
    <row r="307" spans="1:15">
      <c r="A307">
        <v>306</v>
      </c>
      <c r="B307">
        <f>DAY($F307)</f>
        <v>21</v>
      </c>
      <c r="C307" t="str">
        <f>TEXT(F307,"mmmm")</f>
        <v>August</v>
      </c>
      <c r="D307">
        <f>MONTH($F307)</f>
        <v>8</v>
      </c>
      <c r="E307">
        <f>YEAR($F307)</f>
        <v>2023</v>
      </c>
      <c r="F307" s="10">
        <v>45159</v>
      </c>
      <c r="G307" t="s">
        <v>335</v>
      </c>
      <c r="H307" t="s">
        <v>24</v>
      </c>
      <c r="I307">
        <v>54</v>
      </c>
      <c r="J307" t="str" cm="1">
        <f t="array" ref="J307">_xlfn.IFS(I307&lt;=30, "Young Adult", I307&gt;=50, "Senior", I307&gt;30, "Adult")</f>
        <v>Senior</v>
      </c>
      <c r="K307" t="s">
        <v>9</v>
      </c>
      <c r="L307">
        <v>1</v>
      </c>
      <c r="M307">
        <v>50</v>
      </c>
      <c r="N307">
        <f>L307 * M307</f>
        <v>50</v>
      </c>
      <c r="O307">
        <f>N307*$R$3</f>
        <v>0.75</v>
      </c>
    </row>
    <row r="308" spans="1:15">
      <c r="A308">
        <v>307</v>
      </c>
      <c r="B308">
        <f>DAY($F308)</f>
        <v>27</v>
      </c>
      <c r="C308" t="str">
        <f>TEXT(F308,"mmmm")</f>
        <v>May</v>
      </c>
      <c r="D308">
        <f>MONTH($F308)</f>
        <v>5</v>
      </c>
      <c r="E308">
        <f>YEAR($F308)</f>
        <v>2023</v>
      </c>
      <c r="F308" s="10">
        <v>45073</v>
      </c>
      <c r="G308" t="s">
        <v>336</v>
      </c>
      <c r="H308" t="s">
        <v>27</v>
      </c>
      <c r="I308">
        <v>26</v>
      </c>
      <c r="J308" t="str" cm="1">
        <f t="array" ref="J308">_xlfn.IFS(I308&lt;=30, "Young Adult", I308&gt;=50, "Senior", I308&gt;30, "Adult")</f>
        <v>Young Adult</v>
      </c>
      <c r="K308" t="s">
        <v>9</v>
      </c>
      <c r="L308">
        <v>2</v>
      </c>
      <c r="M308">
        <v>25</v>
      </c>
      <c r="N308">
        <f>L308 * M308</f>
        <v>50</v>
      </c>
      <c r="O308">
        <f>N308*$R$3</f>
        <v>0.75</v>
      </c>
    </row>
    <row r="309" spans="1:15">
      <c r="A309">
        <v>308</v>
      </c>
      <c r="B309">
        <f>DAY($F309)</f>
        <v>5</v>
      </c>
      <c r="C309" t="str">
        <f>TEXT(F309,"mmmm")</f>
        <v>August</v>
      </c>
      <c r="D309">
        <f>MONTH($F309)</f>
        <v>8</v>
      </c>
      <c r="E309">
        <f>YEAR($F309)</f>
        <v>2023</v>
      </c>
      <c r="F309" s="10">
        <v>45143</v>
      </c>
      <c r="G309" t="s">
        <v>337</v>
      </c>
      <c r="H309" t="s">
        <v>27</v>
      </c>
      <c r="I309">
        <v>34</v>
      </c>
      <c r="J309" t="str" cm="1">
        <f t="array" ref="J309">_xlfn.IFS(I309&lt;=30, "Young Adult", I309&gt;=50, "Senior", I309&gt;30, "Adult")</f>
        <v>Adult</v>
      </c>
      <c r="K309" t="s">
        <v>7</v>
      </c>
      <c r="L309">
        <v>4</v>
      </c>
      <c r="M309">
        <v>300</v>
      </c>
      <c r="N309">
        <f>L309 * M309</f>
        <v>1200</v>
      </c>
      <c r="O309">
        <f>N309*$R$3</f>
        <v>18</v>
      </c>
    </row>
    <row r="310" spans="1:15">
      <c r="A310">
        <v>309</v>
      </c>
      <c r="B310">
        <f>DAY($F310)</f>
        <v>23</v>
      </c>
      <c r="C310" t="str">
        <f>TEXT(F310,"mmmm")</f>
        <v>December</v>
      </c>
      <c r="D310">
        <f>MONTH($F310)</f>
        <v>12</v>
      </c>
      <c r="E310">
        <f>YEAR($F310)</f>
        <v>2023</v>
      </c>
      <c r="F310" s="10">
        <v>45283</v>
      </c>
      <c r="G310" t="s">
        <v>338</v>
      </c>
      <c r="H310" t="s">
        <v>27</v>
      </c>
      <c r="I310">
        <v>26</v>
      </c>
      <c r="J310" t="str" cm="1">
        <f t="array" ref="J310">_xlfn.IFS(I310&lt;=30, "Young Adult", I310&gt;=50, "Senior", I310&gt;30, "Adult")</f>
        <v>Young Adult</v>
      </c>
      <c r="K310" t="s">
        <v>7</v>
      </c>
      <c r="L310">
        <v>1</v>
      </c>
      <c r="M310">
        <v>25</v>
      </c>
      <c r="N310">
        <f>L310 * M310</f>
        <v>25</v>
      </c>
      <c r="O310">
        <f>N310*$R$3</f>
        <v>0.375</v>
      </c>
    </row>
    <row r="311" spans="1:15">
      <c r="A311">
        <v>310</v>
      </c>
      <c r="B311">
        <f>DAY($F311)</f>
        <v>12</v>
      </c>
      <c r="C311" t="str">
        <f>TEXT(F311,"mmmm")</f>
        <v>October</v>
      </c>
      <c r="D311">
        <f>MONTH($F311)</f>
        <v>10</v>
      </c>
      <c r="E311">
        <f>YEAR($F311)</f>
        <v>2023</v>
      </c>
      <c r="F311" s="10">
        <v>45211</v>
      </c>
      <c r="G311" t="s">
        <v>339</v>
      </c>
      <c r="H311" t="s">
        <v>27</v>
      </c>
      <c r="I311">
        <v>28</v>
      </c>
      <c r="J311" t="str" cm="1">
        <f t="array" ref="J311">_xlfn.IFS(I311&lt;=30, "Young Adult", I311&gt;=50, "Senior", I311&gt;30, "Adult")</f>
        <v>Young Adult</v>
      </c>
      <c r="K311" t="s">
        <v>7</v>
      </c>
      <c r="L311">
        <v>1</v>
      </c>
      <c r="M311">
        <v>25</v>
      </c>
      <c r="N311">
        <f>L311 * M311</f>
        <v>25</v>
      </c>
      <c r="O311">
        <f>N311*$R$3</f>
        <v>0.375</v>
      </c>
    </row>
    <row r="312" spans="1:15">
      <c r="A312">
        <v>311</v>
      </c>
      <c r="B312">
        <f>DAY($F312)</f>
        <v>5</v>
      </c>
      <c r="C312" t="str">
        <f>TEXT(F312,"mmmm")</f>
        <v>December</v>
      </c>
      <c r="D312">
        <f>MONTH($F312)</f>
        <v>12</v>
      </c>
      <c r="E312">
        <f>YEAR($F312)</f>
        <v>2023</v>
      </c>
      <c r="F312" s="10">
        <v>45265</v>
      </c>
      <c r="G312" t="s">
        <v>340</v>
      </c>
      <c r="H312" t="s">
        <v>27</v>
      </c>
      <c r="I312">
        <v>32</v>
      </c>
      <c r="J312" t="str" cm="1">
        <f t="array" ref="J312">_xlfn.IFS(I312&lt;=30, "Young Adult", I312&gt;=50, "Senior", I312&gt;30, "Adult")</f>
        <v>Adult</v>
      </c>
      <c r="K312" t="s">
        <v>7</v>
      </c>
      <c r="L312">
        <v>4</v>
      </c>
      <c r="M312">
        <v>25</v>
      </c>
      <c r="N312">
        <f>L312 * M312</f>
        <v>100</v>
      </c>
      <c r="O312">
        <f>N312*$R$3</f>
        <v>1.5</v>
      </c>
    </row>
    <row r="313" spans="1:15">
      <c r="A313">
        <v>312</v>
      </c>
      <c r="B313">
        <f>DAY($F313)</f>
        <v>7</v>
      </c>
      <c r="C313" t="str">
        <f>TEXT(F313,"mmmm")</f>
        <v>September</v>
      </c>
      <c r="D313">
        <f>MONTH($F313)</f>
        <v>9</v>
      </c>
      <c r="E313">
        <f>YEAR($F313)</f>
        <v>2023</v>
      </c>
      <c r="F313" s="10">
        <v>45176</v>
      </c>
      <c r="G313" t="s">
        <v>341</v>
      </c>
      <c r="H313" t="s">
        <v>24</v>
      </c>
      <c r="I313">
        <v>41</v>
      </c>
      <c r="J313" t="str" cm="1">
        <f t="array" ref="J313">_xlfn.IFS(I313&lt;=30, "Young Adult", I313&gt;=50, "Senior", I313&gt;30, "Adult")</f>
        <v>Adult</v>
      </c>
      <c r="K313" t="s">
        <v>8</v>
      </c>
      <c r="L313">
        <v>4</v>
      </c>
      <c r="M313">
        <v>30</v>
      </c>
      <c r="N313">
        <f>L313 * M313</f>
        <v>120</v>
      </c>
      <c r="O313">
        <f>N313*$R$3</f>
        <v>1.7999999999999998</v>
      </c>
    </row>
    <row r="314" spans="1:15">
      <c r="A314">
        <v>313</v>
      </c>
      <c r="B314">
        <f>DAY($F314)</f>
        <v>21</v>
      </c>
      <c r="C314" t="str">
        <f>TEXT(F314,"mmmm")</f>
        <v>March</v>
      </c>
      <c r="D314">
        <f>MONTH($F314)</f>
        <v>3</v>
      </c>
      <c r="E314">
        <f>YEAR($F314)</f>
        <v>2023</v>
      </c>
      <c r="F314" s="10">
        <v>45006</v>
      </c>
      <c r="G314" t="s">
        <v>342</v>
      </c>
      <c r="H314" t="s">
        <v>27</v>
      </c>
      <c r="I314">
        <v>55</v>
      </c>
      <c r="J314" t="str" cm="1">
        <f t="array" ref="J314">_xlfn.IFS(I314&lt;=30, "Young Adult", I314&gt;=50, "Senior", I314&gt;30, "Adult")</f>
        <v>Senior</v>
      </c>
      <c r="K314" t="s">
        <v>7</v>
      </c>
      <c r="L314">
        <v>3</v>
      </c>
      <c r="M314">
        <v>500</v>
      </c>
      <c r="N314">
        <f>L314 * M314</f>
        <v>1500</v>
      </c>
      <c r="O314">
        <f>N314*$R$3</f>
        <v>22.5</v>
      </c>
    </row>
    <row r="315" spans="1:15">
      <c r="A315">
        <v>314</v>
      </c>
      <c r="B315">
        <f>DAY($F315)</f>
        <v>8</v>
      </c>
      <c r="C315" t="str">
        <f>TEXT(F315,"mmmm")</f>
        <v>April</v>
      </c>
      <c r="D315">
        <f>MONTH($F315)</f>
        <v>4</v>
      </c>
      <c r="E315">
        <f>YEAR($F315)</f>
        <v>2023</v>
      </c>
      <c r="F315" s="10">
        <v>45024</v>
      </c>
      <c r="G315" t="s">
        <v>343</v>
      </c>
      <c r="H315" t="s">
        <v>24</v>
      </c>
      <c r="I315">
        <v>52</v>
      </c>
      <c r="J315" t="str" cm="1">
        <f t="array" ref="J315">_xlfn.IFS(I315&lt;=30, "Young Adult", I315&gt;=50, "Senior", I315&gt;30, "Adult")</f>
        <v>Senior</v>
      </c>
      <c r="K315" t="s">
        <v>8</v>
      </c>
      <c r="L315">
        <v>4</v>
      </c>
      <c r="M315">
        <v>30</v>
      </c>
      <c r="N315">
        <f>L315 * M315</f>
        <v>120</v>
      </c>
      <c r="O315">
        <f>N315*$R$3</f>
        <v>1.7999999999999998</v>
      </c>
    </row>
    <row r="316" spans="1:15">
      <c r="A316">
        <v>315</v>
      </c>
      <c r="B316">
        <f>DAY($F316)</f>
        <v>1</v>
      </c>
      <c r="C316" t="str">
        <f>TEXT(F316,"mmmm")</f>
        <v>June</v>
      </c>
      <c r="D316">
        <f>MONTH($F316)</f>
        <v>6</v>
      </c>
      <c r="E316">
        <f>YEAR($F316)</f>
        <v>2023</v>
      </c>
      <c r="F316" s="10">
        <v>45078</v>
      </c>
      <c r="G316" t="s">
        <v>344</v>
      </c>
      <c r="H316" t="s">
        <v>24</v>
      </c>
      <c r="I316">
        <v>47</v>
      </c>
      <c r="J316" t="str" cm="1">
        <f t="array" ref="J316">_xlfn.IFS(I316&lt;=30, "Young Adult", I316&gt;=50, "Senior", I316&gt;30, "Adult")</f>
        <v>Adult</v>
      </c>
      <c r="K316" t="s">
        <v>8</v>
      </c>
      <c r="L316">
        <v>2</v>
      </c>
      <c r="M316">
        <v>30</v>
      </c>
      <c r="N316">
        <f>L316 * M316</f>
        <v>60</v>
      </c>
      <c r="O316">
        <f>N316*$R$3</f>
        <v>0.89999999999999991</v>
      </c>
    </row>
    <row r="317" spans="1:15">
      <c r="A317">
        <v>316</v>
      </c>
      <c r="B317">
        <f>DAY($F317)</f>
        <v>22</v>
      </c>
      <c r="C317" t="str">
        <f>TEXT(F317,"mmmm")</f>
        <v>April</v>
      </c>
      <c r="D317">
        <f>MONTH($F317)</f>
        <v>4</v>
      </c>
      <c r="E317">
        <f>YEAR($F317)</f>
        <v>2023</v>
      </c>
      <c r="F317" s="10">
        <v>45038</v>
      </c>
      <c r="G317" t="s">
        <v>345</v>
      </c>
      <c r="H317" t="s">
        <v>27</v>
      </c>
      <c r="I317">
        <v>48</v>
      </c>
      <c r="J317" t="str" cm="1">
        <f t="array" ref="J317">_xlfn.IFS(I317&lt;=30, "Young Adult", I317&gt;=50, "Senior", I317&gt;30, "Adult")</f>
        <v>Adult</v>
      </c>
      <c r="K317" t="s">
        <v>8</v>
      </c>
      <c r="L317">
        <v>2</v>
      </c>
      <c r="M317">
        <v>25</v>
      </c>
      <c r="N317">
        <f>L317 * M317</f>
        <v>50</v>
      </c>
      <c r="O317">
        <f>N317*$R$3</f>
        <v>0.75</v>
      </c>
    </row>
    <row r="318" spans="1:15">
      <c r="A318">
        <v>317</v>
      </c>
      <c r="B318">
        <f>DAY($F318)</f>
        <v>30</v>
      </c>
      <c r="C318" t="str">
        <f>TEXT(F318,"mmmm")</f>
        <v>January</v>
      </c>
      <c r="D318">
        <f>MONTH($F318)</f>
        <v>1</v>
      </c>
      <c r="E318">
        <f>YEAR($F318)</f>
        <v>2023</v>
      </c>
      <c r="F318" s="10">
        <v>44956</v>
      </c>
      <c r="G318" t="s">
        <v>346</v>
      </c>
      <c r="H318" t="s">
        <v>24</v>
      </c>
      <c r="I318">
        <v>22</v>
      </c>
      <c r="J318" t="str" cm="1">
        <f t="array" ref="J318">_xlfn.IFS(I318&lt;=30, "Young Adult", I318&gt;=50, "Senior", I318&gt;30, "Adult")</f>
        <v>Young Adult</v>
      </c>
      <c r="K318" t="s">
        <v>9</v>
      </c>
      <c r="L318">
        <v>3</v>
      </c>
      <c r="M318">
        <v>30</v>
      </c>
      <c r="N318">
        <f>L318 * M318</f>
        <v>90</v>
      </c>
      <c r="O318">
        <f>N318*$R$3</f>
        <v>1.3499999999999999</v>
      </c>
    </row>
    <row r="319" spans="1:15">
      <c r="A319">
        <v>318</v>
      </c>
      <c r="B319">
        <f>DAY($F319)</f>
        <v>24</v>
      </c>
      <c r="C319" t="str">
        <f>TEXT(F319,"mmmm")</f>
        <v>October</v>
      </c>
      <c r="D319">
        <f>MONTH($F319)</f>
        <v>10</v>
      </c>
      <c r="E319">
        <f>YEAR($F319)</f>
        <v>2023</v>
      </c>
      <c r="F319" s="10">
        <v>45223</v>
      </c>
      <c r="G319" t="s">
        <v>347</v>
      </c>
      <c r="H319" t="s">
        <v>24</v>
      </c>
      <c r="I319">
        <v>61</v>
      </c>
      <c r="J319" t="str" cm="1">
        <f t="array" ref="J319">_xlfn.IFS(I319&lt;=30, "Young Adult", I319&gt;=50, "Senior", I319&gt;30, "Adult")</f>
        <v>Senior</v>
      </c>
      <c r="K319" t="s">
        <v>8</v>
      </c>
      <c r="L319">
        <v>1</v>
      </c>
      <c r="M319">
        <v>25</v>
      </c>
      <c r="N319">
        <f>L319 * M319</f>
        <v>25</v>
      </c>
      <c r="O319">
        <f>N319*$R$3</f>
        <v>0.375</v>
      </c>
    </row>
    <row r="320" spans="1:15">
      <c r="A320">
        <v>319</v>
      </c>
      <c r="B320">
        <f>DAY($F320)</f>
        <v>5</v>
      </c>
      <c r="C320" t="str">
        <f>TEXT(F320,"mmmm")</f>
        <v>October</v>
      </c>
      <c r="D320">
        <f>MONTH($F320)</f>
        <v>10</v>
      </c>
      <c r="E320">
        <f>YEAR($F320)</f>
        <v>2023</v>
      </c>
      <c r="F320" s="10">
        <v>45204</v>
      </c>
      <c r="G320" t="s">
        <v>348</v>
      </c>
      <c r="H320" t="s">
        <v>24</v>
      </c>
      <c r="I320">
        <v>31</v>
      </c>
      <c r="J320" t="str" cm="1">
        <f t="array" ref="J320">_xlfn.IFS(I320&lt;=30, "Young Adult", I320&gt;=50, "Senior", I320&gt;30, "Adult")</f>
        <v>Adult</v>
      </c>
      <c r="K320" t="s">
        <v>8</v>
      </c>
      <c r="L320">
        <v>1</v>
      </c>
      <c r="M320">
        <v>500</v>
      </c>
      <c r="N320">
        <f>L320 * M320</f>
        <v>500</v>
      </c>
      <c r="O320">
        <f>N320*$R$3</f>
        <v>7.5</v>
      </c>
    </row>
    <row r="321" spans="1:15">
      <c r="A321">
        <v>320</v>
      </c>
      <c r="B321">
        <f>DAY($F321)</f>
        <v>1</v>
      </c>
      <c r="C321" t="str">
        <f>TEXT(F321,"mmmm")</f>
        <v>February</v>
      </c>
      <c r="D321">
        <f>MONTH($F321)</f>
        <v>2</v>
      </c>
      <c r="E321">
        <f>YEAR($F321)</f>
        <v>2023</v>
      </c>
      <c r="F321" s="10">
        <v>44958</v>
      </c>
      <c r="G321" t="s">
        <v>349</v>
      </c>
      <c r="H321" t="s">
        <v>27</v>
      </c>
      <c r="I321">
        <v>28</v>
      </c>
      <c r="J321" t="str" cm="1">
        <f t="array" ref="J321">_xlfn.IFS(I321&lt;=30, "Young Adult", I321&gt;=50, "Senior", I321&gt;30, "Adult")</f>
        <v>Young Adult</v>
      </c>
      <c r="K321" t="s">
        <v>9</v>
      </c>
      <c r="L321">
        <v>4</v>
      </c>
      <c r="M321">
        <v>300</v>
      </c>
      <c r="N321">
        <f>L321 * M321</f>
        <v>1200</v>
      </c>
      <c r="O321">
        <f>N321*$R$3</f>
        <v>18</v>
      </c>
    </row>
    <row r="322" spans="1:15">
      <c r="A322">
        <v>321</v>
      </c>
      <c r="B322">
        <f>DAY($F322)</f>
        <v>10</v>
      </c>
      <c r="C322" t="str">
        <f>TEXT(F322,"mmmm")</f>
        <v>June</v>
      </c>
      <c r="D322">
        <f>MONTH($F322)</f>
        <v>6</v>
      </c>
      <c r="E322">
        <f>YEAR($F322)</f>
        <v>2023</v>
      </c>
      <c r="F322" s="10">
        <v>45087</v>
      </c>
      <c r="G322" t="s">
        <v>350</v>
      </c>
      <c r="H322" t="s">
        <v>27</v>
      </c>
      <c r="I322">
        <v>26</v>
      </c>
      <c r="J322" t="str" cm="1">
        <f t="array" ref="J322">_xlfn.IFS(I322&lt;=30, "Young Adult", I322&gt;=50, "Senior", I322&gt;30, "Adult")</f>
        <v>Young Adult</v>
      </c>
      <c r="K322" t="s">
        <v>9</v>
      </c>
      <c r="L322">
        <v>2</v>
      </c>
      <c r="M322">
        <v>25</v>
      </c>
      <c r="N322">
        <f>L322 * M322</f>
        <v>50</v>
      </c>
      <c r="O322">
        <f>N322*$R$3</f>
        <v>0.75</v>
      </c>
    </row>
    <row r="323" spans="1:15">
      <c r="A323">
        <v>322</v>
      </c>
      <c r="B323">
        <f>DAY($F323)</f>
        <v>30</v>
      </c>
      <c r="C323" t="str">
        <f>TEXT(F323,"mmmm")</f>
        <v>January</v>
      </c>
      <c r="D323">
        <f>MONTH($F323)</f>
        <v>1</v>
      </c>
      <c r="E323">
        <f>YEAR($F323)</f>
        <v>2023</v>
      </c>
      <c r="F323" s="10">
        <v>44956</v>
      </c>
      <c r="G323" t="s">
        <v>351</v>
      </c>
      <c r="H323" t="s">
        <v>24</v>
      </c>
      <c r="I323">
        <v>51</v>
      </c>
      <c r="J323" t="str" cm="1">
        <f t="array" ref="J323">_xlfn.IFS(I323&lt;=30, "Young Adult", I323&gt;=50, "Senior", I323&gt;30, "Adult")</f>
        <v>Senior</v>
      </c>
      <c r="K323" t="s">
        <v>9</v>
      </c>
      <c r="L323">
        <v>1</v>
      </c>
      <c r="M323">
        <v>500</v>
      </c>
      <c r="N323">
        <f>L323 * M323</f>
        <v>500</v>
      </c>
      <c r="O323">
        <f>N323*$R$3</f>
        <v>7.5</v>
      </c>
    </row>
    <row r="324" spans="1:15">
      <c r="A324">
        <v>323</v>
      </c>
      <c r="B324">
        <f>DAY($F324)</f>
        <v>26</v>
      </c>
      <c r="C324" t="str">
        <f>TEXT(F324,"mmmm")</f>
        <v>January</v>
      </c>
      <c r="D324">
        <f>MONTH($F324)</f>
        <v>1</v>
      </c>
      <c r="E324">
        <f>YEAR($F324)</f>
        <v>2023</v>
      </c>
      <c r="F324" s="10">
        <v>44952</v>
      </c>
      <c r="G324" t="s">
        <v>352</v>
      </c>
      <c r="H324" t="s">
        <v>27</v>
      </c>
      <c r="I324">
        <v>29</v>
      </c>
      <c r="J324" t="str" cm="1">
        <f t="array" ref="J324">_xlfn.IFS(I324&lt;=30, "Young Adult", I324&gt;=50, "Senior", I324&gt;30, "Adult")</f>
        <v>Young Adult</v>
      </c>
      <c r="K324" t="s">
        <v>7</v>
      </c>
      <c r="L324">
        <v>3</v>
      </c>
      <c r="M324">
        <v>300</v>
      </c>
      <c r="N324">
        <f>L324 * M324</f>
        <v>900</v>
      </c>
      <c r="O324">
        <f>N324*$R$3</f>
        <v>13.5</v>
      </c>
    </row>
    <row r="325" spans="1:15">
      <c r="A325">
        <v>324</v>
      </c>
      <c r="B325">
        <f>DAY($F325)</f>
        <v>27</v>
      </c>
      <c r="C325" t="str">
        <f>TEXT(F325,"mmmm")</f>
        <v>October</v>
      </c>
      <c r="D325">
        <f>MONTH($F325)</f>
        <v>10</v>
      </c>
      <c r="E325">
        <f>YEAR($F325)</f>
        <v>2023</v>
      </c>
      <c r="F325" s="10">
        <v>45226</v>
      </c>
      <c r="G325" t="s">
        <v>353</v>
      </c>
      <c r="H325" t="s">
        <v>27</v>
      </c>
      <c r="I325">
        <v>52</v>
      </c>
      <c r="J325" t="str" cm="1">
        <f t="array" ref="J325">_xlfn.IFS(I325&lt;=30, "Young Adult", I325&gt;=50, "Senior", I325&gt;30, "Adult")</f>
        <v>Senior</v>
      </c>
      <c r="K325" t="s">
        <v>9</v>
      </c>
      <c r="L325">
        <v>3</v>
      </c>
      <c r="M325">
        <v>50</v>
      </c>
      <c r="N325">
        <f>L325 * M325</f>
        <v>150</v>
      </c>
      <c r="O325">
        <f>N325*$R$3</f>
        <v>2.25</v>
      </c>
    </row>
    <row r="326" spans="1:15">
      <c r="A326">
        <v>325</v>
      </c>
      <c r="B326">
        <f>DAY($F326)</f>
        <v>2</v>
      </c>
      <c r="C326" t="str">
        <f>TEXT(F326,"mmmm")</f>
        <v>September</v>
      </c>
      <c r="D326">
        <f>MONTH($F326)</f>
        <v>9</v>
      </c>
      <c r="E326">
        <f>YEAR($F326)</f>
        <v>2023</v>
      </c>
      <c r="F326" s="10">
        <v>45171</v>
      </c>
      <c r="G326" t="s">
        <v>354</v>
      </c>
      <c r="H326" t="s">
        <v>27</v>
      </c>
      <c r="I326">
        <v>52</v>
      </c>
      <c r="J326" t="str" cm="1">
        <f t="array" ref="J326">_xlfn.IFS(I326&lt;=30, "Young Adult", I326&gt;=50, "Senior", I326&gt;30, "Adult")</f>
        <v>Senior</v>
      </c>
      <c r="K326" t="s">
        <v>9</v>
      </c>
      <c r="L326">
        <v>2</v>
      </c>
      <c r="M326">
        <v>25</v>
      </c>
      <c r="N326">
        <f>L326 * M326</f>
        <v>50</v>
      </c>
      <c r="O326">
        <f>N326*$R$3</f>
        <v>0.75</v>
      </c>
    </row>
    <row r="327" spans="1:15">
      <c r="A327">
        <v>326</v>
      </c>
      <c r="B327">
        <f>DAY($F327)</f>
        <v>15</v>
      </c>
      <c r="C327" t="str">
        <f>TEXT(F327,"mmmm")</f>
        <v>September</v>
      </c>
      <c r="D327">
        <f>MONTH($F327)</f>
        <v>9</v>
      </c>
      <c r="E327">
        <f>YEAR($F327)</f>
        <v>2023</v>
      </c>
      <c r="F327" s="10">
        <v>45184</v>
      </c>
      <c r="G327" t="s">
        <v>355</v>
      </c>
      <c r="H327" t="s">
        <v>27</v>
      </c>
      <c r="I327">
        <v>18</v>
      </c>
      <c r="J327" t="str" cm="1">
        <f t="array" ref="J327">_xlfn.IFS(I327&lt;=30, "Young Adult", I327&gt;=50, "Senior", I327&gt;30, "Adult")</f>
        <v>Young Adult</v>
      </c>
      <c r="K327" t="s">
        <v>8</v>
      </c>
      <c r="L327">
        <v>3</v>
      </c>
      <c r="M327">
        <v>25</v>
      </c>
      <c r="N327">
        <f>L327 * M327</f>
        <v>75</v>
      </c>
      <c r="O327">
        <f>N327*$R$3</f>
        <v>1.125</v>
      </c>
    </row>
    <row r="328" spans="1:15">
      <c r="A328">
        <v>327</v>
      </c>
      <c r="B328">
        <f>DAY($F328)</f>
        <v>29</v>
      </c>
      <c r="C328" t="str">
        <f>TEXT(F328,"mmmm")</f>
        <v>September</v>
      </c>
      <c r="D328">
        <f>MONTH($F328)</f>
        <v>9</v>
      </c>
      <c r="E328">
        <f>YEAR($F328)</f>
        <v>2023</v>
      </c>
      <c r="F328" s="10">
        <v>45198</v>
      </c>
      <c r="G328" t="s">
        <v>356</v>
      </c>
      <c r="H328" t="s">
        <v>24</v>
      </c>
      <c r="I328">
        <v>57</v>
      </c>
      <c r="J328" t="str" cm="1">
        <f t="array" ref="J328">_xlfn.IFS(I328&lt;=30, "Young Adult", I328&gt;=50, "Senior", I328&gt;30, "Adult")</f>
        <v>Senior</v>
      </c>
      <c r="K328" t="s">
        <v>9</v>
      </c>
      <c r="L328">
        <v>3</v>
      </c>
      <c r="M328">
        <v>50</v>
      </c>
      <c r="N328">
        <f>L328 * M328</f>
        <v>150</v>
      </c>
      <c r="O328">
        <f>N328*$R$3</f>
        <v>2.25</v>
      </c>
    </row>
    <row r="329" spans="1:15">
      <c r="A329">
        <v>328</v>
      </c>
      <c r="B329">
        <f>DAY($F329)</f>
        <v>22</v>
      </c>
      <c r="C329" t="str">
        <f>TEXT(F329,"mmmm")</f>
        <v>March</v>
      </c>
      <c r="D329">
        <f>MONTH($F329)</f>
        <v>3</v>
      </c>
      <c r="E329">
        <f>YEAR($F329)</f>
        <v>2023</v>
      </c>
      <c r="F329" s="10">
        <v>45007</v>
      </c>
      <c r="G329" t="s">
        <v>357</v>
      </c>
      <c r="H329" t="s">
        <v>24</v>
      </c>
      <c r="I329">
        <v>39</v>
      </c>
      <c r="J329" t="str" cm="1">
        <f t="array" ref="J329">_xlfn.IFS(I329&lt;=30, "Young Adult", I329&gt;=50, "Senior", I329&gt;30, "Adult")</f>
        <v>Adult</v>
      </c>
      <c r="K329" t="s">
        <v>7</v>
      </c>
      <c r="L329">
        <v>2</v>
      </c>
      <c r="M329">
        <v>50</v>
      </c>
      <c r="N329">
        <f>L329 * M329</f>
        <v>100</v>
      </c>
      <c r="O329">
        <f>N329*$R$3</f>
        <v>1.5</v>
      </c>
    </row>
    <row r="330" spans="1:15">
      <c r="A330">
        <v>329</v>
      </c>
      <c r="B330">
        <f>DAY($F330)</f>
        <v>30</v>
      </c>
      <c r="C330" t="str">
        <f>TEXT(F330,"mmmm")</f>
        <v>January</v>
      </c>
      <c r="D330">
        <f>MONTH($F330)</f>
        <v>1</v>
      </c>
      <c r="E330">
        <f>YEAR($F330)</f>
        <v>2023</v>
      </c>
      <c r="F330" s="10">
        <v>44956</v>
      </c>
      <c r="G330" t="s">
        <v>358</v>
      </c>
      <c r="H330" t="s">
        <v>27</v>
      </c>
      <c r="I330">
        <v>46</v>
      </c>
      <c r="J330" t="str" cm="1">
        <f t="array" ref="J330">_xlfn.IFS(I330&lt;=30, "Young Adult", I330&gt;=50, "Senior", I330&gt;30, "Adult")</f>
        <v>Adult</v>
      </c>
      <c r="K330" t="s">
        <v>9</v>
      </c>
      <c r="L330">
        <v>4</v>
      </c>
      <c r="M330">
        <v>25</v>
      </c>
      <c r="N330">
        <f>L330 * M330</f>
        <v>100</v>
      </c>
      <c r="O330">
        <f>N330*$R$3</f>
        <v>1.5</v>
      </c>
    </row>
    <row r="331" spans="1:15">
      <c r="A331">
        <v>330</v>
      </c>
      <c r="B331">
        <f>DAY($F331)</f>
        <v>18</v>
      </c>
      <c r="C331" t="str">
        <f>TEXT(F331,"mmmm")</f>
        <v>September</v>
      </c>
      <c r="D331">
        <f>MONTH($F331)</f>
        <v>9</v>
      </c>
      <c r="E331">
        <f>YEAR($F331)</f>
        <v>2023</v>
      </c>
      <c r="F331" s="10">
        <v>45187</v>
      </c>
      <c r="G331" t="s">
        <v>359</v>
      </c>
      <c r="H331" t="s">
        <v>27</v>
      </c>
      <c r="I331">
        <v>25</v>
      </c>
      <c r="J331" t="str" cm="1">
        <f t="array" ref="J331">_xlfn.IFS(I331&lt;=30, "Young Adult", I331&gt;=50, "Senior", I331&gt;30, "Adult")</f>
        <v>Young Adult</v>
      </c>
      <c r="K331" t="s">
        <v>7</v>
      </c>
      <c r="L331">
        <v>4</v>
      </c>
      <c r="M331">
        <v>50</v>
      </c>
      <c r="N331">
        <f>L331 * M331</f>
        <v>200</v>
      </c>
      <c r="O331">
        <f>N331*$R$3</f>
        <v>3</v>
      </c>
    </row>
    <row r="332" spans="1:15">
      <c r="A332">
        <v>331</v>
      </c>
      <c r="B332">
        <f>DAY($F332)</f>
        <v>11</v>
      </c>
      <c r="C332" t="str">
        <f>TEXT(F332,"mmmm")</f>
        <v>February</v>
      </c>
      <c r="D332">
        <f>MONTH($F332)</f>
        <v>2</v>
      </c>
      <c r="E332">
        <f>YEAR($F332)</f>
        <v>2023</v>
      </c>
      <c r="F332" s="10">
        <v>44968</v>
      </c>
      <c r="G332" t="s">
        <v>360</v>
      </c>
      <c r="H332" t="s">
        <v>24</v>
      </c>
      <c r="I332">
        <v>28</v>
      </c>
      <c r="J332" t="str" cm="1">
        <f t="array" ref="J332">_xlfn.IFS(I332&lt;=30, "Young Adult", I332&gt;=50, "Senior", I332&gt;30, "Adult")</f>
        <v>Young Adult</v>
      </c>
      <c r="K332" t="s">
        <v>9</v>
      </c>
      <c r="L332">
        <v>3</v>
      </c>
      <c r="M332">
        <v>30</v>
      </c>
      <c r="N332">
        <f>L332 * M332</f>
        <v>90</v>
      </c>
      <c r="O332">
        <f>N332*$R$3</f>
        <v>1.3499999999999999</v>
      </c>
    </row>
    <row r="333" spans="1:15">
      <c r="A333">
        <v>332</v>
      </c>
      <c r="B333">
        <f>DAY($F333)</f>
        <v>6</v>
      </c>
      <c r="C333" t="str">
        <f>TEXT(F333,"mmmm")</f>
        <v>April</v>
      </c>
      <c r="D333">
        <f>MONTH($F333)</f>
        <v>4</v>
      </c>
      <c r="E333">
        <f>YEAR($F333)</f>
        <v>2023</v>
      </c>
      <c r="F333" s="10">
        <v>45022</v>
      </c>
      <c r="G333" t="s">
        <v>361</v>
      </c>
      <c r="H333" t="s">
        <v>24</v>
      </c>
      <c r="I333">
        <v>58</v>
      </c>
      <c r="J333" t="str" cm="1">
        <f t="array" ref="J333">_xlfn.IFS(I333&lt;=30, "Young Adult", I333&gt;=50, "Senior", I333&gt;30, "Adult")</f>
        <v>Senior</v>
      </c>
      <c r="K333" t="s">
        <v>9</v>
      </c>
      <c r="L333">
        <v>4</v>
      </c>
      <c r="M333">
        <v>300</v>
      </c>
      <c r="N333">
        <f>L333 * M333</f>
        <v>1200</v>
      </c>
      <c r="O333">
        <f>N333*$R$3</f>
        <v>18</v>
      </c>
    </row>
    <row r="334" spans="1:15">
      <c r="A334">
        <v>333</v>
      </c>
      <c r="B334">
        <f>DAY($F334)</f>
        <v>5</v>
      </c>
      <c r="C334" t="str">
        <f>TEXT(F334,"mmmm")</f>
        <v>February</v>
      </c>
      <c r="D334">
        <f>MONTH($F334)</f>
        <v>2</v>
      </c>
      <c r="E334">
        <f>YEAR($F334)</f>
        <v>2023</v>
      </c>
      <c r="F334" s="10">
        <v>44962</v>
      </c>
      <c r="G334" t="s">
        <v>362</v>
      </c>
      <c r="H334" t="s">
        <v>27</v>
      </c>
      <c r="I334">
        <v>54</v>
      </c>
      <c r="J334" t="str" cm="1">
        <f t="array" ref="J334">_xlfn.IFS(I334&lt;=30, "Young Adult", I334&gt;=50, "Senior", I334&gt;30, "Adult")</f>
        <v>Senior</v>
      </c>
      <c r="K334" t="s">
        <v>9</v>
      </c>
      <c r="L334">
        <v>4</v>
      </c>
      <c r="M334">
        <v>300</v>
      </c>
      <c r="N334">
        <f>L334 * M334</f>
        <v>1200</v>
      </c>
      <c r="O334">
        <f>N334*$R$3</f>
        <v>18</v>
      </c>
    </row>
    <row r="335" spans="1:15">
      <c r="A335">
        <v>334</v>
      </c>
      <c r="B335">
        <f>DAY($F335)</f>
        <v>1</v>
      </c>
      <c r="C335" t="str">
        <f>TEXT(F335,"mmmm")</f>
        <v>November</v>
      </c>
      <c r="D335">
        <f>MONTH($F335)</f>
        <v>11</v>
      </c>
      <c r="E335">
        <f>YEAR($F335)</f>
        <v>2023</v>
      </c>
      <c r="F335" s="10">
        <v>45231</v>
      </c>
      <c r="G335" t="s">
        <v>363</v>
      </c>
      <c r="H335" t="s">
        <v>24</v>
      </c>
      <c r="I335">
        <v>31</v>
      </c>
      <c r="J335" t="str" cm="1">
        <f t="array" ref="J335">_xlfn.IFS(I335&lt;=30, "Young Adult", I335&gt;=50, "Senior", I335&gt;30, "Adult")</f>
        <v>Adult</v>
      </c>
      <c r="K335" t="s">
        <v>9</v>
      </c>
      <c r="L335">
        <v>3</v>
      </c>
      <c r="M335">
        <v>300</v>
      </c>
      <c r="N335">
        <f>L335 * M335</f>
        <v>900</v>
      </c>
      <c r="O335">
        <f>N335*$R$3</f>
        <v>13.5</v>
      </c>
    </row>
    <row r="336" spans="1:15">
      <c r="A336">
        <v>335</v>
      </c>
      <c r="B336">
        <f>DAY($F336)</f>
        <v>4</v>
      </c>
      <c r="C336" t="str">
        <f>TEXT(F336,"mmmm")</f>
        <v>February</v>
      </c>
      <c r="D336">
        <f>MONTH($F336)</f>
        <v>2</v>
      </c>
      <c r="E336">
        <f>YEAR($F336)</f>
        <v>2023</v>
      </c>
      <c r="F336" s="10">
        <v>44961</v>
      </c>
      <c r="G336" t="s">
        <v>364</v>
      </c>
      <c r="H336" t="s">
        <v>27</v>
      </c>
      <c r="I336">
        <v>47</v>
      </c>
      <c r="J336" t="str" cm="1">
        <f t="array" ref="J336">_xlfn.IFS(I336&lt;=30, "Young Adult", I336&gt;=50, "Senior", I336&gt;30, "Adult")</f>
        <v>Adult</v>
      </c>
      <c r="K336" t="s">
        <v>7</v>
      </c>
      <c r="L336">
        <v>4</v>
      </c>
      <c r="M336">
        <v>30</v>
      </c>
      <c r="N336">
        <f>L336 * M336</f>
        <v>120</v>
      </c>
      <c r="O336">
        <f>N336*$R$3</f>
        <v>1.7999999999999998</v>
      </c>
    </row>
    <row r="337" spans="1:15">
      <c r="A337">
        <v>336</v>
      </c>
      <c r="B337">
        <f>DAY($F337)</f>
        <v>12</v>
      </c>
      <c r="C337" t="str">
        <f>TEXT(F337,"mmmm")</f>
        <v>December</v>
      </c>
      <c r="D337">
        <f>MONTH($F337)</f>
        <v>12</v>
      </c>
      <c r="E337">
        <f>YEAR($F337)</f>
        <v>2023</v>
      </c>
      <c r="F337" s="10">
        <v>45272</v>
      </c>
      <c r="G337" t="s">
        <v>365</v>
      </c>
      <c r="H337" t="s">
        <v>27</v>
      </c>
      <c r="I337">
        <v>52</v>
      </c>
      <c r="J337" t="str" cm="1">
        <f t="array" ref="J337">_xlfn.IFS(I337&lt;=30, "Young Adult", I337&gt;=50, "Senior", I337&gt;30, "Adult")</f>
        <v>Senior</v>
      </c>
      <c r="K337" t="s">
        <v>7</v>
      </c>
      <c r="L337">
        <v>3</v>
      </c>
      <c r="M337">
        <v>50</v>
      </c>
      <c r="N337">
        <f>L337 * M337</f>
        <v>150</v>
      </c>
      <c r="O337">
        <f>N337*$R$3</f>
        <v>2.25</v>
      </c>
    </row>
    <row r="338" spans="1:15">
      <c r="A338">
        <v>337</v>
      </c>
      <c r="B338">
        <f>DAY($F338)</f>
        <v>1</v>
      </c>
      <c r="C338" t="str">
        <f>TEXT(F338,"mmmm")</f>
        <v>May</v>
      </c>
      <c r="D338">
        <f>MONTH($F338)</f>
        <v>5</v>
      </c>
      <c r="E338">
        <f>YEAR($F338)</f>
        <v>2023</v>
      </c>
      <c r="F338" s="10">
        <v>45047</v>
      </c>
      <c r="G338" t="s">
        <v>366</v>
      </c>
      <c r="H338" t="s">
        <v>24</v>
      </c>
      <c r="I338">
        <v>38</v>
      </c>
      <c r="J338" t="str" cm="1">
        <f t="array" ref="J338">_xlfn.IFS(I338&lt;=30, "Young Adult", I338&gt;=50, "Senior", I338&gt;30, "Adult")</f>
        <v>Adult</v>
      </c>
      <c r="K338" t="s">
        <v>8</v>
      </c>
      <c r="L338">
        <v>1</v>
      </c>
      <c r="M338">
        <v>500</v>
      </c>
      <c r="N338">
        <f>L338 * M338</f>
        <v>500</v>
      </c>
      <c r="O338">
        <f>N338*$R$3</f>
        <v>7.5</v>
      </c>
    </row>
    <row r="339" spans="1:15">
      <c r="A339">
        <v>338</v>
      </c>
      <c r="B339">
        <f>DAY($F339)</f>
        <v>26</v>
      </c>
      <c r="C339" t="str">
        <f>TEXT(F339,"mmmm")</f>
        <v>July</v>
      </c>
      <c r="D339">
        <f>MONTH($F339)</f>
        <v>7</v>
      </c>
      <c r="E339">
        <f>YEAR($F339)</f>
        <v>2023</v>
      </c>
      <c r="F339" s="10">
        <v>45133</v>
      </c>
      <c r="G339" t="s">
        <v>367</v>
      </c>
      <c r="H339" t="s">
        <v>24</v>
      </c>
      <c r="I339">
        <v>54</v>
      </c>
      <c r="J339" t="str" cm="1">
        <f t="array" ref="J339">_xlfn.IFS(I339&lt;=30, "Young Adult", I339&gt;=50, "Senior", I339&gt;30, "Adult")</f>
        <v>Senior</v>
      </c>
      <c r="K339" t="s">
        <v>7</v>
      </c>
      <c r="L339">
        <v>2</v>
      </c>
      <c r="M339">
        <v>50</v>
      </c>
      <c r="N339">
        <f>L339 * M339</f>
        <v>100</v>
      </c>
      <c r="O339">
        <f>N339*$R$3</f>
        <v>1.5</v>
      </c>
    </row>
    <row r="340" spans="1:15">
      <c r="A340">
        <v>339</v>
      </c>
      <c r="B340">
        <f>DAY($F340)</f>
        <v>3</v>
      </c>
      <c r="C340" t="str">
        <f>TEXT(F340,"mmmm")</f>
        <v>March</v>
      </c>
      <c r="D340">
        <f>MONTH($F340)</f>
        <v>3</v>
      </c>
      <c r="E340">
        <f>YEAR($F340)</f>
        <v>2023</v>
      </c>
      <c r="F340" s="10">
        <v>44988</v>
      </c>
      <c r="G340" t="s">
        <v>368</v>
      </c>
      <c r="H340" t="s">
        <v>27</v>
      </c>
      <c r="I340">
        <v>22</v>
      </c>
      <c r="J340" t="str" cm="1">
        <f t="array" ref="J340">_xlfn.IFS(I340&lt;=30, "Young Adult", I340&gt;=50, "Senior", I340&gt;30, "Adult")</f>
        <v>Young Adult</v>
      </c>
      <c r="K340" t="s">
        <v>9</v>
      </c>
      <c r="L340">
        <v>2</v>
      </c>
      <c r="M340">
        <v>25</v>
      </c>
      <c r="N340">
        <f>L340 * M340</f>
        <v>50</v>
      </c>
      <c r="O340">
        <f>N340*$R$3</f>
        <v>0.75</v>
      </c>
    </row>
    <row r="341" spans="1:15">
      <c r="A341">
        <v>340</v>
      </c>
      <c r="B341">
        <f>DAY($F341)</f>
        <v>19</v>
      </c>
      <c r="C341" t="str">
        <f>TEXT(F341,"mmmm")</f>
        <v>October</v>
      </c>
      <c r="D341">
        <f>MONTH($F341)</f>
        <v>10</v>
      </c>
      <c r="E341">
        <f>YEAR($F341)</f>
        <v>2023</v>
      </c>
      <c r="F341" s="10">
        <v>45218</v>
      </c>
      <c r="G341" t="s">
        <v>369</v>
      </c>
      <c r="H341" t="s">
        <v>27</v>
      </c>
      <c r="I341">
        <v>36</v>
      </c>
      <c r="J341" t="str" cm="1">
        <f t="array" ref="J341">_xlfn.IFS(I341&lt;=30, "Young Adult", I341&gt;=50, "Senior", I341&gt;30, "Adult")</f>
        <v>Adult</v>
      </c>
      <c r="K341" t="s">
        <v>8</v>
      </c>
      <c r="L341">
        <v>4</v>
      </c>
      <c r="M341">
        <v>300</v>
      </c>
      <c r="N341">
        <f>L341 * M341</f>
        <v>1200</v>
      </c>
      <c r="O341">
        <f>N341*$R$3</f>
        <v>18</v>
      </c>
    </row>
    <row r="342" spans="1:15">
      <c r="A342">
        <v>341</v>
      </c>
      <c r="B342">
        <f>DAY($F342)</f>
        <v>7</v>
      </c>
      <c r="C342" t="str">
        <f>TEXT(F342,"mmmm")</f>
        <v>May</v>
      </c>
      <c r="D342">
        <f>MONTH($F342)</f>
        <v>5</v>
      </c>
      <c r="E342">
        <f>YEAR($F342)</f>
        <v>2023</v>
      </c>
      <c r="F342" s="10">
        <v>45053</v>
      </c>
      <c r="G342" t="s">
        <v>370</v>
      </c>
      <c r="H342" t="s">
        <v>24</v>
      </c>
      <c r="I342">
        <v>31</v>
      </c>
      <c r="J342" t="str" cm="1">
        <f t="array" ref="J342">_xlfn.IFS(I342&lt;=30, "Young Adult", I342&gt;=50, "Senior", I342&gt;30, "Adult")</f>
        <v>Adult</v>
      </c>
      <c r="K342" t="s">
        <v>8</v>
      </c>
      <c r="L342">
        <v>4</v>
      </c>
      <c r="M342">
        <v>50</v>
      </c>
      <c r="N342">
        <f>L342 * M342</f>
        <v>200</v>
      </c>
      <c r="O342">
        <f>N342*$R$3</f>
        <v>3</v>
      </c>
    </row>
    <row r="343" spans="1:15">
      <c r="A343">
        <v>342</v>
      </c>
      <c r="B343">
        <f>DAY($F343)</f>
        <v>24</v>
      </c>
      <c r="C343" t="str">
        <f>TEXT(F343,"mmmm")</f>
        <v>October</v>
      </c>
      <c r="D343">
        <f>MONTH($F343)</f>
        <v>10</v>
      </c>
      <c r="E343">
        <f>YEAR($F343)</f>
        <v>2023</v>
      </c>
      <c r="F343" s="10">
        <v>45223</v>
      </c>
      <c r="G343" t="s">
        <v>371</v>
      </c>
      <c r="H343" t="s">
        <v>27</v>
      </c>
      <c r="I343">
        <v>43</v>
      </c>
      <c r="J343" t="str" cm="1">
        <f t="array" ref="J343">_xlfn.IFS(I343&lt;=30, "Young Adult", I343&gt;=50, "Senior", I343&gt;30, "Adult")</f>
        <v>Adult</v>
      </c>
      <c r="K343" t="s">
        <v>8</v>
      </c>
      <c r="L343">
        <v>4</v>
      </c>
      <c r="M343">
        <v>500</v>
      </c>
      <c r="N343">
        <f>L343 * M343</f>
        <v>2000</v>
      </c>
      <c r="O343">
        <f>N343*$R$3</f>
        <v>30</v>
      </c>
    </row>
    <row r="344" spans="1:15">
      <c r="A344">
        <v>343</v>
      </c>
      <c r="B344">
        <f>DAY($F344)</f>
        <v>1</v>
      </c>
      <c r="C344" t="str">
        <f>TEXT(F344,"mmmm")</f>
        <v>November</v>
      </c>
      <c r="D344">
        <f>MONTH($F344)</f>
        <v>11</v>
      </c>
      <c r="E344">
        <f>YEAR($F344)</f>
        <v>2023</v>
      </c>
      <c r="F344" s="10">
        <v>45231</v>
      </c>
      <c r="G344" t="s">
        <v>372</v>
      </c>
      <c r="H344" t="s">
        <v>24</v>
      </c>
      <c r="I344">
        <v>21</v>
      </c>
      <c r="J344" t="str" cm="1">
        <f t="array" ref="J344">_xlfn.IFS(I344&lt;=30, "Young Adult", I344&gt;=50, "Senior", I344&gt;30, "Adult")</f>
        <v>Young Adult</v>
      </c>
      <c r="K344" t="s">
        <v>9</v>
      </c>
      <c r="L344">
        <v>2</v>
      </c>
      <c r="M344">
        <v>25</v>
      </c>
      <c r="N344">
        <f>L344 * M344</f>
        <v>50</v>
      </c>
      <c r="O344">
        <f>N344*$R$3</f>
        <v>0.75</v>
      </c>
    </row>
    <row r="345" spans="1:15">
      <c r="A345">
        <v>344</v>
      </c>
      <c r="B345">
        <f>DAY($F345)</f>
        <v>21</v>
      </c>
      <c r="C345" t="str">
        <f>TEXT(F345,"mmmm")</f>
        <v>January</v>
      </c>
      <c r="D345">
        <f>MONTH($F345)</f>
        <v>1</v>
      </c>
      <c r="E345">
        <f>YEAR($F345)</f>
        <v>2023</v>
      </c>
      <c r="F345" s="10">
        <v>44947</v>
      </c>
      <c r="G345" t="s">
        <v>373</v>
      </c>
      <c r="H345" t="s">
        <v>27</v>
      </c>
      <c r="I345">
        <v>42</v>
      </c>
      <c r="J345" t="str" cm="1">
        <f t="array" ref="J345">_xlfn.IFS(I345&lt;=30, "Young Adult", I345&gt;=50, "Senior", I345&gt;30, "Adult")</f>
        <v>Adult</v>
      </c>
      <c r="K345" t="s">
        <v>7</v>
      </c>
      <c r="L345">
        <v>1</v>
      </c>
      <c r="M345">
        <v>30</v>
      </c>
      <c r="N345">
        <f>L345 * M345</f>
        <v>30</v>
      </c>
      <c r="O345">
        <f>N345*$R$3</f>
        <v>0.44999999999999996</v>
      </c>
    </row>
    <row r="346" spans="1:15">
      <c r="A346">
        <v>345</v>
      </c>
      <c r="B346">
        <f>DAY($F346)</f>
        <v>14</v>
      </c>
      <c r="C346" t="str">
        <f>TEXT(F346,"mmmm")</f>
        <v>November</v>
      </c>
      <c r="D346">
        <f>MONTH($F346)</f>
        <v>11</v>
      </c>
      <c r="E346">
        <f>YEAR($F346)</f>
        <v>2023</v>
      </c>
      <c r="F346" s="10">
        <v>45244</v>
      </c>
      <c r="G346" t="s">
        <v>374</v>
      </c>
      <c r="H346" t="s">
        <v>24</v>
      </c>
      <c r="I346">
        <v>62</v>
      </c>
      <c r="J346" t="str" cm="1">
        <f t="array" ref="J346">_xlfn.IFS(I346&lt;=30, "Young Adult", I346&gt;=50, "Senior", I346&gt;30, "Adult")</f>
        <v>Senior</v>
      </c>
      <c r="K346" t="s">
        <v>9</v>
      </c>
      <c r="L346">
        <v>1</v>
      </c>
      <c r="M346">
        <v>30</v>
      </c>
      <c r="N346">
        <f>L346 * M346</f>
        <v>30</v>
      </c>
      <c r="O346">
        <f>N346*$R$3</f>
        <v>0.44999999999999996</v>
      </c>
    </row>
    <row r="347" spans="1:15">
      <c r="A347">
        <v>346</v>
      </c>
      <c r="B347">
        <f>DAY($F347)</f>
        <v>11</v>
      </c>
      <c r="C347" t="str">
        <f>TEXT(F347,"mmmm")</f>
        <v>February</v>
      </c>
      <c r="D347">
        <f>MONTH($F347)</f>
        <v>2</v>
      </c>
      <c r="E347">
        <f>YEAR($F347)</f>
        <v>2023</v>
      </c>
      <c r="F347" s="10">
        <v>44968</v>
      </c>
      <c r="G347" t="s">
        <v>375</v>
      </c>
      <c r="H347" t="s">
        <v>24</v>
      </c>
      <c r="I347">
        <v>59</v>
      </c>
      <c r="J347" t="str" cm="1">
        <f t="array" ref="J347">_xlfn.IFS(I347&lt;=30, "Young Adult", I347&gt;=50, "Senior", I347&gt;30, "Adult")</f>
        <v>Senior</v>
      </c>
      <c r="K347" t="s">
        <v>8</v>
      </c>
      <c r="L347">
        <v>2</v>
      </c>
      <c r="M347">
        <v>500</v>
      </c>
      <c r="N347">
        <f>L347 * M347</f>
        <v>1000</v>
      </c>
      <c r="O347">
        <f>N347*$R$3</f>
        <v>15</v>
      </c>
    </row>
    <row r="348" spans="1:15">
      <c r="A348">
        <v>347</v>
      </c>
      <c r="B348">
        <f>DAY($F348)</f>
        <v>3</v>
      </c>
      <c r="C348" t="str">
        <f>TEXT(F348,"mmmm")</f>
        <v>August</v>
      </c>
      <c r="D348">
        <f>MONTH($F348)</f>
        <v>8</v>
      </c>
      <c r="E348">
        <f>YEAR($F348)</f>
        <v>2023</v>
      </c>
      <c r="F348" s="10">
        <v>45141</v>
      </c>
      <c r="G348" t="s">
        <v>376</v>
      </c>
      <c r="H348" t="s">
        <v>24</v>
      </c>
      <c r="I348">
        <v>42</v>
      </c>
      <c r="J348" t="str" cm="1">
        <f t="array" ref="J348">_xlfn.IFS(I348&lt;=30, "Young Adult", I348&gt;=50, "Senior", I348&gt;30, "Adult")</f>
        <v>Adult</v>
      </c>
      <c r="K348" t="s">
        <v>9</v>
      </c>
      <c r="L348">
        <v>1</v>
      </c>
      <c r="M348">
        <v>25</v>
      </c>
      <c r="N348">
        <f>L348 * M348</f>
        <v>25</v>
      </c>
      <c r="O348">
        <f>N348*$R$3</f>
        <v>0.375</v>
      </c>
    </row>
    <row r="349" spans="1:15">
      <c r="A349">
        <v>348</v>
      </c>
      <c r="B349">
        <f>DAY($F349)</f>
        <v>3</v>
      </c>
      <c r="C349" t="str">
        <f>TEXT(F349,"mmmm")</f>
        <v>December</v>
      </c>
      <c r="D349">
        <f>MONTH($F349)</f>
        <v>12</v>
      </c>
      <c r="E349">
        <f>YEAR($F349)</f>
        <v>2023</v>
      </c>
      <c r="F349" s="10">
        <v>45263</v>
      </c>
      <c r="G349" t="s">
        <v>377</v>
      </c>
      <c r="H349" t="s">
        <v>27</v>
      </c>
      <c r="I349">
        <v>35</v>
      </c>
      <c r="J349" t="str" cm="1">
        <f t="array" ref="J349">_xlfn.IFS(I349&lt;=30, "Young Adult", I349&gt;=50, "Senior", I349&gt;30, "Adult")</f>
        <v>Adult</v>
      </c>
      <c r="K349" t="s">
        <v>9</v>
      </c>
      <c r="L349">
        <v>2</v>
      </c>
      <c r="M349">
        <v>300</v>
      </c>
      <c r="N349">
        <f>L349 * M349</f>
        <v>600</v>
      </c>
      <c r="O349">
        <f>N349*$R$3</f>
        <v>9</v>
      </c>
    </row>
    <row r="350" spans="1:15">
      <c r="A350">
        <v>349</v>
      </c>
      <c r="B350">
        <f>DAY($F350)</f>
        <v>26</v>
      </c>
      <c r="C350" t="str">
        <f>TEXT(F350,"mmmm")</f>
        <v>October</v>
      </c>
      <c r="D350">
        <f>MONTH($F350)</f>
        <v>10</v>
      </c>
      <c r="E350">
        <f>YEAR($F350)</f>
        <v>2023</v>
      </c>
      <c r="F350" s="10">
        <v>45225</v>
      </c>
      <c r="G350" t="s">
        <v>378</v>
      </c>
      <c r="H350" t="s">
        <v>27</v>
      </c>
      <c r="I350">
        <v>57</v>
      </c>
      <c r="J350" t="str" cm="1">
        <f t="array" ref="J350">_xlfn.IFS(I350&lt;=30, "Young Adult", I350&gt;=50, "Senior", I350&gt;30, "Adult")</f>
        <v>Senior</v>
      </c>
      <c r="K350" t="s">
        <v>7</v>
      </c>
      <c r="L350">
        <v>1</v>
      </c>
      <c r="M350">
        <v>50</v>
      </c>
      <c r="N350">
        <f>L350 * M350</f>
        <v>50</v>
      </c>
      <c r="O350">
        <f>N350*$R$3</f>
        <v>0.75</v>
      </c>
    </row>
    <row r="351" spans="1:15">
      <c r="A351">
        <v>350</v>
      </c>
      <c r="B351">
        <f>DAY($F351)</f>
        <v>17</v>
      </c>
      <c r="C351" t="str">
        <f>TEXT(F351,"mmmm")</f>
        <v>October</v>
      </c>
      <c r="D351">
        <f>MONTH($F351)</f>
        <v>10</v>
      </c>
      <c r="E351">
        <f>YEAR($F351)</f>
        <v>2023</v>
      </c>
      <c r="F351" s="10">
        <v>45216</v>
      </c>
      <c r="G351" t="s">
        <v>379</v>
      </c>
      <c r="H351" t="s">
        <v>24</v>
      </c>
      <c r="I351">
        <v>25</v>
      </c>
      <c r="J351" t="str" cm="1">
        <f t="array" ref="J351">_xlfn.IFS(I351&lt;=30, "Young Adult", I351&gt;=50, "Senior", I351&gt;30, "Adult")</f>
        <v>Young Adult</v>
      </c>
      <c r="K351" t="s">
        <v>7</v>
      </c>
      <c r="L351">
        <v>3</v>
      </c>
      <c r="M351">
        <v>25</v>
      </c>
      <c r="N351">
        <f>L351 * M351</f>
        <v>75</v>
      </c>
      <c r="O351">
        <f>N351*$R$3</f>
        <v>1.125</v>
      </c>
    </row>
    <row r="352" spans="1:15">
      <c r="A352">
        <v>351</v>
      </c>
      <c r="B352">
        <f>DAY($F352)</f>
        <v>25</v>
      </c>
      <c r="C352" t="str">
        <f>TEXT(F352,"mmmm")</f>
        <v>September</v>
      </c>
      <c r="D352">
        <f>MONTH($F352)</f>
        <v>9</v>
      </c>
      <c r="E352">
        <f>YEAR($F352)</f>
        <v>2023</v>
      </c>
      <c r="F352" s="10">
        <v>45194</v>
      </c>
      <c r="G352" t="s">
        <v>380</v>
      </c>
      <c r="H352" t="s">
        <v>27</v>
      </c>
      <c r="I352">
        <v>56</v>
      </c>
      <c r="J352" t="str" cm="1">
        <f t="array" ref="J352">_xlfn.IFS(I352&lt;=30, "Young Adult", I352&gt;=50, "Senior", I352&gt;30, "Adult")</f>
        <v>Senior</v>
      </c>
      <c r="K352" t="s">
        <v>8</v>
      </c>
      <c r="L352">
        <v>3</v>
      </c>
      <c r="M352">
        <v>30</v>
      </c>
      <c r="N352">
        <f>L352 * M352</f>
        <v>90</v>
      </c>
      <c r="O352">
        <f>N352*$R$3</f>
        <v>1.3499999999999999</v>
      </c>
    </row>
    <row r="353" spans="1:15">
      <c r="A353">
        <v>352</v>
      </c>
      <c r="B353">
        <f>DAY($F353)</f>
        <v>11</v>
      </c>
      <c r="C353" t="str">
        <f>TEXT(F353,"mmmm")</f>
        <v>June</v>
      </c>
      <c r="D353">
        <f>MONTH($F353)</f>
        <v>6</v>
      </c>
      <c r="E353">
        <f>YEAR($F353)</f>
        <v>2023</v>
      </c>
      <c r="F353" s="10">
        <v>45088</v>
      </c>
      <c r="G353" t="s">
        <v>381</v>
      </c>
      <c r="H353" t="s">
        <v>24</v>
      </c>
      <c r="I353">
        <v>57</v>
      </c>
      <c r="J353" t="str" cm="1">
        <f t="array" ref="J353">_xlfn.IFS(I353&lt;=30, "Young Adult", I353&gt;=50, "Senior", I353&gt;30, "Adult")</f>
        <v>Senior</v>
      </c>
      <c r="K353" t="s">
        <v>9</v>
      </c>
      <c r="L353">
        <v>2</v>
      </c>
      <c r="M353">
        <v>500</v>
      </c>
      <c r="N353">
        <f>L353 * M353</f>
        <v>1000</v>
      </c>
      <c r="O353">
        <f>N353*$R$3</f>
        <v>15</v>
      </c>
    </row>
    <row r="354" spans="1:15">
      <c r="A354">
        <v>353</v>
      </c>
      <c r="B354">
        <f>DAY($F354)</f>
        <v>14</v>
      </c>
      <c r="C354" t="str">
        <f>TEXT(F354,"mmmm")</f>
        <v>May</v>
      </c>
      <c r="D354">
        <f>MONTH($F354)</f>
        <v>5</v>
      </c>
      <c r="E354">
        <f>YEAR($F354)</f>
        <v>2023</v>
      </c>
      <c r="F354" s="10">
        <v>45060</v>
      </c>
      <c r="G354" t="s">
        <v>382</v>
      </c>
      <c r="H354" t="s">
        <v>24</v>
      </c>
      <c r="I354">
        <v>31</v>
      </c>
      <c r="J354" t="str" cm="1">
        <f t="array" ref="J354">_xlfn.IFS(I354&lt;=30, "Young Adult", I354&gt;=50, "Senior", I354&gt;30, "Adult")</f>
        <v>Adult</v>
      </c>
      <c r="K354" t="s">
        <v>9</v>
      </c>
      <c r="L354">
        <v>1</v>
      </c>
      <c r="M354">
        <v>500</v>
      </c>
      <c r="N354">
        <f>L354 * M354</f>
        <v>500</v>
      </c>
      <c r="O354">
        <f>N354*$R$3</f>
        <v>7.5</v>
      </c>
    </row>
    <row r="355" spans="1:15">
      <c r="A355">
        <v>354</v>
      </c>
      <c r="B355">
        <f>DAY($F355)</f>
        <v>15</v>
      </c>
      <c r="C355" t="str">
        <f>TEXT(F355,"mmmm")</f>
        <v>April</v>
      </c>
      <c r="D355">
        <f>MONTH($F355)</f>
        <v>4</v>
      </c>
      <c r="E355">
        <f>YEAR($F355)</f>
        <v>2023</v>
      </c>
      <c r="F355" s="10">
        <v>45031</v>
      </c>
      <c r="G355" t="s">
        <v>383</v>
      </c>
      <c r="H355" t="s">
        <v>27</v>
      </c>
      <c r="I355">
        <v>49</v>
      </c>
      <c r="J355" t="str" cm="1">
        <f t="array" ref="J355">_xlfn.IFS(I355&lt;=30, "Young Adult", I355&gt;=50, "Senior", I355&gt;30, "Adult")</f>
        <v>Adult</v>
      </c>
      <c r="K355" t="s">
        <v>7</v>
      </c>
      <c r="L355">
        <v>4</v>
      </c>
      <c r="M355">
        <v>50</v>
      </c>
      <c r="N355">
        <f>L355 * M355</f>
        <v>200</v>
      </c>
      <c r="O355">
        <f>N355*$R$3</f>
        <v>3</v>
      </c>
    </row>
    <row r="356" spans="1:15">
      <c r="A356">
        <v>355</v>
      </c>
      <c r="B356">
        <f>DAY($F356)</f>
        <v>9</v>
      </c>
      <c r="C356" t="str">
        <f>TEXT(F356,"mmmm")</f>
        <v>December</v>
      </c>
      <c r="D356">
        <f>MONTH($F356)</f>
        <v>12</v>
      </c>
      <c r="E356">
        <f>YEAR($F356)</f>
        <v>2023</v>
      </c>
      <c r="F356" s="10">
        <v>45269</v>
      </c>
      <c r="G356" t="s">
        <v>384</v>
      </c>
      <c r="H356" t="s">
        <v>27</v>
      </c>
      <c r="I356">
        <v>55</v>
      </c>
      <c r="J356" t="str" cm="1">
        <f t="array" ref="J356">_xlfn.IFS(I356&lt;=30, "Young Adult", I356&gt;=50, "Senior", I356&gt;30, "Adult")</f>
        <v>Senior</v>
      </c>
      <c r="K356" t="s">
        <v>9</v>
      </c>
      <c r="L356">
        <v>1</v>
      </c>
      <c r="M356">
        <v>500</v>
      </c>
      <c r="N356">
        <f>L356 * M356</f>
        <v>500</v>
      </c>
      <c r="O356">
        <f>N356*$R$3</f>
        <v>7.5</v>
      </c>
    </row>
    <row r="357" spans="1:15">
      <c r="A357">
        <v>356</v>
      </c>
      <c r="B357">
        <f>DAY($F357)</f>
        <v>10</v>
      </c>
      <c r="C357" t="str">
        <f>TEXT(F357,"mmmm")</f>
        <v>June</v>
      </c>
      <c r="D357">
        <f>MONTH($F357)</f>
        <v>6</v>
      </c>
      <c r="E357">
        <f>YEAR($F357)</f>
        <v>2023</v>
      </c>
      <c r="F357" s="10">
        <v>45087</v>
      </c>
      <c r="G357" t="s">
        <v>385</v>
      </c>
      <c r="H357" t="s">
        <v>24</v>
      </c>
      <c r="I357">
        <v>50</v>
      </c>
      <c r="J357" t="str" cm="1">
        <f t="array" ref="J357">_xlfn.IFS(I357&lt;=30, "Young Adult", I357&gt;=50, "Senior", I357&gt;30, "Adult")</f>
        <v>Senior</v>
      </c>
      <c r="K357" t="s">
        <v>9</v>
      </c>
      <c r="L357">
        <v>3</v>
      </c>
      <c r="M357">
        <v>500</v>
      </c>
      <c r="N357">
        <f>L357 * M357</f>
        <v>1500</v>
      </c>
      <c r="O357">
        <f>N357*$R$3</f>
        <v>22.5</v>
      </c>
    </row>
    <row r="358" spans="1:15">
      <c r="A358">
        <v>357</v>
      </c>
      <c r="B358">
        <f>DAY($F358)</f>
        <v>3</v>
      </c>
      <c r="C358" t="str">
        <f>TEXT(F358,"mmmm")</f>
        <v>May</v>
      </c>
      <c r="D358">
        <f>MONTH($F358)</f>
        <v>5</v>
      </c>
      <c r="E358">
        <f>YEAR($F358)</f>
        <v>2023</v>
      </c>
      <c r="F358" s="10">
        <v>45049</v>
      </c>
      <c r="G358" t="s">
        <v>386</v>
      </c>
      <c r="H358" t="s">
        <v>27</v>
      </c>
      <c r="I358">
        <v>40</v>
      </c>
      <c r="J358" t="str" cm="1">
        <f t="array" ref="J358">_xlfn.IFS(I358&lt;=30, "Young Adult", I358&gt;=50, "Senior", I358&gt;30, "Adult")</f>
        <v>Adult</v>
      </c>
      <c r="K358" t="s">
        <v>9</v>
      </c>
      <c r="L358">
        <v>3</v>
      </c>
      <c r="M358">
        <v>25</v>
      </c>
      <c r="N358">
        <f>L358 * M358</f>
        <v>75</v>
      </c>
      <c r="O358">
        <f>N358*$R$3</f>
        <v>1.125</v>
      </c>
    </row>
    <row r="359" spans="1:15">
      <c r="A359">
        <v>358</v>
      </c>
      <c r="B359">
        <f>DAY($F359)</f>
        <v>16</v>
      </c>
      <c r="C359" t="str">
        <f>TEXT(F359,"mmmm")</f>
        <v>May</v>
      </c>
      <c r="D359">
        <f>MONTH($F359)</f>
        <v>5</v>
      </c>
      <c r="E359">
        <f>YEAR($F359)</f>
        <v>2023</v>
      </c>
      <c r="F359" s="10">
        <v>45062</v>
      </c>
      <c r="G359" t="s">
        <v>387</v>
      </c>
      <c r="H359" t="s">
        <v>27</v>
      </c>
      <c r="I359">
        <v>32</v>
      </c>
      <c r="J359" t="str" cm="1">
        <f t="array" ref="J359">_xlfn.IFS(I359&lt;=30, "Young Adult", I359&gt;=50, "Senior", I359&gt;30, "Adult")</f>
        <v>Adult</v>
      </c>
      <c r="K359" t="s">
        <v>7</v>
      </c>
      <c r="L359">
        <v>1</v>
      </c>
      <c r="M359">
        <v>300</v>
      </c>
      <c r="N359">
        <f>L359 * M359</f>
        <v>300</v>
      </c>
      <c r="O359">
        <f>N359*$R$3</f>
        <v>4.5</v>
      </c>
    </row>
    <row r="360" spans="1:15">
      <c r="A360">
        <v>359</v>
      </c>
      <c r="B360">
        <f>DAY($F360)</f>
        <v>22</v>
      </c>
      <c r="C360" t="str">
        <f>TEXT(F360,"mmmm")</f>
        <v>July</v>
      </c>
      <c r="D360">
        <f>MONTH($F360)</f>
        <v>7</v>
      </c>
      <c r="E360">
        <f>YEAR($F360)</f>
        <v>2023</v>
      </c>
      <c r="F360" s="10">
        <v>45129</v>
      </c>
      <c r="G360" t="s">
        <v>388</v>
      </c>
      <c r="H360" t="s">
        <v>24</v>
      </c>
      <c r="I360">
        <v>50</v>
      </c>
      <c r="J360" t="str" cm="1">
        <f t="array" ref="J360">_xlfn.IFS(I360&lt;=30, "Young Adult", I360&gt;=50, "Senior", I360&gt;30, "Adult")</f>
        <v>Senior</v>
      </c>
      <c r="K360" t="s">
        <v>8</v>
      </c>
      <c r="L360">
        <v>1</v>
      </c>
      <c r="M360">
        <v>50</v>
      </c>
      <c r="N360">
        <f>L360 * M360</f>
        <v>50</v>
      </c>
      <c r="O360">
        <f>N360*$R$3</f>
        <v>0.75</v>
      </c>
    </row>
    <row r="361" spans="1:15">
      <c r="A361">
        <v>360</v>
      </c>
      <c r="B361">
        <f>DAY($F361)</f>
        <v>9</v>
      </c>
      <c r="C361" t="str">
        <f>TEXT(F361,"mmmm")</f>
        <v>March</v>
      </c>
      <c r="D361">
        <f>MONTH($F361)</f>
        <v>3</v>
      </c>
      <c r="E361">
        <f>YEAR($F361)</f>
        <v>2023</v>
      </c>
      <c r="F361" s="10">
        <v>44994</v>
      </c>
      <c r="G361" t="s">
        <v>389</v>
      </c>
      <c r="H361" t="s">
        <v>24</v>
      </c>
      <c r="I361">
        <v>42</v>
      </c>
      <c r="J361" t="str" cm="1">
        <f t="array" ref="J361">_xlfn.IFS(I361&lt;=30, "Young Adult", I361&gt;=50, "Senior", I361&gt;30, "Adult")</f>
        <v>Adult</v>
      </c>
      <c r="K361" t="s">
        <v>8</v>
      </c>
      <c r="L361">
        <v>4</v>
      </c>
      <c r="M361">
        <v>25</v>
      </c>
      <c r="N361">
        <f>L361 * M361</f>
        <v>100</v>
      </c>
      <c r="O361">
        <f>N361*$R$3</f>
        <v>1.5</v>
      </c>
    </row>
    <row r="362" spans="1:15">
      <c r="A362">
        <v>361</v>
      </c>
      <c r="B362">
        <f>DAY($F362)</f>
        <v>10</v>
      </c>
      <c r="C362" t="str">
        <f>TEXT(F362,"mmmm")</f>
        <v>December</v>
      </c>
      <c r="D362">
        <f>MONTH($F362)</f>
        <v>12</v>
      </c>
      <c r="E362">
        <f>YEAR($F362)</f>
        <v>2023</v>
      </c>
      <c r="F362" s="10">
        <v>45270</v>
      </c>
      <c r="G362" t="s">
        <v>390</v>
      </c>
      <c r="H362" t="s">
        <v>27</v>
      </c>
      <c r="I362">
        <v>34</v>
      </c>
      <c r="J362" t="str" cm="1">
        <f t="array" ref="J362">_xlfn.IFS(I362&lt;=30, "Young Adult", I362&gt;=50, "Senior", I362&gt;30, "Adult")</f>
        <v>Adult</v>
      </c>
      <c r="K362" t="s">
        <v>9</v>
      </c>
      <c r="L362">
        <v>4</v>
      </c>
      <c r="M362">
        <v>300</v>
      </c>
      <c r="N362">
        <f>L362 * M362</f>
        <v>1200</v>
      </c>
      <c r="O362">
        <f>N362*$R$3</f>
        <v>18</v>
      </c>
    </row>
    <row r="363" spans="1:15">
      <c r="A363">
        <v>362</v>
      </c>
      <c r="B363">
        <f>DAY($F363)</f>
        <v>27</v>
      </c>
      <c r="C363" t="str">
        <f>TEXT(F363,"mmmm")</f>
        <v>November</v>
      </c>
      <c r="D363">
        <f>MONTH($F363)</f>
        <v>11</v>
      </c>
      <c r="E363">
        <f>YEAR($F363)</f>
        <v>2023</v>
      </c>
      <c r="F363" s="10">
        <v>45257</v>
      </c>
      <c r="G363" t="s">
        <v>391</v>
      </c>
      <c r="H363" t="s">
        <v>24</v>
      </c>
      <c r="I363">
        <v>50</v>
      </c>
      <c r="J363" t="str" cm="1">
        <f t="array" ref="J363">_xlfn.IFS(I363&lt;=30, "Young Adult", I363&gt;=50, "Senior", I363&gt;30, "Adult")</f>
        <v>Senior</v>
      </c>
      <c r="K363" t="s">
        <v>8</v>
      </c>
      <c r="L363">
        <v>1</v>
      </c>
      <c r="M363">
        <v>25</v>
      </c>
      <c r="N363">
        <f>L363 * M363</f>
        <v>25</v>
      </c>
      <c r="O363">
        <f>N363*$R$3</f>
        <v>0.375</v>
      </c>
    </row>
    <row r="364" spans="1:15">
      <c r="A364">
        <v>363</v>
      </c>
      <c r="B364">
        <f>DAY($F364)</f>
        <v>3</v>
      </c>
      <c r="C364" t="str">
        <f>TEXT(F364,"mmmm")</f>
        <v>June</v>
      </c>
      <c r="D364">
        <f>MONTH($F364)</f>
        <v>6</v>
      </c>
      <c r="E364">
        <f>YEAR($F364)</f>
        <v>2023</v>
      </c>
      <c r="F364" s="10">
        <v>45080</v>
      </c>
      <c r="G364" t="s">
        <v>392</v>
      </c>
      <c r="H364" t="s">
        <v>24</v>
      </c>
      <c r="I364">
        <v>64</v>
      </c>
      <c r="J364" t="str" cm="1">
        <f t="array" ref="J364">_xlfn.IFS(I364&lt;=30, "Young Adult", I364&gt;=50, "Senior", I364&gt;30, "Adult")</f>
        <v>Senior</v>
      </c>
      <c r="K364" t="s">
        <v>7</v>
      </c>
      <c r="L364">
        <v>1</v>
      </c>
      <c r="M364">
        <v>25</v>
      </c>
      <c r="N364">
        <f>L364 * M364</f>
        <v>25</v>
      </c>
      <c r="O364">
        <f>N364*$R$3</f>
        <v>0.375</v>
      </c>
    </row>
    <row r="365" spans="1:15">
      <c r="A365">
        <v>364</v>
      </c>
      <c r="B365">
        <f>DAY($F365)</f>
        <v>23</v>
      </c>
      <c r="C365" t="str">
        <f>TEXT(F365,"mmmm")</f>
        <v>August</v>
      </c>
      <c r="D365">
        <f>MONTH($F365)</f>
        <v>8</v>
      </c>
      <c r="E365">
        <f>YEAR($F365)</f>
        <v>2023</v>
      </c>
      <c r="F365" s="10">
        <v>45161</v>
      </c>
      <c r="G365" t="s">
        <v>393</v>
      </c>
      <c r="H365" t="s">
        <v>27</v>
      </c>
      <c r="I365">
        <v>19</v>
      </c>
      <c r="J365" t="str" cm="1">
        <f t="array" ref="J365">_xlfn.IFS(I365&lt;=30, "Young Adult", I365&gt;=50, "Senior", I365&gt;30, "Adult")</f>
        <v>Young Adult</v>
      </c>
      <c r="K365" t="s">
        <v>7</v>
      </c>
      <c r="L365">
        <v>1</v>
      </c>
      <c r="M365">
        <v>500</v>
      </c>
      <c r="N365">
        <f>L365 * M365</f>
        <v>500</v>
      </c>
      <c r="O365">
        <f>N365*$R$3</f>
        <v>7.5</v>
      </c>
    </row>
    <row r="366" spans="1:15">
      <c r="A366">
        <v>365</v>
      </c>
      <c r="B366">
        <f>DAY($F366)</f>
        <v>11</v>
      </c>
      <c r="C366" t="str">
        <f>TEXT(F366,"mmmm")</f>
        <v>June</v>
      </c>
      <c r="D366">
        <f>MONTH($F366)</f>
        <v>6</v>
      </c>
      <c r="E366">
        <f>YEAR($F366)</f>
        <v>2023</v>
      </c>
      <c r="F366" s="10">
        <v>45088</v>
      </c>
      <c r="G366" t="s">
        <v>394</v>
      </c>
      <c r="H366" t="s">
        <v>24</v>
      </c>
      <c r="I366">
        <v>31</v>
      </c>
      <c r="J366" t="str" cm="1">
        <f t="array" ref="J366">_xlfn.IFS(I366&lt;=30, "Young Adult", I366&gt;=50, "Senior", I366&gt;30, "Adult")</f>
        <v>Adult</v>
      </c>
      <c r="K366" t="s">
        <v>8</v>
      </c>
      <c r="L366">
        <v>1</v>
      </c>
      <c r="M366">
        <v>300</v>
      </c>
      <c r="N366">
        <f>L366 * M366</f>
        <v>300</v>
      </c>
      <c r="O366">
        <f>N366*$R$3</f>
        <v>4.5</v>
      </c>
    </row>
    <row r="367" spans="1:15">
      <c r="A367">
        <v>366</v>
      </c>
      <c r="B367">
        <f>DAY($F367)</f>
        <v>7</v>
      </c>
      <c r="C367" t="str">
        <f>TEXT(F367,"mmmm")</f>
        <v>February</v>
      </c>
      <c r="D367">
        <f>MONTH($F367)</f>
        <v>2</v>
      </c>
      <c r="E367">
        <f>YEAR($F367)</f>
        <v>2023</v>
      </c>
      <c r="F367" s="10">
        <v>44964</v>
      </c>
      <c r="G367" t="s">
        <v>395</v>
      </c>
      <c r="H367" t="s">
        <v>24</v>
      </c>
      <c r="I367">
        <v>57</v>
      </c>
      <c r="J367" t="str" cm="1">
        <f t="array" ref="J367">_xlfn.IFS(I367&lt;=30, "Young Adult", I367&gt;=50, "Senior", I367&gt;30, "Adult")</f>
        <v>Senior</v>
      </c>
      <c r="K367" t="s">
        <v>8</v>
      </c>
      <c r="L367">
        <v>2</v>
      </c>
      <c r="M367">
        <v>50</v>
      </c>
      <c r="N367">
        <f>L367 * M367</f>
        <v>100</v>
      </c>
      <c r="O367">
        <f>N367*$R$3</f>
        <v>1.5</v>
      </c>
    </row>
    <row r="368" spans="1:15">
      <c r="A368">
        <v>367</v>
      </c>
      <c r="B368">
        <f>DAY($F368)</f>
        <v>5</v>
      </c>
      <c r="C368" t="str">
        <f>TEXT(F368,"mmmm")</f>
        <v>January</v>
      </c>
      <c r="D368">
        <f>MONTH($F368)</f>
        <v>1</v>
      </c>
      <c r="E368">
        <f>YEAR($F368)</f>
        <v>2023</v>
      </c>
      <c r="F368" s="10">
        <v>44931</v>
      </c>
      <c r="G368" t="s">
        <v>396</v>
      </c>
      <c r="H368" t="s">
        <v>27</v>
      </c>
      <c r="I368">
        <v>57</v>
      </c>
      <c r="J368" t="str" cm="1">
        <f t="array" ref="J368">_xlfn.IFS(I368&lt;=30, "Young Adult", I368&gt;=50, "Senior", I368&gt;30, "Adult")</f>
        <v>Senior</v>
      </c>
      <c r="K368" t="s">
        <v>9</v>
      </c>
      <c r="L368">
        <v>1</v>
      </c>
      <c r="M368">
        <v>50</v>
      </c>
      <c r="N368">
        <f>L368 * M368</f>
        <v>50</v>
      </c>
      <c r="O368">
        <f>N368*$R$3</f>
        <v>0.75</v>
      </c>
    </row>
    <row r="369" spans="1:15">
      <c r="A369">
        <v>368</v>
      </c>
      <c r="B369">
        <f>DAY($F369)</f>
        <v>23</v>
      </c>
      <c r="C369" t="str">
        <f>TEXT(F369,"mmmm")</f>
        <v>August</v>
      </c>
      <c r="D369">
        <f>MONTH($F369)</f>
        <v>8</v>
      </c>
      <c r="E369">
        <f>YEAR($F369)</f>
        <v>2023</v>
      </c>
      <c r="F369" s="10">
        <v>45161</v>
      </c>
      <c r="G369" t="s">
        <v>397</v>
      </c>
      <c r="H369" t="s">
        <v>27</v>
      </c>
      <c r="I369">
        <v>56</v>
      </c>
      <c r="J369" t="str" cm="1">
        <f t="array" ref="J369">_xlfn.IFS(I369&lt;=30, "Young Adult", I369&gt;=50, "Senior", I369&gt;30, "Adult")</f>
        <v>Senior</v>
      </c>
      <c r="K369" t="s">
        <v>8</v>
      </c>
      <c r="L369">
        <v>4</v>
      </c>
      <c r="M369">
        <v>300</v>
      </c>
      <c r="N369">
        <f>L369 * M369</f>
        <v>1200</v>
      </c>
      <c r="O369">
        <f>N369*$R$3</f>
        <v>18</v>
      </c>
    </row>
    <row r="370" spans="1:15">
      <c r="A370">
        <v>369</v>
      </c>
      <c r="B370">
        <f>DAY($F370)</f>
        <v>15</v>
      </c>
      <c r="C370" t="str">
        <f>TEXT(F370,"mmmm")</f>
        <v>November</v>
      </c>
      <c r="D370">
        <f>MONTH($F370)</f>
        <v>11</v>
      </c>
      <c r="E370">
        <f>YEAR($F370)</f>
        <v>2023</v>
      </c>
      <c r="F370" s="10">
        <v>45245</v>
      </c>
      <c r="G370" t="s">
        <v>398</v>
      </c>
      <c r="H370" t="s">
        <v>24</v>
      </c>
      <c r="I370">
        <v>23</v>
      </c>
      <c r="J370" t="str" cm="1">
        <f t="array" ref="J370">_xlfn.IFS(I370&lt;=30, "Young Adult", I370&gt;=50, "Senior", I370&gt;30, "Adult")</f>
        <v>Young Adult</v>
      </c>
      <c r="K370" t="s">
        <v>9</v>
      </c>
      <c r="L370">
        <v>3</v>
      </c>
      <c r="M370">
        <v>500</v>
      </c>
      <c r="N370">
        <f>L370 * M370</f>
        <v>1500</v>
      </c>
      <c r="O370">
        <f>N370*$R$3</f>
        <v>22.5</v>
      </c>
    </row>
    <row r="371" spans="1:15">
      <c r="A371">
        <v>370</v>
      </c>
      <c r="B371">
        <f>DAY($F371)</f>
        <v>16</v>
      </c>
      <c r="C371" t="str">
        <f>TEXT(F371,"mmmm")</f>
        <v>October</v>
      </c>
      <c r="D371">
        <f>MONTH($F371)</f>
        <v>10</v>
      </c>
      <c r="E371">
        <f>YEAR($F371)</f>
        <v>2023</v>
      </c>
      <c r="F371" s="10">
        <v>45215</v>
      </c>
      <c r="G371" t="s">
        <v>399</v>
      </c>
      <c r="H371" t="s">
        <v>24</v>
      </c>
      <c r="I371">
        <v>23</v>
      </c>
      <c r="J371" t="str" cm="1">
        <f t="array" ref="J371">_xlfn.IFS(I371&lt;=30, "Young Adult", I371&gt;=50, "Senior", I371&gt;30, "Adult")</f>
        <v>Young Adult</v>
      </c>
      <c r="K371" t="s">
        <v>9</v>
      </c>
      <c r="L371">
        <v>2</v>
      </c>
      <c r="M371">
        <v>30</v>
      </c>
      <c r="N371">
        <f>L371 * M371</f>
        <v>60</v>
      </c>
      <c r="O371">
        <f>N371*$R$3</f>
        <v>0.89999999999999991</v>
      </c>
    </row>
    <row r="372" spans="1:15">
      <c r="A372">
        <v>371</v>
      </c>
      <c r="B372">
        <f>DAY($F372)</f>
        <v>21</v>
      </c>
      <c r="C372" t="str">
        <f>TEXT(F372,"mmmm")</f>
        <v>February</v>
      </c>
      <c r="D372">
        <f>MONTH($F372)</f>
        <v>2</v>
      </c>
      <c r="E372">
        <f>YEAR($F372)</f>
        <v>2023</v>
      </c>
      <c r="F372" s="10">
        <v>44978</v>
      </c>
      <c r="G372" t="s">
        <v>400</v>
      </c>
      <c r="H372" t="s">
        <v>27</v>
      </c>
      <c r="I372">
        <v>20</v>
      </c>
      <c r="J372" t="str" cm="1">
        <f t="array" ref="J372">_xlfn.IFS(I372&lt;=30, "Young Adult", I372&gt;=50, "Senior", I372&gt;30, "Adult")</f>
        <v>Young Adult</v>
      </c>
      <c r="K372" t="s">
        <v>7</v>
      </c>
      <c r="L372">
        <v>1</v>
      </c>
      <c r="M372">
        <v>25</v>
      </c>
      <c r="N372">
        <f>L372 * M372</f>
        <v>25</v>
      </c>
      <c r="O372">
        <f>N372*$R$3</f>
        <v>0.375</v>
      </c>
    </row>
    <row r="373" spans="1:15">
      <c r="A373">
        <v>372</v>
      </c>
      <c r="B373">
        <f>DAY($F373)</f>
        <v>7</v>
      </c>
      <c r="C373" t="str">
        <f>TEXT(F373,"mmmm")</f>
        <v>February</v>
      </c>
      <c r="D373">
        <f>MONTH($F373)</f>
        <v>2</v>
      </c>
      <c r="E373">
        <f>YEAR($F373)</f>
        <v>2023</v>
      </c>
      <c r="F373" s="10">
        <v>44964</v>
      </c>
      <c r="G373" t="s">
        <v>401</v>
      </c>
      <c r="H373" t="s">
        <v>27</v>
      </c>
      <c r="I373">
        <v>24</v>
      </c>
      <c r="J373" t="str" cm="1">
        <f t="array" ref="J373">_xlfn.IFS(I373&lt;=30, "Young Adult", I373&gt;=50, "Senior", I373&gt;30, "Adult")</f>
        <v>Young Adult</v>
      </c>
      <c r="K373" t="s">
        <v>7</v>
      </c>
      <c r="L373">
        <v>3</v>
      </c>
      <c r="M373">
        <v>500</v>
      </c>
      <c r="N373">
        <f>L373 * M373</f>
        <v>1500</v>
      </c>
      <c r="O373">
        <f>N373*$R$3</f>
        <v>22.5</v>
      </c>
    </row>
    <row r="374" spans="1:15">
      <c r="A374">
        <v>373</v>
      </c>
      <c r="B374">
        <f>DAY($F374)</f>
        <v>3</v>
      </c>
      <c r="C374" t="str">
        <f>TEXT(F374,"mmmm")</f>
        <v>October</v>
      </c>
      <c r="D374">
        <f>MONTH($F374)</f>
        <v>10</v>
      </c>
      <c r="E374">
        <f>YEAR($F374)</f>
        <v>2023</v>
      </c>
      <c r="F374" s="10">
        <v>45202</v>
      </c>
      <c r="G374" t="s">
        <v>402</v>
      </c>
      <c r="H374" t="s">
        <v>27</v>
      </c>
      <c r="I374">
        <v>25</v>
      </c>
      <c r="J374" t="str" cm="1">
        <f t="array" ref="J374">_xlfn.IFS(I374&lt;=30, "Young Adult", I374&gt;=50, "Senior", I374&gt;30, "Adult")</f>
        <v>Young Adult</v>
      </c>
      <c r="K374" t="s">
        <v>7</v>
      </c>
      <c r="L374">
        <v>2</v>
      </c>
      <c r="M374">
        <v>300</v>
      </c>
      <c r="N374">
        <f>L374 * M374</f>
        <v>600</v>
      </c>
      <c r="O374">
        <f>N374*$R$3</f>
        <v>9</v>
      </c>
    </row>
    <row r="375" spans="1:15">
      <c r="A375">
        <v>374</v>
      </c>
      <c r="B375">
        <f>DAY($F375)</f>
        <v>20</v>
      </c>
      <c r="C375" t="str">
        <f>TEXT(F375,"mmmm")</f>
        <v>April</v>
      </c>
      <c r="D375">
        <f>MONTH($F375)</f>
        <v>4</v>
      </c>
      <c r="E375">
        <f>YEAR($F375)</f>
        <v>2023</v>
      </c>
      <c r="F375" s="10">
        <v>45036</v>
      </c>
      <c r="G375" t="s">
        <v>403</v>
      </c>
      <c r="H375" t="s">
        <v>27</v>
      </c>
      <c r="I375">
        <v>59</v>
      </c>
      <c r="J375" t="str" cm="1">
        <f t="array" ref="J375">_xlfn.IFS(I375&lt;=30, "Young Adult", I375&gt;=50, "Senior", I375&gt;30, "Adult")</f>
        <v>Senior</v>
      </c>
      <c r="K375" t="s">
        <v>7</v>
      </c>
      <c r="L375">
        <v>3</v>
      </c>
      <c r="M375">
        <v>25</v>
      </c>
      <c r="N375">
        <f>L375 * M375</f>
        <v>75</v>
      </c>
      <c r="O375">
        <f>N375*$R$3</f>
        <v>1.125</v>
      </c>
    </row>
    <row r="376" spans="1:15">
      <c r="A376">
        <v>375</v>
      </c>
      <c r="B376">
        <f>DAY($F376)</f>
        <v>17</v>
      </c>
      <c r="C376" t="str">
        <f>TEXT(F376,"mmmm")</f>
        <v>September</v>
      </c>
      <c r="D376">
        <f>MONTH($F376)</f>
        <v>9</v>
      </c>
      <c r="E376">
        <f>YEAR($F376)</f>
        <v>2023</v>
      </c>
      <c r="F376" s="10">
        <v>45186</v>
      </c>
      <c r="G376" t="s">
        <v>404</v>
      </c>
      <c r="H376" t="s">
        <v>24</v>
      </c>
      <c r="I376">
        <v>32</v>
      </c>
      <c r="J376" t="str" cm="1">
        <f t="array" ref="J376">_xlfn.IFS(I376&lt;=30, "Young Adult", I376&gt;=50, "Senior", I376&gt;30, "Adult")</f>
        <v>Adult</v>
      </c>
      <c r="K376" t="s">
        <v>8</v>
      </c>
      <c r="L376">
        <v>1</v>
      </c>
      <c r="M376">
        <v>50</v>
      </c>
      <c r="N376">
        <f>L376 * M376</f>
        <v>50</v>
      </c>
      <c r="O376">
        <f>N376*$R$3</f>
        <v>0.75</v>
      </c>
    </row>
    <row r="377" spans="1:15">
      <c r="A377">
        <v>376</v>
      </c>
      <c r="B377">
        <f>DAY($F377)</f>
        <v>16</v>
      </c>
      <c r="C377" t="str">
        <f>TEXT(F377,"mmmm")</f>
        <v>May</v>
      </c>
      <c r="D377">
        <f>MONTH($F377)</f>
        <v>5</v>
      </c>
      <c r="E377">
        <f>YEAR($F377)</f>
        <v>2023</v>
      </c>
      <c r="F377" s="10">
        <v>45062</v>
      </c>
      <c r="G377" t="s">
        <v>405</v>
      </c>
      <c r="H377" t="s">
        <v>27</v>
      </c>
      <c r="I377">
        <v>64</v>
      </c>
      <c r="J377" t="str" cm="1">
        <f t="array" ref="J377">_xlfn.IFS(I377&lt;=30, "Young Adult", I377&gt;=50, "Senior", I377&gt;30, "Adult")</f>
        <v>Senior</v>
      </c>
      <c r="K377" t="s">
        <v>7</v>
      </c>
      <c r="L377">
        <v>1</v>
      </c>
      <c r="M377">
        <v>30</v>
      </c>
      <c r="N377">
        <f>L377 * M377</f>
        <v>30</v>
      </c>
      <c r="O377">
        <f>N377*$R$3</f>
        <v>0.44999999999999996</v>
      </c>
    </row>
    <row r="378" spans="1:15">
      <c r="A378">
        <v>377</v>
      </c>
      <c r="B378">
        <f>DAY($F378)</f>
        <v>9</v>
      </c>
      <c r="C378" t="str">
        <f>TEXT(F378,"mmmm")</f>
        <v>March</v>
      </c>
      <c r="D378">
        <f>MONTH($F378)</f>
        <v>3</v>
      </c>
      <c r="E378">
        <f>YEAR($F378)</f>
        <v>2023</v>
      </c>
      <c r="F378" s="10">
        <v>44994</v>
      </c>
      <c r="G378" t="s">
        <v>406</v>
      </c>
      <c r="H378" t="s">
        <v>27</v>
      </c>
      <c r="I378">
        <v>46</v>
      </c>
      <c r="J378" t="str" cm="1">
        <f t="array" ref="J378">_xlfn.IFS(I378&lt;=30, "Young Adult", I378&gt;=50, "Senior", I378&gt;30, "Adult")</f>
        <v>Adult</v>
      </c>
      <c r="K378" t="s">
        <v>8</v>
      </c>
      <c r="L378">
        <v>4</v>
      </c>
      <c r="M378">
        <v>50</v>
      </c>
      <c r="N378">
        <f>L378 * M378</f>
        <v>200</v>
      </c>
      <c r="O378">
        <f>N378*$R$3</f>
        <v>3</v>
      </c>
    </row>
    <row r="379" spans="1:15">
      <c r="A379">
        <v>378</v>
      </c>
      <c r="B379">
        <f>DAY($F379)</f>
        <v>28</v>
      </c>
      <c r="C379" t="str">
        <f>TEXT(F379,"mmmm")</f>
        <v>June</v>
      </c>
      <c r="D379">
        <f>MONTH($F379)</f>
        <v>6</v>
      </c>
      <c r="E379">
        <f>YEAR($F379)</f>
        <v>2023</v>
      </c>
      <c r="F379" s="10">
        <v>45105</v>
      </c>
      <c r="G379" t="s">
        <v>407</v>
      </c>
      <c r="H379" t="s">
        <v>24</v>
      </c>
      <c r="I379">
        <v>50</v>
      </c>
      <c r="J379" t="str" cm="1">
        <f t="array" ref="J379">_xlfn.IFS(I379&lt;=30, "Young Adult", I379&gt;=50, "Senior", I379&gt;30, "Adult")</f>
        <v>Senior</v>
      </c>
      <c r="K379" t="s">
        <v>7</v>
      </c>
      <c r="L379">
        <v>1</v>
      </c>
      <c r="M379">
        <v>300</v>
      </c>
      <c r="N379">
        <f>L379 * M379</f>
        <v>300</v>
      </c>
      <c r="O379">
        <f>N379*$R$3</f>
        <v>4.5</v>
      </c>
    </row>
    <row r="380" spans="1:15">
      <c r="A380">
        <v>379</v>
      </c>
      <c r="B380">
        <f>DAY($F380)</f>
        <v>5</v>
      </c>
      <c r="C380" t="str">
        <f>TEXT(F380,"mmmm")</f>
        <v>February</v>
      </c>
      <c r="D380">
        <f>MONTH($F380)</f>
        <v>2</v>
      </c>
      <c r="E380">
        <f>YEAR($F380)</f>
        <v>2023</v>
      </c>
      <c r="F380" s="10">
        <v>44962</v>
      </c>
      <c r="G380" t="s">
        <v>408</v>
      </c>
      <c r="H380" t="s">
        <v>27</v>
      </c>
      <c r="I380">
        <v>47</v>
      </c>
      <c r="J380" t="str" cm="1">
        <f t="array" ref="J380">_xlfn.IFS(I380&lt;=30, "Young Adult", I380&gt;=50, "Senior", I380&gt;30, "Adult")</f>
        <v>Adult</v>
      </c>
      <c r="K380" t="s">
        <v>8</v>
      </c>
      <c r="L380">
        <v>1</v>
      </c>
      <c r="M380">
        <v>25</v>
      </c>
      <c r="N380">
        <f>L380 * M380</f>
        <v>25</v>
      </c>
      <c r="O380">
        <f>N380*$R$3</f>
        <v>0.375</v>
      </c>
    </row>
    <row r="381" spans="1:15">
      <c r="A381">
        <v>380</v>
      </c>
      <c r="B381">
        <f>DAY($F381)</f>
        <v>6</v>
      </c>
      <c r="C381" t="str">
        <f>TEXT(F381,"mmmm")</f>
        <v>May</v>
      </c>
      <c r="D381">
        <f>MONTH($F381)</f>
        <v>5</v>
      </c>
      <c r="E381">
        <f>YEAR($F381)</f>
        <v>2023</v>
      </c>
      <c r="F381" s="10">
        <v>45052</v>
      </c>
      <c r="G381" t="s">
        <v>409</v>
      </c>
      <c r="H381" t="s">
        <v>24</v>
      </c>
      <c r="I381">
        <v>56</v>
      </c>
      <c r="J381" t="str" cm="1">
        <f t="array" ref="J381">_xlfn.IFS(I381&lt;=30, "Young Adult", I381&gt;=50, "Senior", I381&gt;30, "Adult")</f>
        <v>Senior</v>
      </c>
      <c r="K381" t="s">
        <v>9</v>
      </c>
      <c r="L381">
        <v>2</v>
      </c>
      <c r="M381">
        <v>300</v>
      </c>
      <c r="N381">
        <f>L381 * M381</f>
        <v>600</v>
      </c>
      <c r="O381">
        <f>N381*$R$3</f>
        <v>9</v>
      </c>
    </row>
    <row r="382" spans="1:15">
      <c r="A382">
        <v>381</v>
      </c>
      <c r="B382">
        <f>DAY($F382)</f>
        <v>9</v>
      </c>
      <c r="C382" t="str">
        <f>TEXT(F382,"mmmm")</f>
        <v>July</v>
      </c>
      <c r="D382">
        <f>MONTH($F382)</f>
        <v>7</v>
      </c>
      <c r="E382">
        <f>YEAR($F382)</f>
        <v>2023</v>
      </c>
      <c r="F382" s="10">
        <v>45116</v>
      </c>
      <c r="G382" t="s">
        <v>410</v>
      </c>
      <c r="H382" t="s">
        <v>27</v>
      </c>
      <c r="I382">
        <v>44</v>
      </c>
      <c r="J382" t="str" cm="1">
        <f t="array" ref="J382">_xlfn.IFS(I382&lt;=30, "Young Adult", I382&gt;=50, "Senior", I382&gt;30, "Adult")</f>
        <v>Adult</v>
      </c>
      <c r="K382" t="s">
        <v>8</v>
      </c>
      <c r="L382">
        <v>4</v>
      </c>
      <c r="M382">
        <v>25</v>
      </c>
      <c r="N382">
        <f>L382 * M382</f>
        <v>100</v>
      </c>
      <c r="O382">
        <f>N382*$R$3</f>
        <v>1.5</v>
      </c>
    </row>
    <row r="383" spans="1:15">
      <c r="A383">
        <v>382</v>
      </c>
      <c r="B383">
        <f>DAY($F383)</f>
        <v>26</v>
      </c>
      <c r="C383" t="str">
        <f>TEXT(F383,"mmmm")</f>
        <v>May</v>
      </c>
      <c r="D383">
        <f>MONTH($F383)</f>
        <v>5</v>
      </c>
      <c r="E383">
        <f>YEAR($F383)</f>
        <v>2023</v>
      </c>
      <c r="F383" s="10">
        <v>45072</v>
      </c>
      <c r="G383" t="s">
        <v>411</v>
      </c>
      <c r="H383" t="s">
        <v>27</v>
      </c>
      <c r="I383">
        <v>53</v>
      </c>
      <c r="J383" t="str" cm="1">
        <f t="array" ref="J383">_xlfn.IFS(I383&lt;=30, "Young Adult", I383&gt;=50, "Senior", I383&gt;30, "Adult")</f>
        <v>Senior</v>
      </c>
      <c r="K383" t="s">
        <v>8</v>
      </c>
      <c r="L383">
        <v>2</v>
      </c>
      <c r="M383">
        <v>500</v>
      </c>
      <c r="N383">
        <f>L383 * M383</f>
        <v>1000</v>
      </c>
      <c r="O383">
        <f>N383*$R$3</f>
        <v>15</v>
      </c>
    </row>
    <row r="384" spans="1:15">
      <c r="A384">
        <v>383</v>
      </c>
      <c r="B384">
        <f>DAY($F384)</f>
        <v>22</v>
      </c>
      <c r="C384" t="str">
        <f>TEXT(F384,"mmmm")</f>
        <v>March</v>
      </c>
      <c r="D384">
        <f>MONTH($F384)</f>
        <v>3</v>
      </c>
      <c r="E384">
        <f>YEAR($F384)</f>
        <v>2023</v>
      </c>
      <c r="F384" s="10">
        <v>45007</v>
      </c>
      <c r="G384" t="s">
        <v>412</v>
      </c>
      <c r="H384" t="s">
        <v>27</v>
      </c>
      <c r="I384">
        <v>46</v>
      </c>
      <c r="J384" t="str" cm="1">
        <f t="array" ref="J384">_xlfn.IFS(I384&lt;=30, "Young Adult", I384&gt;=50, "Senior", I384&gt;30, "Adult")</f>
        <v>Adult</v>
      </c>
      <c r="K384" t="s">
        <v>7</v>
      </c>
      <c r="L384">
        <v>3</v>
      </c>
      <c r="M384">
        <v>30</v>
      </c>
      <c r="N384">
        <f>L384 * M384</f>
        <v>90</v>
      </c>
      <c r="O384">
        <f>N384*$R$3</f>
        <v>1.3499999999999999</v>
      </c>
    </row>
    <row r="385" spans="1:15">
      <c r="A385">
        <v>384</v>
      </c>
      <c r="B385">
        <f>DAY($F385)</f>
        <v>13</v>
      </c>
      <c r="C385" t="str">
        <f>TEXT(F385,"mmmm")</f>
        <v>August</v>
      </c>
      <c r="D385">
        <f>MONTH($F385)</f>
        <v>8</v>
      </c>
      <c r="E385">
        <f>YEAR($F385)</f>
        <v>2023</v>
      </c>
      <c r="F385" s="10">
        <v>45151</v>
      </c>
      <c r="G385" t="s">
        <v>413</v>
      </c>
      <c r="H385" t="s">
        <v>24</v>
      </c>
      <c r="I385">
        <v>55</v>
      </c>
      <c r="J385" t="str" cm="1">
        <f t="array" ref="J385">_xlfn.IFS(I385&lt;=30, "Young Adult", I385&gt;=50, "Senior", I385&gt;30, "Adult")</f>
        <v>Senior</v>
      </c>
      <c r="K385" t="s">
        <v>8</v>
      </c>
      <c r="L385">
        <v>1</v>
      </c>
      <c r="M385">
        <v>500</v>
      </c>
      <c r="N385">
        <f>L385 * M385</f>
        <v>500</v>
      </c>
      <c r="O385">
        <f>N385*$R$3</f>
        <v>7.5</v>
      </c>
    </row>
    <row r="386" spans="1:15">
      <c r="A386">
        <v>385</v>
      </c>
      <c r="B386">
        <f>DAY($F386)</f>
        <v>6</v>
      </c>
      <c r="C386" t="str">
        <f>TEXT(F386,"mmmm")</f>
        <v>October</v>
      </c>
      <c r="D386">
        <f>MONTH($F386)</f>
        <v>10</v>
      </c>
      <c r="E386">
        <f>YEAR($F386)</f>
        <v>2023</v>
      </c>
      <c r="F386" s="10">
        <v>45205</v>
      </c>
      <c r="G386" t="s">
        <v>414</v>
      </c>
      <c r="H386" t="s">
        <v>24</v>
      </c>
      <c r="I386">
        <v>50</v>
      </c>
      <c r="J386" t="str" cm="1">
        <f t="array" ref="J386">_xlfn.IFS(I386&lt;=30, "Young Adult", I386&gt;=50, "Senior", I386&gt;30, "Adult")</f>
        <v>Senior</v>
      </c>
      <c r="K386" t="s">
        <v>9</v>
      </c>
      <c r="L386">
        <v>3</v>
      </c>
      <c r="M386">
        <v>500</v>
      </c>
      <c r="N386">
        <f>L386 * M386</f>
        <v>1500</v>
      </c>
      <c r="O386">
        <f>N386*$R$3</f>
        <v>22.5</v>
      </c>
    </row>
    <row r="387" spans="1:15">
      <c r="A387">
        <v>386</v>
      </c>
      <c r="B387">
        <f>DAY($F387)</f>
        <v>27</v>
      </c>
      <c r="C387" t="str">
        <f>TEXT(F387,"mmmm")</f>
        <v>December</v>
      </c>
      <c r="D387">
        <f>MONTH($F387)</f>
        <v>12</v>
      </c>
      <c r="E387">
        <f>YEAR($F387)</f>
        <v>2023</v>
      </c>
      <c r="F387" s="10">
        <v>45287</v>
      </c>
      <c r="G387" t="s">
        <v>415</v>
      </c>
      <c r="H387" t="s">
        <v>27</v>
      </c>
      <c r="I387">
        <v>54</v>
      </c>
      <c r="J387" t="str" cm="1">
        <f t="array" ref="J387">_xlfn.IFS(I387&lt;=30, "Young Adult", I387&gt;=50, "Senior", I387&gt;30, "Adult")</f>
        <v>Senior</v>
      </c>
      <c r="K387" t="s">
        <v>9</v>
      </c>
      <c r="L387">
        <v>2</v>
      </c>
      <c r="M387">
        <v>300</v>
      </c>
      <c r="N387">
        <f>L387 * M387</f>
        <v>600</v>
      </c>
      <c r="O387">
        <f>N387*$R$3</f>
        <v>9</v>
      </c>
    </row>
    <row r="388" spans="1:15">
      <c r="A388">
        <v>387</v>
      </c>
      <c r="B388">
        <f>DAY($F388)</f>
        <v>4</v>
      </c>
      <c r="C388" t="str">
        <f>TEXT(F388,"mmmm")</f>
        <v>June</v>
      </c>
      <c r="D388">
        <f>MONTH($F388)</f>
        <v>6</v>
      </c>
      <c r="E388">
        <f>YEAR($F388)</f>
        <v>2023</v>
      </c>
      <c r="F388" s="10">
        <v>45081</v>
      </c>
      <c r="G388" t="s">
        <v>416</v>
      </c>
      <c r="H388" t="s">
        <v>24</v>
      </c>
      <c r="I388">
        <v>44</v>
      </c>
      <c r="J388" t="str" cm="1">
        <f t="array" ref="J388">_xlfn.IFS(I388&lt;=30, "Young Adult", I388&gt;=50, "Senior", I388&gt;30, "Adult")</f>
        <v>Adult</v>
      </c>
      <c r="K388" t="s">
        <v>7</v>
      </c>
      <c r="L388">
        <v>1</v>
      </c>
      <c r="M388">
        <v>30</v>
      </c>
      <c r="N388">
        <f>L388 * M388</f>
        <v>30</v>
      </c>
      <c r="O388">
        <f>N388*$R$3</f>
        <v>0.44999999999999996</v>
      </c>
    </row>
    <row r="389" spans="1:15">
      <c r="A389">
        <v>388</v>
      </c>
      <c r="B389">
        <f>DAY($F389)</f>
        <v>10</v>
      </c>
      <c r="C389" t="str">
        <f>TEXT(F389,"mmmm")</f>
        <v>November</v>
      </c>
      <c r="D389">
        <f>MONTH($F389)</f>
        <v>11</v>
      </c>
      <c r="E389">
        <f>YEAR($F389)</f>
        <v>2023</v>
      </c>
      <c r="F389" s="10">
        <v>45240</v>
      </c>
      <c r="G389" t="s">
        <v>417</v>
      </c>
      <c r="H389" t="s">
        <v>24</v>
      </c>
      <c r="I389">
        <v>50</v>
      </c>
      <c r="J389" t="str" cm="1">
        <f t="array" ref="J389">_xlfn.IFS(I389&lt;=30, "Young Adult", I389&gt;=50, "Senior", I389&gt;30, "Adult")</f>
        <v>Senior</v>
      </c>
      <c r="K389" t="s">
        <v>9</v>
      </c>
      <c r="L389">
        <v>1</v>
      </c>
      <c r="M389">
        <v>25</v>
      </c>
      <c r="N389">
        <f>L389 * M389</f>
        <v>25</v>
      </c>
      <c r="O389">
        <f>N389*$R$3</f>
        <v>0.375</v>
      </c>
    </row>
    <row r="390" spans="1:15">
      <c r="A390">
        <v>389</v>
      </c>
      <c r="B390">
        <f>DAY($F390)</f>
        <v>1</v>
      </c>
      <c r="C390" t="str">
        <f>TEXT(F390,"mmmm")</f>
        <v>December</v>
      </c>
      <c r="D390">
        <f>MONTH($F390)</f>
        <v>12</v>
      </c>
      <c r="E390">
        <f>YEAR($F390)</f>
        <v>2023</v>
      </c>
      <c r="F390" s="10">
        <v>45261</v>
      </c>
      <c r="G390" t="s">
        <v>418</v>
      </c>
      <c r="H390" t="s">
        <v>24</v>
      </c>
      <c r="I390">
        <v>21</v>
      </c>
      <c r="J390" t="str" cm="1">
        <f t="array" ref="J390">_xlfn.IFS(I390&lt;=30, "Young Adult", I390&gt;=50, "Senior", I390&gt;30, "Adult")</f>
        <v>Young Adult</v>
      </c>
      <c r="K390" t="s">
        <v>8</v>
      </c>
      <c r="L390">
        <v>2</v>
      </c>
      <c r="M390">
        <v>25</v>
      </c>
      <c r="N390">
        <f>L390 * M390</f>
        <v>50</v>
      </c>
      <c r="O390">
        <f>N390*$R$3</f>
        <v>0.75</v>
      </c>
    </row>
    <row r="391" spans="1:15">
      <c r="A391">
        <v>390</v>
      </c>
      <c r="B391">
        <f>DAY($F391)</f>
        <v>28</v>
      </c>
      <c r="C391" t="str">
        <f>TEXT(F391,"mmmm")</f>
        <v>September</v>
      </c>
      <c r="D391">
        <f>MONTH($F391)</f>
        <v>9</v>
      </c>
      <c r="E391">
        <f>YEAR($F391)</f>
        <v>2023</v>
      </c>
      <c r="F391" s="10">
        <v>45197</v>
      </c>
      <c r="G391" t="s">
        <v>419</v>
      </c>
      <c r="H391" t="s">
        <v>24</v>
      </c>
      <c r="I391">
        <v>39</v>
      </c>
      <c r="J391" t="str" cm="1">
        <f t="array" ref="J391">_xlfn.IFS(I391&lt;=30, "Young Adult", I391&gt;=50, "Senior", I391&gt;30, "Adult")</f>
        <v>Adult</v>
      </c>
      <c r="K391" t="s">
        <v>9</v>
      </c>
      <c r="L391">
        <v>2</v>
      </c>
      <c r="M391">
        <v>50</v>
      </c>
      <c r="N391">
        <f>L391 * M391</f>
        <v>100</v>
      </c>
      <c r="O391">
        <f>N391*$R$3</f>
        <v>1.5</v>
      </c>
    </row>
    <row r="392" spans="1:15">
      <c r="A392">
        <v>391</v>
      </c>
      <c r="B392">
        <f>DAY($F392)</f>
        <v>5</v>
      </c>
      <c r="C392" t="str">
        <f>TEXT(F392,"mmmm")</f>
        <v>January</v>
      </c>
      <c r="D392">
        <f>MONTH($F392)</f>
        <v>1</v>
      </c>
      <c r="E392">
        <f>YEAR($F392)</f>
        <v>2023</v>
      </c>
      <c r="F392" s="10">
        <v>44931</v>
      </c>
      <c r="G392" t="s">
        <v>420</v>
      </c>
      <c r="H392" t="s">
        <v>24</v>
      </c>
      <c r="I392">
        <v>19</v>
      </c>
      <c r="J392" t="str" cm="1">
        <f t="array" ref="J392">_xlfn.IFS(I392&lt;=30, "Young Adult", I392&gt;=50, "Senior", I392&gt;30, "Adult")</f>
        <v>Young Adult</v>
      </c>
      <c r="K392" t="s">
        <v>7</v>
      </c>
      <c r="L392">
        <v>2</v>
      </c>
      <c r="M392">
        <v>25</v>
      </c>
      <c r="N392">
        <f>L392 * M392</f>
        <v>50</v>
      </c>
      <c r="O392">
        <f>N392*$R$3</f>
        <v>0.75</v>
      </c>
    </row>
    <row r="393" spans="1:15">
      <c r="A393">
        <v>392</v>
      </c>
      <c r="B393">
        <f>DAY($F393)</f>
        <v>8</v>
      </c>
      <c r="C393" t="str">
        <f>TEXT(F393,"mmmm")</f>
        <v>December</v>
      </c>
      <c r="D393">
        <f>MONTH($F393)</f>
        <v>12</v>
      </c>
      <c r="E393">
        <f>YEAR($F393)</f>
        <v>2023</v>
      </c>
      <c r="F393" s="10">
        <v>45268</v>
      </c>
      <c r="G393" t="s">
        <v>421</v>
      </c>
      <c r="H393" t="s">
        <v>24</v>
      </c>
      <c r="I393">
        <v>27</v>
      </c>
      <c r="J393" t="str" cm="1">
        <f t="array" ref="J393">_xlfn.IFS(I393&lt;=30, "Young Adult", I393&gt;=50, "Senior", I393&gt;30, "Adult")</f>
        <v>Young Adult</v>
      </c>
      <c r="K393" t="s">
        <v>8</v>
      </c>
      <c r="L393">
        <v>2</v>
      </c>
      <c r="M393">
        <v>300</v>
      </c>
      <c r="N393">
        <f>L393 * M393</f>
        <v>600</v>
      </c>
      <c r="O393">
        <f>N393*$R$3</f>
        <v>9</v>
      </c>
    </row>
    <row r="394" spans="1:15">
      <c r="A394">
        <v>393</v>
      </c>
      <c r="B394">
        <f>DAY($F394)</f>
        <v>11</v>
      </c>
      <c r="C394" t="str">
        <f>TEXT(F394,"mmmm")</f>
        <v>October</v>
      </c>
      <c r="D394">
        <f>MONTH($F394)</f>
        <v>10</v>
      </c>
      <c r="E394">
        <f>YEAR($F394)</f>
        <v>2023</v>
      </c>
      <c r="F394" s="10">
        <v>45210</v>
      </c>
      <c r="G394" t="s">
        <v>422</v>
      </c>
      <c r="H394" t="s">
        <v>27</v>
      </c>
      <c r="I394">
        <v>22</v>
      </c>
      <c r="J394" t="str" cm="1">
        <f t="array" ref="J394">_xlfn.IFS(I394&lt;=30, "Young Adult", I394&gt;=50, "Senior", I394&gt;30, "Adult")</f>
        <v>Young Adult</v>
      </c>
      <c r="K394" t="s">
        <v>7</v>
      </c>
      <c r="L394">
        <v>2</v>
      </c>
      <c r="M394">
        <v>500</v>
      </c>
      <c r="N394">
        <f>L394 * M394</f>
        <v>1000</v>
      </c>
      <c r="O394">
        <f>N394*$R$3</f>
        <v>15</v>
      </c>
    </row>
    <row r="395" spans="1:15">
      <c r="A395">
        <v>394</v>
      </c>
      <c r="B395">
        <f>DAY($F395)</f>
        <v>3</v>
      </c>
      <c r="C395" t="str">
        <f>TEXT(F395,"mmmm")</f>
        <v>June</v>
      </c>
      <c r="D395">
        <f>MONTH($F395)</f>
        <v>6</v>
      </c>
      <c r="E395">
        <f>YEAR($F395)</f>
        <v>2023</v>
      </c>
      <c r="F395" s="10">
        <v>45080</v>
      </c>
      <c r="G395" t="s">
        <v>423</v>
      </c>
      <c r="H395" t="s">
        <v>27</v>
      </c>
      <c r="I395">
        <v>27</v>
      </c>
      <c r="J395" t="str" cm="1">
        <f t="array" ref="J395">_xlfn.IFS(I395&lt;=30, "Young Adult", I395&gt;=50, "Senior", I395&gt;30, "Adult")</f>
        <v>Young Adult</v>
      </c>
      <c r="K395" t="s">
        <v>8</v>
      </c>
      <c r="L395">
        <v>1</v>
      </c>
      <c r="M395">
        <v>500</v>
      </c>
      <c r="N395">
        <f>L395 * M395</f>
        <v>500</v>
      </c>
      <c r="O395">
        <f>N395*$R$3</f>
        <v>7.5</v>
      </c>
    </row>
    <row r="396" spans="1:15">
      <c r="A396">
        <v>395</v>
      </c>
      <c r="B396">
        <f>DAY($F396)</f>
        <v>6</v>
      </c>
      <c r="C396" t="str">
        <f>TEXT(F396,"mmmm")</f>
        <v>December</v>
      </c>
      <c r="D396">
        <f>MONTH($F396)</f>
        <v>12</v>
      </c>
      <c r="E396">
        <f>YEAR($F396)</f>
        <v>2023</v>
      </c>
      <c r="F396" s="10">
        <v>45266</v>
      </c>
      <c r="G396" t="s">
        <v>424</v>
      </c>
      <c r="H396" t="s">
        <v>24</v>
      </c>
      <c r="I396">
        <v>50</v>
      </c>
      <c r="J396" t="str" cm="1">
        <f t="array" ref="J396">_xlfn.IFS(I396&lt;=30, "Young Adult", I396&gt;=50, "Senior", I396&gt;30, "Adult")</f>
        <v>Senior</v>
      </c>
      <c r="K396" t="s">
        <v>9</v>
      </c>
      <c r="L396">
        <v>2</v>
      </c>
      <c r="M396">
        <v>500</v>
      </c>
      <c r="N396">
        <f>L396 * M396</f>
        <v>1000</v>
      </c>
      <c r="O396">
        <f>N396*$R$3</f>
        <v>15</v>
      </c>
    </row>
    <row r="397" spans="1:15">
      <c r="A397">
        <v>396</v>
      </c>
      <c r="B397">
        <f>DAY($F397)</f>
        <v>23</v>
      </c>
      <c r="C397" t="str">
        <f>TEXT(F397,"mmmm")</f>
        <v>February</v>
      </c>
      <c r="D397">
        <f>MONTH($F397)</f>
        <v>2</v>
      </c>
      <c r="E397">
        <f>YEAR($F397)</f>
        <v>2023</v>
      </c>
      <c r="F397" s="10">
        <v>44980</v>
      </c>
      <c r="G397" t="s">
        <v>425</v>
      </c>
      <c r="H397" t="s">
        <v>27</v>
      </c>
      <c r="I397">
        <v>55</v>
      </c>
      <c r="J397" t="str" cm="1">
        <f t="array" ref="J397">_xlfn.IFS(I397&lt;=30, "Young Adult", I397&gt;=50, "Senior", I397&gt;30, "Adult")</f>
        <v>Senior</v>
      </c>
      <c r="K397" t="s">
        <v>7</v>
      </c>
      <c r="L397">
        <v>1</v>
      </c>
      <c r="M397">
        <v>30</v>
      </c>
      <c r="N397">
        <f>L397 * M397</f>
        <v>30</v>
      </c>
      <c r="O397">
        <f>N397*$R$3</f>
        <v>0.44999999999999996</v>
      </c>
    </row>
    <row r="398" spans="1:15">
      <c r="A398">
        <v>397</v>
      </c>
      <c r="B398">
        <f>DAY($F398)</f>
        <v>10</v>
      </c>
      <c r="C398" t="str">
        <f>TEXT(F398,"mmmm")</f>
        <v>March</v>
      </c>
      <c r="D398">
        <f>MONTH($F398)</f>
        <v>3</v>
      </c>
      <c r="E398">
        <f>YEAR($F398)</f>
        <v>2023</v>
      </c>
      <c r="F398" s="10">
        <v>44995</v>
      </c>
      <c r="G398" t="s">
        <v>426</v>
      </c>
      <c r="H398" t="s">
        <v>27</v>
      </c>
      <c r="I398">
        <v>30</v>
      </c>
      <c r="J398" t="str" cm="1">
        <f t="array" ref="J398">_xlfn.IFS(I398&lt;=30, "Young Adult", I398&gt;=50, "Senior", I398&gt;30, "Adult")</f>
        <v>Young Adult</v>
      </c>
      <c r="K398" t="s">
        <v>7</v>
      </c>
      <c r="L398">
        <v>1</v>
      </c>
      <c r="M398">
        <v>25</v>
      </c>
      <c r="N398">
        <f>L398 * M398</f>
        <v>25</v>
      </c>
      <c r="O398">
        <f>N398*$R$3</f>
        <v>0.375</v>
      </c>
    </row>
    <row r="399" spans="1:15">
      <c r="A399">
        <v>398</v>
      </c>
      <c r="B399">
        <f>DAY($F399)</f>
        <v>16</v>
      </c>
      <c r="C399" t="str">
        <f>TEXT(F399,"mmmm")</f>
        <v>May</v>
      </c>
      <c r="D399">
        <f>MONTH($F399)</f>
        <v>5</v>
      </c>
      <c r="E399">
        <f>YEAR($F399)</f>
        <v>2023</v>
      </c>
      <c r="F399" s="10">
        <v>45062</v>
      </c>
      <c r="G399" t="s">
        <v>427</v>
      </c>
      <c r="H399" t="s">
        <v>27</v>
      </c>
      <c r="I399">
        <v>48</v>
      </c>
      <c r="J399" t="str" cm="1">
        <f t="array" ref="J399">_xlfn.IFS(I399&lt;=30, "Young Adult", I399&gt;=50, "Senior", I399&gt;30, "Adult")</f>
        <v>Adult</v>
      </c>
      <c r="K399" t="s">
        <v>8</v>
      </c>
      <c r="L399">
        <v>2</v>
      </c>
      <c r="M399">
        <v>300</v>
      </c>
      <c r="N399">
        <f>L399 * M399</f>
        <v>600</v>
      </c>
      <c r="O399">
        <f>N399*$R$3</f>
        <v>9</v>
      </c>
    </row>
    <row r="400" spans="1:15">
      <c r="A400">
        <v>399</v>
      </c>
      <c r="B400">
        <f>DAY($F400)</f>
        <v>1</v>
      </c>
      <c r="C400" t="str">
        <f>TEXT(F400,"mmmm")</f>
        <v>March</v>
      </c>
      <c r="D400">
        <f>MONTH($F400)</f>
        <v>3</v>
      </c>
      <c r="E400">
        <f>YEAR($F400)</f>
        <v>2023</v>
      </c>
      <c r="F400" s="10">
        <v>44986</v>
      </c>
      <c r="G400" t="s">
        <v>428</v>
      </c>
      <c r="H400" t="s">
        <v>27</v>
      </c>
      <c r="I400">
        <v>64</v>
      </c>
      <c r="J400" t="str" cm="1">
        <f t="array" ref="J400">_xlfn.IFS(I400&lt;=30, "Young Adult", I400&gt;=50, "Senior", I400&gt;30, "Adult")</f>
        <v>Senior</v>
      </c>
      <c r="K400" t="s">
        <v>7</v>
      </c>
      <c r="L400">
        <v>2</v>
      </c>
      <c r="M400">
        <v>30</v>
      </c>
      <c r="N400">
        <f>L400 * M400</f>
        <v>60</v>
      </c>
      <c r="O400">
        <f>N400*$R$3</f>
        <v>0.89999999999999991</v>
      </c>
    </row>
    <row r="401" spans="1:15">
      <c r="A401">
        <v>400</v>
      </c>
      <c r="B401">
        <f>DAY($F401)</f>
        <v>24</v>
      </c>
      <c r="C401" t="str">
        <f>TEXT(F401,"mmmm")</f>
        <v>February</v>
      </c>
      <c r="D401">
        <f>MONTH($F401)</f>
        <v>2</v>
      </c>
      <c r="E401">
        <f>YEAR($F401)</f>
        <v>2023</v>
      </c>
      <c r="F401" s="10">
        <v>44981</v>
      </c>
      <c r="G401" t="s">
        <v>429</v>
      </c>
      <c r="H401" t="s">
        <v>24</v>
      </c>
      <c r="I401">
        <v>53</v>
      </c>
      <c r="J401" t="str" cm="1">
        <f t="array" ref="J401">_xlfn.IFS(I401&lt;=30, "Young Adult", I401&gt;=50, "Senior", I401&gt;30, "Adult")</f>
        <v>Senior</v>
      </c>
      <c r="K401" t="s">
        <v>8</v>
      </c>
      <c r="L401">
        <v>4</v>
      </c>
      <c r="M401">
        <v>50</v>
      </c>
      <c r="N401">
        <f>L401 * M401</f>
        <v>200</v>
      </c>
      <c r="O401">
        <f>N401*$R$3</f>
        <v>3</v>
      </c>
    </row>
    <row r="402" spans="1:15">
      <c r="A402">
        <v>401</v>
      </c>
      <c r="B402">
        <f>DAY($F402)</f>
        <v>11</v>
      </c>
      <c r="C402" t="str">
        <f>TEXT(F402,"mmmm")</f>
        <v>October</v>
      </c>
      <c r="D402">
        <f>MONTH($F402)</f>
        <v>10</v>
      </c>
      <c r="E402">
        <f>YEAR($F402)</f>
        <v>2023</v>
      </c>
      <c r="F402" s="10">
        <v>45210</v>
      </c>
      <c r="G402" t="s">
        <v>430</v>
      </c>
      <c r="H402" t="s">
        <v>27</v>
      </c>
      <c r="I402">
        <v>62</v>
      </c>
      <c r="J402" t="str" cm="1">
        <f t="array" ref="J402">_xlfn.IFS(I402&lt;=30, "Young Adult", I402&gt;=50, "Senior", I402&gt;30, "Adult")</f>
        <v>Senior</v>
      </c>
      <c r="K402" t="s">
        <v>8</v>
      </c>
      <c r="L402">
        <v>1</v>
      </c>
      <c r="M402">
        <v>300</v>
      </c>
      <c r="N402">
        <f>L402 * M402</f>
        <v>300</v>
      </c>
      <c r="O402">
        <f>N402*$R$3</f>
        <v>4.5</v>
      </c>
    </row>
    <row r="403" spans="1:15">
      <c r="A403">
        <v>402</v>
      </c>
      <c r="B403">
        <f>DAY($F403)</f>
        <v>21</v>
      </c>
      <c r="C403" t="str">
        <f>TEXT(F403,"mmmm")</f>
        <v>March</v>
      </c>
      <c r="D403">
        <f>MONTH($F403)</f>
        <v>3</v>
      </c>
      <c r="E403">
        <f>YEAR($F403)</f>
        <v>2023</v>
      </c>
      <c r="F403" s="10">
        <v>45006</v>
      </c>
      <c r="G403" t="s">
        <v>431</v>
      </c>
      <c r="H403" t="s">
        <v>27</v>
      </c>
      <c r="I403">
        <v>41</v>
      </c>
      <c r="J403" t="str" cm="1">
        <f t="array" ref="J403">_xlfn.IFS(I403&lt;=30, "Young Adult", I403&gt;=50, "Senior", I403&gt;30, "Adult")</f>
        <v>Adult</v>
      </c>
      <c r="K403" t="s">
        <v>8</v>
      </c>
      <c r="L403">
        <v>2</v>
      </c>
      <c r="M403">
        <v>300</v>
      </c>
      <c r="N403">
        <f>L403 * M403</f>
        <v>600</v>
      </c>
      <c r="O403">
        <f>N403*$R$3</f>
        <v>9</v>
      </c>
    </row>
    <row r="404" spans="1:15">
      <c r="A404">
        <v>403</v>
      </c>
      <c r="B404">
        <f>DAY($F404)</f>
        <v>20</v>
      </c>
      <c r="C404" t="str">
        <f>TEXT(F404,"mmmm")</f>
        <v>May</v>
      </c>
      <c r="D404">
        <f>MONTH($F404)</f>
        <v>5</v>
      </c>
      <c r="E404">
        <f>YEAR($F404)</f>
        <v>2023</v>
      </c>
      <c r="F404" s="10">
        <v>45066</v>
      </c>
      <c r="G404" t="s">
        <v>432</v>
      </c>
      <c r="H404" t="s">
        <v>24</v>
      </c>
      <c r="I404">
        <v>32</v>
      </c>
      <c r="J404" t="str" cm="1">
        <f t="array" ref="J404">_xlfn.IFS(I404&lt;=30, "Young Adult", I404&gt;=50, "Senior", I404&gt;30, "Adult")</f>
        <v>Adult</v>
      </c>
      <c r="K404" t="s">
        <v>8</v>
      </c>
      <c r="L404">
        <v>2</v>
      </c>
      <c r="M404">
        <v>300</v>
      </c>
      <c r="N404">
        <f>L404 * M404</f>
        <v>600</v>
      </c>
      <c r="O404">
        <f>N404*$R$3</f>
        <v>9</v>
      </c>
    </row>
    <row r="405" spans="1:15">
      <c r="A405">
        <v>404</v>
      </c>
      <c r="B405">
        <f>DAY($F405)</f>
        <v>25</v>
      </c>
      <c r="C405" t="str">
        <f>TEXT(F405,"mmmm")</f>
        <v>May</v>
      </c>
      <c r="D405">
        <f>MONTH($F405)</f>
        <v>5</v>
      </c>
      <c r="E405">
        <f>YEAR($F405)</f>
        <v>2023</v>
      </c>
      <c r="F405" s="10">
        <v>45071</v>
      </c>
      <c r="G405" t="s">
        <v>433</v>
      </c>
      <c r="H405" t="s">
        <v>24</v>
      </c>
      <c r="I405">
        <v>46</v>
      </c>
      <c r="J405" t="str" cm="1">
        <f t="array" ref="J405">_xlfn.IFS(I405&lt;=30, "Young Adult", I405&gt;=50, "Senior", I405&gt;30, "Adult")</f>
        <v>Adult</v>
      </c>
      <c r="K405" t="s">
        <v>9</v>
      </c>
      <c r="L405">
        <v>2</v>
      </c>
      <c r="M405">
        <v>500</v>
      </c>
      <c r="N405">
        <f>L405 * M405</f>
        <v>1000</v>
      </c>
      <c r="O405">
        <f>N405*$R$3</f>
        <v>15</v>
      </c>
    </row>
    <row r="406" spans="1:15">
      <c r="A406">
        <v>405</v>
      </c>
      <c r="B406">
        <f>DAY($F406)</f>
        <v>6</v>
      </c>
      <c r="C406" t="str">
        <f>TEXT(F406,"mmmm")</f>
        <v>November</v>
      </c>
      <c r="D406">
        <f>MONTH($F406)</f>
        <v>11</v>
      </c>
      <c r="E406">
        <f>YEAR($F406)</f>
        <v>2023</v>
      </c>
      <c r="F406" s="10">
        <v>45236</v>
      </c>
      <c r="G406" t="s">
        <v>434</v>
      </c>
      <c r="H406" t="s">
        <v>27</v>
      </c>
      <c r="I406">
        <v>25</v>
      </c>
      <c r="J406" t="str" cm="1">
        <f t="array" ref="J406">_xlfn.IFS(I406&lt;=30, "Young Adult", I406&gt;=50, "Senior", I406&gt;30, "Adult")</f>
        <v>Young Adult</v>
      </c>
      <c r="K406" t="s">
        <v>8</v>
      </c>
      <c r="L406">
        <v>4</v>
      </c>
      <c r="M406">
        <v>300</v>
      </c>
      <c r="N406">
        <f>L406 * M406</f>
        <v>1200</v>
      </c>
      <c r="O406">
        <f>N406*$R$3</f>
        <v>18</v>
      </c>
    </row>
    <row r="407" spans="1:15">
      <c r="A407">
        <v>406</v>
      </c>
      <c r="B407">
        <f>DAY($F407)</f>
        <v>18</v>
      </c>
      <c r="C407" t="str">
        <f>TEXT(F407,"mmmm")</f>
        <v>April</v>
      </c>
      <c r="D407">
        <f>MONTH($F407)</f>
        <v>4</v>
      </c>
      <c r="E407">
        <f>YEAR($F407)</f>
        <v>2023</v>
      </c>
      <c r="F407" s="10">
        <v>45034</v>
      </c>
      <c r="G407" t="s">
        <v>435</v>
      </c>
      <c r="H407" t="s">
        <v>27</v>
      </c>
      <c r="I407">
        <v>22</v>
      </c>
      <c r="J407" t="str" cm="1">
        <f t="array" ref="J407">_xlfn.IFS(I407&lt;=30, "Young Adult", I407&gt;=50, "Senior", I407&gt;30, "Adult")</f>
        <v>Young Adult</v>
      </c>
      <c r="K407" t="s">
        <v>7</v>
      </c>
      <c r="L407">
        <v>4</v>
      </c>
      <c r="M407">
        <v>25</v>
      </c>
      <c r="N407">
        <f>L407 * M407</f>
        <v>100</v>
      </c>
      <c r="O407">
        <f>N407*$R$3</f>
        <v>1.5</v>
      </c>
    </row>
    <row r="408" spans="1:15">
      <c r="A408">
        <v>407</v>
      </c>
      <c r="B408">
        <f>DAY($F408)</f>
        <v>25</v>
      </c>
      <c r="C408" t="str">
        <f>TEXT(F408,"mmmm")</f>
        <v>June</v>
      </c>
      <c r="D408">
        <f>MONTH($F408)</f>
        <v>6</v>
      </c>
      <c r="E408">
        <f>YEAR($F408)</f>
        <v>2023</v>
      </c>
      <c r="F408" s="10">
        <v>45102</v>
      </c>
      <c r="G408" t="s">
        <v>436</v>
      </c>
      <c r="H408" t="s">
        <v>27</v>
      </c>
      <c r="I408">
        <v>46</v>
      </c>
      <c r="J408" t="str" cm="1">
        <f t="array" ref="J408">_xlfn.IFS(I408&lt;=30, "Young Adult", I408&gt;=50, "Senior", I408&gt;30, "Adult")</f>
        <v>Adult</v>
      </c>
      <c r="K408" t="s">
        <v>9</v>
      </c>
      <c r="L408">
        <v>3</v>
      </c>
      <c r="M408">
        <v>300</v>
      </c>
      <c r="N408">
        <f>L408 * M408</f>
        <v>900</v>
      </c>
      <c r="O408">
        <f>N408*$R$3</f>
        <v>13.5</v>
      </c>
    </row>
    <row r="409" spans="1:15">
      <c r="A409">
        <v>408</v>
      </c>
      <c r="B409">
        <f>DAY($F409)</f>
        <v>15</v>
      </c>
      <c r="C409" t="str">
        <f>TEXT(F409,"mmmm")</f>
        <v>April</v>
      </c>
      <c r="D409">
        <f>MONTH($F409)</f>
        <v>4</v>
      </c>
      <c r="E409">
        <f>YEAR($F409)</f>
        <v>2023</v>
      </c>
      <c r="F409" s="10">
        <v>45031</v>
      </c>
      <c r="G409" t="s">
        <v>437</v>
      </c>
      <c r="H409" t="s">
        <v>27</v>
      </c>
      <c r="I409">
        <v>64</v>
      </c>
      <c r="J409" t="str" cm="1">
        <f t="array" ref="J409">_xlfn.IFS(I409&lt;=30, "Young Adult", I409&gt;=50, "Senior", I409&gt;30, "Adult")</f>
        <v>Senior</v>
      </c>
      <c r="K409" t="s">
        <v>7</v>
      </c>
      <c r="L409">
        <v>1</v>
      </c>
      <c r="M409">
        <v>500</v>
      </c>
      <c r="N409">
        <f>L409 * M409</f>
        <v>500</v>
      </c>
      <c r="O409">
        <f>N409*$R$3</f>
        <v>7.5</v>
      </c>
    </row>
    <row r="410" spans="1:15">
      <c r="A410">
        <v>409</v>
      </c>
      <c r="B410">
        <f>DAY($F410)</f>
        <v>18</v>
      </c>
      <c r="C410" t="str">
        <f>TEXT(F410,"mmmm")</f>
        <v>December</v>
      </c>
      <c r="D410">
        <f>MONTH($F410)</f>
        <v>12</v>
      </c>
      <c r="E410">
        <f>YEAR($F410)</f>
        <v>2023</v>
      </c>
      <c r="F410" s="10">
        <v>45278</v>
      </c>
      <c r="G410" t="s">
        <v>438</v>
      </c>
      <c r="H410" t="s">
        <v>27</v>
      </c>
      <c r="I410">
        <v>21</v>
      </c>
      <c r="J410" t="str" cm="1">
        <f t="array" ref="J410">_xlfn.IFS(I410&lt;=30, "Young Adult", I410&gt;=50, "Senior", I410&gt;30, "Adult")</f>
        <v>Young Adult</v>
      </c>
      <c r="K410" t="s">
        <v>9</v>
      </c>
      <c r="L410">
        <v>3</v>
      </c>
      <c r="M410">
        <v>300</v>
      </c>
      <c r="N410">
        <f>L410 * M410</f>
        <v>900</v>
      </c>
      <c r="O410">
        <f>N410*$R$3</f>
        <v>13.5</v>
      </c>
    </row>
    <row r="411" spans="1:15">
      <c r="A411">
        <v>410</v>
      </c>
      <c r="B411">
        <f>DAY($F411)</f>
        <v>21</v>
      </c>
      <c r="C411" t="str">
        <f>TEXT(F411,"mmmm")</f>
        <v>November</v>
      </c>
      <c r="D411">
        <f>MONTH($F411)</f>
        <v>11</v>
      </c>
      <c r="E411">
        <f>YEAR($F411)</f>
        <v>2023</v>
      </c>
      <c r="F411" s="10">
        <v>45251</v>
      </c>
      <c r="G411" t="s">
        <v>439</v>
      </c>
      <c r="H411" t="s">
        <v>27</v>
      </c>
      <c r="I411">
        <v>29</v>
      </c>
      <c r="J411" t="str" cm="1">
        <f t="array" ref="J411">_xlfn.IFS(I411&lt;=30, "Young Adult", I411&gt;=50, "Senior", I411&gt;30, "Adult")</f>
        <v>Young Adult</v>
      </c>
      <c r="K411" t="s">
        <v>8</v>
      </c>
      <c r="L411">
        <v>2</v>
      </c>
      <c r="M411">
        <v>50</v>
      </c>
      <c r="N411">
        <f>L411 * M411</f>
        <v>100</v>
      </c>
      <c r="O411">
        <f>N411*$R$3</f>
        <v>1.5</v>
      </c>
    </row>
    <row r="412" spans="1:15">
      <c r="A412">
        <v>411</v>
      </c>
      <c r="B412">
        <f>DAY($F412)</f>
        <v>16</v>
      </c>
      <c r="C412" t="str">
        <f>TEXT(F412,"mmmm")</f>
        <v>May</v>
      </c>
      <c r="D412">
        <f>MONTH($F412)</f>
        <v>5</v>
      </c>
      <c r="E412">
        <f>YEAR($F412)</f>
        <v>2023</v>
      </c>
      <c r="F412" s="10">
        <v>45062</v>
      </c>
      <c r="G412" t="s">
        <v>440</v>
      </c>
      <c r="H412" t="s">
        <v>24</v>
      </c>
      <c r="I412">
        <v>62</v>
      </c>
      <c r="J412" t="str" cm="1">
        <f t="array" ref="J412">_xlfn.IFS(I412&lt;=30, "Young Adult", I412&gt;=50, "Senior", I412&gt;30, "Adult")</f>
        <v>Senior</v>
      </c>
      <c r="K412" t="s">
        <v>9</v>
      </c>
      <c r="L412">
        <v>4</v>
      </c>
      <c r="M412">
        <v>50</v>
      </c>
      <c r="N412">
        <f>L412 * M412</f>
        <v>200</v>
      </c>
      <c r="O412">
        <f>N412*$R$3</f>
        <v>3</v>
      </c>
    </row>
    <row r="413" spans="1:15">
      <c r="A413">
        <v>412</v>
      </c>
      <c r="B413">
        <f>DAY($F413)</f>
        <v>16</v>
      </c>
      <c r="C413" t="str">
        <f>TEXT(F413,"mmmm")</f>
        <v>September</v>
      </c>
      <c r="D413">
        <f>MONTH($F413)</f>
        <v>9</v>
      </c>
      <c r="E413">
        <f>YEAR($F413)</f>
        <v>2023</v>
      </c>
      <c r="F413" s="10">
        <v>45185</v>
      </c>
      <c r="G413" t="s">
        <v>441</v>
      </c>
      <c r="H413" t="s">
        <v>27</v>
      </c>
      <c r="I413">
        <v>19</v>
      </c>
      <c r="J413" t="str" cm="1">
        <f t="array" ref="J413">_xlfn.IFS(I413&lt;=30, "Young Adult", I413&gt;=50, "Senior", I413&gt;30, "Adult")</f>
        <v>Young Adult</v>
      </c>
      <c r="K413" t="s">
        <v>9</v>
      </c>
      <c r="L413">
        <v>4</v>
      </c>
      <c r="M413">
        <v>500</v>
      </c>
      <c r="N413">
        <f>L413 * M413</f>
        <v>2000</v>
      </c>
      <c r="O413">
        <f>N413*$R$3</f>
        <v>30</v>
      </c>
    </row>
    <row r="414" spans="1:15">
      <c r="A414">
        <v>413</v>
      </c>
      <c r="B414">
        <f>DAY($F414)</f>
        <v>8</v>
      </c>
      <c r="C414" t="str">
        <f>TEXT(F414,"mmmm")</f>
        <v>September</v>
      </c>
      <c r="D414">
        <f>MONTH($F414)</f>
        <v>9</v>
      </c>
      <c r="E414">
        <f>YEAR($F414)</f>
        <v>2023</v>
      </c>
      <c r="F414" s="10">
        <v>45177</v>
      </c>
      <c r="G414" t="s">
        <v>442</v>
      </c>
      <c r="H414" t="s">
        <v>27</v>
      </c>
      <c r="I414">
        <v>44</v>
      </c>
      <c r="J414" t="str" cm="1">
        <f t="array" ref="J414">_xlfn.IFS(I414&lt;=30, "Young Adult", I414&gt;=50, "Senior", I414&gt;30, "Adult")</f>
        <v>Adult</v>
      </c>
      <c r="K414" t="s">
        <v>7</v>
      </c>
      <c r="L414">
        <v>3</v>
      </c>
      <c r="M414">
        <v>25</v>
      </c>
      <c r="N414">
        <f>L414 * M414</f>
        <v>75</v>
      </c>
      <c r="O414">
        <f>N414*$R$3</f>
        <v>1.125</v>
      </c>
    </row>
    <row r="415" spans="1:15">
      <c r="A415">
        <v>414</v>
      </c>
      <c r="B415">
        <f>DAY($F415)</f>
        <v>9</v>
      </c>
      <c r="C415" t="str">
        <f>TEXT(F415,"mmmm")</f>
        <v>May</v>
      </c>
      <c r="D415">
        <f>MONTH($F415)</f>
        <v>5</v>
      </c>
      <c r="E415">
        <f>YEAR($F415)</f>
        <v>2023</v>
      </c>
      <c r="F415" s="10">
        <v>45055</v>
      </c>
      <c r="G415" t="s">
        <v>443</v>
      </c>
      <c r="H415" t="s">
        <v>24</v>
      </c>
      <c r="I415">
        <v>48</v>
      </c>
      <c r="J415" t="str" cm="1">
        <f t="array" ref="J415">_xlfn.IFS(I415&lt;=30, "Young Adult", I415&gt;=50, "Senior", I415&gt;30, "Adult")</f>
        <v>Adult</v>
      </c>
      <c r="K415" t="s">
        <v>7</v>
      </c>
      <c r="L415">
        <v>4</v>
      </c>
      <c r="M415">
        <v>25</v>
      </c>
      <c r="N415">
        <f>L415 * M415</f>
        <v>100</v>
      </c>
      <c r="O415">
        <f>N415*$R$3</f>
        <v>1.5</v>
      </c>
    </row>
    <row r="416" spans="1:15">
      <c r="A416">
        <v>415</v>
      </c>
      <c r="B416">
        <f>DAY($F416)</f>
        <v>27</v>
      </c>
      <c r="C416" t="str">
        <f>TEXT(F416,"mmmm")</f>
        <v>January</v>
      </c>
      <c r="D416">
        <f>MONTH($F416)</f>
        <v>1</v>
      </c>
      <c r="E416">
        <f>YEAR($F416)</f>
        <v>2023</v>
      </c>
      <c r="F416" s="10">
        <v>44953</v>
      </c>
      <c r="G416" t="s">
        <v>444</v>
      </c>
      <c r="H416" t="s">
        <v>24</v>
      </c>
      <c r="I416">
        <v>53</v>
      </c>
      <c r="J416" t="str" cm="1">
        <f t="array" ref="J416">_xlfn.IFS(I416&lt;=30, "Young Adult", I416&gt;=50, "Senior", I416&gt;30, "Adult")</f>
        <v>Senior</v>
      </c>
      <c r="K416" t="s">
        <v>8</v>
      </c>
      <c r="L416">
        <v>2</v>
      </c>
      <c r="M416">
        <v>30</v>
      </c>
      <c r="N416">
        <f>L416 * M416</f>
        <v>60</v>
      </c>
      <c r="O416">
        <f>N416*$R$3</f>
        <v>0.89999999999999991</v>
      </c>
    </row>
    <row r="417" spans="1:15">
      <c r="A417">
        <v>416</v>
      </c>
      <c r="B417">
        <f>DAY($F417)</f>
        <v>17</v>
      </c>
      <c r="C417" t="str">
        <f>TEXT(F417,"mmmm")</f>
        <v>February</v>
      </c>
      <c r="D417">
        <f>MONTH($F417)</f>
        <v>2</v>
      </c>
      <c r="E417">
        <f>YEAR($F417)</f>
        <v>2023</v>
      </c>
      <c r="F417" s="10">
        <v>44974</v>
      </c>
      <c r="G417" t="s">
        <v>445</v>
      </c>
      <c r="H417" t="s">
        <v>24</v>
      </c>
      <c r="I417">
        <v>53</v>
      </c>
      <c r="J417" t="str" cm="1">
        <f t="array" ref="J417">_xlfn.IFS(I417&lt;=30, "Young Adult", I417&gt;=50, "Senior", I417&gt;30, "Adult")</f>
        <v>Senior</v>
      </c>
      <c r="K417" t="s">
        <v>9</v>
      </c>
      <c r="L417">
        <v>4</v>
      </c>
      <c r="M417">
        <v>500</v>
      </c>
      <c r="N417">
        <f>L417 * M417</f>
        <v>2000</v>
      </c>
      <c r="O417">
        <f>N417*$R$3</f>
        <v>30</v>
      </c>
    </row>
    <row r="418" spans="1:15">
      <c r="A418">
        <v>417</v>
      </c>
      <c r="B418">
        <f>DAY($F418)</f>
        <v>21</v>
      </c>
      <c r="C418" t="str">
        <f>TEXT(F418,"mmmm")</f>
        <v>November</v>
      </c>
      <c r="D418">
        <f>MONTH($F418)</f>
        <v>11</v>
      </c>
      <c r="E418">
        <f>YEAR($F418)</f>
        <v>2023</v>
      </c>
      <c r="F418" s="10">
        <v>45251</v>
      </c>
      <c r="G418" t="s">
        <v>446</v>
      </c>
      <c r="H418" t="s">
        <v>24</v>
      </c>
      <c r="I418">
        <v>43</v>
      </c>
      <c r="J418" t="str" cm="1">
        <f t="array" ref="J418">_xlfn.IFS(I418&lt;=30, "Young Adult", I418&gt;=50, "Senior", I418&gt;30, "Adult")</f>
        <v>Adult</v>
      </c>
      <c r="K418" t="s">
        <v>9</v>
      </c>
      <c r="L418">
        <v>3</v>
      </c>
      <c r="M418">
        <v>300</v>
      </c>
      <c r="N418">
        <f>L418 * M418</f>
        <v>900</v>
      </c>
      <c r="O418">
        <f>N418*$R$3</f>
        <v>13.5</v>
      </c>
    </row>
    <row r="419" spans="1:15">
      <c r="A419">
        <v>418</v>
      </c>
      <c r="B419">
        <f>DAY($F419)</f>
        <v>5</v>
      </c>
      <c r="C419" t="str">
        <f>TEXT(F419,"mmmm")</f>
        <v>August</v>
      </c>
      <c r="D419">
        <f>MONTH($F419)</f>
        <v>8</v>
      </c>
      <c r="E419">
        <f>YEAR($F419)</f>
        <v>2023</v>
      </c>
      <c r="F419" s="10">
        <v>45143</v>
      </c>
      <c r="G419" t="s">
        <v>447</v>
      </c>
      <c r="H419" t="s">
        <v>27</v>
      </c>
      <c r="I419">
        <v>60</v>
      </c>
      <c r="J419" t="str" cm="1">
        <f t="array" ref="J419">_xlfn.IFS(I419&lt;=30, "Young Adult", I419&gt;=50, "Senior", I419&gt;30, "Adult")</f>
        <v>Senior</v>
      </c>
      <c r="K419" t="s">
        <v>9</v>
      </c>
      <c r="L419">
        <v>2</v>
      </c>
      <c r="M419">
        <v>500</v>
      </c>
      <c r="N419">
        <f>L419 * M419</f>
        <v>1000</v>
      </c>
      <c r="O419">
        <f>N419*$R$3</f>
        <v>15</v>
      </c>
    </row>
    <row r="420" spans="1:15">
      <c r="A420">
        <v>419</v>
      </c>
      <c r="B420">
        <f>DAY($F420)</f>
        <v>22</v>
      </c>
      <c r="C420" t="str">
        <f>TEXT(F420,"mmmm")</f>
        <v>May</v>
      </c>
      <c r="D420">
        <f>MONTH($F420)</f>
        <v>5</v>
      </c>
      <c r="E420">
        <f>YEAR($F420)</f>
        <v>2023</v>
      </c>
      <c r="F420" s="10">
        <v>45068</v>
      </c>
      <c r="G420" t="s">
        <v>448</v>
      </c>
      <c r="H420" t="s">
        <v>27</v>
      </c>
      <c r="I420">
        <v>44</v>
      </c>
      <c r="J420" t="str" cm="1">
        <f t="array" ref="J420">_xlfn.IFS(I420&lt;=30, "Young Adult", I420&gt;=50, "Senior", I420&gt;30, "Adult")</f>
        <v>Adult</v>
      </c>
      <c r="K420" t="s">
        <v>8</v>
      </c>
      <c r="L420">
        <v>3</v>
      </c>
      <c r="M420">
        <v>30</v>
      </c>
      <c r="N420">
        <f>L420 * M420</f>
        <v>90</v>
      </c>
      <c r="O420">
        <f>N420*$R$3</f>
        <v>1.3499999999999999</v>
      </c>
    </row>
    <row r="421" spans="1:15">
      <c r="A421">
        <v>420</v>
      </c>
      <c r="B421">
        <f>DAY($F421)</f>
        <v>23</v>
      </c>
      <c r="C421" t="str">
        <f>TEXT(F421,"mmmm")</f>
        <v>January</v>
      </c>
      <c r="D421">
        <f>MONTH($F421)</f>
        <v>1</v>
      </c>
      <c r="E421">
        <f>YEAR($F421)</f>
        <v>2023</v>
      </c>
      <c r="F421" s="10">
        <v>44949</v>
      </c>
      <c r="G421" t="s">
        <v>449</v>
      </c>
      <c r="H421" t="s">
        <v>27</v>
      </c>
      <c r="I421">
        <v>22</v>
      </c>
      <c r="J421" t="str" cm="1">
        <f t="array" ref="J421">_xlfn.IFS(I421&lt;=30, "Young Adult", I421&gt;=50, "Senior", I421&gt;30, "Adult")</f>
        <v>Young Adult</v>
      </c>
      <c r="K421" t="s">
        <v>8</v>
      </c>
      <c r="L421">
        <v>4</v>
      </c>
      <c r="M421">
        <v>500</v>
      </c>
      <c r="N421">
        <f>L421 * M421</f>
        <v>2000</v>
      </c>
      <c r="O421">
        <f>N421*$R$3</f>
        <v>30</v>
      </c>
    </row>
    <row r="422" spans="1:15">
      <c r="A422">
        <v>421</v>
      </c>
      <c r="B422">
        <f>DAY($F422)</f>
        <v>2</v>
      </c>
      <c r="C422" t="str">
        <f>TEXT(F422,"mmmm")</f>
        <v>January</v>
      </c>
      <c r="D422">
        <f>MONTH($F422)</f>
        <v>1</v>
      </c>
      <c r="E422">
        <f>YEAR($F422)</f>
        <v>2023</v>
      </c>
      <c r="F422" s="10">
        <v>44928</v>
      </c>
      <c r="G422" t="s">
        <v>450</v>
      </c>
      <c r="H422" t="s">
        <v>27</v>
      </c>
      <c r="I422">
        <v>37</v>
      </c>
      <c r="J422" t="str" cm="1">
        <f t="array" ref="J422">_xlfn.IFS(I422&lt;=30, "Young Adult", I422&gt;=50, "Senior", I422&gt;30, "Adult")</f>
        <v>Adult</v>
      </c>
      <c r="K422" t="s">
        <v>8</v>
      </c>
      <c r="L422">
        <v>3</v>
      </c>
      <c r="M422">
        <v>500</v>
      </c>
      <c r="N422">
        <f>L422 * M422</f>
        <v>1500</v>
      </c>
      <c r="O422">
        <f>N422*$R$3</f>
        <v>22.5</v>
      </c>
    </row>
    <row r="423" spans="1:15">
      <c r="A423">
        <v>422</v>
      </c>
      <c r="B423">
        <f>DAY($F423)</f>
        <v>20</v>
      </c>
      <c r="C423" t="str">
        <f>TEXT(F423,"mmmm")</f>
        <v>June</v>
      </c>
      <c r="D423">
        <f>MONTH($F423)</f>
        <v>6</v>
      </c>
      <c r="E423">
        <f>YEAR($F423)</f>
        <v>2023</v>
      </c>
      <c r="F423" s="10">
        <v>45097</v>
      </c>
      <c r="G423" t="s">
        <v>451</v>
      </c>
      <c r="H423" t="s">
        <v>27</v>
      </c>
      <c r="I423">
        <v>28</v>
      </c>
      <c r="J423" t="str" cm="1">
        <f t="array" ref="J423">_xlfn.IFS(I423&lt;=30, "Young Adult", I423&gt;=50, "Senior", I423&gt;30, "Adult")</f>
        <v>Young Adult</v>
      </c>
      <c r="K423" t="s">
        <v>8</v>
      </c>
      <c r="L423">
        <v>3</v>
      </c>
      <c r="M423">
        <v>30</v>
      </c>
      <c r="N423">
        <f>L423 * M423</f>
        <v>90</v>
      </c>
      <c r="O423">
        <f>N423*$R$3</f>
        <v>1.3499999999999999</v>
      </c>
    </row>
    <row r="424" spans="1:15">
      <c r="A424">
        <v>423</v>
      </c>
      <c r="B424">
        <f>DAY($F424)</f>
        <v>8</v>
      </c>
      <c r="C424" t="str">
        <f>TEXT(F424,"mmmm")</f>
        <v>March</v>
      </c>
      <c r="D424">
        <f>MONTH($F424)</f>
        <v>3</v>
      </c>
      <c r="E424">
        <f>YEAR($F424)</f>
        <v>2023</v>
      </c>
      <c r="F424" s="10">
        <v>44993</v>
      </c>
      <c r="G424" t="s">
        <v>452</v>
      </c>
      <c r="H424" t="s">
        <v>27</v>
      </c>
      <c r="I424">
        <v>27</v>
      </c>
      <c r="J424" t="str" cm="1">
        <f t="array" ref="J424">_xlfn.IFS(I424&lt;=30, "Young Adult", I424&gt;=50, "Senior", I424&gt;30, "Adult")</f>
        <v>Young Adult</v>
      </c>
      <c r="K424" t="s">
        <v>8</v>
      </c>
      <c r="L424">
        <v>1</v>
      </c>
      <c r="M424">
        <v>25</v>
      </c>
      <c r="N424">
        <f>L424 * M424</f>
        <v>25</v>
      </c>
      <c r="O424">
        <f>N424*$R$3</f>
        <v>0.375</v>
      </c>
    </row>
    <row r="425" spans="1:15">
      <c r="A425">
        <v>424</v>
      </c>
      <c r="B425">
        <f>DAY($F425)</f>
        <v>23</v>
      </c>
      <c r="C425" t="str">
        <f>TEXT(F425,"mmmm")</f>
        <v>November</v>
      </c>
      <c r="D425">
        <f>MONTH($F425)</f>
        <v>11</v>
      </c>
      <c r="E425">
        <f>YEAR($F425)</f>
        <v>2023</v>
      </c>
      <c r="F425" s="10">
        <v>45253</v>
      </c>
      <c r="G425" t="s">
        <v>453</v>
      </c>
      <c r="H425" t="s">
        <v>24</v>
      </c>
      <c r="I425">
        <v>57</v>
      </c>
      <c r="J425" t="str" cm="1">
        <f t="array" ref="J425">_xlfn.IFS(I425&lt;=30, "Young Adult", I425&gt;=50, "Senior", I425&gt;30, "Adult")</f>
        <v>Senior</v>
      </c>
      <c r="K425" t="s">
        <v>7</v>
      </c>
      <c r="L425">
        <v>4</v>
      </c>
      <c r="M425">
        <v>300</v>
      </c>
      <c r="N425">
        <f>L425 * M425</f>
        <v>1200</v>
      </c>
      <c r="O425">
        <f>N425*$R$3</f>
        <v>18</v>
      </c>
    </row>
    <row r="426" spans="1:15">
      <c r="A426">
        <v>425</v>
      </c>
      <c r="B426">
        <f>DAY($F426)</f>
        <v>15</v>
      </c>
      <c r="C426" t="str">
        <f>TEXT(F426,"mmmm")</f>
        <v>May</v>
      </c>
      <c r="D426">
        <f>MONTH($F426)</f>
        <v>5</v>
      </c>
      <c r="E426">
        <f>YEAR($F426)</f>
        <v>2023</v>
      </c>
      <c r="F426" s="10">
        <v>45061</v>
      </c>
      <c r="G426" t="s">
        <v>454</v>
      </c>
      <c r="H426" t="s">
        <v>27</v>
      </c>
      <c r="I426">
        <v>55</v>
      </c>
      <c r="J426" t="str" cm="1">
        <f t="array" ref="J426">_xlfn.IFS(I426&lt;=30, "Young Adult", I426&gt;=50, "Senior", I426&gt;30, "Adult")</f>
        <v>Senior</v>
      </c>
      <c r="K426" t="s">
        <v>9</v>
      </c>
      <c r="L426">
        <v>4</v>
      </c>
      <c r="M426">
        <v>30</v>
      </c>
      <c r="N426">
        <f>L426 * M426</f>
        <v>120</v>
      </c>
      <c r="O426">
        <f>N426*$R$3</f>
        <v>1.7999999999999998</v>
      </c>
    </row>
    <row r="427" spans="1:15">
      <c r="A427">
        <v>426</v>
      </c>
      <c r="B427">
        <f>DAY($F427)</f>
        <v>24</v>
      </c>
      <c r="C427" t="str">
        <f>TEXT(F427,"mmmm")</f>
        <v>March</v>
      </c>
      <c r="D427">
        <f>MONTH($F427)</f>
        <v>3</v>
      </c>
      <c r="E427">
        <f>YEAR($F427)</f>
        <v>2023</v>
      </c>
      <c r="F427" s="10">
        <v>45009</v>
      </c>
      <c r="G427" t="s">
        <v>455</v>
      </c>
      <c r="H427" t="s">
        <v>24</v>
      </c>
      <c r="I427">
        <v>23</v>
      </c>
      <c r="J427" t="str" cm="1">
        <f t="array" ref="J427">_xlfn.IFS(I427&lt;=30, "Young Adult", I427&gt;=50, "Senior", I427&gt;30, "Adult")</f>
        <v>Young Adult</v>
      </c>
      <c r="K427" t="s">
        <v>9</v>
      </c>
      <c r="L427">
        <v>3</v>
      </c>
      <c r="M427">
        <v>50</v>
      </c>
      <c r="N427">
        <f>L427 * M427</f>
        <v>150</v>
      </c>
      <c r="O427">
        <f>N427*$R$3</f>
        <v>2.25</v>
      </c>
    </row>
    <row r="428" spans="1:15">
      <c r="A428">
        <v>427</v>
      </c>
      <c r="B428">
        <f>DAY($F428)</f>
        <v>15</v>
      </c>
      <c r="C428" t="str">
        <f>TEXT(F428,"mmmm")</f>
        <v>August</v>
      </c>
      <c r="D428">
        <f>MONTH($F428)</f>
        <v>8</v>
      </c>
      <c r="E428">
        <f>YEAR($F428)</f>
        <v>2023</v>
      </c>
      <c r="F428" s="10">
        <v>45153</v>
      </c>
      <c r="G428" t="s">
        <v>456</v>
      </c>
      <c r="H428" t="s">
        <v>24</v>
      </c>
      <c r="I428">
        <v>25</v>
      </c>
      <c r="J428" t="str" cm="1">
        <f t="array" ref="J428">_xlfn.IFS(I428&lt;=30, "Young Adult", I428&gt;=50, "Senior", I428&gt;30, "Adult")</f>
        <v>Young Adult</v>
      </c>
      <c r="K428" t="s">
        <v>9</v>
      </c>
      <c r="L428">
        <v>1</v>
      </c>
      <c r="M428">
        <v>25</v>
      </c>
      <c r="N428">
        <f>L428 * M428</f>
        <v>25</v>
      </c>
      <c r="O428">
        <f>N428*$R$3</f>
        <v>0.375</v>
      </c>
    </row>
    <row r="429" spans="1:15">
      <c r="A429">
        <v>428</v>
      </c>
      <c r="B429">
        <f>DAY($F429)</f>
        <v>10</v>
      </c>
      <c r="C429" t="str">
        <f>TEXT(F429,"mmmm")</f>
        <v>October</v>
      </c>
      <c r="D429">
        <f>MONTH($F429)</f>
        <v>10</v>
      </c>
      <c r="E429">
        <f>YEAR($F429)</f>
        <v>2023</v>
      </c>
      <c r="F429" s="10">
        <v>45209</v>
      </c>
      <c r="G429" t="s">
        <v>457</v>
      </c>
      <c r="H429" t="s">
        <v>27</v>
      </c>
      <c r="I429">
        <v>40</v>
      </c>
      <c r="J429" t="str" cm="1">
        <f t="array" ref="J429">_xlfn.IFS(I429&lt;=30, "Young Adult", I429&gt;=50, "Senior", I429&gt;30, "Adult")</f>
        <v>Adult</v>
      </c>
      <c r="K429" t="s">
        <v>9</v>
      </c>
      <c r="L429">
        <v>4</v>
      </c>
      <c r="M429">
        <v>50</v>
      </c>
      <c r="N429">
        <f>L429 * M429</f>
        <v>200</v>
      </c>
      <c r="O429">
        <f>N429*$R$3</f>
        <v>3</v>
      </c>
    </row>
    <row r="430" spans="1:15">
      <c r="A430">
        <v>429</v>
      </c>
      <c r="B430">
        <f>DAY($F430)</f>
        <v>28</v>
      </c>
      <c r="C430" t="str">
        <f>TEXT(F430,"mmmm")</f>
        <v>December</v>
      </c>
      <c r="D430">
        <f>MONTH($F430)</f>
        <v>12</v>
      </c>
      <c r="E430">
        <f>YEAR($F430)</f>
        <v>2023</v>
      </c>
      <c r="F430" s="10">
        <v>45288</v>
      </c>
      <c r="G430" t="s">
        <v>458</v>
      </c>
      <c r="H430" t="s">
        <v>24</v>
      </c>
      <c r="I430">
        <v>64</v>
      </c>
      <c r="J430" t="str" cm="1">
        <f t="array" ref="J430">_xlfn.IFS(I430&lt;=30, "Young Adult", I430&gt;=50, "Senior", I430&gt;30, "Adult")</f>
        <v>Senior</v>
      </c>
      <c r="K430" t="s">
        <v>9</v>
      </c>
      <c r="L430">
        <v>2</v>
      </c>
      <c r="M430">
        <v>25</v>
      </c>
      <c r="N430">
        <f>L430 * M430</f>
        <v>50</v>
      </c>
      <c r="O430">
        <f>N430*$R$3</f>
        <v>0.75</v>
      </c>
    </row>
    <row r="431" spans="1:15">
      <c r="A431">
        <v>430</v>
      </c>
      <c r="B431">
        <f>DAY($F431)</f>
        <v>7</v>
      </c>
      <c r="C431" t="str">
        <f>TEXT(F431,"mmmm")</f>
        <v>August</v>
      </c>
      <c r="D431">
        <f>MONTH($F431)</f>
        <v>8</v>
      </c>
      <c r="E431">
        <f>YEAR($F431)</f>
        <v>2023</v>
      </c>
      <c r="F431" s="10">
        <v>45145</v>
      </c>
      <c r="G431" t="s">
        <v>459</v>
      </c>
      <c r="H431" t="s">
        <v>27</v>
      </c>
      <c r="I431">
        <v>43</v>
      </c>
      <c r="J431" t="str" cm="1">
        <f t="array" ref="J431">_xlfn.IFS(I431&lt;=30, "Young Adult", I431&gt;=50, "Senior", I431&gt;30, "Adult")</f>
        <v>Adult</v>
      </c>
      <c r="K431" t="s">
        <v>9</v>
      </c>
      <c r="L431">
        <v>3</v>
      </c>
      <c r="M431">
        <v>300</v>
      </c>
      <c r="N431">
        <f>L431 * M431</f>
        <v>900</v>
      </c>
      <c r="O431">
        <f>N431*$R$3</f>
        <v>13.5</v>
      </c>
    </row>
    <row r="432" spans="1:15">
      <c r="A432">
        <v>431</v>
      </c>
      <c r="B432">
        <f>DAY($F432)</f>
        <v>15</v>
      </c>
      <c r="C432" t="str">
        <f>TEXT(F432,"mmmm")</f>
        <v>October</v>
      </c>
      <c r="D432">
        <f>MONTH($F432)</f>
        <v>10</v>
      </c>
      <c r="E432">
        <f>YEAR($F432)</f>
        <v>2023</v>
      </c>
      <c r="F432" s="10">
        <v>45214</v>
      </c>
      <c r="G432" t="s">
        <v>460</v>
      </c>
      <c r="H432" t="s">
        <v>24</v>
      </c>
      <c r="I432">
        <v>63</v>
      </c>
      <c r="J432" t="str" cm="1">
        <f t="array" ref="J432">_xlfn.IFS(I432&lt;=30, "Young Adult", I432&gt;=50, "Senior", I432&gt;30, "Adult")</f>
        <v>Senior</v>
      </c>
      <c r="K432" t="s">
        <v>9</v>
      </c>
      <c r="L432">
        <v>4</v>
      </c>
      <c r="M432">
        <v>300</v>
      </c>
      <c r="N432">
        <f>L432 * M432</f>
        <v>1200</v>
      </c>
      <c r="O432">
        <f>N432*$R$3</f>
        <v>18</v>
      </c>
    </row>
    <row r="433" spans="1:15">
      <c r="A433">
        <v>432</v>
      </c>
      <c r="B433">
        <f>DAY($F433)</f>
        <v>5</v>
      </c>
      <c r="C433" t="str">
        <f>TEXT(F433,"mmmm")</f>
        <v>January</v>
      </c>
      <c r="D433">
        <f>MONTH($F433)</f>
        <v>1</v>
      </c>
      <c r="E433">
        <f>YEAR($F433)</f>
        <v>2023</v>
      </c>
      <c r="F433" s="10">
        <v>44931</v>
      </c>
      <c r="G433" t="s">
        <v>461</v>
      </c>
      <c r="H433" t="s">
        <v>27</v>
      </c>
      <c r="I433">
        <v>60</v>
      </c>
      <c r="J433" t="str" cm="1">
        <f t="array" ref="J433">_xlfn.IFS(I433&lt;=30, "Young Adult", I433&gt;=50, "Senior", I433&gt;30, "Adult")</f>
        <v>Senior</v>
      </c>
      <c r="K433" t="s">
        <v>9</v>
      </c>
      <c r="L433">
        <v>2</v>
      </c>
      <c r="M433">
        <v>500</v>
      </c>
      <c r="N433">
        <f>L433 * M433</f>
        <v>1000</v>
      </c>
      <c r="O433">
        <f>N433*$R$3</f>
        <v>15</v>
      </c>
    </row>
    <row r="434" spans="1:15">
      <c r="A434">
        <v>433</v>
      </c>
      <c r="B434">
        <f>DAY($F434)</f>
        <v>27</v>
      </c>
      <c r="C434" t="str">
        <f>TEXT(F434,"mmmm")</f>
        <v>February</v>
      </c>
      <c r="D434">
        <f>MONTH($F434)</f>
        <v>2</v>
      </c>
      <c r="E434">
        <f>YEAR($F434)</f>
        <v>2023</v>
      </c>
      <c r="F434" s="10">
        <v>44984</v>
      </c>
      <c r="G434" t="s">
        <v>462</v>
      </c>
      <c r="H434" t="s">
        <v>24</v>
      </c>
      <c r="I434">
        <v>29</v>
      </c>
      <c r="J434" t="str" cm="1">
        <f t="array" ref="J434">_xlfn.IFS(I434&lt;=30, "Young Adult", I434&gt;=50, "Senior", I434&gt;30, "Adult")</f>
        <v>Young Adult</v>
      </c>
      <c r="K434" t="s">
        <v>7</v>
      </c>
      <c r="L434">
        <v>4</v>
      </c>
      <c r="M434">
        <v>50</v>
      </c>
      <c r="N434">
        <f>L434 * M434</f>
        <v>200</v>
      </c>
      <c r="O434">
        <f>N434*$R$3</f>
        <v>3</v>
      </c>
    </row>
    <row r="435" spans="1:15">
      <c r="A435">
        <v>434</v>
      </c>
      <c r="B435">
        <f>DAY($F435)</f>
        <v>8</v>
      </c>
      <c r="C435" t="str">
        <f>TEXT(F435,"mmmm")</f>
        <v>February</v>
      </c>
      <c r="D435">
        <f>MONTH($F435)</f>
        <v>2</v>
      </c>
      <c r="E435">
        <f>YEAR($F435)</f>
        <v>2023</v>
      </c>
      <c r="F435" s="10">
        <v>44965</v>
      </c>
      <c r="G435" t="s">
        <v>463</v>
      </c>
      <c r="H435" t="s">
        <v>27</v>
      </c>
      <c r="I435">
        <v>43</v>
      </c>
      <c r="J435" t="str" cm="1">
        <f t="array" ref="J435">_xlfn.IFS(I435&lt;=30, "Young Adult", I435&gt;=50, "Senior", I435&gt;30, "Adult")</f>
        <v>Adult</v>
      </c>
      <c r="K435" t="s">
        <v>9</v>
      </c>
      <c r="L435">
        <v>2</v>
      </c>
      <c r="M435">
        <v>25</v>
      </c>
      <c r="N435">
        <f>L435 * M435</f>
        <v>50</v>
      </c>
      <c r="O435">
        <f>N435*$R$3</f>
        <v>0.75</v>
      </c>
    </row>
    <row r="436" spans="1:15">
      <c r="A436">
        <v>435</v>
      </c>
      <c r="B436">
        <f>DAY($F436)</f>
        <v>20</v>
      </c>
      <c r="C436" t="str">
        <f>TEXT(F436,"mmmm")</f>
        <v>December</v>
      </c>
      <c r="D436">
        <f>MONTH($F436)</f>
        <v>12</v>
      </c>
      <c r="E436">
        <f>YEAR($F436)</f>
        <v>2023</v>
      </c>
      <c r="F436" s="10">
        <v>45280</v>
      </c>
      <c r="G436" t="s">
        <v>464</v>
      </c>
      <c r="H436" t="s">
        <v>27</v>
      </c>
      <c r="I436">
        <v>30</v>
      </c>
      <c r="J436" t="str" cm="1">
        <f t="array" ref="J436">_xlfn.IFS(I436&lt;=30, "Young Adult", I436&gt;=50, "Senior", I436&gt;30, "Adult")</f>
        <v>Young Adult</v>
      </c>
      <c r="K436" t="s">
        <v>7</v>
      </c>
      <c r="L436">
        <v>3</v>
      </c>
      <c r="M436">
        <v>300</v>
      </c>
      <c r="N436">
        <f>L436 * M436</f>
        <v>900</v>
      </c>
      <c r="O436">
        <f>N436*$R$3</f>
        <v>13.5</v>
      </c>
    </row>
    <row r="437" spans="1:15">
      <c r="A437">
        <v>436</v>
      </c>
      <c r="B437">
        <f>DAY($F437)</f>
        <v>18</v>
      </c>
      <c r="C437" t="str">
        <f>TEXT(F437,"mmmm")</f>
        <v>March</v>
      </c>
      <c r="D437">
        <f>MONTH($F437)</f>
        <v>3</v>
      </c>
      <c r="E437">
        <f>YEAR($F437)</f>
        <v>2023</v>
      </c>
      <c r="F437" s="10">
        <v>45003</v>
      </c>
      <c r="G437" t="s">
        <v>465</v>
      </c>
      <c r="H437" t="s">
        <v>27</v>
      </c>
      <c r="I437">
        <v>57</v>
      </c>
      <c r="J437" t="str" cm="1">
        <f t="array" ref="J437">_xlfn.IFS(I437&lt;=30, "Young Adult", I437&gt;=50, "Senior", I437&gt;30, "Adult")</f>
        <v>Senior</v>
      </c>
      <c r="K437" t="s">
        <v>8</v>
      </c>
      <c r="L437">
        <v>4</v>
      </c>
      <c r="M437">
        <v>30</v>
      </c>
      <c r="N437">
        <f>L437 * M437</f>
        <v>120</v>
      </c>
      <c r="O437">
        <f>N437*$R$3</f>
        <v>1.7999999999999998</v>
      </c>
    </row>
    <row r="438" spans="1:15">
      <c r="A438">
        <v>437</v>
      </c>
      <c r="B438">
        <f>DAY($F438)</f>
        <v>7</v>
      </c>
      <c r="C438" t="str">
        <f>TEXT(F438,"mmmm")</f>
        <v>October</v>
      </c>
      <c r="D438">
        <f>MONTH($F438)</f>
        <v>10</v>
      </c>
      <c r="E438">
        <f>YEAR($F438)</f>
        <v>2023</v>
      </c>
      <c r="F438" s="10">
        <v>45206</v>
      </c>
      <c r="G438" t="s">
        <v>466</v>
      </c>
      <c r="H438" t="s">
        <v>27</v>
      </c>
      <c r="I438">
        <v>35</v>
      </c>
      <c r="J438" t="str" cm="1">
        <f t="array" ref="J438">_xlfn.IFS(I438&lt;=30, "Young Adult", I438&gt;=50, "Senior", I438&gt;30, "Adult")</f>
        <v>Adult</v>
      </c>
      <c r="K438" t="s">
        <v>9</v>
      </c>
      <c r="L438">
        <v>4</v>
      </c>
      <c r="M438">
        <v>300</v>
      </c>
      <c r="N438">
        <f>L438 * M438</f>
        <v>1200</v>
      </c>
      <c r="O438">
        <f>N438*$R$3</f>
        <v>18</v>
      </c>
    </row>
    <row r="439" spans="1:15">
      <c r="A439">
        <v>438</v>
      </c>
      <c r="B439">
        <f>DAY($F439)</f>
        <v>19</v>
      </c>
      <c r="C439" t="str">
        <f>TEXT(F439,"mmmm")</f>
        <v>January</v>
      </c>
      <c r="D439">
        <f>MONTH($F439)</f>
        <v>1</v>
      </c>
      <c r="E439">
        <f>YEAR($F439)</f>
        <v>2023</v>
      </c>
      <c r="F439" s="10">
        <v>44945</v>
      </c>
      <c r="G439" t="s">
        <v>467</v>
      </c>
      <c r="H439" t="s">
        <v>27</v>
      </c>
      <c r="I439">
        <v>42</v>
      </c>
      <c r="J439" t="str" cm="1">
        <f t="array" ref="J439">_xlfn.IFS(I439&lt;=30, "Young Adult", I439&gt;=50, "Senior", I439&gt;30, "Adult")</f>
        <v>Adult</v>
      </c>
      <c r="K439" t="s">
        <v>8</v>
      </c>
      <c r="L439">
        <v>1</v>
      </c>
      <c r="M439">
        <v>30</v>
      </c>
      <c r="N439">
        <f>L439 * M439</f>
        <v>30</v>
      </c>
      <c r="O439">
        <f>N439*$R$3</f>
        <v>0.44999999999999996</v>
      </c>
    </row>
    <row r="440" spans="1:15">
      <c r="A440">
        <v>439</v>
      </c>
      <c r="B440">
        <f>DAY($F440)</f>
        <v>9</v>
      </c>
      <c r="C440" t="str">
        <f>TEXT(F440,"mmmm")</f>
        <v>July</v>
      </c>
      <c r="D440">
        <f>MONTH($F440)</f>
        <v>7</v>
      </c>
      <c r="E440">
        <f>YEAR($F440)</f>
        <v>2023</v>
      </c>
      <c r="F440" s="10">
        <v>45116</v>
      </c>
      <c r="G440" t="s">
        <v>468</v>
      </c>
      <c r="H440" t="s">
        <v>24</v>
      </c>
      <c r="I440">
        <v>50</v>
      </c>
      <c r="J440" t="str" cm="1">
        <f t="array" ref="J440">_xlfn.IFS(I440&lt;=30, "Young Adult", I440&gt;=50, "Senior", I440&gt;30, "Adult")</f>
        <v>Senior</v>
      </c>
      <c r="K440" t="s">
        <v>8</v>
      </c>
      <c r="L440">
        <v>3</v>
      </c>
      <c r="M440">
        <v>25</v>
      </c>
      <c r="N440">
        <f>L440 * M440</f>
        <v>75</v>
      </c>
      <c r="O440">
        <f>N440*$R$3</f>
        <v>1.125</v>
      </c>
    </row>
    <row r="441" spans="1:15">
      <c r="A441">
        <v>440</v>
      </c>
      <c r="B441">
        <f>DAY($F441)</f>
        <v>26</v>
      </c>
      <c r="C441" t="str">
        <f>TEXT(F441,"mmmm")</f>
        <v>October</v>
      </c>
      <c r="D441">
        <f>MONTH($F441)</f>
        <v>10</v>
      </c>
      <c r="E441">
        <f>YEAR($F441)</f>
        <v>2023</v>
      </c>
      <c r="F441" s="10">
        <v>45225</v>
      </c>
      <c r="G441" t="s">
        <v>469</v>
      </c>
      <c r="H441" t="s">
        <v>24</v>
      </c>
      <c r="I441">
        <v>64</v>
      </c>
      <c r="J441" t="str" cm="1">
        <f t="array" ref="J441">_xlfn.IFS(I441&lt;=30, "Young Adult", I441&gt;=50, "Senior", I441&gt;30, "Adult")</f>
        <v>Senior</v>
      </c>
      <c r="K441" t="s">
        <v>8</v>
      </c>
      <c r="L441">
        <v>2</v>
      </c>
      <c r="M441">
        <v>300</v>
      </c>
      <c r="N441">
        <f>L441 * M441</f>
        <v>600</v>
      </c>
      <c r="O441">
        <f>N441*$R$3</f>
        <v>9</v>
      </c>
    </row>
    <row r="442" spans="1:15">
      <c r="A442">
        <v>441</v>
      </c>
      <c r="B442">
        <f>DAY($F442)</f>
        <v>10</v>
      </c>
      <c r="C442" t="str">
        <f>TEXT(F442,"mmmm")</f>
        <v>October</v>
      </c>
      <c r="D442">
        <f>MONTH($F442)</f>
        <v>10</v>
      </c>
      <c r="E442">
        <f>YEAR($F442)</f>
        <v>2023</v>
      </c>
      <c r="F442" s="10">
        <v>45209</v>
      </c>
      <c r="G442" t="s">
        <v>470</v>
      </c>
      <c r="H442" t="s">
        <v>24</v>
      </c>
      <c r="I442">
        <v>57</v>
      </c>
      <c r="J442" t="str" cm="1">
        <f t="array" ref="J442">_xlfn.IFS(I442&lt;=30, "Young Adult", I442&gt;=50, "Senior", I442&gt;30, "Adult")</f>
        <v>Senior</v>
      </c>
      <c r="K442" t="s">
        <v>7</v>
      </c>
      <c r="L442">
        <v>4</v>
      </c>
      <c r="M442">
        <v>300</v>
      </c>
      <c r="N442">
        <f>L442 * M442</f>
        <v>1200</v>
      </c>
      <c r="O442">
        <f>N442*$R$3</f>
        <v>18</v>
      </c>
    </row>
    <row r="443" spans="1:15">
      <c r="A443">
        <v>442</v>
      </c>
      <c r="B443">
        <f>DAY($F443)</f>
        <v>17</v>
      </c>
      <c r="C443" t="str">
        <f>TEXT(F443,"mmmm")</f>
        <v>March</v>
      </c>
      <c r="D443">
        <f>MONTH($F443)</f>
        <v>3</v>
      </c>
      <c r="E443">
        <f>YEAR($F443)</f>
        <v>2023</v>
      </c>
      <c r="F443" s="10">
        <v>45002</v>
      </c>
      <c r="G443" t="s">
        <v>471</v>
      </c>
      <c r="H443" t="s">
        <v>27</v>
      </c>
      <c r="I443">
        <v>60</v>
      </c>
      <c r="J443" t="str" cm="1">
        <f t="array" ref="J443">_xlfn.IFS(I443&lt;=30, "Young Adult", I443&gt;=50, "Senior", I443&gt;30, "Adult")</f>
        <v>Senior</v>
      </c>
      <c r="K443" t="s">
        <v>8</v>
      </c>
      <c r="L443">
        <v>4</v>
      </c>
      <c r="M443">
        <v>25</v>
      </c>
      <c r="N443">
        <f>L443 * M443</f>
        <v>100</v>
      </c>
      <c r="O443">
        <f>N443*$R$3</f>
        <v>1.5</v>
      </c>
    </row>
    <row r="444" spans="1:15">
      <c r="A444">
        <v>443</v>
      </c>
      <c r="B444">
        <f>DAY($F444)</f>
        <v>9</v>
      </c>
      <c r="C444" t="str">
        <f>TEXT(F444,"mmmm")</f>
        <v>August</v>
      </c>
      <c r="D444">
        <f>MONTH($F444)</f>
        <v>8</v>
      </c>
      <c r="E444">
        <f>YEAR($F444)</f>
        <v>2023</v>
      </c>
      <c r="F444" s="10">
        <v>45147</v>
      </c>
      <c r="G444" t="s">
        <v>472</v>
      </c>
      <c r="H444" t="s">
        <v>24</v>
      </c>
      <c r="I444">
        <v>29</v>
      </c>
      <c r="J444" t="str" cm="1">
        <f t="array" ref="J444">_xlfn.IFS(I444&lt;=30, "Young Adult", I444&gt;=50, "Senior", I444&gt;30, "Adult")</f>
        <v>Young Adult</v>
      </c>
      <c r="K444" t="s">
        <v>8</v>
      </c>
      <c r="L444">
        <v>2</v>
      </c>
      <c r="M444">
        <v>300</v>
      </c>
      <c r="N444">
        <f>L444 * M444</f>
        <v>600</v>
      </c>
      <c r="O444">
        <f>N444*$R$3</f>
        <v>9</v>
      </c>
    </row>
    <row r="445" spans="1:15">
      <c r="A445">
        <v>444</v>
      </c>
      <c r="B445">
        <f>DAY($F445)</f>
        <v>7</v>
      </c>
      <c r="C445" t="str">
        <f>TEXT(F445,"mmmm")</f>
        <v>March</v>
      </c>
      <c r="D445">
        <f>MONTH($F445)</f>
        <v>3</v>
      </c>
      <c r="E445">
        <f>YEAR($F445)</f>
        <v>2023</v>
      </c>
      <c r="F445" s="10">
        <v>44992</v>
      </c>
      <c r="G445" t="s">
        <v>473</v>
      </c>
      <c r="H445" t="s">
        <v>27</v>
      </c>
      <c r="I445">
        <v>61</v>
      </c>
      <c r="J445" t="str" cm="1">
        <f t="array" ref="J445">_xlfn.IFS(I445&lt;=30, "Young Adult", I445&gt;=50, "Senior", I445&gt;30, "Adult")</f>
        <v>Senior</v>
      </c>
      <c r="K445" t="s">
        <v>8</v>
      </c>
      <c r="L445">
        <v>3</v>
      </c>
      <c r="M445">
        <v>30</v>
      </c>
      <c r="N445">
        <f>L445 * M445</f>
        <v>90</v>
      </c>
      <c r="O445">
        <f>N445*$R$3</f>
        <v>1.3499999999999999</v>
      </c>
    </row>
    <row r="446" spans="1:15">
      <c r="A446">
        <v>445</v>
      </c>
      <c r="B446">
        <f>DAY($F446)</f>
        <v>22</v>
      </c>
      <c r="C446" t="str">
        <f>TEXT(F446,"mmmm")</f>
        <v>January</v>
      </c>
      <c r="D446">
        <f>MONTH($F446)</f>
        <v>1</v>
      </c>
      <c r="E446">
        <f>YEAR($F446)</f>
        <v>2023</v>
      </c>
      <c r="F446" s="10">
        <v>44948</v>
      </c>
      <c r="G446" t="s">
        <v>474</v>
      </c>
      <c r="H446" t="s">
        <v>27</v>
      </c>
      <c r="I446">
        <v>53</v>
      </c>
      <c r="J446" t="str" cm="1">
        <f t="array" ref="J446">_xlfn.IFS(I446&lt;=30, "Young Adult", I446&gt;=50, "Senior", I446&gt;30, "Adult")</f>
        <v>Senior</v>
      </c>
      <c r="K446" t="s">
        <v>9</v>
      </c>
      <c r="L446">
        <v>1</v>
      </c>
      <c r="M446">
        <v>300</v>
      </c>
      <c r="N446">
        <f>L446 * M446</f>
        <v>300</v>
      </c>
      <c r="O446">
        <f>N446*$R$3</f>
        <v>4.5</v>
      </c>
    </row>
    <row r="447" spans="1:15">
      <c r="A447">
        <v>446</v>
      </c>
      <c r="B447">
        <f>DAY($F447)</f>
        <v>7</v>
      </c>
      <c r="C447" t="str">
        <f>TEXT(F447,"mmmm")</f>
        <v>June</v>
      </c>
      <c r="D447">
        <f>MONTH($F447)</f>
        <v>6</v>
      </c>
      <c r="E447">
        <f>YEAR($F447)</f>
        <v>2023</v>
      </c>
      <c r="F447" s="10">
        <v>45084</v>
      </c>
      <c r="G447" t="s">
        <v>475</v>
      </c>
      <c r="H447" t="s">
        <v>24</v>
      </c>
      <c r="I447">
        <v>21</v>
      </c>
      <c r="J447" t="str" cm="1">
        <f t="array" ref="J447">_xlfn.IFS(I447&lt;=30, "Young Adult", I447&gt;=50, "Senior", I447&gt;30, "Adult")</f>
        <v>Young Adult</v>
      </c>
      <c r="K447" t="s">
        <v>9</v>
      </c>
      <c r="L447">
        <v>1</v>
      </c>
      <c r="M447">
        <v>50</v>
      </c>
      <c r="N447">
        <f>L447 * M447</f>
        <v>50</v>
      </c>
      <c r="O447">
        <f>N447*$R$3</f>
        <v>0.75</v>
      </c>
    </row>
    <row r="448" spans="1:15">
      <c r="A448">
        <v>447</v>
      </c>
      <c r="B448">
        <f>DAY($F448)</f>
        <v>6</v>
      </c>
      <c r="C448" t="str">
        <f>TEXT(F448,"mmmm")</f>
        <v>July</v>
      </c>
      <c r="D448">
        <f>MONTH($F448)</f>
        <v>7</v>
      </c>
      <c r="E448">
        <f>YEAR($F448)</f>
        <v>2023</v>
      </c>
      <c r="F448" s="10">
        <v>45113</v>
      </c>
      <c r="G448" t="s">
        <v>476</v>
      </c>
      <c r="H448" t="s">
        <v>24</v>
      </c>
      <c r="I448">
        <v>22</v>
      </c>
      <c r="J448" t="str" cm="1">
        <f t="array" ref="J448">_xlfn.IFS(I448&lt;=30, "Young Adult", I448&gt;=50, "Senior", I448&gt;30, "Adult")</f>
        <v>Young Adult</v>
      </c>
      <c r="K448" t="s">
        <v>7</v>
      </c>
      <c r="L448">
        <v>4</v>
      </c>
      <c r="M448">
        <v>500</v>
      </c>
      <c r="N448">
        <f>L448 * M448</f>
        <v>2000</v>
      </c>
      <c r="O448">
        <f>N448*$R$3</f>
        <v>30</v>
      </c>
    </row>
    <row r="449" spans="1:15">
      <c r="A449">
        <v>448</v>
      </c>
      <c r="B449">
        <f>DAY($F449)</f>
        <v>21</v>
      </c>
      <c r="C449" t="str">
        <f>TEXT(F449,"mmmm")</f>
        <v>January</v>
      </c>
      <c r="D449">
        <f>MONTH($F449)</f>
        <v>1</v>
      </c>
      <c r="E449">
        <f>YEAR($F449)</f>
        <v>2023</v>
      </c>
      <c r="F449" s="10">
        <v>44947</v>
      </c>
      <c r="G449" t="s">
        <v>477</v>
      </c>
      <c r="H449" t="s">
        <v>27</v>
      </c>
      <c r="I449">
        <v>54</v>
      </c>
      <c r="J449" t="str" cm="1">
        <f t="array" ref="J449">_xlfn.IFS(I449&lt;=30, "Young Adult", I449&gt;=50, "Senior", I449&gt;30, "Adult")</f>
        <v>Senior</v>
      </c>
      <c r="K449" t="s">
        <v>7</v>
      </c>
      <c r="L449">
        <v>2</v>
      </c>
      <c r="M449">
        <v>30</v>
      </c>
      <c r="N449">
        <f>L449 * M449</f>
        <v>60</v>
      </c>
      <c r="O449">
        <f>N449*$R$3</f>
        <v>0.89999999999999991</v>
      </c>
    </row>
    <row r="450" spans="1:15">
      <c r="A450">
        <v>449</v>
      </c>
      <c r="B450">
        <f>DAY($F450)</f>
        <v>3</v>
      </c>
      <c r="C450" t="str">
        <f>TEXT(F450,"mmmm")</f>
        <v>July</v>
      </c>
      <c r="D450">
        <f>MONTH($F450)</f>
        <v>7</v>
      </c>
      <c r="E450">
        <f>YEAR($F450)</f>
        <v>2023</v>
      </c>
      <c r="F450" s="10">
        <v>45110</v>
      </c>
      <c r="G450" t="s">
        <v>478</v>
      </c>
      <c r="H450" t="s">
        <v>24</v>
      </c>
      <c r="I450">
        <v>25</v>
      </c>
      <c r="J450" t="str" cm="1">
        <f t="array" ref="J450">_xlfn.IFS(I450&lt;=30, "Young Adult", I450&gt;=50, "Senior", I450&gt;30, "Adult")</f>
        <v>Young Adult</v>
      </c>
      <c r="K450" t="s">
        <v>9</v>
      </c>
      <c r="L450">
        <v>4</v>
      </c>
      <c r="M450">
        <v>50</v>
      </c>
      <c r="N450">
        <f>L450 * M450</f>
        <v>200</v>
      </c>
      <c r="O450">
        <f>N450*$R$3</f>
        <v>3</v>
      </c>
    </row>
    <row r="451" spans="1:15">
      <c r="A451">
        <v>450</v>
      </c>
      <c r="B451">
        <f>DAY($F451)</f>
        <v>18</v>
      </c>
      <c r="C451" t="str">
        <f>TEXT(F451,"mmmm")</f>
        <v>April</v>
      </c>
      <c r="D451">
        <f>MONTH($F451)</f>
        <v>4</v>
      </c>
      <c r="E451">
        <f>YEAR($F451)</f>
        <v>2023</v>
      </c>
      <c r="F451" s="10">
        <v>45034</v>
      </c>
      <c r="G451" t="s">
        <v>479</v>
      </c>
      <c r="H451" t="s">
        <v>27</v>
      </c>
      <c r="I451">
        <v>59</v>
      </c>
      <c r="J451" t="str" cm="1">
        <f t="array" ref="J451">_xlfn.IFS(I451&lt;=30, "Young Adult", I451&gt;=50, "Senior", I451&gt;30, "Adult")</f>
        <v>Senior</v>
      </c>
      <c r="K451" t="s">
        <v>7</v>
      </c>
      <c r="L451">
        <v>2</v>
      </c>
      <c r="M451">
        <v>25</v>
      </c>
      <c r="N451">
        <f>L451 * M451</f>
        <v>50</v>
      </c>
      <c r="O451">
        <f>N451*$R$3</f>
        <v>0.75</v>
      </c>
    </row>
    <row r="452" spans="1:15">
      <c r="A452">
        <v>451</v>
      </c>
      <c r="B452">
        <f>DAY($F452)</f>
        <v>16</v>
      </c>
      <c r="C452" t="str">
        <f>TEXT(F452,"mmmm")</f>
        <v>December</v>
      </c>
      <c r="D452">
        <f>MONTH($F452)</f>
        <v>12</v>
      </c>
      <c r="E452">
        <f>YEAR($F452)</f>
        <v>2023</v>
      </c>
      <c r="F452" s="10">
        <v>45276</v>
      </c>
      <c r="G452" t="s">
        <v>480</v>
      </c>
      <c r="H452" t="s">
        <v>27</v>
      </c>
      <c r="I452">
        <v>45</v>
      </c>
      <c r="J452" t="str" cm="1">
        <f t="array" ref="J452">_xlfn.IFS(I452&lt;=30, "Young Adult", I452&gt;=50, "Senior", I452&gt;30, "Adult")</f>
        <v>Adult</v>
      </c>
      <c r="K452" t="s">
        <v>9</v>
      </c>
      <c r="L452">
        <v>1</v>
      </c>
      <c r="M452">
        <v>30</v>
      </c>
      <c r="N452">
        <f>L452 * M452</f>
        <v>30</v>
      </c>
      <c r="O452">
        <f>N452*$R$3</f>
        <v>0.44999999999999996</v>
      </c>
    </row>
    <row r="453" spans="1:15">
      <c r="A453">
        <v>452</v>
      </c>
      <c r="B453">
        <f>DAY($F453)</f>
        <v>8</v>
      </c>
      <c r="C453" t="str">
        <f>TEXT(F453,"mmmm")</f>
        <v>May</v>
      </c>
      <c r="D453">
        <f>MONTH($F453)</f>
        <v>5</v>
      </c>
      <c r="E453">
        <f>YEAR($F453)</f>
        <v>2023</v>
      </c>
      <c r="F453" s="10">
        <v>45054</v>
      </c>
      <c r="G453" t="s">
        <v>481</v>
      </c>
      <c r="H453" t="s">
        <v>27</v>
      </c>
      <c r="I453">
        <v>48</v>
      </c>
      <c r="J453" t="str" cm="1">
        <f t="array" ref="J453">_xlfn.IFS(I453&lt;=30, "Young Adult", I453&gt;=50, "Senior", I453&gt;30, "Adult")</f>
        <v>Adult</v>
      </c>
      <c r="K453" t="s">
        <v>8</v>
      </c>
      <c r="L453">
        <v>3</v>
      </c>
      <c r="M453">
        <v>500</v>
      </c>
      <c r="N453">
        <f>L453 * M453</f>
        <v>1500</v>
      </c>
      <c r="O453">
        <f>N453*$R$3</f>
        <v>22.5</v>
      </c>
    </row>
    <row r="454" spans="1:15">
      <c r="A454">
        <v>453</v>
      </c>
      <c r="B454">
        <f>DAY($F454)</f>
        <v>8</v>
      </c>
      <c r="C454" t="str">
        <f>TEXT(F454,"mmmm")</f>
        <v>December</v>
      </c>
      <c r="D454">
        <f>MONTH($F454)</f>
        <v>12</v>
      </c>
      <c r="E454">
        <f>YEAR($F454)</f>
        <v>2023</v>
      </c>
      <c r="F454" s="10">
        <v>45268</v>
      </c>
      <c r="G454" t="s">
        <v>482</v>
      </c>
      <c r="H454" t="s">
        <v>27</v>
      </c>
      <c r="I454">
        <v>26</v>
      </c>
      <c r="J454" t="str" cm="1">
        <f t="array" ref="J454">_xlfn.IFS(I454&lt;=30, "Young Adult", I454&gt;=50, "Senior", I454&gt;30, "Adult")</f>
        <v>Young Adult</v>
      </c>
      <c r="K454" t="s">
        <v>8</v>
      </c>
      <c r="L454">
        <v>2</v>
      </c>
      <c r="M454">
        <v>500</v>
      </c>
      <c r="N454">
        <f>L454 * M454</f>
        <v>1000</v>
      </c>
      <c r="O454">
        <f>N454*$R$3</f>
        <v>15</v>
      </c>
    </row>
    <row r="455" spans="1:15">
      <c r="A455">
        <v>454</v>
      </c>
      <c r="B455">
        <f>DAY($F455)</f>
        <v>22</v>
      </c>
      <c r="C455" t="str">
        <f>TEXT(F455,"mmmm")</f>
        <v>February</v>
      </c>
      <c r="D455">
        <f>MONTH($F455)</f>
        <v>2</v>
      </c>
      <c r="E455">
        <f>YEAR($F455)</f>
        <v>2023</v>
      </c>
      <c r="F455" s="10">
        <v>44979</v>
      </c>
      <c r="G455" t="s">
        <v>483</v>
      </c>
      <c r="H455" t="s">
        <v>27</v>
      </c>
      <c r="I455">
        <v>46</v>
      </c>
      <c r="J455" t="str" cm="1">
        <f t="array" ref="J455">_xlfn.IFS(I455&lt;=30, "Young Adult", I455&gt;=50, "Senior", I455&gt;30, "Adult")</f>
        <v>Adult</v>
      </c>
      <c r="K455" t="s">
        <v>7</v>
      </c>
      <c r="L455">
        <v>1</v>
      </c>
      <c r="M455">
        <v>25</v>
      </c>
      <c r="N455">
        <f>L455 * M455</f>
        <v>25</v>
      </c>
      <c r="O455">
        <f>N455*$R$3</f>
        <v>0.375</v>
      </c>
    </row>
    <row r="456" spans="1:15">
      <c r="A456">
        <v>455</v>
      </c>
      <c r="B456">
        <f>DAY($F456)</f>
        <v>1</v>
      </c>
      <c r="C456" t="str">
        <f>TEXT(F456,"mmmm")</f>
        <v>July</v>
      </c>
      <c r="D456">
        <f>MONTH($F456)</f>
        <v>7</v>
      </c>
      <c r="E456">
        <f>YEAR($F456)</f>
        <v>2023</v>
      </c>
      <c r="F456" s="10">
        <v>45108</v>
      </c>
      <c r="G456" t="s">
        <v>484</v>
      </c>
      <c r="H456" t="s">
        <v>24</v>
      </c>
      <c r="I456">
        <v>31</v>
      </c>
      <c r="J456" t="str" cm="1">
        <f t="array" ref="J456">_xlfn.IFS(I456&lt;=30, "Young Adult", I456&gt;=50, "Senior", I456&gt;30, "Adult")</f>
        <v>Adult</v>
      </c>
      <c r="K456" t="s">
        <v>9</v>
      </c>
      <c r="L456">
        <v>4</v>
      </c>
      <c r="M456">
        <v>25</v>
      </c>
      <c r="N456">
        <f>L456 * M456</f>
        <v>100</v>
      </c>
      <c r="O456">
        <f>N456*$R$3</f>
        <v>1.5</v>
      </c>
    </row>
    <row r="457" spans="1:15">
      <c r="A457">
        <v>456</v>
      </c>
      <c r="B457">
        <f>DAY($F457)</f>
        <v>14</v>
      </c>
      <c r="C457" t="str">
        <f>TEXT(F457,"mmmm")</f>
        <v>October</v>
      </c>
      <c r="D457">
        <f>MONTH($F457)</f>
        <v>10</v>
      </c>
      <c r="E457">
        <f>YEAR($F457)</f>
        <v>2023</v>
      </c>
      <c r="F457" s="10">
        <v>45213</v>
      </c>
      <c r="G457" t="s">
        <v>485</v>
      </c>
      <c r="H457" t="s">
        <v>24</v>
      </c>
      <c r="I457">
        <v>57</v>
      </c>
      <c r="J457" t="str" cm="1">
        <f t="array" ref="J457">_xlfn.IFS(I457&lt;=30, "Young Adult", I457&gt;=50, "Senior", I457&gt;30, "Adult")</f>
        <v>Senior</v>
      </c>
      <c r="K457" t="s">
        <v>9</v>
      </c>
      <c r="L457">
        <v>2</v>
      </c>
      <c r="M457">
        <v>30</v>
      </c>
      <c r="N457">
        <f>L457 * M457</f>
        <v>60</v>
      </c>
      <c r="O457">
        <f>N457*$R$3</f>
        <v>0.89999999999999991</v>
      </c>
    </row>
    <row r="458" spans="1:15">
      <c r="A458">
        <v>457</v>
      </c>
      <c r="B458">
        <f>DAY($F458)</f>
        <v>28</v>
      </c>
      <c r="C458" t="str">
        <f>TEXT(F458,"mmmm")</f>
        <v>July</v>
      </c>
      <c r="D458">
        <f>MONTH($F458)</f>
        <v>7</v>
      </c>
      <c r="E458">
        <f>YEAR($F458)</f>
        <v>2023</v>
      </c>
      <c r="F458" s="10">
        <v>45135</v>
      </c>
      <c r="G458" t="s">
        <v>486</v>
      </c>
      <c r="H458" t="s">
        <v>27</v>
      </c>
      <c r="I458">
        <v>58</v>
      </c>
      <c r="J458" t="str" cm="1">
        <f t="array" ref="J458">_xlfn.IFS(I458&lt;=30, "Young Adult", I458&gt;=50, "Senior", I458&gt;30, "Adult")</f>
        <v>Senior</v>
      </c>
      <c r="K458" t="s">
        <v>7</v>
      </c>
      <c r="L458">
        <v>3</v>
      </c>
      <c r="M458">
        <v>300</v>
      </c>
      <c r="N458">
        <f>L458 * M458</f>
        <v>900</v>
      </c>
      <c r="O458">
        <f>N458*$R$3</f>
        <v>13.5</v>
      </c>
    </row>
    <row r="459" spans="1:15">
      <c r="A459">
        <v>458</v>
      </c>
      <c r="B459">
        <f>DAY($F459)</f>
        <v>14</v>
      </c>
      <c r="C459" t="str">
        <f>TEXT(F459,"mmmm")</f>
        <v>November</v>
      </c>
      <c r="D459">
        <f>MONTH($F459)</f>
        <v>11</v>
      </c>
      <c r="E459">
        <f>YEAR($F459)</f>
        <v>2023</v>
      </c>
      <c r="F459" s="10">
        <v>45244</v>
      </c>
      <c r="G459" t="s">
        <v>487</v>
      </c>
      <c r="H459" t="s">
        <v>27</v>
      </c>
      <c r="I459">
        <v>39</v>
      </c>
      <c r="J459" t="str" cm="1">
        <f t="array" ref="J459">_xlfn.IFS(I459&lt;=30, "Young Adult", I459&gt;=50, "Senior", I459&gt;30, "Adult")</f>
        <v>Adult</v>
      </c>
      <c r="K459" t="s">
        <v>9</v>
      </c>
      <c r="L459">
        <v>4</v>
      </c>
      <c r="M459">
        <v>25</v>
      </c>
      <c r="N459">
        <f>L459 * M459</f>
        <v>100</v>
      </c>
      <c r="O459">
        <f>N459*$R$3</f>
        <v>1.5</v>
      </c>
    </row>
    <row r="460" spans="1:15">
      <c r="A460">
        <v>459</v>
      </c>
      <c r="B460">
        <f>DAY($F460)</f>
        <v>21</v>
      </c>
      <c r="C460" t="str">
        <f>TEXT(F460,"mmmm")</f>
        <v>March</v>
      </c>
      <c r="D460">
        <f>MONTH($F460)</f>
        <v>3</v>
      </c>
      <c r="E460">
        <f>YEAR($F460)</f>
        <v>2023</v>
      </c>
      <c r="F460" s="10">
        <v>45006</v>
      </c>
      <c r="G460" t="s">
        <v>488</v>
      </c>
      <c r="H460" t="s">
        <v>24</v>
      </c>
      <c r="I460">
        <v>28</v>
      </c>
      <c r="J460" t="str" cm="1">
        <f t="array" ref="J460">_xlfn.IFS(I460&lt;=30, "Young Adult", I460&gt;=50, "Senior", I460&gt;30, "Adult")</f>
        <v>Young Adult</v>
      </c>
      <c r="K460" t="s">
        <v>8</v>
      </c>
      <c r="L460">
        <v>4</v>
      </c>
      <c r="M460">
        <v>300</v>
      </c>
      <c r="N460">
        <f>L460 * M460</f>
        <v>1200</v>
      </c>
      <c r="O460">
        <f>N460*$R$3</f>
        <v>18</v>
      </c>
    </row>
    <row r="461" spans="1:15">
      <c r="A461">
        <v>460</v>
      </c>
      <c r="B461">
        <f>DAY($F461)</f>
        <v>2</v>
      </c>
      <c r="C461" t="str">
        <f>TEXT(F461,"mmmm")</f>
        <v>May</v>
      </c>
      <c r="D461">
        <f>MONTH($F461)</f>
        <v>5</v>
      </c>
      <c r="E461">
        <f>YEAR($F461)</f>
        <v>2023</v>
      </c>
      <c r="F461" s="10">
        <v>45048</v>
      </c>
      <c r="G461" t="s">
        <v>489</v>
      </c>
      <c r="H461" t="s">
        <v>24</v>
      </c>
      <c r="I461">
        <v>40</v>
      </c>
      <c r="J461" t="str" cm="1">
        <f t="array" ref="J461">_xlfn.IFS(I461&lt;=30, "Young Adult", I461&gt;=50, "Senior", I461&gt;30, "Adult")</f>
        <v>Adult</v>
      </c>
      <c r="K461" t="s">
        <v>7</v>
      </c>
      <c r="L461">
        <v>1</v>
      </c>
      <c r="M461">
        <v>50</v>
      </c>
      <c r="N461">
        <f>L461 * M461</f>
        <v>50</v>
      </c>
      <c r="O461">
        <f>N461*$R$3</f>
        <v>0.75</v>
      </c>
    </row>
    <row r="462" spans="1:15">
      <c r="A462">
        <v>461</v>
      </c>
      <c r="B462">
        <f>DAY($F462)</f>
        <v>25</v>
      </c>
      <c r="C462" t="str">
        <f>TEXT(F462,"mmmm")</f>
        <v>March</v>
      </c>
      <c r="D462">
        <f>MONTH($F462)</f>
        <v>3</v>
      </c>
      <c r="E462">
        <f>YEAR($F462)</f>
        <v>2023</v>
      </c>
      <c r="F462" s="10">
        <v>45010</v>
      </c>
      <c r="G462" t="s">
        <v>490</v>
      </c>
      <c r="H462" t="s">
        <v>27</v>
      </c>
      <c r="I462">
        <v>18</v>
      </c>
      <c r="J462" t="str" cm="1">
        <f t="array" ref="J462">_xlfn.IFS(I462&lt;=30, "Young Adult", I462&gt;=50, "Senior", I462&gt;30, "Adult")</f>
        <v>Young Adult</v>
      </c>
      <c r="K462" t="s">
        <v>7</v>
      </c>
      <c r="L462">
        <v>2</v>
      </c>
      <c r="M462">
        <v>500</v>
      </c>
      <c r="N462">
        <f>L462 * M462</f>
        <v>1000</v>
      </c>
      <c r="O462">
        <f>N462*$R$3</f>
        <v>15</v>
      </c>
    </row>
    <row r="463" spans="1:15">
      <c r="A463">
        <v>462</v>
      </c>
      <c r="B463">
        <f>DAY($F463)</f>
        <v>1</v>
      </c>
      <c r="C463" t="str">
        <f>TEXT(F463,"mmmm")</f>
        <v>April</v>
      </c>
      <c r="D463">
        <f>MONTH($F463)</f>
        <v>4</v>
      </c>
      <c r="E463">
        <f>YEAR($F463)</f>
        <v>2023</v>
      </c>
      <c r="F463" s="10">
        <v>45017</v>
      </c>
      <c r="G463" t="s">
        <v>491</v>
      </c>
      <c r="H463" t="s">
        <v>24</v>
      </c>
      <c r="I463">
        <v>63</v>
      </c>
      <c r="J463" t="str" cm="1">
        <f t="array" ref="J463">_xlfn.IFS(I463&lt;=30, "Young Adult", I463&gt;=50, "Senior", I463&gt;30, "Adult")</f>
        <v>Senior</v>
      </c>
      <c r="K463" t="s">
        <v>9</v>
      </c>
      <c r="L463">
        <v>4</v>
      </c>
      <c r="M463">
        <v>300</v>
      </c>
      <c r="N463">
        <f>L463 * M463</f>
        <v>1200</v>
      </c>
      <c r="O463">
        <f>N463*$R$3</f>
        <v>18</v>
      </c>
    </row>
    <row r="464" spans="1:15">
      <c r="A464">
        <v>463</v>
      </c>
      <c r="B464">
        <f>DAY($F464)</f>
        <v>31</v>
      </c>
      <c r="C464" t="str">
        <f>TEXT(F464,"mmmm")</f>
        <v>July</v>
      </c>
      <c r="D464">
        <f>MONTH($F464)</f>
        <v>7</v>
      </c>
      <c r="E464">
        <f>YEAR($F464)</f>
        <v>2023</v>
      </c>
      <c r="F464" s="10">
        <v>45138</v>
      </c>
      <c r="G464" t="s">
        <v>492</v>
      </c>
      <c r="H464" t="s">
        <v>27</v>
      </c>
      <c r="I464">
        <v>54</v>
      </c>
      <c r="J464" t="str" cm="1">
        <f t="array" ref="J464">_xlfn.IFS(I464&lt;=30, "Young Adult", I464&gt;=50, "Senior", I464&gt;30, "Adult")</f>
        <v>Senior</v>
      </c>
      <c r="K464" t="s">
        <v>7</v>
      </c>
      <c r="L464">
        <v>3</v>
      </c>
      <c r="M464">
        <v>500</v>
      </c>
      <c r="N464">
        <f>L464 * M464</f>
        <v>1500</v>
      </c>
      <c r="O464">
        <f>N464*$R$3</f>
        <v>22.5</v>
      </c>
    </row>
    <row r="465" spans="1:15">
      <c r="A465">
        <v>464</v>
      </c>
      <c r="B465">
        <f>DAY($F465)</f>
        <v>13</v>
      </c>
      <c r="C465" t="str">
        <f>TEXT(F465,"mmmm")</f>
        <v>January</v>
      </c>
      <c r="D465">
        <f>MONTH($F465)</f>
        <v>1</v>
      </c>
      <c r="E465">
        <f>YEAR($F465)</f>
        <v>2023</v>
      </c>
      <c r="F465" s="10">
        <v>44939</v>
      </c>
      <c r="G465" t="s">
        <v>493</v>
      </c>
      <c r="H465" t="s">
        <v>24</v>
      </c>
      <c r="I465">
        <v>38</v>
      </c>
      <c r="J465" t="str" cm="1">
        <f t="array" ref="J465">_xlfn.IFS(I465&lt;=30, "Young Adult", I465&gt;=50, "Senior", I465&gt;30, "Adult")</f>
        <v>Adult</v>
      </c>
      <c r="K465" t="s">
        <v>9</v>
      </c>
      <c r="L465">
        <v>2</v>
      </c>
      <c r="M465">
        <v>300</v>
      </c>
      <c r="N465">
        <f>L465 * M465</f>
        <v>600</v>
      </c>
      <c r="O465">
        <f>N465*$R$3</f>
        <v>9</v>
      </c>
    </row>
    <row r="466" spans="1:15">
      <c r="A466">
        <v>465</v>
      </c>
      <c r="B466">
        <f>DAY($F466)</f>
        <v>2</v>
      </c>
      <c r="C466" t="str">
        <f>TEXT(F466,"mmmm")</f>
        <v>April</v>
      </c>
      <c r="D466">
        <f>MONTH($F466)</f>
        <v>4</v>
      </c>
      <c r="E466">
        <f>YEAR($F466)</f>
        <v>2023</v>
      </c>
      <c r="F466" s="10">
        <v>45018</v>
      </c>
      <c r="G466" t="s">
        <v>494</v>
      </c>
      <c r="H466" t="s">
        <v>27</v>
      </c>
      <c r="I466">
        <v>43</v>
      </c>
      <c r="J466" t="str" cm="1">
        <f t="array" ref="J466">_xlfn.IFS(I466&lt;=30, "Young Adult", I466&gt;=50, "Senior", I466&gt;30, "Adult")</f>
        <v>Adult</v>
      </c>
      <c r="K466" t="s">
        <v>9</v>
      </c>
      <c r="L466">
        <v>3</v>
      </c>
      <c r="M466">
        <v>50</v>
      </c>
      <c r="N466">
        <f>L466 * M466</f>
        <v>150</v>
      </c>
      <c r="O466">
        <f>N466*$R$3</f>
        <v>2.25</v>
      </c>
    </row>
    <row r="467" spans="1:15">
      <c r="A467">
        <v>466</v>
      </c>
      <c r="B467">
        <f>DAY($F467)</f>
        <v>20</v>
      </c>
      <c r="C467" t="str">
        <f>TEXT(F467,"mmmm")</f>
        <v>June</v>
      </c>
      <c r="D467">
        <f>MONTH($F467)</f>
        <v>6</v>
      </c>
      <c r="E467">
        <f>YEAR($F467)</f>
        <v>2023</v>
      </c>
      <c r="F467" s="10">
        <v>45097</v>
      </c>
      <c r="G467" t="s">
        <v>495</v>
      </c>
      <c r="H467" t="s">
        <v>24</v>
      </c>
      <c r="I467">
        <v>63</v>
      </c>
      <c r="J467" t="str" cm="1">
        <f t="array" ref="J467">_xlfn.IFS(I467&lt;=30, "Young Adult", I467&gt;=50, "Senior", I467&gt;30, "Adult")</f>
        <v>Senior</v>
      </c>
      <c r="K467" t="s">
        <v>9</v>
      </c>
      <c r="L467">
        <v>4</v>
      </c>
      <c r="M467">
        <v>25</v>
      </c>
      <c r="N467">
        <f>L467 * M467</f>
        <v>100</v>
      </c>
      <c r="O467">
        <f>N467*$R$3</f>
        <v>1.5</v>
      </c>
    </row>
    <row r="468" spans="1:15">
      <c r="A468">
        <v>467</v>
      </c>
      <c r="B468">
        <f>DAY($F468)</f>
        <v>30</v>
      </c>
      <c r="C468" t="str">
        <f>TEXT(F468,"mmmm")</f>
        <v>July</v>
      </c>
      <c r="D468">
        <f>MONTH($F468)</f>
        <v>7</v>
      </c>
      <c r="E468">
        <f>YEAR($F468)</f>
        <v>2023</v>
      </c>
      <c r="F468" s="10">
        <v>45137</v>
      </c>
      <c r="G468" t="s">
        <v>496</v>
      </c>
      <c r="H468" t="s">
        <v>27</v>
      </c>
      <c r="I468">
        <v>53</v>
      </c>
      <c r="J468" t="str" cm="1">
        <f t="array" ref="J468">_xlfn.IFS(I468&lt;=30, "Young Adult", I468&gt;=50, "Senior", I468&gt;30, "Adult")</f>
        <v>Senior</v>
      </c>
      <c r="K468" t="s">
        <v>9</v>
      </c>
      <c r="L468">
        <v>3</v>
      </c>
      <c r="M468">
        <v>50</v>
      </c>
      <c r="N468">
        <f>L468 * M468</f>
        <v>150</v>
      </c>
      <c r="O468">
        <f>N468*$R$3</f>
        <v>2.25</v>
      </c>
    </row>
    <row r="469" spans="1:15">
      <c r="A469">
        <v>468</v>
      </c>
      <c r="B469">
        <f>DAY($F469)</f>
        <v>9</v>
      </c>
      <c r="C469" t="str">
        <f>TEXT(F469,"mmmm")</f>
        <v>December</v>
      </c>
      <c r="D469">
        <f>MONTH($F469)</f>
        <v>12</v>
      </c>
      <c r="E469">
        <f>YEAR($F469)</f>
        <v>2023</v>
      </c>
      <c r="F469" s="10">
        <v>45269</v>
      </c>
      <c r="G469" t="s">
        <v>497</v>
      </c>
      <c r="H469" t="s">
        <v>24</v>
      </c>
      <c r="I469">
        <v>40</v>
      </c>
      <c r="J469" t="str" cm="1">
        <f t="array" ref="J469">_xlfn.IFS(I469&lt;=30, "Young Adult", I469&gt;=50, "Senior", I469&gt;30, "Adult")</f>
        <v>Adult</v>
      </c>
      <c r="K469" t="s">
        <v>9</v>
      </c>
      <c r="L469">
        <v>1</v>
      </c>
      <c r="M469">
        <v>25</v>
      </c>
      <c r="N469">
        <f>L469 * M469</f>
        <v>25</v>
      </c>
      <c r="O469">
        <f>N469*$R$3</f>
        <v>0.375</v>
      </c>
    </row>
    <row r="470" spans="1:15">
      <c r="A470">
        <v>469</v>
      </c>
      <c r="B470">
        <f>DAY($F470)</f>
        <v>8</v>
      </c>
      <c r="C470" t="str">
        <f>TEXT(F470,"mmmm")</f>
        <v>May</v>
      </c>
      <c r="D470">
        <f>MONTH($F470)</f>
        <v>5</v>
      </c>
      <c r="E470">
        <f>YEAR($F470)</f>
        <v>2023</v>
      </c>
      <c r="F470" s="10">
        <v>45054</v>
      </c>
      <c r="G470" t="s">
        <v>498</v>
      </c>
      <c r="H470" t="s">
        <v>24</v>
      </c>
      <c r="I470">
        <v>18</v>
      </c>
      <c r="J470" t="str" cm="1">
        <f t="array" ref="J470">_xlfn.IFS(I470&lt;=30, "Young Adult", I470&gt;=50, "Senior", I470&gt;30, "Adult")</f>
        <v>Young Adult</v>
      </c>
      <c r="K470" t="s">
        <v>7</v>
      </c>
      <c r="L470">
        <v>3</v>
      </c>
      <c r="M470">
        <v>25</v>
      </c>
      <c r="N470">
        <f>L470 * M470</f>
        <v>75</v>
      </c>
      <c r="O470">
        <f>N470*$R$3</f>
        <v>1.125</v>
      </c>
    </row>
    <row r="471" spans="1:15">
      <c r="A471">
        <v>470</v>
      </c>
      <c r="B471">
        <f>DAY($F471)</f>
        <v>17</v>
      </c>
      <c r="C471" t="str">
        <f>TEXT(F471,"mmmm")</f>
        <v>May</v>
      </c>
      <c r="D471">
        <f>MONTH($F471)</f>
        <v>5</v>
      </c>
      <c r="E471">
        <f>YEAR($F471)</f>
        <v>2023</v>
      </c>
      <c r="F471" s="10">
        <v>45063</v>
      </c>
      <c r="G471" t="s">
        <v>499</v>
      </c>
      <c r="H471" t="s">
        <v>27</v>
      </c>
      <c r="I471">
        <v>57</v>
      </c>
      <c r="J471" t="str" cm="1">
        <f t="array" ref="J471">_xlfn.IFS(I471&lt;=30, "Young Adult", I471&gt;=50, "Senior", I471&gt;30, "Adult")</f>
        <v>Senior</v>
      </c>
      <c r="K471" t="s">
        <v>8</v>
      </c>
      <c r="L471">
        <v>2</v>
      </c>
      <c r="M471">
        <v>500</v>
      </c>
      <c r="N471">
        <f>L471 * M471</f>
        <v>1000</v>
      </c>
      <c r="O471">
        <f>N471*$R$3</f>
        <v>15</v>
      </c>
    </row>
    <row r="472" spans="1:15">
      <c r="A472">
        <v>471</v>
      </c>
      <c r="B472">
        <f>DAY($F472)</f>
        <v>23</v>
      </c>
      <c r="C472" t="str">
        <f>TEXT(F472,"mmmm")</f>
        <v>March</v>
      </c>
      <c r="D472">
        <f>MONTH($F472)</f>
        <v>3</v>
      </c>
      <c r="E472">
        <f>YEAR($F472)</f>
        <v>2023</v>
      </c>
      <c r="F472" s="10">
        <v>45008</v>
      </c>
      <c r="G472" t="s">
        <v>500</v>
      </c>
      <c r="H472" t="s">
        <v>24</v>
      </c>
      <c r="I472">
        <v>32</v>
      </c>
      <c r="J472" t="str" cm="1">
        <f t="array" ref="J472">_xlfn.IFS(I472&lt;=30, "Young Adult", I472&gt;=50, "Senior", I472&gt;30, "Adult")</f>
        <v>Adult</v>
      </c>
      <c r="K472" t="s">
        <v>8</v>
      </c>
      <c r="L472">
        <v>3</v>
      </c>
      <c r="M472">
        <v>50</v>
      </c>
      <c r="N472">
        <f>L472 * M472</f>
        <v>150</v>
      </c>
      <c r="O472">
        <f>N472*$R$3</f>
        <v>2.25</v>
      </c>
    </row>
    <row r="473" spans="1:15">
      <c r="A473">
        <v>472</v>
      </c>
      <c r="B473">
        <f>DAY($F473)</f>
        <v>26</v>
      </c>
      <c r="C473" t="str">
        <f>TEXT(F473,"mmmm")</f>
        <v>December</v>
      </c>
      <c r="D473">
        <f>MONTH($F473)</f>
        <v>12</v>
      </c>
      <c r="E473">
        <f>YEAR($F473)</f>
        <v>2023</v>
      </c>
      <c r="F473" s="10">
        <v>45286</v>
      </c>
      <c r="G473" t="s">
        <v>501</v>
      </c>
      <c r="H473" t="s">
        <v>27</v>
      </c>
      <c r="I473">
        <v>38</v>
      </c>
      <c r="J473" t="str" cm="1">
        <f t="array" ref="J473">_xlfn.IFS(I473&lt;=30, "Young Adult", I473&gt;=50, "Senior", I473&gt;30, "Adult")</f>
        <v>Adult</v>
      </c>
      <c r="K473" t="s">
        <v>7</v>
      </c>
      <c r="L473">
        <v>3</v>
      </c>
      <c r="M473">
        <v>300</v>
      </c>
      <c r="N473">
        <f>L473 * M473</f>
        <v>900</v>
      </c>
      <c r="O473">
        <f>N473*$R$3</f>
        <v>13.5</v>
      </c>
    </row>
    <row r="474" spans="1:15">
      <c r="A474">
        <v>473</v>
      </c>
      <c r="B474">
        <f>DAY($F474)</f>
        <v>25</v>
      </c>
      <c r="C474" t="str">
        <f>TEXT(F474,"mmmm")</f>
        <v>February</v>
      </c>
      <c r="D474">
        <f>MONTH($F474)</f>
        <v>2</v>
      </c>
      <c r="E474">
        <f>YEAR($F474)</f>
        <v>2023</v>
      </c>
      <c r="F474" s="10">
        <v>44982</v>
      </c>
      <c r="G474" t="s">
        <v>502</v>
      </c>
      <c r="H474" t="s">
        <v>24</v>
      </c>
      <c r="I474">
        <v>64</v>
      </c>
      <c r="J474" t="str" cm="1">
        <f t="array" ref="J474">_xlfn.IFS(I474&lt;=30, "Young Adult", I474&gt;=50, "Senior", I474&gt;30, "Adult")</f>
        <v>Senior</v>
      </c>
      <c r="K474" t="s">
        <v>7</v>
      </c>
      <c r="L474">
        <v>1</v>
      </c>
      <c r="M474">
        <v>50</v>
      </c>
      <c r="N474">
        <f>L474 * M474</f>
        <v>50</v>
      </c>
      <c r="O474">
        <f>N474*$R$3</f>
        <v>0.75</v>
      </c>
    </row>
    <row r="475" spans="1:15">
      <c r="A475">
        <v>474</v>
      </c>
      <c r="B475">
        <f>DAY($F475)</f>
        <v>15</v>
      </c>
      <c r="C475" t="str">
        <f>TEXT(F475,"mmmm")</f>
        <v>July</v>
      </c>
      <c r="D475">
        <f>MONTH($F475)</f>
        <v>7</v>
      </c>
      <c r="E475">
        <f>YEAR($F475)</f>
        <v>2023</v>
      </c>
      <c r="F475" s="10">
        <v>45122</v>
      </c>
      <c r="G475" t="s">
        <v>503</v>
      </c>
      <c r="H475" t="s">
        <v>27</v>
      </c>
      <c r="I475">
        <v>26</v>
      </c>
      <c r="J475" t="str" cm="1">
        <f t="array" ref="J475">_xlfn.IFS(I475&lt;=30, "Young Adult", I475&gt;=50, "Senior", I475&gt;30, "Adult")</f>
        <v>Young Adult</v>
      </c>
      <c r="K475" t="s">
        <v>8</v>
      </c>
      <c r="L475">
        <v>3</v>
      </c>
      <c r="M475">
        <v>500</v>
      </c>
      <c r="N475">
        <f>L475 * M475</f>
        <v>1500</v>
      </c>
      <c r="O475">
        <f>N475*$R$3</f>
        <v>22.5</v>
      </c>
    </row>
    <row r="476" spans="1:15">
      <c r="A476">
        <v>475</v>
      </c>
      <c r="B476">
        <f>DAY($F476)</f>
        <v>20</v>
      </c>
      <c r="C476" t="str">
        <f>TEXT(F476,"mmmm")</f>
        <v>January</v>
      </c>
      <c r="D476">
        <f>MONTH($F476)</f>
        <v>1</v>
      </c>
      <c r="E476">
        <f>YEAR($F476)</f>
        <v>2023</v>
      </c>
      <c r="F476" s="10">
        <v>44946</v>
      </c>
      <c r="G476" t="s">
        <v>504</v>
      </c>
      <c r="H476" t="s">
        <v>24</v>
      </c>
      <c r="I476">
        <v>26</v>
      </c>
      <c r="J476" t="str" cm="1">
        <f t="array" ref="J476">_xlfn.IFS(I476&lt;=30, "Young Adult", I476&gt;=50, "Senior", I476&gt;30, "Adult")</f>
        <v>Young Adult</v>
      </c>
      <c r="K476" t="s">
        <v>8</v>
      </c>
      <c r="L476">
        <v>3</v>
      </c>
      <c r="M476">
        <v>25</v>
      </c>
      <c r="N476">
        <f>L476 * M476</f>
        <v>75</v>
      </c>
      <c r="O476">
        <f>N476*$R$3</f>
        <v>1.125</v>
      </c>
    </row>
    <row r="477" spans="1:15">
      <c r="A477">
        <v>476</v>
      </c>
      <c r="B477">
        <f>DAY($F477)</f>
        <v>29</v>
      </c>
      <c r="C477" t="str">
        <f>TEXT(F477,"mmmm")</f>
        <v>August</v>
      </c>
      <c r="D477">
        <f>MONTH($F477)</f>
        <v>8</v>
      </c>
      <c r="E477">
        <f>YEAR($F477)</f>
        <v>2023</v>
      </c>
      <c r="F477" s="10">
        <v>45167</v>
      </c>
      <c r="G477" t="s">
        <v>505</v>
      </c>
      <c r="H477" t="s">
        <v>27</v>
      </c>
      <c r="I477">
        <v>27</v>
      </c>
      <c r="J477" t="str" cm="1">
        <f t="array" ref="J477">_xlfn.IFS(I477&lt;=30, "Young Adult", I477&gt;=50, "Senior", I477&gt;30, "Adult")</f>
        <v>Young Adult</v>
      </c>
      <c r="K477" t="s">
        <v>8</v>
      </c>
      <c r="L477">
        <v>4</v>
      </c>
      <c r="M477">
        <v>500</v>
      </c>
      <c r="N477">
        <f>L477 * M477</f>
        <v>2000</v>
      </c>
      <c r="O477">
        <f>N477*$R$3</f>
        <v>30</v>
      </c>
    </row>
    <row r="478" spans="1:15">
      <c r="A478">
        <v>477</v>
      </c>
      <c r="B478">
        <f>DAY($F478)</f>
        <v>24</v>
      </c>
      <c r="C478" t="str">
        <f>TEXT(F478,"mmmm")</f>
        <v>April</v>
      </c>
      <c r="D478">
        <f>MONTH($F478)</f>
        <v>4</v>
      </c>
      <c r="E478">
        <f>YEAR($F478)</f>
        <v>2023</v>
      </c>
      <c r="F478" s="10">
        <v>45040</v>
      </c>
      <c r="G478" t="s">
        <v>506</v>
      </c>
      <c r="H478" t="s">
        <v>24</v>
      </c>
      <c r="I478">
        <v>43</v>
      </c>
      <c r="J478" t="str" cm="1">
        <f t="array" ref="J478">_xlfn.IFS(I478&lt;=30, "Young Adult", I478&gt;=50, "Senior", I478&gt;30, "Adult")</f>
        <v>Adult</v>
      </c>
      <c r="K478" t="s">
        <v>8</v>
      </c>
      <c r="L478">
        <v>4</v>
      </c>
      <c r="M478">
        <v>30</v>
      </c>
      <c r="N478">
        <f>L478 * M478</f>
        <v>120</v>
      </c>
      <c r="O478">
        <f>N478*$R$3</f>
        <v>1.7999999999999998</v>
      </c>
    </row>
    <row r="479" spans="1:15">
      <c r="A479">
        <v>478</v>
      </c>
      <c r="B479">
        <f>DAY($F479)</f>
        <v>13</v>
      </c>
      <c r="C479" t="str">
        <f>TEXT(F479,"mmmm")</f>
        <v>April</v>
      </c>
      <c r="D479">
        <f>MONTH($F479)</f>
        <v>4</v>
      </c>
      <c r="E479">
        <f>YEAR($F479)</f>
        <v>2023</v>
      </c>
      <c r="F479" s="10">
        <v>45029</v>
      </c>
      <c r="G479" t="s">
        <v>507</v>
      </c>
      <c r="H479" t="s">
        <v>27</v>
      </c>
      <c r="I479">
        <v>58</v>
      </c>
      <c r="J479" t="str" cm="1">
        <f t="array" ref="J479">_xlfn.IFS(I479&lt;=30, "Young Adult", I479&gt;=50, "Senior", I479&gt;30, "Adult")</f>
        <v>Senior</v>
      </c>
      <c r="K479" t="s">
        <v>8</v>
      </c>
      <c r="L479">
        <v>2</v>
      </c>
      <c r="M479">
        <v>30</v>
      </c>
      <c r="N479">
        <f>L479 * M479</f>
        <v>60</v>
      </c>
      <c r="O479">
        <f>N479*$R$3</f>
        <v>0.89999999999999991</v>
      </c>
    </row>
    <row r="480" spans="1:15">
      <c r="A480">
        <v>479</v>
      </c>
      <c r="B480">
        <f>DAY($F480)</f>
        <v>24</v>
      </c>
      <c r="C480" t="str">
        <f>TEXT(F480,"mmmm")</f>
        <v>August</v>
      </c>
      <c r="D480">
        <f>MONTH($F480)</f>
        <v>8</v>
      </c>
      <c r="E480">
        <f>YEAR($F480)</f>
        <v>2023</v>
      </c>
      <c r="F480" s="10">
        <v>45162</v>
      </c>
      <c r="G480" t="s">
        <v>508</v>
      </c>
      <c r="H480" t="s">
        <v>24</v>
      </c>
      <c r="I480">
        <v>52</v>
      </c>
      <c r="J480" t="str" cm="1">
        <f t="array" ref="J480">_xlfn.IFS(I480&lt;=30, "Young Adult", I480&gt;=50, "Senior", I480&gt;30, "Adult")</f>
        <v>Senior</v>
      </c>
      <c r="K480" t="s">
        <v>9</v>
      </c>
      <c r="L480">
        <v>4</v>
      </c>
      <c r="M480">
        <v>300</v>
      </c>
      <c r="N480">
        <f>L480 * M480</f>
        <v>1200</v>
      </c>
      <c r="O480">
        <f>N480*$R$3</f>
        <v>18</v>
      </c>
    </row>
    <row r="481" spans="1:15">
      <c r="A481">
        <v>480</v>
      </c>
      <c r="B481">
        <f>DAY($F481)</f>
        <v>29</v>
      </c>
      <c r="C481" t="str">
        <f>TEXT(F481,"mmmm")</f>
        <v>June</v>
      </c>
      <c r="D481">
        <f>MONTH($F481)</f>
        <v>6</v>
      </c>
      <c r="E481">
        <f>YEAR($F481)</f>
        <v>2023</v>
      </c>
      <c r="F481" s="10">
        <v>45106</v>
      </c>
      <c r="G481" t="s">
        <v>509</v>
      </c>
      <c r="H481" t="s">
        <v>27</v>
      </c>
      <c r="I481">
        <v>42</v>
      </c>
      <c r="J481" t="str" cm="1">
        <f t="array" ref="J481">_xlfn.IFS(I481&lt;=30, "Young Adult", I481&gt;=50, "Senior", I481&gt;30, "Adult")</f>
        <v>Adult</v>
      </c>
      <c r="K481" t="s">
        <v>7</v>
      </c>
      <c r="L481">
        <v>4</v>
      </c>
      <c r="M481">
        <v>500</v>
      </c>
      <c r="N481">
        <f>L481 * M481</f>
        <v>2000</v>
      </c>
      <c r="O481">
        <f>N481*$R$3</f>
        <v>30</v>
      </c>
    </row>
    <row r="482" spans="1:15">
      <c r="A482">
        <v>481</v>
      </c>
      <c r="B482">
        <f>DAY($F482)</f>
        <v>6</v>
      </c>
      <c r="C482" t="str">
        <f>TEXT(F482,"mmmm")</f>
        <v>June</v>
      </c>
      <c r="D482">
        <f>MONTH($F482)</f>
        <v>6</v>
      </c>
      <c r="E482">
        <f>YEAR($F482)</f>
        <v>2023</v>
      </c>
      <c r="F482" s="10">
        <v>45083</v>
      </c>
      <c r="G482" t="s">
        <v>510</v>
      </c>
      <c r="H482" t="s">
        <v>27</v>
      </c>
      <c r="I482">
        <v>43</v>
      </c>
      <c r="J482" t="str" cm="1">
        <f t="array" ref="J482">_xlfn.IFS(I482&lt;=30, "Young Adult", I482&gt;=50, "Senior", I482&gt;30, "Adult")</f>
        <v>Adult</v>
      </c>
      <c r="K482" t="s">
        <v>9</v>
      </c>
      <c r="L482">
        <v>4</v>
      </c>
      <c r="M482">
        <v>300</v>
      </c>
      <c r="N482">
        <f>L482 * M482</f>
        <v>1200</v>
      </c>
      <c r="O482">
        <f>N482*$R$3</f>
        <v>18</v>
      </c>
    </row>
    <row r="483" spans="1:15">
      <c r="A483">
        <v>482</v>
      </c>
      <c r="B483">
        <f>DAY($F483)</f>
        <v>27</v>
      </c>
      <c r="C483" t="str">
        <f>TEXT(F483,"mmmm")</f>
        <v>April</v>
      </c>
      <c r="D483">
        <f>MONTH($F483)</f>
        <v>4</v>
      </c>
      <c r="E483">
        <f>YEAR($F483)</f>
        <v>2023</v>
      </c>
      <c r="F483" s="10">
        <v>45043</v>
      </c>
      <c r="G483" t="s">
        <v>511</v>
      </c>
      <c r="H483" t="s">
        <v>27</v>
      </c>
      <c r="I483">
        <v>28</v>
      </c>
      <c r="J483" t="str" cm="1">
        <f t="array" ref="J483">_xlfn.IFS(I483&lt;=30, "Young Adult", I483&gt;=50, "Senior", I483&gt;30, "Adult")</f>
        <v>Young Adult</v>
      </c>
      <c r="K483" t="s">
        <v>8</v>
      </c>
      <c r="L483">
        <v>4</v>
      </c>
      <c r="M483">
        <v>300</v>
      </c>
      <c r="N483">
        <f>L483 * M483</f>
        <v>1200</v>
      </c>
      <c r="O483">
        <f>N483*$R$3</f>
        <v>18</v>
      </c>
    </row>
    <row r="484" spans="1:15">
      <c r="A484">
        <v>483</v>
      </c>
      <c r="B484">
        <f>DAY($F484)</f>
        <v>25</v>
      </c>
      <c r="C484" t="str">
        <f>TEXT(F484,"mmmm")</f>
        <v>April</v>
      </c>
      <c r="D484">
        <f>MONTH($F484)</f>
        <v>4</v>
      </c>
      <c r="E484">
        <f>YEAR($F484)</f>
        <v>2023</v>
      </c>
      <c r="F484" s="10">
        <v>45041</v>
      </c>
      <c r="G484" t="s">
        <v>512</v>
      </c>
      <c r="H484" t="s">
        <v>24</v>
      </c>
      <c r="I484">
        <v>55</v>
      </c>
      <c r="J484" t="str" cm="1">
        <f t="array" ref="J484">_xlfn.IFS(I484&lt;=30, "Young Adult", I484&gt;=50, "Senior", I484&gt;30, "Adult")</f>
        <v>Senior</v>
      </c>
      <c r="K484" t="s">
        <v>8</v>
      </c>
      <c r="L484">
        <v>1</v>
      </c>
      <c r="M484">
        <v>30</v>
      </c>
      <c r="N484">
        <f>L484 * M484</f>
        <v>30</v>
      </c>
      <c r="O484">
        <f>N484*$R$3</f>
        <v>0.44999999999999996</v>
      </c>
    </row>
    <row r="485" spans="1:15">
      <c r="A485">
        <v>484</v>
      </c>
      <c r="B485">
        <f>DAY($F485)</f>
        <v>13</v>
      </c>
      <c r="C485" t="str">
        <f>TEXT(F485,"mmmm")</f>
        <v>January</v>
      </c>
      <c r="D485">
        <f>MONTH($F485)</f>
        <v>1</v>
      </c>
      <c r="E485">
        <f>YEAR($F485)</f>
        <v>2023</v>
      </c>
      <c r="F485" s="10">
        <v>44939</v>
      </c>
      <c r="G485" t="s">
        <v>513</v>
      </c>
      <c r="H485" t="s">
        <v>27</v>
      </c>
      <c r="I485">
        <v>19</v>
      </c>
      <c r="J485" t="str" cm="1">
        <f t="array" ref="J485">_xlfn.IFS(I485&lt;=30, "Young Adult", I485&gt;=50, "Senior", I485&gt;30, "Adult")</f>
        <v>Young Adult</v>
      </c>
      <c r="K485" t="s">
        <v>8</v>
      </c>
      <c r="L485">
        <v>4</v>
      </c>
      <c r="M485">
        <v>300</v>
      </c>
      <c r="N485">
        <f>L485 * M485</f>
        <v>1200</v>
      </c>
      <c r="O485">
        <f>N485*$R$3</f>
        <v>18</v>
      </c>
    </row>
    <row r="486" spans="1:15">
      <c r="A486">
        <v>485</v>
      </c>
      <c r="B486">
        <f>DAY($F486)</f>
        <v>4</v>
      </c>
      <c r="C486" t="str">
        <f>TEXT(F486,"mmmm")</f>
        <v>December</v>
      </c>
      <c r="D486">
        <f>MONTH($F486)</f>
        <v>12</v>
      </c>
      <c r="E486">
        <f>YEAR($F486)</f>
        <v>2023</v>
      </c>
      <c r="F486" s="10">
        <v>45264</v>
      </c>
      <c r="G486" t="s">
        <v>514</v>
      </c>
      <c r="H486" t="s">
        <v>24</v>
      </c>
      <c r="I486">
        <v>24</v>
      </c>
      <c r="J486" t="str" cm="1">
        <f t="array" ref="J486">_xlfn.IFS(I486&lt;=30, "Young Adult", I486&gt;=50, "Senior", I486&gt;30, "Adult")</f>
        <v>Young Adult</v>
      </c>
      <c r="K486" t="s">
        <v>9</v>
      </c>
      <c r="L486">
        <v>1</v>
      </c>
      <c r="M486">
        <v>30</v>
      </c>
      <c r="N486">
        <f>L486 * M486</f>
        <v>30</v>
      </c>
      <c r="O486">
        <f>N486*$R$3</f>
        <v>0.44999999999999996</v>
      </c>
    </row>
    <row r="487" spans="1:15">
      <c r="A487">
        <v>486</v>
      </c>
      <c r="B487">
        <f>DAY($F487)</f>
        <v>9</v>
      </c>
      <c r="C487" t="str">
        <f>TEXT(F487,"mmmm")</f>
        <v>April</v>
      </c>
      <c r="D487">
        <f>MONTH($F487)</f>
        <v>4</v>
      </c>
      <c r="E487">
        <f>YEAR($F487)</f>
        <v>2023</v>
      </c>
      <c r="F487" s="10">
        <v>45025</v>
      </c>
      <c r="G487" t="s">
        <v>515</v>
      </c>
      <c r="H487" t="s">
        <v>27</v>
      </c>
      <c r="I487">
        <v>35</v>
      </c>
      <c r="J487" t="str" cm="1">
        <f t="array" ref="J487">_xlfn.IFS(I487&lt;=30, "Young Adult", I487&gt;=50, "Senior", I487&gt;30, "Adult")</f>
        <v>Adult</v>
      </c>
      <c r="K487" t="s">
        <v>9</v>
      </c>
      <c r="L487">
        <v>1</v>
      </c>
      <c r="M487">
        <v>25</v>
      </c>
      <c r="N487">
        <f>L487 * M487</f>
        <v>25</v>
      </c>
      <c r="O487">
        <f>N487*$R$3</f>
        <v>0.375</v>
      </c>
    </row>
    <row r="488" spans="1:15">
      <c r="A488">
        <v>487</v>
      </c>
      <c r="B488">
        <f>DAY($F488)</f>
        <v>24</v>
      </c>
      <c r="C488" t="str">
        <f>TEXT(F488,"mmmm")</f>
        <v>July</v>
      </c>
      <c r="D488">
        <f>MONTH($F488)</f>
        <v>7</v>
      </c>
      <c r="E488">
        <f>YEAR($F488)</f>
        <v>2023</v>
      </c>
      <c r="F488" s="10">
        <v>45131</v>
      </c>
      <c r="G488" t="s">
        <v>516</v>
      </c>
      <c r="H488" t="s">
        <v>24</v>
      </c>
      <c r="I488">
        <v>44</v>
      </c>
      <c r="J488" t="str" cm="1">
        <f t="array" ref="J488">_xlfn.IFS(I488&lt;=30, "Young Adult", I488&gt;=50, "Senior", I488&gt;30, "Adult")</f>
        <v>Adult</v>
      </c>
      <c r="K488" t="s">
        <v>8</v>
      </c>
      <c r="L488">
        <v>4</v>
      </c>
      <c r="M488">
        <v>500</v>
      </c>
      <c r="N488">
        <f>L488 * M488</f>
        <v>2000</v>
      </c>
      <c r="O488">
        <f>N488*$R$3</f>
        <v>30</v>
      </c>
    </row>
    <row r="489" spans="1:15">
      <c r="A489">
        <v>488</v>
      </c>
      <c r="B489">
        <f>DAY($F489)</f>
        <v>18</v>
      </c>
      <c r="C489" t="str">
        <f>TEXT(F489,"mmmm")</f>
        <v>June</v>
      </c>
      <c r="D489">
        <f>MONTH($F489)</f>
        <v>6</v>
      </c>
      <c r="E489">
        <f>YEAR($F489)</f>
        <v>2023</v>
      </c>
      <c r="F489" s="10">
        <v>45095</v>
      </c>
      <c r="G489" t="s">
        <v>517</v>
      </c>
      <c r="H489" t="s">
        <v>27</v>
      </c>
      <c r="I489">
        <v>51</v>
      </c>
      <c r="J489" t="str" cm="1">
        <f t="array" ref="J489">_xlfn.IFS(I489&lt;=30, "Young Adult", I489&gt;=50, "Senior", I489&gt;30, "Adult")</f>
        <v>Senior</v>
      </c>
      <c r="K489" t="s">
        <v>9</v>
      </c>
      <c r="L489">
        <v>3</v>
      </c>
      <c r="M489">
        <v>300</v>
      </c>
      <c r="N489">
        <f>L489 * M489</f>
        <v>900</v>
      </c>
      <c r="O489">
        <f>N489*$R$3</f>
        <v>13.5</v>
      </c>
    </row>
    <row r="490" spans="1:15">
      <c r="A490">
        <v>489</v>
      </c>
      <c r="B490">
        <f>DAY($F490)</f>
        <v>23</v>
      </c>
      <c r="C490" t="str">
        <f>TEXT(F490,"mmmm")</f>
        <v>May</v>
      </c>
      <c r="D490">
        <f>MONTH($F490)</f>
        <v>5</v>
      </c>
      <c r="E490">
        <f>YEAR($F490)</f>
        <v>2023</v>
      </c>
      <c r="F490" s="10">
        <v>45069</v>
      </c>
      <c r="G490" t="s">
        <v>518</v>
      </c>
      <c r="H490" t="s">
        <v>24</v>
      </c>
      <c r="I490">
        <v>44</v>
      </c>
      <c r="J490" t="str" cm="1">
        <f t="array" ref="J490">_xlfn.IFS(I490&lt;=30, "Young Adult", I490&gt;=50, "Senior", I490&gt;30, "Adult")</f>
        <v>Adult</v>
      </c>
      <c r="K490" t="s">
        <v>9</v>
      </c>
      <c r="L490">
        <v>1</v>
      </c>
      <c r="M490">
        <v>30</v>
      </c>
      <c r="N490">
        <f>L490 * M490</f>
        <v>30</v>
      </c>
      <c r="O490">
        <f>N490*$R$3</f>
        <v>0.44999999999999996</v>
      </c>
    </row>
    <row r="491" spans="1:15">
      <c r="A491">
        <v>490</v>
      </c>
      <c r="B491">
        <f>DAY($F491)</f>
        <v>5</v>
      </c>
      <c r="C491" t="str">
        <f>TEXT(F491,"mmmm")</f>
        <v>February</v>
      </c>
      <c r="D491">
        <f>MONTH($F491)</f>
        <v>2</v>
      </c>
      <c r="E491">
        <f>YEAR($F491)</f>
        <v>2023</v>
      </c>
      <c r="F491" s="10">
        <v>44962</v>
      </c>
      <c r="G491" t="s">
        <v>519</v>
      </c>
      <c r="H491" t="s">
        <v>24</v>
      </c>
      <c r="I491">
        <v>34</v>
      </c>
      <c r="J491" t="str" cm="1">
        <f t="array" ref="J491">_xlfn.IFS(I491&lt;=30, "Young Adult", I491&gt;=50, "Senior", I491&gt;30, "Adult")</f>
        <v>Adult</v>
      </c>
      <c r="K491" t="s">
        <v>8</v>
      </c>
      <c r="L491">
        <v>3</v>
      </c>
      <c r="M491">
        <v>50</v>
      </c>
      <c r="N491">
        <f>L491 * M491</f>
        <v>150</v>
      </c>
      <c r="O491">
        <f>N491*$R$3</f>
        <v>2.25</v>
      </c>
    </row>
    <row r="492" spans="1:15">
      <c r="A492">
        <v>491</v>
      </c>
      <c r="B492">
        <f>DAY($F492)</f>
        <v>23</v>
      </c>
      <c r="C492" t="str">
        <f>TEXT(F492,"mmmm")</f>
        <v>May</v>
      </c>
      <c r="D492">
        <f>MONTH($F492)</f>
        <v>5</v>
      </c>
      <c r="E492">
        <f>YEAR($F492)</f>
        <v>2023</v>
      </c>
      <c r="F492" s="10">
        <v>45069</v>
      </c>
      <c r="G492" t="s">
        <v>520</v>
      </c>
      <c r="H492" t="s">
        <v>27</v>
      </c>
      <c r="I492">
        <v>60</v>
      </c>
      <c r="J492" t="str" cm="1">
        <f t="array" ref="J492">_xlfn.IFS(I492&lt;=30, "Young Adult", I492&gt;=50, "Senior", I492&gt;30, "Adult")</f>
        <v>Senior</v>
      </c>
      <c r="K492" t="s">
        <v>9</v>
      </c>
      <c r="L492">
        <v>3</v>
      </c>
      <c r="M492">
        <v>300</v>
      </c>
      <c r="N492">
        <f>L492 * M492</f>
        <v>900</v>
      </c>
      <c r="O492">
        <f>N492*$R$3</f>
        <v>13.5</v>
      </c>
    </row>
    <row r="493" spans="1:15">
      <c r="A493">
        <v>492</v>
      </c>
      <c r="B493">
        <f>DAY($F493)</f>
        <v>29</v>
      </c>
      <c r="C493" t="str">
        <f>TEXT(F493,"mmmm")</f>
        <v>June</v>
      </c>
      <c r="D493">
        <f>MONTH($F493)</f>
        <v>6</v>
      </c>
      <c r="E493">
        <f>YEAR($F493)</f>
        <v>2023</v>
      </c>
      <c r="F493" s="10">
        <v>45106</v>
      </c>
      <c r="G493" t="s">
        <v>521</v>
      </c>
      <c r="H493" t="s">
        <v>24</v>
      </c>
      <c r="I493">
        <v>61</v>
      </c>
      <c r="J493" t="str" cm="1">
        <f t="array" ref="J493">_xlfn.IFS(I493&lt;=30, "Young Adult", I493&gt;=50, "Senior", I493&gt;30, "Adult")</f>
        <v>Senior</v>
      </c>
      <c r="K493" t="s">
        <v>7</v>
      </c>
      <c r="L493">
        <v>4</v>
      </c>
      <c r="M493">
        <v>25</v>
      </c>
      <c r="N493">
        <f>L493 * M493</f>
        <v>100</v>
      </c>
      <c r="O493">
        <f>N493*$R$3</f>
        <v>1.5</v>
      </c>
    </row>
    <row r="494" spans="1:15">
      <c r="A494">
        <v>493</v>
      </c>
      <c r="B494">
        <f>DAY($F494)</f>
        <v>25</v>
      </c>
      <c r="C494" t="str">
        <f>TEXT(F494,"mmmm")</f>
        <v>November</v>
      </c>
      <c r="D494">
        <f>MONTH($F494)</f>
        <v>11</v>
      </c>
      <c r="E494">
        <f>YEAR($F494)</f>
        <v>2023</v>
      </c>
      <c r="F494" s="10">
        <v>45255</v>
      </c>
      <c r="G494" t="s">
        <v>522</v>
      </c>
      <c r="H494" t="s">
        <v>24</v>
      </c>
      <c r="I494">
        <v>41</v>
      </c>
      <c r="J494" t="str" cm="1">
        <f t="array" ref="J494">_xlfn.IFS(I494&lt;=30, "Young Adult", I494&gt;=50, "Senior", I494&gt;30, "Adult")</f>
        <v>Adult</v>
      </c>
      <c r="K494" t="s">
        <v>7</v>
      </c>
      <c r="L494">
        <v>2</v>
      </c>
      <c r="M494">
        <v>25</v>
      </c>
      <c r="N494">
        <f>L494 * M494</f>
        <v>50</v>
      </c>
      <c r="O494">
        <f>N494*$R$3</f>
        <v>0.75</v>
      </c>
    </row>
    <row r="495" spans="1:15">
      <c r="A495">
        <v>494</v>
      </c>
      <c r="B495">
        <f>DAY($F495)</f>
        <v>18</v>
      </c>
      <c r="C495" t="str">
        <f>TEXT(F495,"mmmm")</f>
        <v>September</v>
      </c>
      <c r="D495">
        <f>MONTH($F495)</f>
        <v>9</v>
      </c>
      <c r="E495">
        <f>YEAR($F495)</f>
        <v>2023</v>
      </c>
      <c r="F495" s="10">
        <v>45187</v>
      </c>
      <c r="G495" t="s">
        <v>523</v>
      </c>
      <c r="H495" t="s">
        <v>27</v>
      </c>
      <c r="I495">
        <v>42</v>
      </c>
      <c r="J495" t="str" cm="1">
        <f t="array" ref="J495">_xlfn.IFS(I495&lt;=30, "Young Adult", I495&gt;=50, "Senior", I495&gt;30, "Adult")</f>
        <v>Adult</v>
      </c>
      <c r="K495" t="s">
        <v>7</v>
      </c>
      <c r="L495">
        <v>4</v>
      </c>
      <c r="M495">
        <v>50</v>
      </c>
      <c r="N495">
        <f>L495 * M495</f>
        <v>200</v>
      </c>
      <c r="O495">
        <f>N495*$R$3</f>
        <v>3</v>
      </c>
    </row>
    <row r="496" spans="1:15">
      <c r="A496">
        <v>495</v>
      </c>
      <c r="B496">
        <f>DAY($F496)</f>
        <v>24</v>
      </c>
      <c r="C496" t="str">
        <f>TEXT(F496,"mmmm")</f>
        <v>July</v>
      </c>
      <c r="D496">
        <f>MONTH($F496)</f>
        <v>7</v>
      </c>
      <c r="E496">
        <f>YEAR($F496)</f>
        <v>2023</v>
      </c>
      <c r="F496" s="10">
        <v>45131</v>
      </c>
      <c r="G496" t="s">
        <v>524</v>
      </c>
      <c r="H496" t="s">
        <v>24</v>
      </c>
      <c r="I496">
        <v>24</v>
      </c>
      <c r="J496" t="str" cm="1">
        <f t="array" ref="J496">_xlfn.IFS(I496&lt;=30, "Young Adult", I496&gt;=50, "Senior", I496&gt;30, "Adult")</f>
        <v>Young Adult</v>
      </c>
      <c r="K496" t="s">
        <v>7</v>
      </c>
      <c r="L496">
        <v>2</v>
      </c>
      <c r="M496">
        <v>30</v>
      </c>
      <c r="N496">
        <f>L496 * M496</f>
        <v>60</v>
      </c>
      <c r="O496">
        <f>N496*$R$3</f>
        <v>0.89999999999999991</v>
      </c>
    </row>
    <row r="497" spans="1:15">
      <c r="A497">
        <v>496</v>
      </c>
      <c r="B497">
        <f>DAY($F497)</f>
        <v>14</v>
      </c>
      <c r="C497" t="str">
        <f>TEXT(F497,"mmmm")</f>
        <v>December</v>
      </c>
      <c r="D497">
        <f>MONTH($F497)</f>
        <v>12</v>
      </c>
      <c r="E497">
        <f>YEAR($F497)</f>
        <v>2023</v>
      </c>
      <c r="F497" s="10">
        <v>45274</v>
      </c>
      <c r="G497" t="s">
        <v>525</v>
      </c>
      <c r="H497" t="s">
        <v>24</v>
      </c>
      <c r="I497">
        <v>23</v>
      </c>
      <c r="J497" t="str" cm="1">
        <f t="array" ref="J497">_xlfn.IFS(I497&lt;=30, "Young Adult", I497&gt;=50, "Senior", I497&gt;30, "Adult")</f>
        <v>Young Adult</v>
      </c>
      <c r="K497" t="s">
        <v>8</v>
      </c>
      <c r="L497">
        <v>2</v>
      </c>
      <c r="M497">
        <v>300</v>
      </c>
      <c r="N497">
        <f>L497 * M497</f>
        <v>600</v>
      </c>
      <c r="O497">
        <f>N497*$R$3</f>
        <v>9</v>
      </c>
    </row>
    <row r="498" spans="1:15">
      <c r="A498">
        <v>497</v>
      </c>
      <c r="B498">
        <f>DAY($F498)</f>
        <v>2</v>
      </c>
      <c r="C498" t="str">
        <f>TEXT(F498,"mmmm")</f>
        <v>October</v>
      </c>
      <c r="D498">
        <f>MONTH($F498)</f>
        <v>10</v>
      </c>
      <c r="E498">
        <f>YEAR($F498)</f>
        <v>2023</v>
      </c>
      <c r="F498" s="10">
        <v>45201</v>
      </c>
      <c r="G498" t="s">
        <v>526</v>
      </c>
      <c r="H498" t="s">
        <v>24</v>
      </c>
      <c r="I498">
        <v>41</v>
      </c>
      <c r="J498" t="str" cm="1">
        <f t="array" ref="J498">_xlfn.IFS(I498&lt;=30, "Young Adult", I498&gt;=50, "Senior", I498&gt;30, "Adult")</f>
        <v>Adult</v>
      </c>
      <c r="K498" t="s">
        <v>8</v>
      </c>
      <c r="L498">
        <v>4</v>
      </c>
      <c r="M498">
        <v>30</v>
      </c>
      <c r="N498">
        <f>L498 * M498</f>
        <v>120</v>
      </c>
      <c r="O498">
        <f>N498*$R$3</f>
        <v>1.7999999999999998</v>
      </c>
    </row>
    <row r="499" spans="1:15">
      <c r="A499">
        <v>498</v>
      </c>
      <c r="B499">
        <f>DAY($F499)</f>
        <v>19</v>
      </c>
      <c r="C499" t="str">
        <f>TEXT(F499,"mmmm")</f>
        <v>June</v>
      </c>
      <c r="D499">
        <f>MONTH($F499)</f>
        <v>6</v>
      </c>
      <c r="E499">
        <f>YEAR($F499)</f>
        <v>2023</v>
      </c>
      <c r="F499" s="10">
        <v>45096</v>
      </c>
      <c r="G499" t="s">
        <v>527</v>
      </c>
      <c r="H499" t="s">
        <v>27</v>
      </c>
      <c r="I499">
        <v>50</v>
      </c>
      <c r="J499" t="str" cm="1">
        <f t="array" ref="J499">_xlfn.IFS(I499&lt;=30, "Young Adult", I499&gt;=50, "Senior", I499&gt;30, "Adult")</f>
        <v>Senior</v>
      </c>
      <c r="K499" t="s">
        <v>8</v>
      </c>
      <c r="L499">
        <v>4</v>
      </c>
      <c r="M499">
        <v>25</v>
      </c>
      <c r="N499">
        <f>L499 * M499</f>
        <v>100</v>
      </c>
      <c r="O499">
        <f>N499*$R$3</f>
        <v>1.5</v>
      </c>
    </row>
    <row r="500" spans="1:15">
      <c r="A500">
        <v>499</v>
      </c>
      <c r="B500">
        <f>DAY($F500)</f>
        <v>15</v>
      </c>
      <c r="C500" t="str">
        <f>TEXT(F500,"mmmm")</f>
        <v>January</v>
      </c>
      <c r="D500">
        <f>MONTH($F500)</f>
        <v>1</v>
      </c>
      <c r="E500">
        <f>YEAR($F500)</f>
        <v>2023</v>
      </c>
      <c r="F500" s="10">
        <v>44941</v>
      </c>
      <c r="G500" t="s">
        <v>528</v>
      </c>
      <c r="H500" t="s">
        <v>24</v>
      </c>
      <c r="I500">
        <v>46</v>
      </c>
      <c r="J500" t="str" cm="1">
        <f t="array" ref="J500">_xlfn.IFS(I500&lt;=30, "Young Adult", I500&gt;=50, "Senior", I500&gt;30, "Adult")</f>
        <v>Adult</v>
      </c>
      <c r="K500" t="s">
        <v>7</v>
      </c>
      <c r="L500">
        <v>2</v>
      </c>
      <c r="M500">
        <v>30</v>
      </c>
      <c r="N500">
        <f>L500 * M500</f>
        <v>60</v>
      </c>
      <c r="O500">
        <f>N500*$R$3</f>
        <v>0.89999999999999991</v>
      </c>
    </row>
    <row r="501" spans="1:15">
      <c r="A501">
        <v>500</v>
      </c>
      <c r="B501">
        <f>DAY($F501)</f>
        <v>1</v>
      </c>
      <c r="C501" t="str">
        <f>TEXT(F501,"mmmm")</f>
        <v>March</v>
      </c>
      <c r="D501">
        <f>MONTH($F501)</f>
        <v>3</v>
      </c>
      <c r="E501">
        <f>YEAR($F501)</f>
        <v>2023</v>
      </c>
      <c r="F501" s="10">
        <v>44986</v>
      </c>
      <c r="G501" t="s">
        <v>529</v>
      </c>
      <c r="H501" t="s">
        <v>27</v>
      </c>
      <c r="I501">
        <v>60</v>
      </c>
      <c r="J501" t="str" cm="1">
        <f t="array" ref="J501">_xlfn.IFS(I501&lt;=30, "Young Adult", I501&gt;=50, "Senior", I501&gt;30, "Adult")</f>
        <v>Senior</v>
      </c>
      <c r="K501" t="s">
        <v>7</v>
      </c>
      <c r="L501">
        <v>4</v>
      </c>
      <c r="M501">
        <v>25</v>
      </c>
      <c r="N501">
        <f>L501 * M501</f>
        <v>100</v>
      </c>
      <c r="O501">
        <f>N501*$R$3</f>
        <v>1.5</v>
      </c>
    </row>
    <row r="502" spans="1:15">
      <c r="A502">
        <v>501</v>
      </c>
      <c r="B502">
        <f>DAY($F502)</f>
        <v>14</v>
      </c>
      <c r="C502" t="str">
        <f>TEXT(F502,"mmmm")</f>
        <v>May</v>
      </c>
      <c r="D502">
        <f>MONTH($F502)</f>
        <v>5</v>
      </c>
      <c r="E502">
        <f>YEAR($F502)</f>
        <v>2023</v>
      </c>
      <c r="F502" s="10">
        <v>45060</v>
      </c>
      <c r="G502" t="s">
        <v>530</v>
      </c>
      <c r="H502" t="s">
        <v>24</v>
      </c>
      <c r="I502">
        <v>39</v>
      </c>
      <c r="J502" t="str" cm="1">
        <f t="array" ref="J502">_xlfn.IFS(I502&lt;=30, "Young Adult", I502&gt;=50, "Senior", I502&gt;30, "Adult")</f>
        <v>Adult</v>
      </c>
      <c r="K502" t="s">
        <v>9</v>
      </c>
      <c r="L502">
        <v>2</v>
      </c>
      <c r="M502">
        <v>30</v>
      </c>
      <c r="N502">
        <f>L502 * M502</f>
        <v>60</v>
      </c>
      <c r="O502">
        <f>N502*$R$3</f>
        <v>0.89999999999999991</v>
      </c>
    </row>
    <row r="503" spans="1:15">
      <c r="A503">
        <v>502</v>
      </c>
      <c r="B503">
        <f>DAY($F503)</f>
        <v>2</v>
      </c>
      <c r="C503" t="str">
        <f>TEXT(F503,"mmmm")</f>
        <v>April</v>
      </c>
      <c r="D503">
        <f>MONTH($F503)</f>
        <v>4</v>
      </c>
      <c r="E503">
        <f>YEAR($F503)</f>
        <v>2023</v>
      </c>
      <c r="F503" s="10">
        <v>45018</v>
      </c>
      <c r="G503" t="s">
        <v>531</v>
      </c>
      <c r="H503" t="s">
        <v>24</v>
      </c>
      <c r="I503">
        <v>43</v>
      </c>
      <c r="J503" t="str" cm="1">
        <f t="array" ref="J503">_xlfn.IFS(I503&lt;=30, "Young Adult", I503&gt;=50, "Senior", I503&gt;30, "Adult")</f>
        <v>Adult</v>
      </c>
      <c r="K503" t="s">
        <v>9</v>
      </c>
      <c r="L503">
        <v>3</v>
      </c>
      <c r="M503">
        <v>50</v>
      </c>
      <c r="N503">
        <f>L503 * M503</f>
        <v>150</v>
      </c>
      <c r="O503">
        <f>N503*$R$3</f>
        <v>2.25</v>
      </c>
    </row>
    <row r="504" spans="1:15">
      <c r="A504">
        <v>503</v>
      </c>
      <c r="B504">
        <f>DAY($F504)</f>
        <v>25</v>
      </c>
      <c r="C504" t="str">
        <f>TEXT(F504,"mmmm")</f>
        <v>October</v>
      </c>
      <c r="D504">
        <f>MONTH($F504)</f>
        <v>10</v>
      </c>
      <c r="E504">
        <f>YEAR($F504)</f>
        <v>2023</v>
      </c>
      <c r="F504" s="10">
        <v>45224</v>
      </c>
      <c r="G504" t="s">
        <v>532</v>
      </c>
      <c r="H504" t="s">
        <v>24</v>
      </c>
      <c r="I504">
        <v>45</v>
      </c>
      <c r="J504" t="str" cm="1">
        <f t="array" ref="J504">_xlfn.IFS(I504&lt;=30, "Young Adult", I504&gt;=50, "Senior", I504&gt;30, "Adult")</f>
        <v>Adult</v>
      </c>
      <c r="K504" t="s">
        <v>7</v>
      </c>
      <c r="L504">
        <v>4</v>
      </c>
      <c r="M504">
        <v>500</v>
      </c>
      <c r="N504">
        <f>L504 * M504</f>
        <v>2000</v>
      </c>
      <c r="O504">
        <f>N504*$R$3</f>
        <v>30</v>
      </c>
    </row>
    <row r="505" spans="1:15">
      <c r="A505">
        <v>504</v>
      </c>
      <c r="B505">
        <f>DAY($F505)</f>
        <v>16</v>
      </c>
      <c r="C505" t="str">
        <f>TEXT(F505,"mmmm")</f>
        <v>May</v>
      </c>
      <c r="D505">
        <f>MONTH($F505)</f>
        <v>5</v>
      </c>
      <c r="E505">
        <f>YEAR($F505)</f>
        <v>2023</v>
      </c>
      <c r="F505" s="10">
        <v>45062</v>
      </c>
      <c r="G505" t="s">
        <v>533</v>
      </c>
      <c r="H505" t="s">
        <v>27</v>
      </c>
      <c r="I505">
        <v>38</v>
      </c>
      <c r="J505" t="str" cm="1">
        <f t="array" ref="J505">_xlfn.IFS(I505&lt;=30, "Young Adult", I505&gt;=50, "Senior", I505&gt;30, "Adult")</f>
        <v>Adult</v>
      </c>
      <c r="K505" t="s">
        <v>7</v>
      </c>
      <c r="L505">
        <v>3</v>
      </c>
      <c r="M505">
        <v>50</v>
      </c>
      <c r="N505">
        <f>L505 * M505</f>
        <v>150</v>
      </c>
      <c r="O505">
        <f>N505*$R$3</f>
        <v>2.25</v>
      </c>
    </row>
    <row r="506" spans="1:15">
      <c r="A506">
        <v>505</v>
      </c>
      <c r="B506">
        <f>DAY($F506)</f>
        <v>20</v>
      </c>
      <c r="C506" t="str">
        <f>TEXT(F506,"mmmm")</f>
        <v>January</v>
      </c>
      <c r="D506">
        <f>MONTH($F506)</f>
        <v>1</v>
      </c>
      <c r="E506">
        <f>YEAR($F506)</f>
        <v>2023</v>
      </c>
      <c r="F506" s="10">
        <v>44946</v>
      </c>
      <c r="G506" t="s">
        <v>534</v>
      </c>
      <c r="H506" t="s">
        <v>24</v>
      </c>
      <c r="I506">
        <v>24</v>
      </c>
      <c r="J506" t="str" cm="1">
        <f t="array" ref="J506">_xlfn.IFS(I506&lt;=30, "Young Adult", I506&gt;=50, "Senior", I506&gt;30, "Adult")</f>
        <v>Young Adult</v>
      </c>
      <c r="K506" t="s">
        <v>7</v>
      </c>
      <c r="L506">
        <v>1</v>
      </c>
      <c r="M506">
        <v>50</v>
      </c>
      <c r="N506">
        <f>L506 * M506</f>
        <v>50</v>
      </c>
      <c r="O506">
        <f>N506*$R$3</f>
        <v>0.75</v>
      </c>
    </row>
    <row r="507" spans="1:15">
      <c r="A507">
        <v>506</v>
      </c>
      <c r="B507">
        <f>DAY($F507)</f>
        <v>25</v>
      </c>
      <c r="C507" t="str">
        <f>TEXT(F507,"mmmm")</f>
        <v>February</v>
      </c>
      <c r="D507">
        <f>MONTH($F507)</f>
        <v>2</v>
      </c>
      <c r="E507">
        <f>YEAR($F507)</f>
        <v>2023</v>
      </c>
      <c r="F507" s="10">
        <v>44982</v>
      </c>
      <c r="G507" t="s">
        <v>535</v>
      </c>
      <c r="H507" t="s">
        <v>24</v>
      </c>
      <c r="I507">
        <v>34</v>
      </c>
      <c r="J507" t="str" cm="1">
        <f t="array" ref="J507">_xlfn.IFS(I507&lt;=30, "Young Adult", I507&gt;=50, "Senior", I507&gt;30, "Adult")</f>
        <v>Adult</v>
      </c>
      <c r="K507" t="s">
        <v>7</v>
      </c>
      <c r="L507">
        <v>3</v>
      </c>
      <c r="M507">
        <v>500</v>
      </c>
      <c r="N507">
        <f>L507 * M507</f>
        <v>1500</v>
      </c>
      <c r="O507">
        <f>N507*$R$3</f>
        <v>22.5</v>
      </c>
    </row>
    <row r="508" spans="1:15">
      <c r="A508">
        <v>507</v>
      </c>
      <c r="B508">
        <f>DAY($F508)</f>
        <v>2</v>
      </c>
      <c r="C508" t="str">
        <f>TEXT(F508,"mmmm")</f>
        <v>November</v>
      </c>
      <c r="D508">
        <f>MONTH($F508)</f>
        <v>11</v>
      </c>
      <c r="E508">
        <f>YEAR($F508)</f>
        <v>2023</v>
      </c>
      <c r="F508" s="10">
        <v>45232</v>
      </c>
      <c r="G508" t="s">
        <v>536</v>
      </c>
      <c r="H508" t="s">
        <v>27</v>
      </c>
      <c r="I508">
        <v>37</v>
      </c>
      <c r="J508" t="str" cm="1">
        <f t="array" ref="J508">_xlfn.IFS(I508&lt;=30, "Young Adult", I508&gt;=50, "Senior", I508&gt;30, "Adult")</f>
        <v>Adult</v>
      </c>
      <c r="K508" t="s">
        <v>9</v>
      </c>
      <c r="L508">
        <v>3</v>
      </c>
      <c r="M508">
        <v>500</v>
      </c>
      <c r="N508">
        <f>L508 * M508</f>
        <v>1500</v>
      </c>
      <c r="O508">
        <f>N508*$R$3</f>
        <v>22.5</v>
      </c>
    </row>
    <row r="509" spans="1:15">
      <c r="A509">
        <v>508</v>
      </c>
      <c r="B509">
        <f>DAY($F509)</f>
        <v>11</v>
      </c>
      <c r="C509" t="str">
        <f>TEXT(F509,"mmmm")</f>
        <v>August</v>
      </c>
      <c r="D509">
        <f>MONTH($F509)</f>
        <v>8</v>
      </c>
      <c r="E509">
        <f>YEAR($F509)</f>
        <v>2023</v>
      </c>
      <c r="F509" s="10">
        <v>45149</v>
      </c>
      <c r="G509" t="s">
        <v>537</v>
      </c>
      <c r="H509" t="s">
        <v>24</v>
      </c>
      <c r="I509">
        <v>58</v>
      </c>
      <c r="J509" t="str" cm="1">
        <f t="array" ref="J509">_xlfn.IFS(I509&lt;=30, "Young Adult", I509&gt;=50, "Senior", I509&gt;30, "Adult")</f>
        <v>Senior</v>
      </c>
      <c r="K509" t="s">
        <v>7</v>
      </c>
      <c r="L509">
        <v>2</v>
      </c>
      <c r="M509">
        <v>300</v>
      </c>
      <c r="N509">
        <f>L509 * M509</f>
        <v>600</v>
      </c>
      <c r="O509">
        <f>N509*$R$3</f>
        <v>9</v>
      </c>
    </row>
    <row r="510" spans="1:15">
      <c r="A510">
        <v>509</v>
      </c>
      <c r="B510">
        <f>DAY($F510)</f>
        <v>26</v>
      </c>
      <c r="C510" t="str">
        <f>TEXT(F510,"mmmm")</f>
        <v>June</v>
      </c>
      <c r="D510">
        <f>MONTH($F510)</f>
        <v>6</v>
      </c>
      <c r="E510">
        <f>YEAR($F510)</f>
        <v>2023</v>
      </c>
      <c r="F510" s="10">
        <v>45103</v>
      </c>
      <c r="G510" t="s">
        <v>538</v>
      </c>
      <c r="H510" t="s">
        <v>27</v>
      </c>
      <c r="I510">
        <v>37</v>
      </c>
      <c r="J510" t="str" cm="1">
        <f t="array" ref="J510">_xlfn.IFS(I510&lt;=30, "Young Adult", I510&gt;=50, "Senior", I510&gt;30, "Adult")</f>
        <v>Adult</v>
      </c>
      <c r="K510" t="s">
        <v>9</v>
      </c>
      <c r="L510">
        <v>3</v>
      </c>
      <c r="M510">
        <v>300</v>
      </c>
      <c r="N510">
        <f>L510 * M510</f>
        <v>900</v>
      </c>
      <c r="O510">
        <f>N510*$R$3</f>
        <v>13.5</v>
      </c>
    </row>
    <row r="511" spans="1:15">
      <c r="A511">
        <v>510</v>
      </c>
      <c r="B511">
        <f>DAY($F511)</f>
        <v>10</v>
      </c>
      <c r="C511" t="str">
        <f>TEXT(F511,"mmmm")</f>
        <v>June</v>
      </c>
      <c r="D511">
        <f>MONTH($F511)</f>
        <v>6</v>
      </c>
      <c r="E511">
        <f>YEAR($F511)</f>
        <v>2023</v>
      </c>
      <c r="F511" s="10">
        <v>45087</v>
      </c>
      <c r="G511" t="s">
        <v>539</v>
      </c>
      <c r="H511" t="s">
        <v>27</v>
      </c>
      <c r="I511">
        <v>39</v>
      </c>
      <c r="J511" t="str" cm="1">
        <f t="array" ref="J511">_xlfn.IFS(I511&lt;=30, "Young Adult", I511&gt;=50, "Senior", I511&gt;30, "Adult")</f>
        <v>Adult</v>
      </c>
      <c r="K511" t="s">
        <v>7</v>
      </c>
      <c r="L511">
        <v>4</v>
      </c>
      <c r="M511">
        <v>50</v>
      </c>
      <c r="N511">
        <f>L511 * M511</f>
        <v>200</v>
      </c>
      <c r="O511">
        <f>N511*$R$3</f>
        <v>3</v>
      </c>
    </row>
    <row r="512" spans="1:15">
      <c r="A512">
        <v>511</v>
      </c>
      <c r="B512">
        <f>DAY($F512)</f>
        <v>12</v>
      </c>
      <c r="C512" t="str">
        <f>TEXT(F512,"mmmm")</f>
        <v>August</v>
      </c>
      <c r="D512">
        <f>MONTH($F512)</f>
        <v>8</v>
      </c>
      <c r="E512">
        <f>YEAR($F512)</f>
        <v>2023</v>
      </c>
      <c r="F512" s="10">
        <v>45150</v>
      </c>
      <c r="G512" t="s">
        <v>540</v>
      </c>
      <c r="H512" t="s">
        <v>24</v>
      </c>
      <c r="I512">
        <v>45</v>
      </c>
      <c r="J512" t="str" cm="1">
        <f t="array" ref="J512">_xlfn.IFS(I512&lt;=30, "Young Adult", I512&gt;=50, "Senior", I512&gt;30, "Adult")</f>
        <v>Adult</v>
      </c>
      <c r="K512" t="s">
        <v>7</v>
      </c>
      <c r="L512">
        <v>2</v>
      </c>
      <c r="M512">
        <v>50</v>
      </c>
      <c r="N512">
        <f>L512 * M512</f>
        <v>100</v>
      </c>
      <c r="O512">
        <f>N512*$R$3</f>
        <v>1.5</v>
      </c>
    </row>
    <row r="513" spans="1:15">
      <c r="A513">
        <v>512</v>
      </c>
      <c r="B513">
        <f>DAY($F513)</f>
        <v>7</v>
      </c>
      <c r="C513" t="str">
        <f>TEXT(F513,"mmmm")</f>
        <v>November</v>
      </c>
      <c r="D513">
        <f>MONTH($F513)</f>
        <v>11</v>
      </c>
      <c r="E513">
        <f>YEAR($F513)</f>
        <v>2023</v>
      </c>
      <c r="F513" s="10">
        <v>45237</v>
      </c>
      <c r="G513" t="s">
        <v>541</v>
      </c>
      <c r="H513" t="s">
        <v>27</v>
      </c>
      <c r="I513">
        <v>57</v>
      </c>
      <c r="J513" t="str" cm="1">
        <f t="array" ref="J513">_xlfn.IFS(I513&lt;=30, "Young Adult", I513&gt;=50, "Senior", I513&gt;30, "Adult")</f>
        <v>Senior</v>
      </c>
      <c r="K513" t="s">
        <v>7</v>
      </c>
      <c r="L513">
        <v>1</v>
      </c>
      <c r="M513">
        <v>25</v>
      </c>
      <c r="N513">
        <f>L513 * M513</f>
        <v>25</v>
      </c>
      <c r="O513">
        <f>N513*$R$3</f>
        <v>0.375</v>
      </c>
    </row>
    <row r="514" spans="1:15">
      <c r="A514">
        <v>513</v>
      </c>
      <c r="B514">
        <f>DAY($F514)</f>
        <v>19</v>
      </c>
      <c r="C514" t="str">
        <f>TEXT(F514,"mmmm")</f>
        <v>September</v>
      </c>
      <c r="D514">
        <f>MONTH($F514)</f>
        <v>9</v>
      </c>
      <c r="E514">
        <f>YEAR($F514)</f>
        <v>2023</v>
      </c>
      <c r="F514" s="10">
        <v>45188</v>
      </c>
      <c r="G514" t="s">
        <v>542</v>
      </c>
      <c r="H514" t="s">
        <v>24</v>
      </c>
      <c r="I514">
        <v>24</v>
      </c>
      <c r="J514" t="str" cm="1">
        <f t="array" ref="J514">_xlfn.IFS(I514&lt;=30, "Young Adult", I514&gt;=50, "Senior", I514&gt;30, "Adult")</f>
        <v>Young Adult</v>
      </c>
      <c r="K514" t="s">
        <v>9</v>
      </c>
      <c r="L514">
        <v>4</v>
      </c>
      <c r="M514">
        <v>25</v>
      </c>
      <c r="N514">
        <f>L514 * M514</f>
        <v>100</v>
      </c>
      <c r="O514">
        <f>N514*$R$3</f>
        <v>1.5</v>
      </c>
    </row>
    <row r="515" spans="1:15">
      <c r="A515">
        <v>514</v>
      </c>
      <c r="B515">
        <f>DAY($F515)</f>
        <v>1</v>
      </c>
      <c r="C515" t="str">
        <f>TEXT(F515,"mmmm")</f>
        <v>March</v>
      </c>
      <c r="D515">
        <f>MONTH($F515)</f>
        <v>3</v>
      </c>
      <c r="E515">
        <f>YEAR($F515)</f>
        <v>2023</v>
      </c>
      <c r="F515" s="10">
        <v>44986</v>
      </c>
      <c r="G515" t="s">
        <v>543</v>
      </c>
      <c r="H515" t="s">
        <v>27</v>
      </c>
      <c r="I515">
        <v>18</v>
      </c>
      <c r="J515" t="str" cm="1">
        <f t="array" ref="J515">_xlfn.IFS(I515&lt;=30, "Young Adult", I515&gt;=50, "Senior", I515&gt;30, "Adult")</f>
        <v>Young Adult</v>
      </c>
      <c r="K515" t="s">
        <v>9</v>
      </c>
      <c r="L515">
        <v>1</v>
      </c>
      <c r="M515">
        <v>300</v>
      </c>
      <c r="N515">
        <f>L515 * M515</f>
        <v>300</v>
      </c>
      <c r="O515">
        <f>N515*$R$3</f>
        <v>4.5</v>
      </c>
    </row>
    <row r="516" spans="1:15">
      <c r="A516">
        <v>515</v>
      </c>
      <c r="B516">
        <f>DAY($F516)</f>
        <v>17</v>
      </c>
      <c r="C516" t="str">
        <f>TEXT(F516,"mmmm")</f>
        <v>July</v>
      </c>
      <c r="D516">
        <f>MONTH($F516)</f>
        <v>7</v>
      </c>
      <c r="E516">
        <f>YEAR($F516)</f>
        <v>2023</v>
      </c>
      <c r="F516" s="10">
        <v>45124</v>
      </c>
      <c r="G516" t="s">
        <v>544</v>
      </c>
      <c r="H516" t="s">
        <v>27</v>
      </c>
      <c r="I516">
        <v>49</v>
      </c>
      <c r="J516" t="str" cm="1">
        <f t="array" ref="J516">_xlfn.IFS(I516&lt;=30, "Young Adult", I516&gt;=50, "Senior", I516&gt;30, "Adult")</f>
        <v>Adult</v>
      </c>
      <c r="K516" t="s">
        <v>8</v>
      </c>
      <c r="L516">
        <v>3</v>
      </c>
      <c r="M516">
        <v>300</v>
      </c>
      <c r="N516">
        <f>L516 * M516</f>
        <v>900</v>
      </c>
      <c r="O516">
        <f>N516*$R$3</f>
        <v>13.5</v>
      </c>
    </row>
    <row r="517" spans="1:15">
      <c r="A517">
        <v>516</v>
      </c>
      <c r="B517">
        <f>DAY($F517)</f>
        <v>23</v>
      </c>
      <c r="C517" t="str">
        <f>TEXT(F517,"mmmm")</f>
        <v>October</v>
      </c>
      <c r="D517">
        <f>MONTH($F517)</f>
        <v>10</v>
      </c>
      <c r="E517">
        <f>YEAR($F517)</f>
        <v>2023</v>
      </c>
      <c r="F517" s="10">
        <v>45222</v>
      </c>
      <c r="G517" t="s">
        <v>545</v>
      </c>
      <c r="H517" t="s">
        <v>24</v>
      </c>
      <c r="I517">
        <v>30</v>
      </c>
      <c r="J517" t="str" cm="1">
        <f t="array" ref="J517">_xlfn.IFS(I517&lt;=30, "Young Adult", I517&gt;=50, "Senior", I517&gt;30, "Adult")</f>
        <v>Young Adult</v>
      </c>
      <c r="K517" t="s">
        <v>7</v>
      </c>
      <c r="L517">
        <v>4</v>
      </c>
      <c r="M517">
        <v>25</v>
      </c>
      <c r="N517">
        <f>L517 * M517</f>
        <v>100</v>
      </c>
      <c r="O517">
        <f>N517*$R$3</f>
        <v>1.5</v>
      </c>
    </row>
    <row r="518" spans="1:15">
      <c r="A518">
        <v>517</v>
      </c>
      <c r="B518">
        <f>DAY($F518)</f>
        <v>8</v>
      </c>
      <c r="C518" t="str">
        <f>TEXT(F518,"mmmm")</f>
        <v>April</v>
      </c>
      <c r="D518">
        <f>MONTH($F518)</f>
        <v>4</v>
      </c>
      <c r="E518">
        <f>YEAR($F518)</f>
        <v>2023</v>
      </c>
      <c r="F518" s="10">
        <v>45024</v>
      </c>
      <c r="G518" t="s">
        <v>546</v>
      </c>
      <c r="H518" t="s">
        <v>27</v>
      </c>
      <c r="I518">
        <v>47</v>
      </c>
      <c r="J518" t="str" cm="1">
        <f t="array" ref="J518">_xlfn.IFS(I518&lt;=30, "Young Adult", I518&gt;=50, "Senior", I518&gt;30, "Adult")</f>
        <v>Adult</v>
      </c>
      <c r="K518" t="s">
        <v>8</v>
      </c>
      <c r="L518">
        <v>4</v>
      </c>
      <c r="M518">
        <v>25</v>
      </c>
      <c r="N518">
        <f>L518 * M518</f>
        <v>100</v>
      </c>
      <c r="O518">
        <f>N518*$R$3</f>
        <v>1.5</v>
      </c>
    </row>
    <row r="519" spans="1:15">
      <c r="A519">
        <v>518</v>
      </c>
      <c r="B519">
        <f>DAY($F519)</f>
        <v>11</v>
      </c>
      <c r="C519" t="str">
        <f>TEXT(F519,"mmmm")</f>
        <v>May</v>
      </c>
      <c r="D519">
        <f>MONTH($F519)</f>
        <v>5</v>
      </c>
      <c r="E519">
        <f>YEAR($F519)</f>
        <v>2023</v>
      </c>
      <c r="F519" s="10">
        <v>45057</v>
      </c>
      <c r="G519" t="s">
        <v>547</v>
      </c>
      <c r="H519" t="s">
        <v>27</v>
      </c>
      <c r="I519">
        <v>40</v>
      </c>
      <c r="J519" t="str" cm="1">
        <f t="array" ref="J519">_xlfn.IFS(I519&lt;=30, "Young Adult", I519&gt;=50, "Senior", I519&gt;30, "Adult")</f>
        <v>Adult</v>
      </c>
      <c r="K519" t="s">
        <v>8</v>
      </c>
      <c r="L519">
        <v>1</v>
      </c>
      <c r="M519">
        <v>30</v>
      </c>
      <c r="N519">
        <f>L519 * M519</f>
        <v>30</v>
      </c>
      <c r="O519">
        <f>N519*$R$3</f>
        <v>0.44999999999999996</v>
      </c>
    </row>
    <row r="520" spans="1:15">
      <c r="A520">
        <v>519</v>
      </c>
      <c r="B520">
        <f>DAY($F520)</f>
        <v>23</v>
      </c>
      <c r="C520" t="str">
        <f>TEXT(F520,"mmmm")</f>
        <v>January</v>
      </c>
      <c r="D520">
        <f>MONTH($F520)</f>
        <v>1</v>
      </c>
      <c r="E520">
        <f>YEAR($F520)</f>
        <v>2023</v>
      </c>
      <c r="F520" s="10">
        <v>44949</v>
      </c>
      <c r="G520" t="s">
        <v>548</v>
      </c>
      <c r="H520" t="s">
        <v>27</v>
      </c>
      <c r="I520">
        <v>36</v>
      </c>
      <c r="J520" t="str" cm="1">
        <f t="array" ref="J520">_xlfn.IFS(I520&lt;=30, "Young Adult", I520&gt;=50, "Senior", I520&gt;30, "Adult")</f>
        <v>Adult</v>
      </c>
      <c r="K520" t="s">
        <v>9</v>
      </c>
      <c r="L520">
        <v>4</v>
      </c>
      <c r="M520">
        <v>30</v>
      </c>
      <c r="N520">
        <f>L520 * M520</f>
        <v>120</v>
      </c>
      <c r="O520">
        <f>N520*$R$3</f>
        <v>1.7999999999999998</v>
      </c>
    </row>
    <row r="521" spans="1:15">
      <c r="A521">
        <v>520</v>
      </c>
      <c r="B521">
        <f>DAY($F521)</f>
        <v>29</v>
      </c>
      <c r="C521" t="str">
        <f>TEXT(F521,"mmmm")</f>
        <v>December</v>
      </c>
      <c r="D521">
        <f>MONTH($F521)</f>
        <v>12</v>
      </c>
      <c r="E521">
        <f>YEAR($F521)</f>
        <v>2023</v>
      </c>
      <c r="F521" s="10">
        <v>45289</v>
      </c>
      <c r="G521" t="s">
        <v>549</v>
      </c>
      <c r="H521" t="s">
        <v>27</v>
      </c>
      <c r="I521">
        <v>49</v>
      </c>
      <c r="J521" t="str" cm="1">
        <f t="array" ref="J521">_xlfn.IFS(I521&lt;=30, "Young Adult", I521&gt;=50, "Senior", I521&gt;30, "Adult")</f>
        <v>Adult</v>
      </c>
      <c r="K521" t="s">
        <v>9</v>
      </c>
      <c r="L521">
        <v>4</v>
      </c>
      <c r="M521">
        <v>25</v>
      </c>
      <c r="N521">
        <f>L521 * M521</f>
        <v>100</v>
      </c>
      <c r="O521">
        <f>N521*$R$3</f>
        <v>1.5</v>
      </c>
    </row>
    <row r="522" spans="1:15">
      <c r="A522">
        <v>521</v>
      </c>
      <c r="B522">
        <f>DAY($F522)</f>
        <v>12</v>
      </c>
      <c r="C522" t="str">
        <f>TEXT(F522,"mmmm")</f>
        <v>August</v>
      </c>
      <c r="D522">
        <f>MONTH($F522)</f>
        <v>8</v>
      </c>
      <c r="E522">
        <f>YEAR($F522)</f>
        <v>2023</v>
      </c>
      <c r="F522" s="10">
        <v>45150</v>
      </c>
      <c r="G522" t="s">
        <v>550</v>
      </c>
      <c r="H522" t="s">
        <v>27</v>
      </c>
      <c r="I522">
        <v>47</v>
      </c>
      <c r="J522" t="str" cm="1">
        <f t="array" ref="J522">_xlfn.IFS(I522&lt;=30, "Young Adult", I522&gt;=50, "Senior", I522&gt;30, "Adult")</f>
        <v>Adult</v>
      </c>
      <c r="K522" t="s">
        <v>8</v>
      </c>
      <c r="L522">
        <v>4</v>
      </c>
      <c r="M522">
        <v>30</v>
      </c>
      <c r="N522">
        <f>L522 * M522</f>
        <v>120</v>
      </c>
      <c r="O522">
        <f>N522*$R$3</f>
        <v>1.7999999999999998</v>
      </c>
    </row>
    <row r="523" spans="1:15">
      <c r="A523">
        <v>522</v>
      </c>
      <c r="B523">
        <f>DAY($F523)</f>
        <v>1</v>
      </c>
      <c r="C523" t="str">
        <f>TEXT(F523,"mmmm")</f>
        <v>January</v>
      </c>
      <c r="D523">
        <f>MONTH($F523)</f>
        <v>1</v>
      </c>
      <c r="E523">
        <f>YEAR($F523)</f>
        <v>2023</v>
      </c>
      <c r="F523" s="10">
        <v>44927</v>
      </c>
      <c r="G523" t="s">
        <v>551</v>
      </c>
      <c r="H523" t="s">
        <v>24</v>
      </c>
      <c r="I523">
        <v>46</v>
      </c>
      <c r="J523" t="str" cm="1">
        <f t="array" ref="J523">_xlfn.IFS(I523&lt;=30, "Young Adult", I523&gt;=50, "Senior", I523&gt;30, "Adult")</f>
        <v>Adult</v>
      </c>
      <c r="K523" t="s">
        <v>7</v>
      </c>
      <c r="L523">
        <v>3</v>
      </c>
      <c r="M523">
        <v>500</v>
      </c>
      <c r="N523">
        <f>L523 * M523</f>
        <v>1500</v>
      </c>
      <c r="O523">
        <f>N523*$R$3</f>
        <v>22.5</v>
      </c>
    </row>
    <row r="524" spans="1:15">
      <c r="A524">
        <v>523</v>
      </c>
      <c r="B524">
        <f>DAY($F524)</f>
        <v>24</v>
      </c>
      <c r="C524" t="str">
        <f>TEXT(F524,"mmmm")</f>
        <v>September</v>
      </c>
      <c r="D524">
        <f>MONTH($F524)</f>
        <v>9</v>
      </c>
      <c r="E524">
        <f>YEAR($F524)</f>
        <v>2023</v>
      </c>
      <c r="F524" s="10">
        <v>45193</v>
      </c>
      <c r="G524" t="s">
        <v>552</v>
      </c>
      <c r="H524" t="s">
        <v>27</v>
      </c>
      <c r="I524">
        <v>62</v>
      </c>
      <c r="J524" t="str" cm="1">
        <f t="array" ref="J524">_xlfn.IFS(I524&lt;=30, "Young Adult", I524&gt;=50, "Senior", I524&gt;30, "Adult")</f>
        <v>Senior</v>
      </c>
      <c r="K524" t="s">
        <v>9</v>
      </c>
      <c r="L524">
        <v>1</v>
      </c>
      <c r="M524">
        <v>300</v>
      </c>
      <c r="N524">
        <f>L524 * M524</f>
        <v>300</v>
      </c>
      <c r="O524">
        <f>N524*$R$3</f>
        <v>4.5</v>
      </c>
    </row>
    <row r="525" spans="1:15">
      <c r="A525">
        <v>524</v>
      </c>
      <c r="B525">
        <f>DAY($F525)</f>
        <v>3</v>
      </c>
      <c r="C525" t="str">
        <f>TEXT(F525,"mmmm")</f>
        <v>October</v>
      </c>
      <c r="D525">
        <f>MONTH($F525)</f>
        <v>10</v>
      </c>
      <c r="E525">
        <f>YEAR($F525)</f>
        <v>2023</v>
      </c>
      <c r="F525" s="10">
        <v>45202</v>
      </c>
      <c r="G525" t="s">
        <v>553</v>
      </c>
      <c r="H525" t="s">
        <v>24</v>
      </c>
      <c r="I525">
        <v>46</v>
      </c>
      <c r="J525" t="str" cm="1">
        <f t="array" ref="J525">_xlfn.IFS(I525&lt;=30, "Young Adult", I525&gt;=50, "Senior", I525&gt;30, "Adult")</f>
        <v>Adult</v>
      </c>
      <c r="K525" t="s">
        <v>7</v>
      </c>
      <c r="L525">
        <v>4</v>
      </c>
      <c r="M525">
        <v>300</v>
      </c>
      <c r="N525">
        <f>L525 * M525</f>
        <v>1200</v>
      </c>
      <c r="O525">
        <f>N525*$R$3</f>
        <v>18</v>
      </c>
    </row>
    <row r="526" spans="1:15">
      <c r="A526">
        <v>525</v>
      </c>
      <c r="B526">
        <f>DAY($F526)</f>
        <v>18</v>
      </c>
      <c r="C526" t="str">
        <f>TEXT(F526,"mmmm")</f>
        <v>December</v>
      </c>
      <c r="D526">
        <f>MONTH($F526)</f>
        <v>12</v>
      </c>
      <c r="E526">
        <f>YEAR($F526)</f>
        <v>2023</v>
      </c>
      <c r="F526" s="10">
        <v>45278</v>
      </c>
      <c r="G526" t="s">
        <v>554</v>
      </c>
      <c r="H526" t="s">
        <v>27</v>
      </c>
      <c r="I526">
        <v>47</v>
      </c>
      <c r="J526" t="str" cm="1">
        <f t="array" ref="J526">_xlfn.IFS(I526&lt;=30, "Young Adult", I526&gt;=50, "Senior", I526&gt;30, "Adult")</f>
        <v>Adult</v>
      </c>
      <c r="K526" t="s">
        <v>7</v>
      </c>
      <c r="L526">
        <v>2</v>
      </c>
      <c r="M526">
        <v>25</v>
      </c>
      <c r="N526">
        <f>L526 * M526</f>
        <v>50</v>
      </c>
      <c r="O526">
        <f>N526*$R$3</f>
        <v>0.75</v>
      </c>
    </row>
    <row r="527" spans="1:15">
      <c r="A527">
        <v>526</v>
      </c>
      <c r="B527">
        <f>DAY($F527)</f>
        <v>10</v>
      </c>
      <c r="C527" t="str">
        <f>TEXT(F527,"mmmm")</f>
        <v>December</v>
      </c>
      <c r="D527">
        <f>MONTH($F527)</f>
        <v>12</v>
      </c>
      <c r="E527">
        <f>YEAR($F527)</f>
        <v>2023</v>
      </c>
      <c r="F527" s="10">
        <v>45270</v>
      </c>
      <c r="G527" t="s">
        <v>555</v>
      </c>
      <c r="H527" t="s">
        <v>24</v>
      </c>
      <c r="I527">
        <v>33</v>
      </c>
      <c r="J527" t="str" cm="1">
        <f t="array" ref="J527">_xlfn.IFS(I527&lt;=30, "Young Adult", I527&gt;=50, "Senior", I527&gt;30, "Adult")</f>
        <v>Adult</v>
      </c>
      <c r="K527" t="s">
        <v>8</v>
      </c>
      <c r="L527">
        <v>2</v>
      </c>
      <c r="M527">
        <v>50</v>
      </c>
      <c r="N527">
        <f>L527 * M527</f>
        <v>100</v>
      </c>
      <c r="O527">
        <f>N527*$R$3</f>
        <v>1.5</v>
      </c>
    </row>
    <row r="528" spans="1:15">
      <c r="A528">
        <v>527</v>
      </c>
      <c r="B528">
        <f>DAY($F528)</f>
        <v>11</v>
      </c>
      <c r="C528" t="str">
        <f>TEXT(F528,"mmmm")</f>
        <v>April</v>
      </c>
      <c r="D528">
        <f>MONTH($F528)</f>
        <v>4</v>
      </c>
      <c r="E528">
        <f>YEAR($F528)</f>
        <v>2023</v>
      </c>
      <c r="F528" s="10">
        <v>45027</v>
      </c>
      <c r="G528" t="s">
        <v>556</v>
      </c>
      <c r="H528" t="s">
        <v>24</v>
      </c>
      <c r="I528">
        <v>57</v>
      </c>
      <c r="J528" t="str" cm="1">
        <f t="array" ref="J528">_xlfn.IFS(I528&lt;=30, "Young Adult", I528&gt;=50, "Senior", I528&gt;30, "Adult")</f>
        <v>Senior</v>
      </c>
      <c r="K528" t="s">
        <v>8</v>
      </c>
      <c r="L528">
        <v>2</v>
      </c>
      <c r="M528">
        <v>25</v>
      </c>
      <c r="N528">
        <f>L528 * M528</f>
        <v>50</v>
      </c>
      <c r="O528">
        <f>N528*$R$3</f>
        <v>0.75</v>
      </c>
    </row>
    <row r="529" spans="1:15">
      <c r="A529">
        <v>528</v>
      </c>
      <c r="B529">
        <f>DAY($F529)</f>
        <v>6</v>
      </c>
      <c r="C529" t="str">
        <f>TEXT(F529,"mmmm")</f>
        <v>July</v>
      </c>
      <c r="D529">
        <f>MONTH($F529)</f>
        <v>7</v>
      </c>
      <c r="E529">
        <f>YEAR($F529)</f>
        <v>2023</v>
      </c>
      <c r="F529" s="10">
        <v>45113</v>
      </c>
      <c r="G529" t="s">
        <v>557</v>
      </c>
      <c r="H529" t="s">
        <v>27</v>
      </c>
      <c r="I529">
        <v>36</v>
      </c>
      <c r="J529" t="str" cm="1">
        <f t="array" ref="J529">_xlfn.IFS(I529&lt;=30, "Young Adult", I529&gt;=50, "Senior", I529&gt;30, "Adult")</f>
        <v>Adult</v>
      </c>
      <c r="K529" t="s">
        <v>8</v>
      </c>
      <c r="L529">
        <v>2</v>
      </c>
      <c r="M529">
        <v>30</v>
      </c>
      <c r="N529">
        <f>L529 * M529</f>
        <v>60</v>
      </c>
      <c r="O529">
        <f>N529*$R$3</f>
        <v>0.89999999999999991</v>
      </c>
    </row>
    <row r="530" spans="1:15">
      <c r="A530">
        <v>529</v>
      </c>
      <c r="B530">
        <f>DAY($F530)</f>
        <v>9</v>
      </c>
      <c r="C530" t="str">
        <f>TEXT(F530,"mmmm")</f>
        <v>August</v>
      </c>
      <c r="D530">
        <f>MONTH($F530)</f>
        <v>8</v>
      </c>
      <c r="E530">
        <f>YEAR($F530)</f>
        <v>2023</v>
      </c>
      <c r="F530" s="10">
        <v>45147</v>
      </c>
      <c r="G530" t="s">
        <v>558</v>
      </c>
      <c r="H530" t="s">
        <v>27</v>
      </c>
      <c r="I530">
        <v>35</v>
      </c>
      <c r="J530" t="str" cm="1">
        <f t="array" ref="J530">_xlfn.IFS(I530&lt;=30, "Young Adult", I530&gt;=50, "Senior", I530&gt;30, "Adult")</f>
        <v>Adult</v>
      </c>
      <c r="K530" t="s">
        <v>8</v>
      </c>
      <c r="L530">
        <v>3</v>
      </c>
      <c r="M530">
        <v>50</v>
      </c>
      <c r="N530">
        <f>L530 * M530</f>
        <v>150</v>
      </c>
      <c r="O530">
        <f>N530*$R$3</f>
        <v>2.25</v>
      </c>
    </row>
    <row r="531" spans="1:15">
      <c r="A531">
        <v>530</v>
      </c>
      <c r="B531">
        <f>DAY($F531)</f>
        <v>5</v>
      </c>
      <c r="C531" t="str">
        <f>TEXT(F531,"mmmm")</f>
        <v>February</v>
      </c>
      <c r="D531">
        <f>MONTH($F531)</f>
        <v>2</v>
      </c>
      <c r="E531">
        <f>YEAR($F531)</f>
        <v>2023</v>
      </c>
      <c r="F531" s="10">
        <v>44962</v>
      </c>
      <c r="G531" t="s">
        <v>559</v>
      </c>
      <c r="H531" t="s">
        <v>27</v>
      </c>
      <c r="I531">
        <v>18</v>
      </c>
      <c r="J531" t="str" cm="1">
        <f t="array" ref="J531">_xlfn.IFS(I531&lt;=30, "Young Adult", I531&gt;=50, "Senior", I531&gt;30, "Adult")</f>
        <v>Young Adult</v>
      </c>
      <c r="K531" t="s">
        <v>9</v>
      </c>
      <c r="L531">
        <v>4</v>
      </c>
      <c r="M531">
        <v>30</v>
      </c>
      <c r="N531">
        <f>L531 * M531</f>
        <v>120</v>
      </c>
      <c r="O531">
        <f>N531*$R$3</f>
        <v>1.7999999999999998</v>
      </c>
    </row>
    <row r="532" spans="1:15">
      <c r="A532">
        <v>531</v>
      </c>
      <c r="B532">
        <f>DAY($F532)</f>
        <v>7</v>
      </c>
      <c r="C532" t="str">
        <f>TEXT(F532,"mmmm")</f>
        <v>December</v>
      </c>
      <c r="D532">
        <f>MONTH($F532)</f>
        <v>12</v>
      </c>
      <c r="E532">
        <f>YEAR($F532)</f>
        <v>2023</v>
      </c>
      <c r="F532" s="10">
        <v>45267</v>
      </c>
      <c r="G532" t="s">
        <v>560</v>
      </c>
      <c r="H532" t="s">
        <v>24</v>
      </c>
      <c r="I532">
        <v>31</v>
      </c>
      <c r="J532" t="str" cm="1">
        <f t="array" ref="J532">_xlfn.IFS(I532&lt;=30, "Young Adult", I532&gt;=50, "Senior", I532&gt;30, "Adult")</f>
        <v>Adult</v>
      </c>
      <c r="K532" t="s">
        <v>9</v>
      </c>
      <c r="L532">
        <v>1</v>
      </c>
      <c r="M532">
        <v>500</v>
      </c>
      <c r="N532">
        <f>L532 * M532</f>
        <v>500</v>
      </c>
      <c r="O532">
        <f>N532*$R$3</f>
        <v>7.5</v>
      </c>
    </row>
    <row r="533" spans="1:15">
      <c r="A533">
        <v>532</v>
      </c>
      <c r="B533">
        <f>DAY($F533)</f>
        <v>19</v>
      </c>
      <c r="C533" t="str">
        <f>TEXT(F533,"mmmm")</f>
        <v>June</v>
      </c>
      <c r="D533">
        <f>MONTH($F533)</f>
        <v>6</v>
      </c>
      <c r="E533">
        <f>YEAR($F533)</f>
        <v>2023</v>
      </c>
      <c r="F533" s="10">
        <v>45096</v>
      </c>
      <c r="G533" t="s">
        <v>561</v>
      </c>
      <c r="H533" t="s">
        <v>27</v>
      </c>
      <c r="I533">
        <v>64</v>
      </c>
      <c r="J533" t="str" cm="1">
        <f t="array" ref="J533">_xlfn.IFS(I533&lt;=30, "Young Adult", I533&gt;=50, "Senior", I533&gt;30, "Adult")</f>
        <v>Senior</v>
      </c>
      <c r="K533" t="s">
        <v>8</v>
      </c>
      <c r="L533">
        <v>4</v>
      </c>
      <c r="M533">
        <v>30</v>
      </c>
      <c r="N533">
        <f>L533 * M533</f>
        <v>120</v>
      </c>
      <c r="O533">
        <f>N533*$R$3</f>
        <v>1.7999999999999998</v>
      </c>
    </row>
    <row r="534" spans="1:15">
      <c r="A534">
        <v>533</v>
      </c>
      <c r="B534">
        <f>DAY($F534)</f>
        <v>16</v>
      </c>
      <c r="C534" t="str">
        <f>TEXT(F534,"mmmm")</f>
        <v>November</v>
      </c>
      <c r="D534">
        <f>MONTH($F534)</f>
        <v>11</v>
      </c>
      <c r="E534">
        <f>YEAR($F534)</f>
        <v>2023</v>
      </c>
      <c r="F534" s="10">
        <v>45246</v>
      </c>
      <c r="G534" t="s">
        <v>562</v>
      </c>
      <c r="H534" t="s">
        <v>24</v>
      </c>
      <c r="I534">
        <v>19</v>
      </c>
      <c r="J534" t="str" cm="1">
        <f t="array" ref="J534">_xlfn.IFS(I534&lt;=30, "Young Adult", I534&gt;=50, "Senior", I534&gt;30, "Adult")</f>
        <v>Young Adult</v>
      </c>
      <c r="K534" t="s">
        <v>9</v>
      </c>
      <c r="L534">
        <v>3</v>
      </c>
      <c r="M534">
        <v>500</v>
      </c>
      <c r="N534">
        <f>L534 * M534</f>
        <v>1500</v>
      </c>
      <c r="O534">
        <f>N534*$R$3</f>
        <v>22.5</v>
      </c>
    </row>
    <row r="535" spans="1:15">
      <c r="A535">
        <v>534</v>
      </c>
      <c r="B535">
        <f>DAY($F535)</f>
        <v>10</v>
      </c>
      <c r="C535" t="str">
        <f>TEXT(F535,"mmmm")</f>
        <v>June</v>
      </c>
      <c r="D535">
        <f>MONTH($F535)</f>
        <v>6</v>
      </c>
      <c r="E535">
        <f>YEAR($F535)</f>
        <v>2023</v>
      </c>
      <c r="F535" s="10">
        <v>45087</v>
      </c>
      <c r="G535" t="s">
        <v>563</v>
      </c>
      <c r="H535" t="s">
        <v>24</v>
      </c>
      <c r="I535">
        <v>45</v>
      </c>
      <c r="J535" t="str" cm="1">
        <f t="array" ref="J535">_xlfn.IFS(I535&lt;=30, "Young Adult", I535&gt;=50, "Senior", I535&gt;30, "Adult")</f>
        <v>Adult</v>
      </c>
      <c r="K535" t="s">
        <v>8</v>
      </c>
      <c r="L535">
        <v>2</v>
      </c>
      <c r="M535">
        <v>500</v>
      </c>
      <c r="N535">
        <f>L535 * M535</f>
        <v>1000</v>
      </c>
      <c r="O535">
        <f>N535*$R$3</f>
        <v>15</v>
      </c>
    </row>
    <row r="536" spans="1:15">
      <c r="A536">
        <v>535</v>
      </c>
      <c r="B536">
        <f>DAY($F536)</f>
        <v>6</v>
      </c>
      <c r="C536" t="str">
        <f>TEXT(F536,"mmmm")</f>
        <v>December</v>
      </c>
      <c r="D536">
        <f>MONTH($F536)</f>
        <v>12</v>
      </c>
      <c r="E536">
        <f>YEAR($F536)</f>
        <v>2023</v>
      </c>
      <c r="F536" s="10">
        <v>45266</v>
      </c>
      <c r="G536" t="s">
        <v>564</v>
      </c>
      <c r="H536" t="s">
        <v>24</v>
      </c>
      <c r="I536">
        <v>47</v>
      </c>
      <c r="J536" t="str" cm="1">
        <f t="array" ref="J536">_xlfn.IFS(I536&lt;=30, "Young Adult", I536&gt;=50, "Senior", I536&gt;30, "Adult")</f>
        <v>Adult</v>
      </c>
      <c r="K536" t="s">
        <v>7</v>
      </c>
      <c r="L536">
        <v>3</v>
      </c>
      <c r="M536">
        <v>30</v>
      </c>
      <c r="N536">
        <f>L536 * M536</f>
        <v>90</v>
      </c>
      <c r="O536">
        <f>N536*$R$3</f>
        <v>1.3499999999999999</v>
      </c>
    </row>
    <row r="537" spans="1:15">
      <c r="A537">
        <v>536</v>
      </c>
      <c r="B537">
        <f>DAY($F537)</f>
        <v>5</v>
      </c>
      <c r="C537" t="str">
        <f>TEXT(F537,"mmmm")</f>
        <v>March</v>
      </c>
      <c r="D537">
        <f>MONTH($F537)</f>
        <v>3</v>
      </c>
      <c r="E537">
        <f>YEAR($F537)</f>
        <v>2023</v>
      </c>
      <c r="F537" s="10">
        <v>44990</v>
      </c>
      <c r="G537" t="s">
        <v>565</v>
      </c>
      <c r="H537" t="s">
        <v>27</v>
      </c>
      <c r="I537">
        <v>55</v>
      </c>
      <c r="J537" t="str" cm="1">
        <f t="array" ref="J537">_xlfn.IFS(I537&lt;=30, "Young Adult", I537&gt;=50, "Senior", I537&gt;30, "Adult")</f>
        <v>Senior</v>
      </c>
      <c r="K537" t="s">
        <v>7</v>
      </c>
      <c r="L537">
        <v>4</v>
      </c>
      <c r="M537">
        <v>30</v>
      </c>
      <c r="N537">
        <f>L537 * M537</f>
        <v>120</v>
      </c>
      <c r="O537">
        <f>N537*$R$3</f>
        <v>1.7999999999999998</v>
      </c>
    </row>
    <row r="538" spans="1:15">
      <c r="A538">
        <v>537</v>
      </c>
      <c r="B538">
        <f>DAY($F538)</f>
        <v>3</v>
      </c>
      <c r="C538" t="str">
        <f>TEXT(F538,"mmmm")</f>
        <v>June</v>
      </c>
      <c r="D538">
        <f>MONTH($F538)</f>
        <v>6</v>
      </c>
      <c r="E538">
        <f>YEAR($F538)</f>
        <v>2023</v>
      </c>
      <c r="F538" s="10">
        <v>45080</v>
      </c>
      <c r="G538" t="s">
        <v>566</v>
      </c>
      <c r="H538" t="s">
        <v>27</v>
      </c>
      <c r="I538">
        <v>21</v>
      </c>
      <c r="J538" t="str" cm="1">
        <f t="array" ref="J538">_xlfn.IFS(I538&lt;=30, "Young Adult", I538&gt;=50, "Senior", I538&gt;30, "Adult")</f>
        <v>Young Adult</v>
      </c>
      <c r="K538" t="s">
        <v>7</v>
      </c>
      <c r="L538">
        <v>1</v>
      </c>
      <c r="M538">
        <v>500</v>
      </c>
      <c r="N538">
        <f>L538 * M538</f>
        <v>500</v>
      </c>
      <c r="O538">
        <f>N538*$R$3</f>
        <v>7.5</v>
      </c>
    </row>
    <row r="539" spans="1:15">
      <c r="A539">
        <v>538</v>
      </c>
      <c r="B539">
        <f>DAY($F539)</f>
        <v>17</v>
      </c>
      <c r="C539" t="str">
        <f>TEXT(F539,"mmmm")</f>
        <v>September</v>
      </c>
      <c r="D539">
        <f>MONTH($F539)</f>
        <v>9</v>
      </c>
      <c r="E539">
        <f>YEAR($F539)</f>
        <v>2023</v>
      </c>
      <c r="F539" s="10">
        <v>45186</v>
      </c>
      <c r="G539" t="s">
        <v>567</v>
      </c>
      <c r="H539" t="s">
        <v>24</v>
      </c>
      <c r="I539">
        <v>18</v>
      </c>
      <c r="J539" t="str" cm="1">
        <f t="array" ref="J539">_xlfn.IFS(I539&lt;=30, "Young Adult", I539&gt;=50, "Senior", I539&gt;30, "Adult")</f>
        <v>Young Adult</v>
      </c>
      <c r="K539" t="s">
        <v>8</v>
      </c>
      <c r="L539">
        <v>3</v>
      </c>
      <c r="M539">
        <v>50</v>
      </c>
      <c r="N539">
        <f>L539 * M539</f>
        <v>150</v>
      </c>
      <c r="O539">
        <f>N539*$R$3</f>
        <v>2.25</v>
      </c>
    </row>
    <row r="540" spans="1:15">
      <c r="A540">
        <v>539</v>
      </c>
      <c r="B540">
        <f>DAY($F540)</f>
        <v>8</v>
      </c>
      <c r="C540" t="str">
        <f>TEXT(F540,"mmmm")</f>
        <v>June</v>
      </c>
      <c r="D540">
        <f>MONTH($F540)</f>
        <v>6</v>
      </c>
      <c r="E540">
        <f>YEAR($F540)</f>
        <v>2023</v>
      </c>
      <c r="F540" s="10">
        <v>45085</v>
      </c>
      <c r="G540" t="s">
        <v>568</v>
      </c>
      <c r="H540" t="s">
        <v>24</v>
      </c>
      <c r="I540">
        <v>25</v>
      </c>
      <c r="J540" t="str" cm="1">
        <f t="array" ref="J540">_xlfn.IFS(I540&lt;=30, "Young Adult", I540&gt;=50, "Senior", I540&gt;30, "Adult")</f>
        <v>Young Adult</v>
      </c>
      <c r="K540" t="s">
        <v>7</v>
      </c>
      <c r="L540">
        <v>1</v>
      </c>
      <c r="M540">
        <v>500</v>
      </c>
      <c r="N540">
        <f>L540 * M540</f>
        <v>500</v>
      </c>
      <c r="O540">
        <f>N540*$R$3</f>
        <v>7.5</v>
      </c>
    </row>
    <row r="541" spans="1:15">
      <c r="A541">
        <v>540</v>
      </c>
      <c r="B541">
        <f>DAY($F541)</f>
        <v>8</v>
      </c>
      <c r="C541" t="str">
        <f>TEXT(F541,"mmmm")</f>
        <v>December</v>
      </c>
      <c r="D541">
        <f>MONTH($F541)</f>
        <v>12</v>
      </c>
      <c r="E541">
        <f>YEAR($F541)</f>
        <v>2023</v>
      </c>
      <c r="F541" s="10">
        <v>45268</v>
      </c>
      <c r="G541" t="s">
        <v>569</v>
      </c>
      <c r="H541" t="s">
        <v>27</v>
      </c>
      <c r="I541">
        <v>46</v>
      </c>
      <c r="J541" t="str" cm="1">
        <f t="array" ref="J541">_xlfn.IFS(I541&lt;=30, "Young Adult", I541&gt;=50, "Senior", I541&gt;30, "Adult")</f>
        <v>Adult</v>
      </c>
      <c r="K541" t="s">
        <v>9</v>
      </c>
      <c r="L541">
        <v>3</v>
      </c>
      <c r="M541">
        <v>300</v>
      </c>
      <c r="N541">
        <f>L541 * M541</f>
        <v>900</v>
      </c>
      <c r="O541">
        <f>N541*$R$3</f>
        <v>13.5</v>
      </c>
    </row>
    <row r="542" spans="1:15">
      <c r="A542">
        <v>541</v>
      </c>
      <c r="B542">
        <f>DAY($F542)</f>
        <v>29</v>
      </c>
      <c r="C542" t="str">
        <f>TEXT(F542,"mmmm")</f>
        <v>July</v>
      </c>
      <c r="D542">
        <f>MONTH($F542)</f>
        <v>7</v>
      </c>
      <c r="E542">
        <f>YEAR($F542)</f>
        <v>2023</v>
      </c>
      <c r="F542" s="10">
        <v>45136</v>
      </c>
      <c r="G542" t="s">
        <v>570</v>
      </c>
      <c r="H542" t="s">
        <v>24</v>
      </c>
      <c r="I542">
        <v>56</v>
      </c>
      <c r="J542" t="str" cm="1">
        <f t="array" ref="J542">_xlfn.IFS(I542&lt;=30, "Young Adult", I542&gt;=50, "Senior", I542&gt;30, "Adult")</f>
        <v>Senior</v>
      </c>
      <c r="K542" t="s">
        <v>7</v>
      </c>
      <c r="L542">
        <v>1</v>
      </c>
      <c r="M542">
        <v>500</v>
      </c>
      <c r="N542">
        <f>L542 * M542</f>
        <v>500</v>
      </c>
      <c r="O542">
        <f>N542*$R$3</f>
        <v>7.5</v>
      </c>
    </row>
    <row r="543" spans="1:15">
      <c r="A543">
        <v>542</v>
      </c>
      <c r="B543">
        <f>DAY($F543)</f>
        <v>17</v>
      </c>
      <c r="C543" t="str">
        <f>TEXT(F543,"mmmm")</f>
        <v>June</v>
      </c>
      <c r="D543">
        <f>MONTH($F543)</f>
        <v>6</v>
      </c>
      <c r="E543">
        <f>YEAR($F543)</f>
        <v>2023</v>
      </c>
      <c r="F543" s="10">
        <v>45094</v>
      </c>
      <c r="G543" t="s">
        <v>571</v>
      </c>
      <c r="H543" t="s">
        <v>27</v>
      </c>
      <c r="I543">
        <v>20</v>
      </c>
      <c r="J543" t="str" cm="1">
        <f t="array" ref="J543">_xlfn.IFS(I543&lt;=30, "Young Adult", I543&gt;=50, "Senior", I543&gt;30, "Adult")</f>
        <v>Young Adult</v>
      </c>
      <c r="K543" t="s">
        <v>7</v>
      </c>
      <c r="L543">
        <v>1</v>
      </c>
      <c r="M543">
        <v>50</v>
      </c>
      <c r="N543">
        <f>L543 * M543</f>
        <v>50</v>
      </c>
      <c r="O543">
        <f>N543*$R$3</f>
        <v>0.75</v>
      </c>
    </row>
    <row r="544" spans="1:15">
      <c r="A544">
        <v>543</v>
      </c>
      <c r="B544">
        <f>DAY($F544)</f>
        <v>26</v>
      </c>
      <c r="C544" t="str">
        <f>TEXT(F544,"mmmm")</f>
        <v>July</v>
      </c>
      <c r="D544">
        <f>MONTH($F544)</f>
        <v>7</v>
      </c>
      <c r="E544">
        <f>YEAR($F544)</f>
        <v>2023</v>
      </c>
      <c r="F544" s="10">
        <v>45133</v>
      </c>
      <c r="G544" t="s">
        <v>572</v>
      </c>
      <c r="H544" t="s">
        <v>24</v>
      </c>
      <c r="I544">
        <v>49</v>
      </c>
      <c r="J544" t="str" cm="1">
        <f t="array" ref="J544">_xlfn.IFS(I544&lt;=30, "Young Adult", I544&gt;=50, "Senior", I544&gt;30, "Adult")</f>
        <v>Adult</v>
      </c>
      <c r="K544" t="s">
        <v>7</v>
      </c>
      <c r="L544">
        <v>2</v>
      </c>
      <c r="M544">
        <v>300</v>
      </c>
      <c r="N544">
        <f>L544 * M544</f>
        <v>600</v>
      </c>
      <c r="O544">
        <f>N544*$R$3</f>
        <v>9</v>
      </c>
    </row>
    <row r="545" spans="1:15">
      <c r="A545">
        <v>544</v>
      </c>
      <c r="B545">
        <f>DAY($F545)</f>
        <v>23</v>
      </c>
      <c r="C545" t="str">
        <f>TEXT(F545,"mmmm")</f>
        <v>December</v>
      </c>
      <c r="D545">
        <f>MONTH($F545)</f>
        <v>12</v>
      </c>
      <c r="E545">
        <f>YEAR($F545)</f>
        <v>2023</v>
      </c>
      <c r="F545" s="10">
        <v>45283</v>
      </c>
      <c r="G545" t="s">
        <v>573</v>
      </c>
      <c r="H545" t="s">
        <v>27</v>
      </c>
      <c r="I545">
        <v>27</v>
      </c>
      <c r="J545" t="str" cm="1">
        <f t="array" ref="J545">_xlfn.IFS(I545&lt;=30, "Young Adult", I545&gt;=50, "Senior", I545&gt;30, "Adult")</f>
        <v>Young Adult</v>
      </c>
      <c r="K545" t="s">
        <v>9</v>
      </c>
      <c r="L545">
        <v>1</v>
      </c>
      <c r="M545">
        <v>25</v>
      </c>
      <c r="N545">
        <f>L545 * M545</f>
        <v>25</v>
      </c>
      <c r="O545">
        <f>N545*$R$3</f>
        <v>0.375</v>
      </c>
    </row>
    <row r="546" spans="1:15">
      <c r="A546">
        <v>545</v>
      </c>
      <c r="B546">
        <f>DAY($F546)</f>
        <v>1</v>
      </c>
      <c r="C546" t="str">
        <f>TEXT(F546,"mmmm")</f>
        <v>June</v>
      </c>
      <c r="D546">
        <f>MONTH($F546)</f>
        <v>6</v>
      </c>
      <c r="E546">
        <f>YEAR($F546)</f>
        <v>2023</v>
      </c>
      <c r="F546" s="10">
        <v>45078</v>
      </c>
      <c r="G546" t="s">
        <v>574</v>
      </c>
      <c r="H546" t="s">
        <v>24</v>
      </c>
      <c r="I546">
        <v>27</v>
      </c>
      <c r="J546" t="str" cm="1">
        <f t="array" ref="J546">_xlfn.IFS(I546&lt;=30, "Young Adult", I546&gt;=50, "Senior", I546&gt;30, "Adult")</f>
        <v>Young Adult</v>
      </c>
      <c r="K546" t="s">
        <v>8</v>
      </c>
      <c r="L546">
        <v>2</v>
      </c>
      <c r="M546">
        <v>25</v>
      </c>
      <c r="N546">
        <f>L546 * M546</f>
        <v>50</v>
      </c>
      <c r="O546">
        <f>N546*$R$3</f>
        <v>0.75</v>
      </c>
    </row>
    <row r="547" spans="1:15">
      <c r="A547">
        <v>546</v>
      </c>
      <c r="B547">
        <f>DAY($F547)</f>
        <v>11</v>
      </c>
      <c r="C547" t="str">
        <f>TEXT(F547,"mmmm")</f>
        <v>October</v>
      </c>
      <c r="D547">
        <f>MONTH($F547)</f>
        <v>10</v>
      </c>
      <c r="E547">
        <f>YEAR($F547)</f>
        <v>2023</v>
      </c>
      <c r="F547" s="10">
        <v>45210</v>
      </c>
      <c r="G547" t="s">
        <v>575</v>
      </c>
      <c r="H547" t="s">
        <v>27</v>
      </c>
      <c r="I547">
        <v>36</v>
      </c>
      <c r="J547" t="str" cm="1">
        <f t="array" ref="J547">_xlfn.IFS(I547&lt;=30, "Young Adult", I547&gt;=50, "Senior", I547&gt;30, "Adult")</f>
        <v>Adult</v>
      </c>
      <c r="K547" t="s">
        <v>9</v>
      </c>
      <c r="L547">
        <v>4</v>
      </c>
      <c r="M547">
        <v>50</v>
      </c>
      <c r="N547">
        <f>L547 * M547</f>
        <v>200</v>
      </c>
      <c r="O547">
        <f>N547*$R$3</f>
        <v>3</v>
      </c>
    </row>
    <row r="548" spans="1:15">
      <c r="A548">
        <v>547</v>
      </c>
      <c r="B548">
        <f>DAY($F548)</f>
        <v>7</v>
      </c>
      <c r="C548" t="str">
        <f>TEXT(F548,"mmmm")</f>
        <v>March</v>
      </c>
      <c r="D548">
        <f>MONTH($F548)</f>
        <v>3</v>
      </c>
      <c r="E548">
        <f>YEAR($F548)</f>
        <v>2023</v>
      </c>
      <c r="F548" s="10">
        <v>44992</v>
      </c>
      <c r="G548" t="s">
        <v>576</v>
      </c>
      <c r="H548" t="s">
        <v>24</v>
      </c>
      <c r="I548">
        <v>63</v>
      </c>
      <c r="J548" t="str" cm="1">
        <f t="array" ref="J548">_xlfn.IFS(I548&lt;=30, "Young Adult", I548&gt;=50, "Senior", I548&gt;30, "Adult")</f>
        <v>Senior</v>
      </c>
      <c r="K548" t="s">
        <v>8</v>
      </c>
      <c r="L548">
        <v>4</v>
      </c>
      <c r="M548">
        <v>500</v>
      </c>
      <c r="N548">
        <f>L548 * M548</f>
        <v>2000</v>
      </c>
      <c r="O548">
        <f>N548*$R$3</f>
        <v>30</v>
      </c>
    </row>
    <row r="549" spans="1:15">
      <c r="A549">
        <v>548</v>
      </c>
      <c r="B549">
        <f>DAY($F549)</f>
        <v>9</v>
      </c>
      <c r="C549" t="str">
        <f>TEXT(F549,"mmmm")</f>
        <v>April</v>
      </c>
      <c r="D549">
        <f>MONTH($F549)</f>
        <v>4</v>
      </c>
      <c r="E549">
        <f>YEAR($F549)</f>
        <v>2023</v>
      </c>
      <c r="F549" s="10">
        <v>45025</v>
      </c>
      <c r="G549" t="s">
        <v>577</v>
      </c>
      <c r="H549" t="s">
        <v>27</v>
      </c>
      <c r="I549">
        <v>51</v>
      </c>
      <c r="J549" t="str" cm="1">
        <f t="array" ref="J549">_xlfn.IFS(I549&lt;=30, "Young Adult", I549&gt;=50, "Senior", I549&gt;30, "Adult")</f>
        <v>Senior</v>
      </c>
      <c r="K549" t="s">
        <v>8</v>
      </c>
      <c r="L549">
        <v>2</v>
      </c>
      <c r="M549">
        <v>30</v>
      </c>
      <c r="N549">
        <f>L549 * M549</f>
        <v>60</v>
      </c>
      <c r="O549">
        <f>N549*$R$3</f>
        <v>0.89999999999999991</v>
      </c>
    </row>
    <row r="550" spans="1:15">
      <c r="A550">
        <v>549</v>
      </c>
      <c r="B550">
        <f>DAY($F550)</f>
        <v>4</v>
      </c>
      <c r="C550" t="str">
        <f>TEXT(F550,"mmmm")</f>
        <v>August</v>
      </c>
      <c r="D550">
        <f>MONTH($F550)</f>
        <v>8</v>
      </c>
      <c r="E550">
        <f>YEAR($F550)</f>
        <v>2023</v>
      </c>
      <c r="F550" s="10">
        <v>45142</v>
      </c>
      <c r="G550" t="s">
        <v>578</v>
      </c>
      <c r="H550" t="s">
        <v>27</v>
      </c>
      <c r="I550">
        <v>50</v>
      </c>
      <c r="J550" t="str" cm="1">
        <f t="array" ref="J550">_xlfn.IFS(I550&lt;=30, "Young Adult", I550&gt;=50, "Senior", I550&gt;30, "Adult")</f>
        <v>Senior</v>
      </c>
      <c r="K550" t="s">
        <v>7</v>
      </c>
      <c r="L550">
        <v>2</v>
      </c>
      <c r="M550">
        <v>50</v>
      </c>
      <c r="N550">
        <f>L550 * M550</f>
        <v>100</v>
      </c>
      <c r="O550">
        <f>N550*$R$3</f>
        <v>1.5</v>
      </c>
    </row>
    <row r="551" spans="1:15">
      <c r="A551">
        <v>550</v>
      </c>
      <c r="B551">
        <f>DAY($F551)</f>
        <v>7</v>
      </c>
      <c r="C551" t="str">
        <f>TEXT(F551,"mmmm")</f>
        <v>December</v>
      </c>
      <c r="D551">
        <f>MONTH($F551)</f>
        <v>12</v>
      </c>
      <c r="E551">
        <f>YEAR($F551)</f>
        <v>2023</v>
      </c>
      <c r="F551" s="10">
        <v>45267</v>
      </c>
      <c r="G551" t="s">
        <v>579</v>
      </c>
      <c r="H551" t="s">
        <v>24</v>
      </c>
      <c r="I551">
        <v>40</v>
      </c>
      <c r="J551" t="str" cm="1">
        <f t="array" ref="J551">_xlfn.IFS(I551&lt;=30, "Young Adult", I551&gt;=50, "Senior", I551&gt;30, "Adult")</f>
        <v>Adult</v>
      </c>
      <c r="K551" t="s">
        <v>8</v>
      </c>
      <c r="L551">
        <v>3</v>
      </c>
      <c r="M551">
        <v>300</v>
      </c>
      <c r="N551">
        <f>L551 * M551</f>
        <v>900</v>
      </c>
      <c r="O551">
        <f>N551*$R$3</f>
        <v>13.5</v>
      </c>
    </row>
    <row r="552" spans="1:15">
      <c r="A552">
        <v>551</v>
      </c>
      <c r="B552">
        <f>DAY($F552)</f>
        <v>14</v>
      </c>
      <c r="C552" t="str">
        <f>TEXT(F552,"mmmm")</f>
        <v>July</v>
      </c>
      <c r="D552">
        <f>MONTH($F552)</f>
        <v>7</v>
      </c>
      <c r="E552">
        <f>YEAR($F552)</f>
        <v>2023</v>
      </c>
      <c r="F552" s="10">
        <v>45121</v>
      </c>
      <c r="G552" t="s">
        <v>580</v>
      </c>
      <c r="H552" t="s">
        <v>24</v>
      </c>
      <c r="I552">
        <v>45</v>
      </c>
      <c r="J552" t="str" cm="1">
        <f t="array" ref="J552">_xlfn.IFS(I552&lt;=30, "Young Adult", I552&gt;=50, "Senior", I552&gt;30, "Adult")</f>
        <v>Adult</v>
      </c>
      <c r="K552" t="s">
        <v>9</v>
      </c>
      <c r="L552">
        <v>3</v>
      </c>
      <c r="M552">
        <v>300</v>
      </c>
      <c r="N552">
        <f>L552 * M552</f>
        <v>900</v>
      </c>
      <c r="O552">
        <f>N552*$R$3</f>
        <v>13.5</v>
      </c>
    </row>
    <row r="553" spans="1:15">
      <c r="A553">
        <v>552</v>
      </c>
      <c r="B553">
        <f>DAY($F553)</f>
        <v>13</v>
      </c>
      <c r="C553" t="str">
        <f>TEXT(F553,"mmmm")</f>
        <v>December</v>
      </c>
      <c r="D553">
        <f>MONTH($F553)</f>
        <v>12</v>
      </c>
      <c r="E553">
        <f>YEAR($F553)</f>
        <v>2023</v>
      </c>
      <c r="F553" s="10">
        <v>45273</v>
      </c>
      <c r="G553" t="s">
        <v>581</v>
      </c>
      <c r="H553" t="s">
        <v>27</v>
      </c>
      <c r="I553">
        <v>49</v>
      </c>
      <c r="J553" t="str" cm="1">
        <f t="array" ref="J553">_xlfn.IFS(I553&lt;=30, "Young Adult", I553&gt;=50, "Senior", I553&gt;30, "Adult")</f>
        <v>Adult</v>
      </c>
      <c r="K553" t="s">
        <v>9</v>
      </c>
      <c r="L553">
        <v>3</v>
      </c>
      <c r="M553">
        <v>25</v>
      </c>
      <c r="N553">
        <f>L553 * M553</f>
        <v>75</v>
      </c>
      <c r="O553">
        <f>N553*$R$3</f>
        <v>1.125</v>
      </c>
    </row>
    <row r="554" spans="1:15">
      <c r="A554">
        <v>553</v>
      </c>
      <c r="B554">
        <f>DAY($F554)</f>
        <v>31</v>
      </c>
      <c r="C554" t="str">
        <f>TEXT(F554,"mmmm")</f>
        <v>March</v>
      </c>
      <c r="D554">
        <f>MONTH($F554)</f>
        <v>3</v>
      </c>
      <c r="E554">
        <f>YEAR($F554)</f>
        <v>2023</v>
      </c>
      <c r="F554" s="10">
        <v>45016</v>
      </c>
      <c r="G554" t="s">
        <v>582</v>
      </c>
      <c r="H554" t="s">
        <v>24</v>
      </c>
      <c r="I554">
        <v>24</v>
      </c>
      <c r="J554" t="str" cm="1">
        <f t="array" ref="J554">_xlfn.IFS(I554&lt;=30, "Young Adult", I554&gt;=50, "Senior", I554&gt;30, "Adult")</f>
        <v>Young Adult</v>
      </c>
      <c r="K554" t="s">
        <v>8</v>
      </c>
      <c r="L554">
        <v>4</v>
      </c>
      <c r="M554">
        <v>300</v>
      </c>
      <c r="N554">
        <f>L554 * M554</f>
        <v>1200</v>
      </c>
      <c r="O554">
        <f>N554*$R$3</f>
        <v>18</v>
      </c>
    </row>
    <row r="555" spans="1:15">
      <c r="A555">
        <v>554</v>
      </c>
      <c r="B555">
        <f>DAY($F555)</f>
        <v>12</v>
      </c>
      <c r="C555" t="str">
        <f>TEXT(F555,"mmmm")</f>
        <v>November</v>
      </c>
      <c r="D555">
        <f>MONTH($F555)</f>
        <v>11</v>
      </c>
      <c r="E555">
        <f>YEAR($F555)</f>
        <v>2023</v>
      </c>
      <c r="F555" s="10">
        <v>45242</v>
      </c>
      <c r="G555" t="s">
        <v>583</v>
      </c>
      <c r="H555" t="s">
        <v>27</v>
      </c>
      <c r="I555">
        <v>46</v>
      </c>
      <c r="J555" t="str" cm="1">
        <f t="array" ref="J555">_xlfn.IFS(I555&lt;=30, "Young Adult", I555&gt;=50, "Senior", I555&gt;30, "Adult")</f>
        <v>Adult</v>
      </c>
      <c r="K555" t="s">
        <v>7</v>
      </c>
      <c r="L555">
        <v>3</v>
      </c>
      <c r="M555">
        <v>50</v>
      </c>
      <c r="N555">
        <f>L555 * M555</f>
        <v>150</v>
      </c>
      <c r="O555">
        <f>N555*$R$3</f>
        <v>2.25</v>
      </c>
    </row>
    <row r="556" spans="1:15">
      <c r="A556">
        <v>555</v>
      </c>
      <c r="B556">
        <f>DAY($F556)</f>
        <v>19</v>
      </c>
      <c r="C556" t="str">
        <f>TEXT(F556,"mmmm")</f>
        <v>October</v>
      </c>
      <c r="D556">
        <f>MONTH($F556)</f>
        <v>10</v>
      </c>
      <c r="E556">
        <f>YEAR($F556)</f>
        <v>2023</v>
      </c>
      <c r="F556" s="10">
        <v>45218</v>
      </c>
      <c r="G556" t="s">
        <v>584</v>
      </c>
      <c r="H556" t="s">
        <v>24</v>
      </c>
      <c r="I556">
        <v>25</v>
      </c>
      <c r="J556" t="str" cm="1">
        <f t="array" ref="J556">_xlfn.IFS(I556&lt;=30, "Young Adult", I556&gt;=50, "Senior", I556&gt;30, "Adult")</f>
        <v>Young Adult</v>
      </c>
      <c r="K556" t="s">
        <v>7</v>
      </c>
      <c r="L556">
        <v>1</v>
      </c>
      <c r="M556">
        <v>300</v>
      </c>
      <c r="N556">
        <f>L556 * M556</f>
        <v>300</v>
      </c>
      <c r="O556">
        <f>N556*$R$3</f>
        <v>4.5</v>
      </c>
    </row>
    <row r="557" spans="1:15">
      <c r="A557">
        <v>556</v>
      </c>
      <c r="B557">
        <f>DAY($F557)</f>
        <v>4</v>
      </c>
      <c r="C557" t="str">
        <f>TEXT(F557,"mmmm")</f>
        <v>June</v>
      </c>
      <c r="D557">
        <f>MONTH($F557)</f>
        <v>6</v>
      </c>
      <c r="E557">
        <f>YEAR($F557)</f>
        <v>2023</v>
      </c>
      <c r="F557" s="10">
        <v>45081</v>
      </c>
      <c r="G557" t="s">
        <v>585</v>
      </c>
      <c r="H557" t="s">
        <v>27</v>
      </c>
      <c r="I557">
        <v>18</v>
      </c>
      <c r="J557" t="str" cm="1">
        <f t="array" ref="J557">_xlfn.IFS(I557&lt;=30, "Young Adult", I557&gt;=50, "Senior", I557&gt;30, "Adult")</f>
        <v>Young Adult</v>
      </c>
      <c r="K557" t="s">
        <v>9</v>
      </c>
      <c r="L557">
        <v>1</v>
      </c>
      <c r="M557">
        <v>50</v>
      </c>
      <c r="N557">
        <f>L557 * M557</f>
        <v>50</v>
      </c>
      <c r="O557">
        <f>N557*$R$3</f>
        <v>0.75</v>
      </c>
    </row>
    <row r="558" spans="1:15">
      <c r="A558">
        <v>557</v>
      </c>
      <c r="B558">
        <f>DAY($F558)</f>
        <v>27</v>
      </c>
      <c r="C558" t="str">
        <f>TEXT(F558,"mmmm")</f>
        <v>July</v>
      </c>
      <c r="D558">
        <f>MONTH($F558)</f>
        <v>7</v>
      </c>
      <c r="E558">
        <f>YEAR($F558)</f>
        <v>2023</v>
      </c>
      <c r="F558" s="10">
        <v>45134</v>
      </c>
      <c r="G558" t="s">
        <v>586</v>
      </c>
      <c r="H558" t="s">
        <v>27</v>
      </c>
      <c r="I558">
        <v>20</v>
      </c>
      <c r="J558" t="str" cm="1">
        <f t="array" ref="J558">_xlfn.IFS(I558&lt;=30, "Young Adult", I558&gt;=50, "Senior", I558&gt;30, "Adult")</f>
        <v>Young Adult</v>
      </c>
      <c r="K558" t="s">
        <v>7</v>
      </c>
      <c r="L558">
        <v>3</v>
      </c>
      <c r="M558">
        <v>30</v>
      </c>
      <c r="N558">
        <f>L558 * M558</f>
        <v>90</v>
      </c>
      <c r="O558">
        <f>N558*$R$3</f>
        <v>1.3499999999999999</v>
      </c>
    </row>
    <row r="559" spans="1:15">
      <c r="A559">
        <v>558</v>
      </c>
      <c r="B559">
        <f>DAY($F559)</f>
        <v>8</v>
      </c>
      <c r="C559" t="str">
        <f>TEXT(F559,"mmmm")</f>
        <v>October</v>
      </c>
      <c r="D559">
        <f>MONTH($F559)</f>
        <v>10</v>
      </c>
      <c r="E559">
        <f>YEAR($F559)</f>
        <v>2023</v>
      </c>
      <c r="F559" s="10">
        <v>45207</v>
      </c>
      <c r="G559" t="s">
        <v>587</v>
      </c>
      <c r="H559" t="s">
        <v>27</v>
      </c>
      <c r="I559">
        <v>41</v>
      </c>
      <c r="J559" t="str" cm="1">
        <f t="array" ref="J559">_xlfn.IFS(I559&lt;=30, "Young Adult", I559&gt;=50, "Senior", I559&gt;30, "Adult")</f>
        <v>Adult</v>
      </c>
      <c r="K559" t="s">
        <v>8</v>
      </c>
      <c r="L559">
        <v>1</v>
      </c>
      <c r="M559">
        <v>25</v>
      </c>
      <c r="N559">
        <f>L559 * M559</f>
        <v>25</v>
      </c>
      <c r="O559">
        <f>N559*$R$3</f>
        <v>0.375</v>
      </c>
    </row>
    <row r="560" spans="1:15">
      <c r="A560">
        <v>559</v>
      </c>
      <c r="B560">
        <f>DAY($F560)</f>
        <v>1</v>
      </c>
      <c r="C560" t="str">
        <f>TEXT(F560,"mmmm")</f>
        <v>January</v>
      </c>
      <c r="D560">
        <f>MONTH($F560)</f>
        <v>1</v>
      </c>
      <c r="E560">
        <f>YEAR($F560)</f>
        <v>2023</v>
      </c>
      <c r="F560" s="10">
        <v>44927</v>
      </c>
      <c r="G560" t="s">
        <v>588</v>
      </c>
      <c r="H560" t="s">
        <v>27</v>
      </c>
      <c r="I560">
        <v>40</v>
      </c>
      <c r="J560" t="str" cm="1">
        <f t="array" ref="J560">_xlfn.IFS(I560&lt;=30, "Young Adult", I560&gt;=50, "Senior", I560&gt;30, "Adult")</f>
        <v>Adult</v>
      </c>
      <c r="K560" t="s">
        <v>8</v>
      </c>
      <c r="L560">
        <v>4</v>
      </c>
      <c r="M560">
        <v>300</v>
      </c>
      <c r="N560">
        <f>L560 * M560</f>
        <v>1200</v>
      </c>
      <c r="O560">
        <f>N560*$R$3</f>
        <v>18</v>
      </c>
    </row>
    <row r="561" spans="1:15">
      <c r="A561">
        <v>560</v>
      </c>
      <c r="B561">
        <f>DAY($F561)</f>
        <v>5</v>
      </c>
      <c r="C561" t="str">
        <f>TEXT(F561,"mmmm")</f>
        <v>June</v>
      </c>
      <c r="D561">
        <f>MONTH($F561)</f>
        <v>6</v>
      </c>
      <c r="E561">
        <f>YEAR($F561)</f>
        <v>2023</v>
      </c>
      <c r="F561" s="10">
        <v>45082</v>
      </c>
      <c r="G561" t="s">
        <v>589</v>
      </c>
      <c r="H561" t="s">
        <v>27</v>
      </c>
      <c r="I561">
        <v>25</v>
      </c>
      <c r="J561" t="str" cm="1">
        <f t="array" ref="J561">_xlfn.IFS(I561&lt;=30, "Young Adult", I561&gt;=50, "Senior", I561&gt;30, "Adult")</f>
        <v>Young Adult</v>
      </c>
      <c r="K561" t="s">
        <v>9</v>
      </c>
      <c r="L561">
        <v>1</v>
      </c>
      <c r="M561">
        <v>50</v>
      </c>
      <c r="N561">
        <f>L561 * M561</f>
        <v>50</v>
      </c>
      <c r="O561">
        <f>N561*$R$3</f>
        <v>0.75</v>
      </c>
    </row>
    <row r="562" spans="1:15">
      <c r="A562">
        <v>561</v>
      </c>
      <c r="B562">
        <f>DAY($F562)</f>
        <v>27</v>
      </c>
      <c r="C562" t="str">
        <f>TEXT(F562,"mmmm")</f>
        <v>May</v>
      </c>
      <c r="D562">
        <f>MONTH($F562)</f>
        <v>5</v>
      </c>
      <c r="E562">
        <f>YEAR($F562)</f>
        <v>2023</v>
      </c>
      <c r="F562" s="10">
        <v>45073</v>
      </c>
      <c r="G562" t="s">
        <v>590</v>
      </c>
      <c r="H562" t="s">
        <v>27</v>
      </c>
      <c r="I562">
        <v>64</v>
      </c>
      <c r="J562" t="str" cm="1">
        <f t="array" ref="J562">_xlfn.IFS(I562&lt;=30, "Young Adult", I562&gt;=50, "Senior", I562&gt;30, "Adult")</f>
        <v>Senior</v>
      </c>
      <c r="K562" t="s">
        <v>8</v>
      </c>
      <c r="L562">
        <v>4</v>
      </c>
      <c r="M562">
        <v>500</v>
      </c>
      <c r="N562">
        <f>L562 * M562</f>
        <v>2000</v>
      </c>
      <c r="O562">
        <f>N562*$R$3</f>
        <v>30</v>
      </c>
    </row>
    <row r="563" spans="1:15">
      <c r="A563">
        <v>562</v>
      </c>
      <c r="B563">
        <f>DAY($F563)</f>
        <v>18</v>
      </c>
      <c r="C563" t="str">
        <f>TEXT(F563,"mmmm")</f>
        <v>April</v>
      </c>
      <c r="D563">
        <f>MONTH($F563)</f>
        <v>4</v>
      </c>
      <c r="E563">
        <f>YEAR($F563)</f>
        <v>2023</v>
      </c>
      <c r="F563" s="10">
        <v>45034</v>
      </c>
      <c r="G563" t="s">
        <v>591</v>
      </c>
      <c r="H563" t="s">
        <v>24</v>
      </c>
      <c r="I563">
        <v>54</v>
      </c>
      <c r="J563" t="str" cm="1">
        <f t="array" ref="J563">_xlfn.IFS(I563&lt;=30, "Young Adult", I563&gt;=50, "Senior", I563&gt;30, "Adult")</f>
        <v>Senior</v>
      </c>
      <c r="K563" t="s">
        <v>9</v>
      </c>
      <c r="L563">
        <v>2</v>
      </c>
      <c r="M563">
        <v>25</v>
      </c>
      <c r="N563">
        <f>L563 * M563</f>
        <v>50</v>
      </c>
      <c r="O563">
        <f>N563*$R$3</f>
        <v>0.75</v>
      </c>
    </row>
    <row r="564" spans="1:15">
      <c r="A564">
        <v>563</v>
      </c>
      <c r="B564">
        <f>DAY($F564)</f>
        <v>9</v>
      </c>
      <c r="C564" t="str">
        <f>TEXT(F564,"mmmm")</f>
        <v>August</v>
      </c>
      <c r="D564">
        <f>MONTH($F564)</f>
        <v>8</v>
      </c>
      <c r="E564">
        <f>YEAR($F564)</f>
        <v>2023</v>
      </c>
      <c r="F564" s="10">
        <v>45147</v>
      </c>
      <c r="G564" t="s">
        <v>592</v>
      </c>
      <c r="H564" t="s">
        <v>24</v>
      </c>
      <c r="I564">
        <v>20</v>
      </c>
      <c r="J564" t="str" cm="1">
        <f t="array" ref="J564">_xlfn.IFS(I564&lt;=30, "Young Adult", I564&gt;=50, "Senior", I564&gt;30, "Adult")</f>
        <v>Young Adult</v>
      </c>
      <c r="K564" t="s">
        <v>8</v>
      </c>
      <c r="L564">
        <v>2</v>
      </c>
      <c r="M564">
        <v>30</v>
      </c>
      <c r="N564">
        <f>L564 * M564</f>
        <v>60</v>
      </c>
      <c r="O564">
        <f>N564*$R$3</f>
        <v>0.89999999999999991</v>
      </c>
    </row>
    <row r="565" spans="1:15">
      <c r="A565">
        <v>564</v>
      </c>
      <c r="B565">
        <f>DAY($F565)</f>
        <v>24</v>
      </c>
      <c r="C565" t="str">
        <f>TEXT(F565,"mmmm")</f>
        <v>October</v>
      </c>
      <c r="D565">
        <f>MONTH($F565)</f>
        <v>10</v>
      </c>
      <c r="E565">
        <f>YEAR($F565)</f>
        <v>2023</v>
      </c>
      <c r="F565" s="10">
        <v>45223</v>
      </c>
      <c r="G565" t="s">
        <v>593</v>
      </c>
      <c r="H565" t="s">
        <v>24</v>
      </c>
      <c r="I565">
        <v>50</v>
      </c>
      <c r="J565" t="str" cm="1">
        <f t="array" ref="J565">_xlfn.IFS(I565&lt;=30, "Young Adult", I565&gt;=50, "Senior", I565&gt;30, "Adult")</f>
        <v>Senior</v>
      </c>
      <c r="K565" t="s">
        <v>9</v>
      </c>
      <c r="L565">
        <v>2</v>
      </c>
      <c r="M565">
        <v>50</v>
      </c>
      <c r="N565">
        <f>L565 * M565</f>
        <v>100</v>
      </c>
      <c r="O565">
        <f>N565*$R$3</f>
        <v>1.5</v>
      </c>
    </row>
    <row r="566" spans="1:15">
      <c r="A566">
        <v>565</v>
      </c>
      <c r="B566">
        <f>DAY($F566)</f>
        <v>7</v>
      </c>
      <c r="C566" t="str">
        <f>TEXT(F566,"mmmm")</f>
        <v>November</v>
      </c>
      <c r="D566">
        <f>MONTH($F566)</f>
        <v>11</v>
      </c>
      <c r="E566">
        <f>YEAR($F566)</f>
        <v>2023</v>
      </c>
      <c r="F566" s="10">
        <v>45237</v>
      </c>
      <c r="G566" t="s">
        <v>594</v>
      </c>
      <c r="H566" t="s">
        <v>27</v>
      </c>
      <c r="I566">
        <v>45</v>
      </c>
      <c r="J566" t="str" cm="1">
        <f t="array" ref="J566">_xlfn.IFS(I566&lt;=30, "Young Adult", I566&gt;=50, "Senior", I566&gt;30, "Adult")</f>
        <v>Adult</v>
      </c>
      <c r="K566" t="s">
        <v>7</v>
      </c>
      <c r="L566">
        <v>2</v>
      </c>
      <c r="M566">
        <v>30</v>
      </c>
      <c r="N566">
        <f>L566 * M566</f>
        <v>60</v>
      </c>
      <c r="O566">
        <f>N566*$R$3</f>
        <v>0.89999999999999991</v>
      </c>
    </row>
    <row r="567" spans="1:15">
      <c r="A567">
        <v>566</v>
      </c>
      <c r="B567">
        <f>DAY($F567)</f>
        <v>2</v>
      </c>
      <c r="C567" t="str">
        <f>TEXT(F567,"mmmm")</f>
        <v>December</v>
      </c>
      <c r="D567">
        <f>MONTH($F567)</f>
        <v>12</v>
      </c>
      <c r="E567">
        <f>YEAR($F567)</f>
        <v>2023</v>
      </c>
      <c r="F567" s="10">
        <v>45262</v>
      </c>
      <c r="G567" t="s">
        <v>595</v>
      </c>
      <c r="H567" t="s">
        <v>27</v>
      </c>
      <c r="I567">
        <v>64</v>
      </c>
      <c r="J567" t="str" cm="1">
        <f t="array" ref="J567">_xlfn.IFS(I567&lt;=30, "Young Adult", I567&gt;=50, "Senior", I567&gt;30, "Adult")</f>
        <v>Senior</v>
      </c>
      <c r="K567" t="s">
        <v>8</v>
      </c>
      <c r="L567">
        <v>1</v>
      </c>
      <c r="M567">
        <v>30</v>
      </c>
      <c r="N567">
        <f>L567 * M567</f>
        <v>30</v>
      </c>
      <c r="O567">
        <f>N567*$R$3</f>
        <v>0.44999999999999996</v>
      </c>
    </row>
    <row r="568" spans="1:15">
      <c r="A568">
        <v>567</v>
      </c>
      <c r="B568">
        <f>DAY($F568)</f>
        <v>14</v>
      </c>
      <c r="C568" t="str">
        <f>TEXT(F568,"mmmm")</f>
        <v>June</v>
      </c>
      <c r="D568">
        <f>MONTH($F568)</f>
        <v>6</v>
      </c>
      <c r="E568">
        <f>YEAR($F568)</f>
        <v>2023</v>
      </c>
      <c r="F568" s="10">
        <v>45091</v>
      </c>
      <c r="G568" t="s">
        <v>596</v>
      </c>
      <c r="H568" t="s">
        <v>27</v>
      </c>
      <c r="I568">
        <v>25</v>
      </c>
      <c r="J568" t="str" cm="1">
        <f t="array" ref="J568">_xlfn.IFS(I568&lt;=30, "Young Adult", I568&gt;=50, "Senior", I568&gt;30, "Adult")</f>
        <v>Young Adult</v>
      </c>
      <c r="K568" t="s">
        <v>8</v>
      </c>
      <c r="L568">
        <v>3</v>
      </c>
      <c r="M568">
        <v>300</v>
      </c>
      <c r="N568">
        <f>L568 * M568</f>
        <v>900</v>
      </c>
      <c r="O568">
        <f>N568*$R$3</f>
        <v>13.5</v>
      </c>
    </row>
    <row r="569" spans="1:15">
      <c r="A569">
        <v>568</v>
      </c>
      <c r="B569">
        <f>DAY($F569)</f>
        <v>27</v>
      </c>
      <c r="C569" t="str">
        <f>TEXT(F569,"mmmm")</f>
        <v>August</v>
      </c>
      <c r="D569">
        <f>MONTH($F569)</f>
        <v>8</v>
      </c>
      <c r="E569">
        <f>YEAR($F569)</f>
        <v>2023</v>
      </c>
      <c r="F569" s="10">
        <v>45165</v>
      </c>
      <c r="G569" t="s">
        <v>597</v>
      </c>
      <c r="H569" t="s">
        <v>27</v>
      </c>
      <c r="I569">
        <v>51</v>
      </c>
      <c r="J569" t="str" cm="1">
        <f t="array" ref="J569">_xlfn.IFS(I569&lt;=30, "Young Adult", I569&gt;=50, "Senior", I569&gt;30, "Adult")</f>
        <v>Senior</v>
      </c>
      <c r="K569" t="s">
        <v>9</v>
      </c>
      <c r="L569">
        <v>1</v>
      </c>
      <c r="M569">
        <v>300</v>
      </c>
      <c r="N569">
        <f>L569 * M569</f>
        <v>300</v>
      </c>
      <c r="O569">
        <f>N569*$R$3</f>
        <v>4.5</v>
      </c>
    </row>
    <row r="570" spans="1:15">
      <c r="A570">
        <v>569</v>
      </c>
      <c r="B570">
        <f>DAY($F570)</f>
        <v>15</v>
      </c>
      <c r="C570" t="str">
        <f>TEXT(F570,"mmmm")</f>
        <v>August</v>
      </c>
      <c r="D570">
        <f>MONTH($F570)</f>
        <v>8</v>
      </c>
      <c r="E570">
        <f>YEAR($F570)</f>
        <v>2023</v>
      </c>
      <c r="F570" s="10">
        <v>45153</v>
      </c>
      <c r="G570" t="s">
        <v>598</v>
      </c>
      <c r="H570" t="s">
        <v>24</v>
      </c>
      <c r="I570">
        <v>52</v>
      </c>
      <c r="J570" t="str" cm="1">
        <f t="array" ref="J570">_xlfn.IFS(I570&lt;=30, "Young Adult", I570&gt;=50, "Senior", I570&gt;30, "Adult")</f>
        <v>Senior</v>
      </c>
      <c r="K570" t="s">
        <v>9</v>
      </c>
      <c r="L570">
        <v>4</v>
      </c>
      <c r="M570">
        <v>50</v>
      </c>
      <c r="N570">
        <f>L570 * M570</f>
        <v>200</v>
      </c>
      <c r="O570">
        <f>N570*$R$3</f>
        <v>3</v>
      </c>
    </row>
    <row r="571" spans="1:15">
      <c r="A571">
        <v>570</v>
      </c>
      <c r="B571">
        <f>DAY($F571)</f>
        <v>15</v>
      </c>
      <c r="C571" t="str">
        <f>TEXT(F571,"mmmm")</f>
        <v>August</v>
      </c>
      <c r="D571">
        <f>MONTH($F571)</f>
        <v>8</v>
      </c>
      <c r="E571">
        <f>YEAR($F571)</f>
        <v>2023</v>
      </c>
      <c r="F571" s="10">
        <v>45153</v>
      </c>
      <c r="G571" t="s">
        <v>599</v>
      </c>
      <c r="H571" t="s">
        <v>24</v>
      </c>
      <c r="I571">
        <v>49</v>
      </c>
      <c r="J571" t="str" cm="1">
        <f t="array" ref="J571">_xlfn.IFS(I571&lt;=30, "Young Adult", I571&gt;=50, "Senior", I571&gt;30, "Adult")</f>
        <v>Adult</v>
      </c>
      <c r="K571" t="s">
        <v>8</v>
      </c>
      <c r="L571">
        <v>1</v>
      </c>
      <c r="M571">
        <v>500</v>
      </c>
      <c r="N571">
        <f>L571 * M571</f>
        <v>500</v>
      </c>
      <c r="O571">
        <f>N571*$R$3</f>
        <v>7.5</v>
      </c>
    </row>
    <row r="572" spans="1:15">
      <c r="A572">
        <v>571</v>
      </c>
      <c r="B572">
        <f>DAY($F572)</f>
        <v>12</v>
      </c>
      <c r="C572" t="str">
        <f>TEXT(F572,"mmmm")</f>
        <v>December</v>
      </c>
      <c r="D572">
        <f>MONTH($F572)</f>
        <v>12</v>
      </c>
      <c r="E572">
        <f>YEAR($F572)</f>
        <v>2023</v>
      </c>
      <c r="F572" s="10">
        <v>45272</v>
      </c>
      <c r="G572" t="s">
        <v>600</v>
      </c>
      <c r="H572" t="s">
        <v>27</v>
      </c>
      <c r="I572">
        <v>41</v>
      </c>
      <c r="J572" t="str" cm="1">
        <f t="array" ref="J572">_xlfn.IFS(I572&lt;=30, "Young Adult", I572&gt;=50, "Senior", I572&gt;30, "Adult")</f>
        <v>Adult</v>
      </c>
      <c r="K572" t="s">
        <v>9</v>
      </c>
      <c r="L572">
        <v>1</v>
      </c>
      <c r="M572">
        <v>50</v>
      </c>
      <c r="N572">
        <f>L572 * M572</f>
        <v>50</v>
      </c>
      <c r="O572">
        <f>N572*$R$3</f>
        <v>0.75</v>
      </c>
    </row>
    <row r="573" spans="1:15">
      <c r="A573">
        <v>572</v>
      </c>
      <c r="B573">
        <f>DAY($F573)</f>
        <v>20</v>
      </c>
      <c r="C573" t="str">
        <f>TEXT(F573,"mmmm")</f>
        <v>April</v>
      </c>
      <c r="D573">
        <f>MONTH($F573)</f>
        <v>4</v>
      </c>
      <c r="E573">
        <f>YEAR($F573)</f>
        <v>2023</v>
      </c>
      <c r="F573" s="10">
        <v>45036</v>
      </c>
      <c r="G573" t="s">
        <v>601</v>
      </c>
      <c r="H573" t="s">
        <v>24</v>
      </c>
      <c r="I573">
        <v>31</v>
      </c>
      <c r="J573" t="str" cm="1">
        <f t="array" ref="J573">_xlfn.IFS(I573&lt;=30, "Young Adult", I573&gt;=50, "Senior", I573&gt;30, "Adult")</f>
        <v>Adult</v>
      </c>
      <c r="K573" t="s">
        <v>8</v>
      </c>
      <c r="L573">
        <v>4</v>
      </c>
      <c r="M573">
        <v>500</v>
      </c>
      <c r="N573">
        <f>L573 * M573</f>
        <v>2000</v>
      </c>
      <c r="O573">
        <f>N573*$R$3</f>
        <v>30</v>
      </c>
    </row>
    <row r="574" spans="1:15">
      <c r="A574">
        <v>573</v>
      </c>
      <c r="B574">
        <f>DAY($F574)</f>
        <v>19</v>
      </c>
      <c r="C574" t="str">
        <f>TEXT(F574,"mmmm")</f>
        <v>September</v>
      </c>
      <c r="D574">
        <f>MONTH($F574)</f>
        <v>9</v>
      </c>
      <c r="E574">
        <f>YEAR($F574)</f>
        <v>2023</v>
      </c>
      <c r="F574" s="10">
        <v>45188</v>
      </c>
      <c r="G574" t="s">
        <v>602</v>
      </c>
      <c r="H574" t="s">
        <v>24</v>
      </c>
      <c r="I574">
        <v>49</v>
      </c>
      <c r="J574" t="str" cm="1">
        <f t="array" ref="J574">_xlfn.IFS(I574&lt;=30, "Young Adult", I574&gt;=50, "Senior", I574&gt;30, "Adult")</f>
        <v>Adult</v>
      </c>
      <c r="K574" t="s">
        <v>7</v>
      </c>
      <c r="L574">
        <v>2</v>
      </c>
      <c r="M574">
        <v>30</v>
      </c>
      <c r="N574">
        <f>L574 * M574</f>
        <v>60</v>
      </c>
      <c r="O574">
        <f>N574*$R$3</f>
        <v>0.89999999999999991</v>
      </c>
    </row>
    <row r="575" spans="1:15">
      <c r="A575">
        <v>574</v>
      </c>
      <c r="B575">
        <f>DAY($F575)</f>
        <v>31</v>
      </c>
      <c r="C575" t="str">
        <f>TEXT(F575,"mmmm")</f>
        <v>August</v>
      </c>
      <c r="D575">
        <f>MONTH($F575)</f>
        <v>8</v>
      </c>
      <c r="E575">
        <f>YEAR($F575)</f>
        <v>2023</v>
      </c>
      <c r="F575" s="10">
        <v>45169</v>
      </c>
      <c r="G575" t="s">
        <v>603</v>
      </c>
      <c r="H575" t="s">
        <v>27</v>
      </c>
      <c r="I575">
        <v>63</v>
      </c>
      <c r="J575" t="str" cm="1">
        <f t="array" ref="J575">_xlfn.IFS(I575&lt;=30, "Young Adult", I575&gt;=50, "Senior", I575&gt;30, "Adult")</f>
        <v>Senior</v>
      </c>
      <c r="K575" t="s">
        <v>9</v>
      </c>
      <c r="L575">
        <v>2</v>
      </c>
      <c r="M575">
        <v>25</v>
      </c>
      <c r="N575">
        <f>L575 * M575</f>
        <v>50</v>
      </c>
      <c r="O575">
        <f>N575*$R$3</f>
        <v>0.75</v>
      </c>
    </row>
    <row r="576" spans="1:15">
      <c r="A576">
        <v>575</v>
      </c>
      <c r="B576">
        <f>DAY($F576)</f>
        <v>28</v>
      </c>
      <c r="C576" t="str">
        <f>TEXT(F576,"mmmm")</f>
        <v>March</v>
      </c>
      <c r="D576">
        <f>MONTH($F576)</f>
        <v>3</v>
      </c>
      <c r="E576">
        <f>YEAR($F576)</f>
        <v>2023</v>
      </c>
      <c r="F576" s="10">
        <v>45013</v>
      </c>
      <c r="G576" t="s">
        <v>604</v>
      </c>
      <c r="H576" t="s">
        <v>24</v>
      </c>
      <c r="I576">
        <v>60</v>
      </c>
      <c r="J576" t="str" cm="1">
        <f t="array" ref="J576">_xlfn.IFS(I576&lt;=30, "Young Adult", I576&gt;=50, "Senior", I576&gt;30, "Adult")</f>
        <v>Senior</v>
      </c>
      <c r="K576" t="s">
        <v>8</v>
      </c>
      <c r="L576">
        <v>2</v>
      </c>
      <c r="M576">
        <v>50</v>
      </c>
      <c r="N576">
        <f>L576 * M576</f>
        <v>100</v>
      </c>
      <c r="O576">
        <f>N576*$R$3</f>
        <v>1.5</v>
      </c>
    </row>
    <row r="577" spans="1:15">
      <c r="A577">
        <v>576</v>
      </c>
      <c r="B577">
        <f>DAY($F577)</f>
        <v>4</v>
      </c>
      <c r="C577" t="str">
        <f>TEXT(F577,"mmmm")</f>
        <v>December</v>
      </c>
      <c r="D577">
        <f>MONTH($F577)</f>
        <v>12</v>
      </c>
      <c r="E577">
        <f>YEAR($F577)</f>
        <v>2023</v>
      </c>
      <c r="F577" s="10">
        <v>45264</v>
      </c>
      <c r="G577" t="s">
        <v>605</v>
      </c>
      <c r="H577" t="s">
        <v>27</v>
      </c>
      <c r="I577">
        <v>33</v>
      </c>
      <c r="J577" t="str" cm="1">
        <f t="array" ref="J577">_xlfn.IFS(I577&lt;=30, "Young Adult", I577&gt;=50, "Senior", I577&gt;30, "Adult")</f>
        <v>Adult</v>
      </c>
      <c r="K577" t="s">
        <v>7</v>
      </c>
      <c r="L577">
        <v>3</v>
      </c>
      <c r="M577">
        <v>50</v>
      </c>
      <c r="N577">
        <f>L577 * M577</f>
        <v>150</v>
      </c>
      <c r="O577">
        <f>N577*$R$3</f>
        <v>2.25</v>
      </c>
    </row>
    <row r="578" spans="1:15">
      <c r="A578">
        <v>577</v>
      </c>
      <c r="B578">
        <f>DAY($F578)</f>
        <v>13</v>
      </c>
      <c r="C578" t="str">
        <f>TEXT(F578,"mmmm")</f>
        <v>February</v>
      </c>
      <c r="D578">
        <f>MONTH($F578)</f>
        <v>2</v>
      </c>
      <c r="E578">
        <f>YEAR($F578)</f>
        <v>2023</v>
      </c>
      <c r="F578" s="10">
        <v>44970</v>
      </c>
      <c r="G578" t="s">
        <v>606</v>
      </c>
      <c r="H578" t="s">
        <v>24</v>
      </c>
      <c r="I578">
        <v>21</v>
      </c>
      <c r="J578" t="str" cm="1">
        <f t="array" ref="J578">_xlfn.IFS(I578&lt;=30, "Young Adult", I578&gt;=50, "Senior", I578&gt;30, "Adult")</f>
        <v>Young Adult</v>
      </c>
      <c r="K578" t="s">
        <v>7</v>
      </c>
      <c r="L578">
        <v>4</v>
      </c>
      <c r="M578">
        <v>500</v>
      </c>
      <c r="N578">
        <f>L578 * M578</f>
        <v>2000</v>
      </c>
      <c r="O578">
        <f>N578*$R$3</f>
        <v>30</v>
      </c>
    </row>
    <row r="579" spans="1:15">
      <c r="A579">
        <v>578</v>
      </c>
      <c r="B579">
        <f>DAY($F579)</f>
        <v>26</v>
      </c>
      <c r="C579" t="str">
        <f>TEXT(F579,"mmmm")</f>
        <v>May</v>
      </c>
      <c r="D579">
        <f>MONTH($F579)</f>
        <v>5</v>
      </c>
      <c r="E579">
        <f>YEAR($F579)</f>
        <v>2023</v>
      </c>
      <c r="F579" s="10">
        <v>45072</v>
      </c>
      <c r="G579" t="s">
        <v>607</v>
      </c>
      <c r="H579" t="s">
        <v>27</v>
      </c>
      <c r="I579">
        <v>54</v>
      </c>
      <c r="J579" t="str" cm="1">
        <f t="array" ref="J579">_xlfn.IFS(I579&lt;=30, "Young Adult", I579&gt;=50, "Senior", I579&gt;30, "Adult")</f>
        <v>Senior</v>
      </c>
      <c r="K579" t="s">
        <v>8</v>
      </c>
      <c r="L579">
        <v>4</v>
      </c>
      <c r="M579">
        <v>30</v>
      </c>
      <c r="N579">
        <f>L579 * M579</f>
        <v>120</v>
      </c>
      <c r="O579">
        <f>N579*$R$3</f>
        <v>1.7999999999999998</v>
      </c>
    </row>
    <row r="580" spans="1:15">
      <c r="A580">
        <v>579</v>
      </c>
      <c r="B580">
        <f>DAY($F580)</f>
        <v>21</v>
      </c>
      <c r="C580" t="str">
        <f>TEXT(F580,"mmmm")</f>
        <v>September</v>
      </c>
      <c r="D580">
        <f>MONTH($F580)</f>
        <v>9</v>
      </c>
      <c r="E580">
        <f>YEAR($F580)</f>
        <v>2023</v>
      </c>
      <c r="F580" s="10">
        <v>45190</v>
      </c>
      <c r="G580" t="s">
        <v>608</v>
      </c>
      <c r="H580" t="s">
        <v>27</v>
      </c>
      <c r="I580">
        <v>38</v>
      </c>
      <c r="J580" t="str" cm="1">
        <f t="array" ref="J580">_xlfn.IFS(I580&lt;=30, "Young Adult", I580&gt;=50, "Senior", I580&gt;30, "Adult")</f>
        <v>Adult</v>
      </c>
      <c r="K580" t="s">
        <v>9</v>
      </c>
      <c r="L580">
        <v>1</v>
      </c>
      <c r="M580">
        <v>30</v>
      </c>
      <c r="N580">
        <f>L580 * M580</f>
        <v>30</v>
      </c>
      <c r="O580">
        <f>N580*$R$3</f>
        <v>0.44999999999999996</v>
      </c>
    </row>
    <row r="581" spans="1:15">
      <c r="A581">
        <v>580</v>
      </c>
      <c r="B581">
        <f>DAY($F581)</f>
        <v>6</v>
      </c>
      <c r="C581" t="str">
        <f>TEXT(F581,"mmmm")</f>
        <v>December</v>
      </c>
      <c r="D581">
        <f>MONTH($F581)</f>
        <v>12</v>
      </c>
      <c r="E581">
        <f>YEAR($F581)</f>
        <v>2023</v>
      </c>
      <c r="F581" s="10">
        <v>45266</v>
      </c>
      <c r="G581" t="s">
        <v>609</v>
      </c>
      <c r="H581" t="s">
        <v>27</v>
      </c>
      <c r="I581">
        <v>31</v>
      </c>
      <c r="J581" t="str" cm="1">
        <f t="array" ref="J581">_xlfn.IFS(I581&lt;=30, "Young Adult", I581&gt;=50, "Senior", I581&gt;30, "Adult")</f>
        <v>Adult</v>
      </c>
      <c r="K581" t="s">
        <v>8</v>
      </c>
      <c r="L581">
        <v>3</v>
      </c>
      <c r="M581">
        <v>500</v>
      </c>
      <c r="N581">
        <f>L581 * M581</f>
        <v>1500</v>
      </c>
      <c r="O581">
        <f>N581*$R$3</f>
        <v>22.5</v>
      </c>
    </row>
    <row r="582" spans="1:15">
      <c r="A582">
        <v>581</v>
      </c>
      <c r="B582">
        <f>DAY($F582)</f>
        <v>21</v>
      </c>
      <c r="C582" t="str">
        <f>TEXT(F582,"mmmm")</f>
        <v>November</v>
      </c>
      <c r="D582">
        <f>MONTH($F582)</f>
        <v>11</v>
      </c>
      <c r="E582">
        <f>YEAR($F582)</f>
        <v>2023</v>
      </c>
      <c r="F582" s="10">
        <v>45251</v>
      </c>
      <c r="G582" t="s">
        <v>610</v>
      </c>
      <c r="H582" t="s">
        <v>27</v>
      </c>
      <c r="I582">
        <v>48</v>
      </c>
      <c r="J582" t="str" cm="1">
        <f t="array" ref="J582">_xlfn.IFS(I582&lt;=30, "Young Adult", I582&gt;=50, "Senior", I582&gt;30, "Adult")</f>
        <v>Adult</v>
      </c>
      <c r="K582" t="s">
        <v>7</v>
      </c>
      <c r="L582">
        <v>2</v>
      </c>
      <c r="M582">
        <v>30</v>
      </c>
      <c r="N582">
        <f>L582 * M582</f>
        <v>60</v>
      </c>
      <c r="O582">
        <f>N582*$R$3</f>
        <v>0.89999999999999991</v>
      </c>
    </row>
    <row r="583" spans="1:15">
      <c r="A583">
        <v>582</v>
      </c>
      <c r="B583">
        <f>DAY($F583)</f>
        <v>14</v>
      </c>
      <c r="C583" t="str">
        <f>TEXT(F583,"mmmm")</f>
        <v>November</v>
      </c>
      <c r="D583">
        <f>MONTH($F583)</f>
        <v>11</v>
      </c>
      <c r="E583">
        <f>YEAR($F583)</f>
        <v>2023</v>
      </c>
      <c r="F583" s="10">
        <v>45244</v>
      </c>
      <c r="G583" t="s">
        <v>611</v>
      </c>
      <c r="H583" t="s">
        <v>24</v>
      </c>
      <c r="I583">
        <v>35</v>
      </c>
      <c r="J583" t="str" cm="1">
        <f t="array" ref="J583">_xlfn.IFS(I583&lt;=30, "Young Adult", I583&gt;=50, "Senior", I583&gt;30, "Adult")</f>
        <v>Adult</v>
      </c>
      <c r="K583" t="s">
        <v>8</v>
      </c>
      <c r="L583">
        <v>3</v>
      </c>
      <c r="M583">
        <v>300</v>
      </c>
      <c r="N583">
        <f>L583 * M583</f>
        <v>900</v>
      </c>
      <c r="O583">
        <f>N583*$R$3</f>
        <v>13.5</v>
      </c>
    </row>
    <row r="584" spans="1:15">
      <c r="A584">
        <v>583</v>
      </c>
      <c r="B584">
        <f>DAY($F584)</f>
        <v>21</v>
      </c>
      <c r="C584" t="str">
        <f>TEXT(F584,"mmmm")</f>
        <v>June</v>
      </c>
      <c r="D584">
        <f>MONTH($F584)</f>
        <v>6</v>
      </c>
      <c r="E584">
        <f>YEAR($F584)</f>
        <v>2023</v>
      </c>
      <c r="F584" s="10">
        <v>45098</v>
      </c>
      <c r="G584" t="s">
        <v>612</v>
      </c>
      <c r="H584" t="s">
        <v>27</v>
      </c>
      <c r="I584">
        <v>24</v>
      </c>
      <c r="J584" t="str" cm="1">
        <f t="array" ref="J584">_xlfn.IFS(I584&lt;=30, "Young Adult", I584&gt;=50, "Senior", I584&gt;30, "Adult")</f>
        <v>Young Adult</v>
      </c>
      <c r="K584" t="s">
        <v>9</v>
      </c>
      <c r="L584">
        <v>4</v>
      </c>
      <c r="M584">
        <v>25</v>
      </c>
      <c r="N584">
        <f>L584 * M584</f>
        <v>100</v>
      </c>
      <c r="O584">
        <f>N584*$R$3</f>
        <v>1.5</v>
      </c>
    </row>
    <row r="585" spans="1:15">
      <c r="A585">
        <v>584</v>
      </c>
      <c r="B585">
        <f>DAY($F585)</f>
        <v>17</v>
      </c>
      <c r="C585" t="str">
        <f>TEXT(F585,"mmmm")</f>
        <v>February</v>
      </c>
      <c r="D585">
        <f>MONTH($F585)</f>
        <v>2</v>
      </c>
      <c r="E585">
        <f>YEAR($F585)</f>
        <v>2023</v>
      </c>
      <c r="F585" s="10">
        <v>44974</v>
      </c>
      <c r="G585" t="s">
        <v>613</v>
      </c>
      <c r="H585" t="s">
        <v>27</v>
      </c>
      <c r="I585">
        <v>27</v>
      </c>
      <c r="J585" t="str" cm="1">
        <f t="array" ref="J585">_xlfn.IFS(I585&lt;=30, "Young Adult", I585&gt;=50, "Senior", I585&gt;30, "Adult")</f>
        <v>Young Adult</v>
      </c>
      <c r="K585" t="s">
        <v>7</v>
      </c>
      <c r="L585">
        <v>4</v>
      </c>
      <c r="M585">
        <v>50</v>
      </c>
      <c r="N585">
        <f>L585 * M585</f>
        <v>200</v>
      </c>
      <c r="O585">
        <f>N585*$R$3</f>
        <v>3</v>
      </c>
    </row>
    <row r="586" spans="1:15">
      <c r="A586">
        <v>585</v>
      </c>
      <c r="B586">
        <f>DAY($F586)</f>
        <v>1</v>
      </c>
      <c r="C586" t="str">
        <f>TEXT(F586,"mmmm")</f>
        <v>May</v>
      </c>
      <c r="D586">
        <f>MONTH($F586)</f>
        <v>5</v>
      </c>
      <c r="E586">
        <f>YEAR($F586)</f>
        <v>2023</v>
      </c>
      <c r="F586" s="10">
        <v>45047</v>
      </c>
      <c r="G586" t="s">
        <v>614</v>
      </c>
      <c r="H586" t="s">
        <v>27</v>
      </c>
      <c r="I586">
        <v>24</v>
      </c>
      <c r="J586" t="str" cm="1">
        <f t="array" ref="J586">_xlfn.IFS(I586&lt;=30, "Young Adult", I586&gt;=50, "Senior", I586&gt;30, "Adult")</f>
        <v>Young Adult</v>
      </c>
      <c r="K586" t="s">
        <v>8</v>
      </c>
      <c r="L586">
        <v>1</v>
      </c>
      <c r="M586">
        <v>25</v>
      </c>
      <c r="N586">
        <f>L586 * M586</f>
        <v>25</v>
      </c>
      <c r="O586">
        <f>N586*$R$3</f>
        <v>0.375</v>
      </c>
    </row>
    <row r="587" spans="1:15">
      <c r="A587">
        <v>586</v>
      </c>
      <c r="B587">
        <f>DAY($F587)</f>
        <v>11</v>
      </c>
      <c r="C587" t="str">
        <f>TEXT(F587,"mmmm")</f>
        <v>December</v>
      </c>
      <c r="D587">
        <f>MONTH($F587)</f>
        <v>12</v>
      </c>
      <c r="E587">
        <f>YEAR($F587)</f>
        <v>2023</v>
      </c>
      <c r="F587" s="10">
        <v>45271</v>
      </c>
      <c r="G587" t="s">
        <v>615</v>
      </c>
      <c r="H587" t="s">
        <v>24</v>
      </c>
      <c r="I587">
        <v>50</v>
      </c>
      <c r="J587" t="str" cm="1">
        <f t="array" ref="J587">_xlfn.IFS(I587&lt;=30, "Young Adult", I587&gt;=50, "Senior", I587&gt;30, "Adult")</f>
        <v>Senior</v>
      </c>
      <c r="K587" t="s">
        <v>9</v>
      </c>
      <c r="L587">
        <v>1</v>
      </c>
      <c r="M587">
        <v>50</v>
      </c>
      <c r="N587">
        <f>L587 * M587</f>
        <v>50</v>
      </c>
      <c r="O587">
        <f>N587*$R$3</f>
        <v>0.75</v>
      </c>
    </row>
    <row r="588" spans="1:15">
      <c r="A588">
        <v>587</v>
      </c>
      <c r="B588">
        <f>DAY($F588)</f>
        <v>8</v>
      </c>
      <c r="C588" t="str">
        <f>TEXT(F588,"mmmm")</f>
        <v>June</v>
      </c>
      <c r="D588">
        <f>MONTH($F588)</f>
        <v>6</v>
      </c>
      <c r="E588">
        <f>YEAR($F588)</f>
        <v>2023</v>
      </c>
      <c r="F588" s="10">
        <v>45085</v>
      </c>
      <c r="G588" t="s">
        <v>616</v>
      </c>
      <c r="H588" t="s">
        <v>27</v>
      </c>
      <c r="I588">
        <v>40</v>
      </c>
      <c r="J588" t="str" cm="1">
        <f t="array" ref="J588">_xlfn.IFS(I588&lt;=30, "Young Adult", I588&gt;=50, "Senior", I588&gt;30, "Adult")</f>
        <v>Adult</v>
      </c>
      <c r="K588" t="s">
        <v>7</v>
      </c>
      <c r="L588">
        <v>4</v>
      </c>
      <c r="M588">
        <v>300</v>
      </c>
      <c r="N588">
        <f>L588 * M588</f>
        <v>1200</v>
      </c>
      <c r="O588">
        <f>N588*$R$3</f>
        <v>18</v>
      </c>
    </row>
    <row r="589" spans="1:15">
      <c r="A589">
        <v>588</v>
      </c>
      <c r="B589">
        <f>DAY($F589)</f>
        <v>26</v>
      </c>
      <c r="C589" t="str">
        <f>TEXT(F589,"mmmm")</f>
        <v>April</v>
      </c>
      <c r="D589">
        <f>MONTH($F589)</f>
        <v>4</v>
      </c>
      <c r="E589">
        <f>YEAR($F589)</f>
        <v>2023</v>
      </c>
      <c r="F589" s="10">
        <v>45042</v>
      </c>
      <c r="G589" t="s">
        <v>617</v>
      </c>
      <c r="H589" t="s">
        <v>24</v>
      </c>
      <c r="I589">
        <v>38</v>
      </c>
      <c r="J589" t="str" cm="1">
        <f t="array" ref="J589">_xlfn.IFS(I589&lt;=30, "Young Adult", I589&gt;=50, "Senior", I589&gt;30, "Adult")</f>
        <v>Adult</v>
      </c>
      <c r="K589" t="s">
        <v>9</v>
      </c>
      <c r="L589">
        <v>2</v>
      </c>
      <c r="M589">
        <v>30</v>
      </c>
      <c r="N589">
        <f>L589 * M589</f>
        <v>60</v>
      </c>
      <c r="O589">
        <f>N589*$R$3</f>
        <v>0.89999999999999991</v>
      </c>
    </row>
    <row r="590" spans="1:15">
      <c r="A590">
        <v>589</v>
      </c>
      <c r="B590">
        <f>DAY($F590)</f>
        <v>12</v>
      </c>
      <c r="C590" t="str">
        <f>TEXT(F590,"mmmm")</f>
        <v>April</v>
      </c>
      <c r="D590">
        <f>MONTH($F590)</f>
        <v>4</v>
      </c>
      <c r="E590">
        <f>YEAR($F590)</f>
        <v>2023</v>
      </c>
      <c r="F590" s="10">
        <v>45028</v>
      </c>
      <c r="G590" t="s">
        <v>618</v>
      </c>
      <c r="H590" t="s">
        <v>27</v>
      </c>
      <c r="I590">
        <v>36</v>
      </c>
      <c r="J590" t="str" cm="1">
        <f t="array" ref="J590">_xlfn.IFS(I590&lt;=30, "Young Adult", I590&gt;=50, "Senior", I590&gt;30, "Adult")</f>
        <v>Adult</v>
      </c>
      <c r="K590" t="s">
        <v>7</v>
      </c>
      <c r="L590">
        <v>2</v>
      </c>
      <c r="M590">
        <v>500</v>
      </c>
      <c r="N590">
        <f>L590 * M590</f>
        <v>1000</v>
      </c>
      <c r="O590">
        <f>N590*$R$3</f>
        <v>15</v>
      </c>
    </row>
    <row r="591" spans="1:15">
      <c r="A591">
        <v>590</v>
      </c>
      <c r="B591">
        <f>DAY($F591)</f>
        <v>17</v>
      </c>
      <c r="C591" t="str">
        <f>TEXT(F591,"mmmm")</f>
        <v>March</v>
      </c>
      <c r="D591">
        <f>MONTH($F591)</f>
        <v>3</v>
      </c>
      <c r="E591">
        <f>YEAR($F591)</f>
        <v>2023</v>
      </c>
      <c r="F591" s="10">
        <v>45002</v>
      </c>
      <c r="G591" t="s">
        <v>619</v>
      </c>
      <c r="H591" t="s">
        <v>24</v>
      </c>
      <c r="I591">
        <v>36</v>
      </c>
      <c r="J591" t="str" cm="1">
        <f t="array" ref="J591">_xlfn.IFS(I591&lt;=30, "Young Adult", I591&gt;=50, "Senior", I591&gt;30, "Adult")</f>
        <v>Adult</v>
      </c>
      <c r="K591" t="s">
        <v>8</v>
      </c>
      <c r="L591">
        <v>3</v>
      </c>
      <c r="M591">
        <v>300</v>
      </c>
      <c r="N591">
        <f>L591 * M591</f>
        <v>900</v>
      </c>
      <c r="O591">
        <f>N591*$R$3</f>
        <v>13.5</v>
      </c>
    </row>
    <row r="592" spans="1:15">
      <c r="A592">
        <v>591</v>
      </c>
      <c r="B592">
        <f>DAY($F592)</f>
        <v>13</v>
      </c>
      <c r="C592" t="str">
        <f>TEXT(F592,"mmmm")</f>
        <v>January</v>
      </c>
      <c r="D592">
        <f>MONTH($F592)</f>
        <v>1</v>
      </c>
      <c r="E592">
        <f>YEAR($F592)</f>
        <v>2023</v>
      </c>
      <c r="F592" s="10">
        <v>44939</v>
      </c>
      <c r="G592" t="s">
        <v>620</v>
      </c>
      <c r="H592" t="s">
        <v>24</v>
      </c>
      <c r="I592">
        <v>53</v>
      </c>
      <c r="J592" t="str" cm="1">
        <f t="array" ref="J592">_xlfn.IFS(I592&lt;=30, "Young Adult", I592&gt;=50, "Senior", I592&gt;30, "Adult")</f>
        <v>Senior</v>
      </c>
      <c r="K592" t="s">
        <v>9</v>
      </c>
      <c r="L592">
        <v>4</v>
      </c>
      <c r="M592">
        <v>25</v>
      </c>
      <c r="N592">
        <f>L592 * M592</f>
        <v>100</v>
      </c>
      <c r="O592">
        <f>N592*$R$3</f>
        <v>1.5</v>
      </c>
    </row>
    <row r="593" spans="1:15">
      <c r="A593">
        <v>592</v>
      </c>
      <c r="B593">
        <f>DAY($F593)</f>
        <v>24</v>
      </c>
      <c r="C593" t="str">
        <f>TEXT(F593,"mmmm")</f>
        <v>January</v>
      </c>
      <c r="D593">
        <f>MONTH($F593)</f>
        <v>1</v>
      </c>
      <c r="E593">
        <f>YEAR($F593)</f>
        <v>2023</v>
      </c>
      <c r="F593" s="10">
        <v>44950</v>
      </c>
      <c r="G593" t="s">
        <v>621</v>
      </c>
      <c r="H593" t="s">
        <v>27</v>
      </c>
      <c r="I593">
        <v>46</v>
      </c>
      <c r="J593" t="str" cm="1">
        <f t="array" ref="J593">_xlfn.IFS(I593&lt;=30, "Young Adult", I593&gt;=50, "Senior", I593&gt;30, "Adult")</f>
        <v>Adult</v>
      </c>
      <c r="K593" t="s">
        <v>7</v>
      </c>
      <c r="L593">
        <v>4</v>
      </c>
      <c r="M593">
        <v>500</v>
      </c>
      <c r="N593">
        <f>L593 * M593</f>
        <v>2000</v>
      </c>
      <c r="O593">
        <f>N593*$R$3</f>
        <v>30</v>
      </c>
    </row>
    <row r="594" spans="1:15">
      <c r="A594">
        <v>593</v>
      </c>
      <c r="B594">
        <f>DAY($F594)</f>
        <v>6</v>
      </c>
      <c r="C594" t="str">
        <f>TEXT(F594,"mmmm")</f>
        <v>May</v>
      </c>
      <c r="D594">
        <f>MONTH($F594)</f>
        <v>5</v>
      </c>
      <c r="E594">
        <f>YEAR($F594)</f>
        <v>2023</v>
      </c>
      <c r="F594" s="10">
        <v>45052</v>
      </c>
      <c r="G594" t="s">
        <v>622</v>
      </c>
      <c r="H594" t="s">
        <v>24</v>
      </c>
      <c r="I594">
        <v>35</v>
      </c>
      <c r="J594" t="str" cm="1">
        <f t="array" ref="J594">_xlfn.IFS(I594&lt;=30, "Young Adult", I594&gt;=50, "Senior", I594&gt;30, "Adult")</f>
        <v>Adult</v>
      </c>
      <c r="K594" t="s">
        <v>9</v>
      </c>
      <c r="L594">
        <v>2</v>
      </c>
      <c r="M594">
        <v>30</v>
      </c>
      <c r="N594">
        <f>L594 * M594</f>
        <v>60</v>
      </c>
      <c r="O594">
        <f>N594*$R$3</f>
        <v>0.89999999999999991</v>
      </c>
    </row>
    <row r="595" spans="1:15">
      <c r="A595">
        <v>594</v>
      </c>
      <c r="B595">
        <f>DAY($F595)</f>
        <v>1</v>
      </c>
      <c r="C595" t="str">
        <f>TEXT(F595,"mmmm")</f>
        <v>September</v>
      </c>
      <c r="D595">
        <f>MONTH($F595)</f>
        <v>9</v>
      </c>
      <c r="E595">
        <f>YEAR($F595)</f>
        <v>2023</v>
      </c>
      <c r="F595" s="10">
        <v>45170</v>
      </c>
      <c r="G595" t="s">
        <v>623</v>
      </c>
      <c r="H595" t="s">
        <v>27</v>
      </c>
      <c r="I595">
        <v>19</v>
      </c>
      <c r="J595" t="str" cm="1">
        <f t="array" ref="J595">_xlfn.IFS(I595&lt;=30, "Young Adult", I595&gt;=50, "Senior", I595&gt;30, "Adult")</f>
        <v>Young Adult</v>
      </c>
      <c r="K595" t="s">
        <v>9</v>
      </c>
      <c r="L595">
        <v>2</v>
      </c>
      <c r="M595">
        <v>300</v>
      </c>
      <c r="N595">
        <f>L595 * M595</f>
        <v>600</v>
      </c>
      <c r="O595">
        <f>N595*$R$3</f>
        <v>9</v>
      </c>
    </row>
    <row r="596" spans="1:15">
      <c r="A596">
        <v>595</v>
      </c>
      <c r="B596">
        <f>DAY($F596)</f>
        <v>9</v>
      </c>
      <c r="C596" t="str">
        <f>TEXT(F596,"mmmm")</f>
        <v>November</v>
      </c>
      <c r="D596">
        <f>MONTH($F596)</f>
        <v>11</v>
      </c>
      <c r="E596">
        <f>YEAR($F596)</f>
        <v>2023</v>
      </c>
      <c r="F596" s="10">
        <v>45239</v>
      </c>
      <c r="G596" t="s">
        <v>624</v>
      </c>
      <c r="H596" t="s">
        <v>27</v>
      </c>
      <c r="I596">
        <v>18</v>
      </c>
      <c r="J596" t="str" cm="1">
        <f t="array" ref="J596">_xlfn.IFS(I596&lt;=30, "Young Adult", I596&gt;=50, "Senior", I596&gt;30, "Adult")</f>
        <v>Young Adult</v>
      </c>
      <c r="K596" t="s">
        <v>8</v>
      </c>
      <c r="L596">
        <v>4</v>
      </c>
      <c r="M596">
        <v>500</v>
      </c>
      <c r="N596">
        <f>L596 * M596</f>
        <v>2000</v>
      </c>
      <c r="O596">
        <f>N596*$R$3</f>
        <v>30</v>
      </c>
    </row>
    <row r="597" spans="1:15">
      <c r="A597">
        <v>596</v>
      </c>
      <c r="B597">
        <f>DAY($F597)</f>
        <v>7</v>
      </c>
      <c r="C597" t="str">
        <f>TEXT(F597,"mmmm")</f>
        <v>February</v>
      </c>
      <c r="D597">
        <f>MONTH($F597)</f>
        <v>2</v>
      </c>
      <c r="E597">
        <f>YEAR($F597)</f>
        <v>2023</v>
      </c>
      <c r="F597" s="10">
        <v>44964</v>
      </c>
      <c r="G597" t="s">
        <v>625</v>
      </c>
      <c r="H597" t="s">
        <v>27</v>
      </c>
      <c r="I597">
        <v>64</v>
      </c>
      <c r="J597" t="str" cm="1">
        <f t="array" ref="J597">_xlfn.IFS(I597&lt;=30, "Young Adult", I597&gt;=50, "Senior", I597&gt;30, "Adult")</f>
        <v>Senior</v>
      </c>
      <c r="K597" t="s">
        <v>9</v>
      </c>
      <c r="L597">
        <v>1</v>
      </c>
      <c r="M597">
        <v>300</v>
      </c>
      <c r="N597">
        <f>L597 * M597</f>
        <v>300</v>
      </c>
      <c r="O597">
        <f>N597*$R$3</f>
        <v>4.5</v>
      </c>
    </row>
    <row r="598" spans="1:15">
      <c r="A598">
        <v>597</v>
      </c>
      <c r="B598">
        <f>DAY($F598)</f>
        <v>22</v>
      </c>
      <c r="C598" t="str">
        <f>TEXT(F598,"mmmm")</f>
        <v>August</v>
      </c>
      <c r="D598">
        <f>MONTH($F598)</f>
        <v>8</v>
      </c>
      <c r="E598">
        <f>YEAR($F598)</f>
        <v>2023</v>
      </c>
      <c r="F598" s="10">
        <v>45160</v>
      </c>
      <c r="G598" t="s">
        <v>626</v>
      </c>
      <c r="H598" t="s">
        <v>24</v>
      </c>
      <c r="I598">
        <v>22</v>
      </c>
      <c r="J598" t="str" cm="1">
        <f t="array" ref="J598">_xlfn.IFS(I598&lt;=30, "Young Adult", I598&gt;=50, "Senior", I598&gt;30, "Adult")</f>
        <v>Young Adult</v>
      </c>
      <c r="K598" t="s">
        <v>7</v>
      </c>
      <c r="L598">
        <v>4</v>
      </c>
      <c r="M598">
        <v>300</v>
      </c>
      <c r="N598">
        <f>L598 * M598</f>
        <v>1200</v>
      </c>
      <c r="O598">
        <f>N598*$R$3</f>
        <v>18</v>
      </c>
    </row>
    <row r="599" spans="1:15">
      <c r="A599">
        <v>598</v>
      </c>
      <c r="B599">
        <f>DAY($F599)</f>
        <v>1</v>
      </c>
      <c r="C599" t="str">
        <f>TEXT(F599,"mmmm")</f>
        <v>August</v>
      </c>
      <c r="D599">
        <f>MONTH($F599)</f>
        <v>8</v>
      </c>
      <c r="E599">
        <f>YEAR($F599)</f>
        <v>2023</v>
      </c>
      <c r="F599" s="10">
        <v>45139</v>
      </c>
      <c r="G599" t="s">
        <v>627</v>
      </c>
      <c r="H599" t="s">
        <v>24</v>
      </c>
      <c r="I599">
        <v>37</v>
      </c>
      <c r="J599" t="str" cm="1">
        <f t="array" ref="J599">_xlfn.IFS(I599&lt;=30, "Young Adult", I599&gt;=50, "Senior", I599&gt;30, "Adult")</f>
        <v>Adult</v>
      </c>
      <c r="K599" t="s">
        <v>7</v>
      </c>
      <c r="L599">
        <v>4</v>
      </c>
      <c r="M599">
        <v>30</v>
      </c>
      <c r="N599">
        <f>L599 * M599</f>
        <v>120</v>
      </c>
      <c r="O599">
        <f>N599*$R$3</f>
        <v>1.7999999999999998</v>
      </c>
    </row>
    <row r="600" spans="1:15">
      <c r="A600">
        <v>599</v>
      </c>
      <c r="B600">
        <f>DAY($F600)</f>
        <v>19</v>
      </c>
      <c r="C600" t="str">
        <f>TEXT(F600,"mmmm")</f>
        <v>November</v>
      </c>
      <c r="D600">
        <f>MONTH($F600)</f>
        <v>11</v>
      </c>
      <c r="E600">
        <f>YEAR($F600)</f>
        <v>2023</v>
      </c>
      <c r="F600" s="10">
        <v>45249</v>
      </c>
      <c r="G600" t="s">
        <v>628</v>
      </c>
      <c r="H600" t="s">
        <v>27</v>
      </c>
      <c r="I600">
        <v>28</v>
      </c>
      <c r="J600" t="str" cm="1">
        <f t="array" ref="J600">_xlfn.IFS(I600&lt;=30, "Young Adult", I600&gt;=50, "Senior", I600&gt;30, "Adult")</f>
        <v>Young Adult</v>
      </c>
      <c r="K600" t="s">
        <v>7</v>
      </c>
      <c r="L600">
        <v>2</v>
      </c>
      <c r="M600">
        <v>50</v>
      </c>
      <c r="N600">
        <f>L600 * M600</f>
        <v>100</v>
      </c>
      <c r="O600">
        <f>N600*$R$3</f>
        <v>1.5</v>
      </c>
    </row>
    <row r="601" spans="1:15">
      <c r="A601">
        <v>600</v>
      </c>
      <c r="B601">
        <f>DAY($F601)</f>
        <v>22</v>
      </c>
      <c r="C601" t="str">
        <f>TEXT(F601,"mmmm")</f>
        <v>October</v>
      </c>
      <c r="D601">
        <f>MONTH($F601)</f>
        <v>10</v>
      </c>
      <c r="E601">
        <f>YEAR($F601)</f>
        <v>2023</v>
      </c>
      <c r="F601" s="10">
        <v>45221</v>
      </c>
      <c r="G601" t="s">
        <v>629</v>
      </c>
      <c r="H601" t="s">
        <v>27</v>
      </c>
      <c r="I601">
        <v>59</v>
      </c>
      <c r="J601" t="str" cm="1">
        <f t="array" ref="J601">_xlfn.IFS(I601&lt;=30, "Young Adult", I601&gt;=50, "Senior", I601&gt;30, "Adult")</f>
        <v>Senior</v>
      </c>
      <c r="K601" t="s">
        <v>7</v>
      </c>
      <c r="L601">
        <v>2</v>
      </c>
      <c r="M601">
        <v>500</v>
      </c>
      <c r="N601">
        <f>L601 * M601</f>
        <v>1000</v>
      </c>
      <c r="O601">
        <f>N601*$R$3</f>
        <v>15</v>
      </c>
    </row>
    <row r="602" spans="1:15">
      <c r="A602">
        <v>601</v>
      </c>
      <c r="B602">
        <f>DAY($F602)</f>
        <v>10</v>
      </c>
      <c r="C602" t="str">
        <f>TEXT(F602,"mmmm")</f>
        <v>April</v>
      </c>
      <c r="D602">
        <f>MONTH($F602)</f>
        <v>4</v>
      </c>
      <c r="E602">
        <f>YEAR($F602)</f>
        <v>2023</v>
      </c>
      <c r="F602" s="10">
        <v>45026</v>
      </c>
      <c r="G602" t="s">
        <v>630</v>
      </c>
      <c r="H602" t="s">
        <v>24</v>
      </c>
      <c r="I602">
        <v>19</v>
      </c>
      <c r="J602" t="str" cm="1">
        <f t="array" ref="J602">_xlfn.IFS(I602&lt;=30, "Young Adult", I602&gt;=50, "Senior", I602&gt;30, "Adult")</f>
        <v>Young Adult</v>
      </c>
      <c r="K602" t="s">
        <v>8</v>
      </c>
      <c r="L602">
        <v>1</v>
      </c>
      <c r="M602">
        <v>30</v>
      </c>
      <c r="N602">
        <f>L602 * M602</f>
        <v>30</v>
      </c>
      <c r="O602">
        <f>N602*$R$3</f>
        <v>0.44999999999999996</v>
      </c>
    </row>
    <row r="603" spans="1:15">
      <c r="A603">
        <v>602</v>
      </c>
      <c r="B603">
        <f>DAY($F603)</f>
        <v>23</v>
      </c>
      <c r="C603" t="str">
        <f>TEXT(F603,"mmmm")</f>
        <v>December</v>
      </c>
      <c r="D603">
        <f>MONTH($F603)</f>
        <v>12</v>
      </c>
      <c r="E603">
        <f>YEAR($F603)</f>
        <v>2023</v>
      </c>
      <c r="F603" s="10">
        <v>45283</v>
      </c>
      <c r="G603" t="s">
        <v>631</v>
      </c>
      <c r="H603" t="s">
        <v>27</v>
      </c>
      <c r="I603">
        <v>20</v>
      </c>
      <c r="J603" t="str" cm="1">
        <f t="array" ref="J603">_xlfn.IFS(I603&lt;=30, "Young Adult", I603&gt;=50, "Senior", I603&gt;30, "Adult")</f>
        <v>Young Adult</v>
      </c>
      <c r="K603" t="s">
        <v>9</v>
      </c>
      <c r="L603">
        <v>1</v>
      </c>
      <c r="M603">
        <v>300</v>
      </c>
      <c r="N603">
        <f>L603 * M603</f>
        <v>300</v>
      </c>
      <c r="O603">
        <f>N603*$R$3</f>
        <v>4.5</v>
      </c>
    </row>
    <row r="604" spans="1:15">
      <c r="A604">
        <v>603</v>
      </c>
      <c r="B604">
        <f>DAY($F604)</f>
        <v>16</v>
      </c>
      <c r="C604" t="str">
        <f>TEXT(F604,"mmmm")</f>
        <v>July</v>
      </c>
      <c r="D604">
        <f>MONTH($F604)</f>
        <v>7</v>
      </c>
      <c r="E604">
        <f>YEAR($F604)</f>
        <v>2023</v>
      </c>
      <c r="F604" s="10">
        <v>45123</v>
      </c>
      <c r="G604" t="s">
        <v>632</v>
      </c>
      <c r="H604" t="s">
        <v>27</v>
      </c>
      <c r="I604">
        <v>40</v>
      </c>
      <c r="J604" t="str" cm="1">
        <f t="array" ref="J604">_xlfn.IFS(I604&lt;=30, "Young Adult", I604&gt;=50, "Senior", I604&gt;30, "Adult")</f>
        <v>Adult</v>
      </c>
      <c r="K604" t="s">
        <v>8</v>
      </c>
      <c r="L604">
        <v>3</v>
      </c>
      <c r="M604">
        <v>30</v>
      </c>
      <c r="N604">
        <f>L604 * M604</f>
        <v>90</v>
      </c>
      <c r="O604">
        <f>N604*$R$3</f>
        <v>1.3499999999999999</v>
      </c>
    </row>
    <row r="605" spans="1:15">
      <c r="A605">
        <v>604</v>
      </c>
      <c r="B605">
        <f>DAY($F605)</f>
        <v>11</v>
      </c>
      <c r="C605" t="str">
        <f>TEXT(F605,"mmmm")</f>
        <v>September</v>
      </c>
      <c r="D605">
        <f>MONTH($F605)</f>
        <v>9</v>
      </c>
      <c r="E605">
        <f>YEAR($F605)</f>
        <v>2023</v>
      </c>
      <c r="F605" s="10">
        <v>45180</v>
      </c>
      <c r="G605" t="s">
        <v>633</v>
      </c>
      <c r="H605" t="s">
        <v>27</v>
      </c>
      <c r="I605">
        <v>29</v>
      </c>
      <c r="J605" t="str" cm="1">
        <f t="array" ref="J605">_xlfn.IFS(I605&lt;=30, "Young Adult", I605&gt;=50, "Senior", I605&gt;30, "Adult")</f>
        <v>Young Adult</v>
      </c>
      <c r="K605" t="s">
        <v>9</v>
      </c>
      <c r="L605">
        <v>4</v>
      </c>
      <c r="M605">
        <v>50</v>
      </c>
      <c r="N605">
        <f>L605 * M605</f>
        <v>200</v>
      </c>
      <c r="O605">
        <f>N605*$R$3</f>
        <v>3</v>
      </c>
    </row>
    <row r="606" spans="1:15">
      <c r="A606">
        <v>605</v>
      </c>
      <c r="B606">
        <f>DAY($F606)</f>
        <v>24</v>
      </c>
      <c r="C606" t="str">
        <f>TEXT(F606,"mmmm")</f>
        <v>July</v>
      </c>
      <c r="D606">
        <f>MONTH($F606)</f>
        <v>7</v>
      </c>
      <c r="E606">
        <f>YEAR($F606)</f>
        <v>2023</v>
      </c>
      <c r="F606" s="10">
        <v>45131</v>
      </c>
      <c r="G606" t="s">
        <v>634</v>
      </c>
      <c r="H606" t="s">
        <v>24</v>
      </c>
      <c r="I606">
        <v>37</v>
      </c>
      <c r="J606" t="str" cm="1">
        <f t="array" ref="J606">_xlfn.IFS(I606&lt;=30, "Young Adult", I606&gt;=50, "Senior", I606&gt;30, "Adult")</f>
        <v>Adult</v>
      </c>
      <c r="K606" t="s">
        <v>9</v>
      </c>
      <c r="L606">
        <v>2</v>
      </c>
      <c r="M606">
        <v>500</v>
      </c>
      <c r="N606">
        <f>L606 * M606</f>
        <v>1000</v>
      </c>
      <c r="O606">
        <f>N606*$R$3</f>
        <v>15</v>
      </c>
    </row>
    <row r="607" spans="1:15">
      <c r="A607">
        <v>606</v>
      </c>
      <c r="B607">
        <f>DAY($F607)</f>
        <v>5</v>
      </c>
      <c r="C607" t="str">
        <f>TEXT(F607,"mmmm")</f>
        <v>May</v>
      </c>
      <c r="D607">
        <f>MONTH($F607)</f>
        <v>5</v>
      </c>
      <c r="E607">
        <f>YEAR($F607)</f>
        <v>2023</v>
      </c>
      <c r="F607" s="10">
        <v>45051</v>
      </c>
      <c r="G607" t="s">
        <v>635</v>
      </c>
      <c r="H607" t="s">
        <v>24</v>
      </c>
      <c r="I607">
        <v>22</v>
      </c>
      <c r="J607" t="str" cm="1">
        <f t="array" ref="J607">_xlfn.IFS(I607&lt;=30, "Young Adult", I607&gt;=50, "Senior", I607&gt;30, "Adult")</f>
        <v>Young Adult</v>
      </c>
      <c r="K607" t="s">
        <v>9</v>
      </c>
      <c r="L607">
        <v>1</v>
      </c>
      <c r="M607">
        <v>50</v>
      </c>
      <c r="N607">
        <f>L607 * M607</f>
        <v>50</v>
      </c>
      <c r="O607">
        <f>N607*$R$3</f>
        <v>0.75</v>
      </c>
    </row>
    <row r="608" spans="1:15">
      <c r="A608">
        <v>607</v>
      </c>
      <c r="B608">
        <f>DAY($F608)</f>
        <v>17</v>
      </c>
      <c r="C608" t="str">
        <f>TEXT(F608,"mmmm")</f>
        <v>March</v>
      </c>
      <c r="D608">
        <f>MONTH($F608)</f>
        <v>3</v>
      </c>
      <c r="E608">
        <f>YEAR($F608)</f>
        <v>2023</v>
      </c>
      <c r="F608" s="10">
        <v>45002</v>
      </c>
      <c r="G608" t="s">
        <v>636</v>
      </c>
      <c r="H608" t="s">
        <v>24</v>
      </c>
      <c r="I608">
        <v>54</v>
      </c>
      <c r="J608" t="str" cm="1">
        <f t="array" ref="J608">_xlfn.IFS(I608&lt;=30, "Young Adult", I608&gt;=50, "Senior", I608&gt;30, "Adult")</f>
        <v>Senior</v>
      </c>
      <c r="K608" t="s">
        <v>8</v>
      </c>
      <c r="L608">
        <v>3</v>
      </c>
      <c r="M608">
        <v>25</v>
      </c>
      <c r="N608">
        <f>L608 * M608</f>
        <v>75</v>
      </c>
      <c r="O608">
        <f>N608*$R$3</f>
        <v>1.125</v>
      </c>
    </row>
    <row r="609" spans="1:15">
      <c r="A609">
        <v>608</v>
      </c>
      <c r="B609">
        <f>DAY($F609)</f>
        <v>2</v>
      </c>
      <c r="C609" t="str">
        <f>TEXT(F609,"mmmm")</f>
        <v>December</v>
      </c>
      <c r="D609">
        <f>MONTH($F609)</f>
        <v>12</v>
      </c>
      <c r="E609">
        <f>YEAR($F609)</f>
        <v>2023</v>
      </c>
      <c r="F609" s="10">
        <v>45262</v>
      </c>
      <c r="G609" t="s">
        <v>637</v>
      </c>
      <c r="H609" t="s">
        <v>27</v>
      </c>
      <c r="I609">
        <v>55</v>
      </c>
      <c r="J609" t="str" cm="1">
        <f t="array" ref="J609">_xlfn.IFS(I609&lt;=30, "Young Adult", I609&gt;=50, "Senior", I609&gt;30, "Adult")</f>
        <v>Senior</v>
      </c>
      <c r="K609" t="s">
        <v>9</v>
      </c>
      <c r="L609">
        <v>3</v>
      </c>
      <c r="M609">
        <v>500</v>
      </c>
      <c r="N609">
        <f>L609 * M609</f>
        <v>1500</v>
      </c>
      <c r="O609">
        <f>N609*$R$3</f>
        <v>22.5</v>
      </c>
    </row>
    <row r="610" spans="1:15">
      <c r="A610">
        <v>609</v>
      </c>
      <c r="B610">
        <f>DAY($F610)</f>
        <v>19</v>
      </c>
      <c r="C610" t="str">
        <f>TEXT(F610,"mmmm")</f>
        <v>December</v>
      </c>
      <c r="D610">
        <f>MONTH($F610)</f>
        <v>12</v>
      </c>
      <c r="E610">
        <f>YEAR($F610)</f>
        <v>2023</v>
      </c>
      <c r="F610" s="10">
        <v>45279</v>
      </c>
      <c r="G610" t="s">
        <v>638</v>
      </c>
      <c r="H610" t="s">
        <v>27</v>
      </c>
      <c r="I610">
        <v>47</v>
      </c>
      <c r="J610" t="str" cm="1">
        <f t="array" ref="J610">_xlfn.IFS(I610&lt;=30, "Young Adult", I610&gt;=50, "Senior", I610&gt;30, "Adult")</f>
        <v>Adult</v>
      </c>
      <c r="K610" t="s">
        <v>8</v>
      </c>
      <c r="L610">
        <v>2</v>
      </c>
      <c r="M610">
        <v>50</v>
      </c>
      <c r="N610">
        <f>L610 * M610</f>
        <v>100</v>
      </c>
      <c r="O610">
        <f>N610*$R$3</f>
        <v>1.5</v>
      </c>
    </row>
    <row r="611" spans="1:15">
      <c r="A611">
        <v>610</v>
      </c>
      <c r="B611">
        <f>DAY($F611)</f>
        <v>3</v>
      </c>
      <c r="C611" t="str">
        <f>TEXT(F611,"mmmm")</f>
        <v>January</v>
      </c>
      <c r="D611">
        <f>MONTH($F611)</f>
        <v>1</v>
      </c>
      <c r="E611">
        <f>YEAR($F611)</f>
        <v>2023</v>
      </c>
      <c r="F611" s="10">
        <v>44929</v>
      </c>
      <c r="G611" t="s">
        <v>639</v>
      </c>
      <c r="H611" t="s">
        <v>27</v>
      </c>
      <c r="I611">
        <v>26</v>
      </c>
      <c r="J611" t="str" cm="1">
        <f t="array" ref="J611">_xlfn.IFS(I611&lt;=30, "Young Adult", I611&gt;=50, "Senior", I611&gt;30, "Adult")</f>
        <v>Young Adult</v>
      </c>
      <c r="K611" t="s">
        <v>7</v>
      </c>
      <c r="L611">
        <v>2</v>
      </c>
      <c r="M611">
        <v>300</v>
      </c>
      <c r="N611">
        <f>L611 * M611</f>
        <v>600</v>
      </c>
      <c r="O611">
        <f>N611*$R$3</f>
        <v>9</v>
      </c>
    </row>
    <row r="612" spans="1:15">
      <c r="A612">
        <v>611</v>
      </c>
      <c r="B612">
        <f>DAY($F612)</f>
        <v>24</v>
      </c>
      <c r="C612" t="str">
        <f>TEXT(F612,"mmmm")</f>
        <v>February</v>
      </c>
      <c r="D612">
        <f>MONTH($F612)</f>
        <v>2</v>
      </c>
      <c r="E612">
        <f>YEAR($F612)</f>
        <v>2023</v>
      </c>
      <c r="F612" s="10">
        <v>44981</v>
      </c>
      <c r="G612" t="s">
        <v>640</v>
      </c>
      <c r="H612" t="s">
        <v>24</v>
      </c>
      <c r="I612">
        <v>51</v>
      </c>
      <c r="J612" t="str" cm="1">
        <f t="array" ref="J612">_xlfn.IFS(I612&lt;=30, "Young Adult", I612&gt;=50, "Senior", I612&gt;30, "Adult")</f>
        <v>Senior</v>
      </c>
      <c r="K612" t="s">
        <v>7</v>
      </c>
      <c r="L612">
        <v>3</v>
      </c>
      <c r="M612">
        <v>500</v>
      </c>
      <c r="N612">
        <f>L612 * M612</f>
        <v>1500</v>
      </c>
      <c r="O612">
        <f>N612*$R$3</f>
        <v>22.5</v>
      </c>
    </row>
    <row r="613" spans="1:15">
      <c r="A613">
        <v>612</v>
      </c>
      <c r="B613">
        <f>DAY($F613)</f>
        <v>6</v>
      </c>
      <c r="C613" t="str">
        <f>TEXT(F613,"mmmm")</f>
        <v>August</v>
      </c>
      <c r="D613">
        <f>MONTH($F613)</f>
        <v>8</v>
      </c>
      <c r="E613">
        <f>YEAR($F613)</f>
        <v>2023</v>
      </c>
      <c r="F613" s="10">
        <v>45144</v>
      </c>
      <c r="G613" t="s">
        <v>641</v>
      </c>
      <c r="H613" t="s">
        <v>27</v>
      </c>
      <c r="I613">
        <v>61</v>
      </c>
      <c r="J613" t="str" cm="1">
        <f t="array" ref="J613">_xlfn.IFS(I613&lt;=30, "Young Adult", I613&gt;=50, "Senior", I613&gt;30, "Adult")</f>
        <v>Senior</v>
      </c>
      <c r="K613" t="s">
        <v>9</v>
      </c>
      <c r="L613">
        <v>1</v>
      </c>
      <c r="M613">
        <v>500</v>
      </c>
      <c r="N613">
        <f>L613 * M613</f>
        <v>500</v>
      </c>
      <c r="O613">
        <f>N613*$R$3</f>
        <v>7.5</v>
      </c>
    </row>
    <row r="614" spans="1:15">
      <c r="A614">
        <v>613</v>
      </c>
      <c r="B614">
        <f>DAY($F614)</f>
        <v>23</v>
      </c>
      <c r="C614" t="str">
        <f>TEXT(F614,"mmmm")</f>
        <v>April</v>
      </c>
      <c r="D614">
        <f>MONTH($F614)</f>
        <v>4</v>
      </c>
      <c r="E614">
        <f>YEAR($F614)</f>
        <v>2023</v>
      </c>
      <c r="F614" s="10">
        <v>45039</v>
      </c>
      <c r="G614" t="s">
        <v>642</v>
      </c>
      <c r="H614" t="s">
        <v>27</v>
      </c>
      <c r="I614">
        <v>52</v>
      </c>
      <c r="J614" t="str" cm="1">
        <f t="array" ref="J614">_xlfn.IFS(I614&lt;=30, "Young Adult", I614&gt;=50, "Senior", I614&gt;30, "Adult")</f>
        <v>Senior</v>
      </c>
      <c r="K614" t="s">
        <v>8</v>
      </c>
      <c r="L614">
        <v>3</v>
      </c>
      <c r="M614">
        <v>30</v>
      </c>
      <c r="N614">
        <f>L614 * M614</f>
        <v>90</v>
      </c>
      <c r="O614">
        <f>N614*$R$3</f>
        <v>1.3499999999999999</v>
      </c>
    </row>
    <row r="615" spans="1:15">
      <c r="A615">
        <v>614</v>
      </c>
      <c r="B615">
        <f>DAY($F615)</f>
        <v>1</v>
      </c>
      <c r="C615" t="str">
        <f>TEXT(F615,"mmmm")</f>
        <v>April</v>
      </c>
      <c r="D615">
        <f>MONTH($F615)</f>
        <v>4</v>
      </c>
      <c r="E615">
        <f>YEAR($F615)</f>
        <v>2023</v>
      </c>
      <c r="F615" s="10">
        <v>45017</v>
      </c>
      <c r="G615" t="s">
        <v>643</v>
      </c>
      <c r="H615" t="s">
        <v>27</v>
      </c>
      <c r="I615">
        <v>39</v>
      </c>
      <c r="J615" t="str" cm="1">
        <f t="array" ref="J615">_xlfn.IFS(I615&lt;=30, "Young Adult", I615&gt;=50, "Senior", I615&gt;30, "Adult")</f>
        <v>Adult</v>
      </c>
      <c r="K615" t="s">
        <v>7</v>
      </c>
      <c r="L615">
        <v>4</v>
      </c>
      <c r="M615">
        <v>300</v>
      </c>
      <c r="N615">
        <f>L615 * M615</f>
        <v>1200</v>
      </c>
      <c r="O615">
        <f>N615*$R$3</f>
        <v>18</v>
      </c>
    </row>
    <row r="616" spans="1:15">
      <c r="A616">
        <v>615</v>
      </c>
      <c r="B616">
        <f>DAY($F616)</f>
        <v>23</v>
      </c>
      <c r="C616" t="str">
        <f>TEXT(F616,"mmmm")</f>
        <v>December</v>
      </c>
      <c r="D616">
        <f>MONTH($F616)</f>
        <v>12</v>
      </c>
      <c r="E616">
        <f>YEAR($F616)</f>
        <v>2023</v>
      </c>
      <c r="F616" s="10">
        <v>45283</v>
      </c>
      <c r="G616" t="s">
        <v>644</v>
      </c>
      <c r="H616" t="s">
        <v>27</v>
      </c>
      <c r="I616">
        <v>61</v>
      </c>
      <c r="J616" t="str" cm="1">
        <f t="array" ref="J616">_xlfn.IFS(I616&lt;=30, "Young Adult", I616&gt;=50, "Senior", I616&gt;30, "Adult")</f>
        <v>Senior</v>
      </c>
      <c r="K616" t="s">
        <v>8</v>
      </c>
      <c r="L616">
        <v>4</v>
      </c>
      <c r="M616">
        <v>25</v>
      </c>
      <c r="N616">
        <f>L616 * M616</f>
        <v>100</v>
      </c>
      <c r="O616">
        <f>N616*$R$3</f>
        <v>1.5</v>
      </c>
    </row>
    <row r="617" spans="1:15">
      <c r="A617">
        <v>616</v>
      </c>
      <c r="B617">
        <f>DAY($F617)</f>
        <v>23</v>
      </c>
      <c r="C617" t="str">
        <f>TEXT(F617,"mmmm")</f>
        <v>September</v>
      </c>
      <c r="D617">
        <f>MONTH($F617)</f>
        <v>9</v>
      </c>
      <c r="E617">
        <f>YEAR($F617)</f>
        <v>2023</v>
      </c>
      <c r="F617" s="10">
        <v>45192</v>
      </c>
      <c r="G617" t="s">
        <v>645</v>
      </c>
      <c r="H617" t="s">
        <v>24</v>
      </c>
      <c r="I617">
        <v>41</v>
      </c>
      <c r="J617" t="str" cm="1">
        <f t="array" ref="J617">_xlfn.IFS(I617&lt;=30, "Young Adult", I617&gt;=50, "Senior", I617&gt;30, "Adult")</f>
        <v>Adult</v>
      </c>
      <c r="K617" t="s">
        <v>8</v>
      </c>
      <c r="L617">
        <v>2</v>
      </c>
      <c r="M617">
        <v>50</v>
      </c>
      <c r="N617">
        <f>L617 * M617</f>
        <v>100</v>
      </c>
      <c r="O617">
        <f>N617*$R$3</f>
        <v>1.5</v>
      </c>
    </row>
    <row r="618" spans="1:15">
      <c r="A618">
        <v>617</v>
      </c>
      <c r="B618">
        <f>DAY($F618)</f>
        <v>26</v>
      </c>
      <c r="C618" t="str">
        <f>TEXT(F618,"mmmm")</f>
        <v>August</v>
      </c>
      <c r="D618">
        <f>MONTH($F618)</f>
        <v>8</v>
      </c>
      <c r="E618">
        <f>YEAR($F618)</f>
        <v>2023</v>
      </c>
      <c r="F618" s="10">
        <v>45164</v>
      </c>
      <c r="G618" t="s">
        <v>646</v>
      </c>
      <c r="H618" t="s">
        <v>24</v>
      </c>
      <c r="I618">
        <v>34</v>
      </c>
      <c r="J618" t="str" cm="1">
        <f t="array" ref="J618">_xlfn.IFS(I618&lt;=30, "Young Adult", I618&gt;=50, "Senior", I618&gt;30, "Adult")</f>
        <v>Adult</v>
      </c>
      <c r="K618" t="s">
        <v>9</v>
      </c>
      <c r="L618">
        <v>1</v>
      </c>
      <c r="M618">
        <v>30</v>
      </c>
      <c r="N618">
        <f>L618 * M618</f>
        <v>30</v>
      </c>
      <c r="O618">
        <f>N618*$R$3</f>
        <v>0.44999999999999996</v>
      </c>
    </row>
    <row r="619" spans="1:15">
      <c r="A619">
        <v>618</v>
      </c>
      <c r="B619">
        <f>DAY($F619)</f>
        <v>26</v>
      </c>
      <c r="C619" t="str">
        <f>TEXT(F619,"mmmm")</f>
        <v>January</v>
      </c>
      <c r="D619">
        <f>MONTH($F619)</f>
        <v>1</v>
      </c>
      <c r="E619">
        <f>YEAR($F619)</f>
        <v>2023</v>
      </c>
      <c r="F619" s="10">
        <v>44952</v>
      </c>
      <c r="G619" t="s">
        <v>647</v>
      </c>
      <c r="H619" t="s">
        <v>27</v>
      </c>
      <c r="I619">
        <v>27</v>
      </c>
      <c r="J619" t="str" cm="1">
        <f t="array" ref="J619">_xlfn.IFS(I619&lt;=30, "Young Adult", I619&gt;=50, "Senior", I619&gt;30, "Adult")</f>
        <v>Young Adult</v>
      </c>
      <c r="K619" t="s">
        <v>7</v>
      </c>
      <c r="L619">
        <v>1</v>
      </c>
      <c r="M619">
        <v>50</v>
      </c>
      <c r="N619">
        <f>L619 * M619</f>
        <v>50</v>
      </c>
      <c r="O619">
        <f>N619*$R$3</f>
        <v>0.75</v>
      </c>
    </row>
    <row r="620" spans="1:15">
      <c r="A620">
        <v>619</v>
      </c>
      <c r="B620">
        <f>DAY($F620)</f>
        <v>13</v>
      </c>
      <c r="C620" t="str">
        <f>TEXT(F620,"mmmm")</f>
        <v>October</v>
      </c>
      <c r="D620">
        <f>MONTH($F620)</f>
        <v>10</v>
      </c>
      <c r="E620">
        <f>YEAR($F620)</f>
        <v>2023</v>
      </c>
      <c r="F620" s="10">
        <v>45212</v>
      </c>
      <c r="G620" t="s">
        <v>648</v>
      </c>
      <c r="H620" t="s">
        <v>24</v>
      </c>
      <c r="I620">
        <v>47</v>
      </c>
      <c r="J620" t="str" cm="1">
        <f t="array" ref="J620">_xlfn.IFS(I620&lt;=30, "Young Adult", I620&gt;=50, "Senior", I620&gt;30, "Adult")</f>
        <v>Adult</v>
      </c>
      <c r="K620" t="s">
        <v>9</v>
      </c>
      <c r="L620">
        <v>4</v>
      </c>
      <c r="M620">
        <v>25</v>
      </c>
      <c r="N620">
        <f>L620 * M620</f>
        <v>100</v>
      </c>
      <c r="O620">
        <f>N620*$R$3</f>
        <v>1.5</v>
      </c>
    </row>
    <row r="621" spans="1:15">
      <c r="A621">
        <v>620</v>
      </c>
      <c r="B621">
        <f>DAY($F621)</f>
        <v>8</v>
      </c>
      <c r="C621" t="str">
        <f>TEXT(F621,"mmmm")</f>
        <v>May</v>
      </c>
      <c r="D621">
        <f>MONTH($F621)</f>
        <v>5</v>
      </c>
      <c r="E621">
        <f>YEAR($F621)</f>
        <v>2023</v>
      </c>
      <c r="F621" s="10">
        <v>45054</v>
      </c>
      <c r="G621" t="s">
        <v>649</v>
      </c>
      <c r="H621" t="s">
        <v>24</v>
      </c>
      <c r="I621">
        <v>63</v>
      </c>
      <c r="J621" t="str" cm="1">
        <f t="array" ref="J621">_xlfn.IFS(I621&lt;=30, "Young Adult", I621&gt;=50, "Senior", I621&gt;30, "Adult")</f>
        <v>Senior</v>
      </c>
      <c r="K621" t="s">
        <v>9</v>
      </c>
      <c r="L621">
        <v>3</v>
      </c>
      <c r="M621">
        <v>25</v>
      </c>
      <c r="N621">
        <f>L621 * M621</f>
        <v>75</v>
      </c>
      <c r="O621">
        <f>N621*$R$3</f>
        <v>1.125</v>
      </c>
    </row>
    <row r="622" spans="1:15">
      <c r="A622">
        <v>621</v>
      </c>
      <c r="B622">
        <f>DAY($F622)</f>
        <v>4</v>
      </c>
      <c r="C622" t="str">
        <f>TEXT(F622,"mmmm")</f>
        <v>March</v>
      </c>
      <c r="D622">
        <f>MONTH($F622)</f>
        <v>3</v>
      </c>
      <c r="E622">
        <f>YEAR($F622)</f>
        <v>2023</v>
      </c>
      <c r="F622" s="10">
        <v>44989</v>
      </c>
      <c r="G622" t="s">
        <v>650</v>
      </c>
      <c r="H622" t="s">
        <v>27</v>
      </c>
      <c r="I622">
        <v>40</v>
      </c>
      <c r="J622" t="str" cm="1">
        <f t="array" ref="J622">_xlfn.IFS(I622&lt;=30, "Young Adult", I622&gt;=50, "Senior", I622&gt;30, "Adult")</f>
        <v>Adult</v>
      </c>
      <c r="K622" t="s">
        <v>7</v>
      </c>
      <c r="L622">
        <v>2</v>
      </c>
      <c r="M622">
        <v>500</v>
      </c>
      <c r="N622">
        <f>L622 * M622</f>
        <v>1000</v>
      </c>
      <c r="O622">
        <f>N622*$R$3</f>
        <v>15</v>
      </c>
    </row>
    <row r="623" spans="1:15">
      <c r="A623">
        <v>622</v>
      </c>
      <c r="B623">
        <f>DAY($F623)</f>
        <v>22</v>
      </c>
      <c r="C623" t="str">
        <f>TEXT(F623,"mmmm")</f>
        <v>August</v>
      </c>
      <c r="D623">
        <f>MONTH($F623)</f>
        <v>8</v>
      </c>
      <c r="E623">
        <f>YEAR($F623)</f>
        <v>2023</v>
      </c>
      <c r="F623" s="10">
        <v>45160</v>
      </c>
      <c r="G623" t="s">
        <v>651</v>
      </c>
      <c r="H623" t="s">
        <v>27</v>
      </c>
      <c r="I623">
        <v>49</v>
      </c>
      <c r="J623" t="str" cm="1">
        <f t="array" ref="J623">_xlfn.IFS(I623&lt;=30, "Young Adult", I623&gt;=50, "Senior", I623&gt;30, "Adult")</f>
        <v>Adult</v>
      </c>
      <c r="K623" t="s">
        <v>7</v>
      </c>
      <c r="L623">
        <v>3</v>
      </c>
      <c r="M623">
        <v>25</v>
      </c>
      <c r="N623">
        <f>L623 * M623</f>
        <v>75</v>
      </c>
      <c r="O623">
        <f>N623*$R$3</f>
        <v>1.125</v>
      </c>
    </row>
    <row r="624" spans="1:15">
      <c r="A624">
        <v>623</v>
      </c>
      <c r="B624">
        <f>DAY($F624)</f>
        <v>10</v>
      </c>
      <c r="C624" t="str">
        <f>TEXT(F624,"mmmm")</f>
        <v>March</v>
      </c>
      <c r="D624">
        <f>MONTH($F624)</f>
        <v>3</v>
      </c>
      <c r="E624">
        <f>YEAR($F624)</f>
        <v>2023</v>
      </c>
      <c r="F624" s="10">
        <v>44995</v>
      </c>
      <c r="G624" t="s">
        <v>652</v>
      </c>
      <c r="H624" t="s">
        <v>24</v>
      </c>
      <c r="I624">
        <v>34</v>
      </c>
      <c r="J624" t="str" cm="1">
        <f t="array" ref="J624">_xlfn.IFS(I624&lt;=30, "Young Adult", I624&gt;=50, "Senior", I624&gt;30, "Adult")</f>
        <v>Adult</v>
      </c>
      <c r="K624" t="s">
        <v>8</v>
      </c>
      <c r="L624">
        <v>3</v>
      </c>
      <c r="M624">
        <v>50</v>
      </c>
      <c r="N624">
        <f>L624 * M624</f>
        <v>150</v>
      </c>
      <c r="O624">
        <f>N624*$R$3</f>
        <v>2.25</v>
      </c>
    </row>
    <row r="625" spans="1:15">
      <c r="A625">
        <v>624</v>
      </c>
      <c r="B625">
        <f>DAY($F625)</f>
        <v>26</v>
      </c>
      <c r="C625" t="str">
        <f>TEXT(F625,"mmmm")</f>
        <v>August</v>
      </c>
      <c r="D625">
        <f>MONTH($F625)</f>
        <v>8</v>
      </c>
      <c r="E625">
        <f>YEAR($F625)</f>
        <v>2023</v>
      </c>
      <c r="F625" s="10">
        <v>45164</v>
      </c>
      <c r="G625" t="s">
        <v>653</v>
      </c>
      <c r="H625" t="s">
        <v>27</v>
      </c>
      <c r="I625">
        <v>34</v>
      </c>
      <c r="J625" t="str" cm="1">
        <f t="array" ref="J625">_xlfn.IFS(I625&lt;=30, "Young Adult", I625&gt;=50, "Senior", I625&gt;30, "Adult")</f>
        <v>Adult</v>
      </c>
      <c r="K625" t="s">
        <v>7</v>
      </c>
      <c r="L625">
        <v>3</v>
      </c>
      <c r="M625">
        <v>300</v>
      </c>
      <c r="N625">
        <f>L625 * M625</f>
        <v>900</v>
      </c>
      <c r="O625">
        <f>N625*$R$3</f>
        <v>13.5</v>
      </c>
    </row>
    <row r="626" spans="1:15">
      <c r="A626">
        <v>625</v>
      </c>
      <c r="B626">
        <f>DAY($F626)</f>
        <v>8</v>
      </c>
      <c r="C626" t="str">
        <f>TEXT(F626,"mmmm")</f>
        <v>December</v>
      </c>
      <c r="D626">
        <f>MONTH($F626)</f>
        <v>12</v>
      </c>
      <c r="E626">
        <f>YEAR($F626)</f>
        <v>2023</v>
      </c>
      <c r="F626" s="10">
        <v>45268</v>
      </c>
      <c r="G626" t="s">
        <v>654</v>
      </c>
      <c r="H626" t="s">
        <v>24</v>
      </c>
      <c r="I626">
        <v>31</v>
      </c>
      <c r="J626" t="str" cm="1">
        <f t="array" ref="J626">_xlfn.IFS(I626&lt;=30, "Young Adult", I626&gt;=50, "Senior", I626&gt;30, "Adult")</f>
        <v>Adult</v>
      </c>
      <c r="K626" t="s">
        <v>8</v>
      </c>
      <c r="L626">
        <v>1</v>
      </c>
      <c r="M626">
        <v>300</v>
      </c>
      <c r="N626">
        <f>L626 * M626</f>
        <v>300</v>
      </c>
      <c r="O626">
        <f>N626*$R$3</f>
        <v>4.5</v>
      </c>
    </row>
    <row r="627" spans="1:15">
      <c r="A627">
        <v>626</v>
      </c>
      <c r="B627">
        <f>DAY($F627)</f>
        <v>29</v>
      </c>
      <c r="C627" t="str">
        <f>TEXT(F627,"mmmm")</f>
        <v>September</v>
      </c>
      <c r="D627">
        <f>MONTH($F627)</f>
        <v>9</v>
      </c>
      <c r="E627">
        <f>YEAR($F627)</f>
        <v>2023</v>
      </c>
      <c r="F627" s="10">
        <v>45198</v>
      </c>
      <c r="G627" t="s">
        <v>655</v>
      </c>
      <c r="H627" t="s">
        <v>27</v>
      </c>
      <c r="I627">
        <v>26</v>
      </c>
      <c r="J627" t="str" cm="1">
        <f t="array" ref="J627">_xlfn.IFS(I627&lt;=30, "Young Adult", I627&gt;=50, "Senior", I627&gt;30, "Adult")</f>
        <v>Young Adult</v>
      </c>
      <c r="K627" t="s">
        <v>8</v>
      </c>
      <c r="L627">
        <v>4</v>
      </c>
      <c r="M627">
        <v>500</v>
      </c>
      <c r="N627">
        <f>L627 * M627</f>
        <v>2000</v>
      </c>
      <c r="O627">
        <f>N627*$R$3</f>
        <v>30</v>
      </c>
    </row>
    <row r="628" spans="1:15">
      <c r="A628">
        <v>627</v>
      </c>
      <c r="B628">
        <f>DAY($F628)</f>
        <v>14</v>
      </c>
      <c r="C628" t="str">
        <f>TEXT(F628,"mmmm")</f>
        <v>October</v>
      </c>
      <c r="D628">
        <f>MONTH($F628)</f>
        <v>10</v>
      </c>
      <c r="E628">
        <f>YEAR($F628)</f>
        <v>2023</v>
      </c>
      <c r="F628" s="10">
        <v>45213</v>
      </c>
      <c r="G628" t="s">
        <v>656</v>
      </c>
      <c r="H628" t="s">
        <v>24</v>
      </c>
      <c r="I628">
        <v>57</v>
      </c>
      <c r="J628" t="str" cm="1">
        <f t="array" ref="J628">_xlfn.IFS(I628&lt;=30, "Young Adult", I628&gt;=50, "Senior", I628&gt;30, "Adult")</f>
        <v>Senior</v>
      </c>
      <c r="K628" t="s">
        <v>8</v>
      </c>
      <c r="L628">
        <v>1</v>
      </c>
      <c r="M628">
        <v>50</v>
      </c>
      <c r="N628">
        <f>L628 * M628</f>
        <v>50</v>
      </c>
      <c r="O628">
        <f>N628*$R$3</f>
        <v>0.75</v>
      </c>
    </row>
    <row r="629" spans="1:15">
      <c r="A629">
        <v>628</v>
      </c>
      <c r="B629">
        <f>DAY($F629)</f>
        <v>1</v>
      </c>
      <c r="C629" t="str">
        <f>TEXT(F629,"mmmm")</f>
        <v>November</v>
      </c>
      <c r="D629">
        <f>MONTH($F629)</f>
        <v>11</v>
      </c>
      <c r="E629">
        <f>YEAR($F629)</f>
        <v>2023</v>
      </c>
      <c r="F629" s="10">
        <v>45231</v>
      </c>
      <c r="G629" t="s">
        <v>657</v>
      </c>
      <c r="H629" t="s">
        <v>27</v>
      </c>
      <c r="I629">
        <v>19</v>
      </c>
      <c r="J629" t="str" cm="1">
        <f t="array" ref="J629">_xlfn.IFS(I629&lt;=30, "Young Adult", I629&gt;=50, "Senior", I629&gt;30, "Adult")</f>
        <v>Young Adult</v>
      </c>
      <c r="K629" t="s">
        <v>7</v>
      </c>
      <c r="L629">
        <v>4</v>
      </c>
      <c r="M629">
        <v>50</v>
      </c>
      <c r="N629">
        <f>L629 * M629</f>
        <v>200</v>
      </c>
      <c r="O629">
        <f>N629*$R$3</f>
        <v>3</v>
      </c>
    </row>
    <row r="630" spans="1:15">
      <c r="A630">
        <v>629</v>
      </c>
      <c r="B630">
        <f>DAY($F630)</f>
        <v>12</v>
      </c>
      <c r="C630" t="str">
        <f>TEXT(F630,"mmmm")</f>
        <v>June</v>
      </c>
      <c r="D630">
        <f>MONTH($F630)</f>
        <v>6</v>
      </c>
      <c r="E630">
        <f>YEAR($F630)</f>
        <v>2023</v>
      </c>
      <c r="F630" s="10">
        <v>45089</v>
      </c>
      <c r="G630" t="s">
        <v>658</v>
      </c>
      <c r="H630" t="s">
        <v>24</v>
      </c>
      <c r="I630">
        <v>62</v>
      </c>
      <c r="J630" t="str" cm="1">
        <f t="array" ref="J630">_xlfn.IFS(I630&lt;=30, "Young Adult", I630&gt;=50, "Senior", I630&gt;30, "Adult")</f>
        <v>Senior</v>
      </c>
      <c r="K630" t="s">
        <v>9</v>
      </c>
      <c r="L630">
        <v>2</v>
      </c>
      <c r="M630">
        <v>25</v>
      </c>
      <c r="N630">
        <f>L630 * M630</f>
        <v>50</v>
      </c>
      <c r="O630">
        <f>N630*$R$3</f>
        <v>0.75</v>
      </c>
    </row>
    <row r="631" spans="1:15">
      <c r="A631">
        <v>630</v>
      </c>
      <c r="B631">
        <f>DAY($F631)</f>
        <v>15</v>
      </c>
      <c r="C631" t="str">
        <f>TEXT(F631,"mmmm")</f>
        <v>August</v>
      </c>
      <c r="D631">
        <f>MONTH($F631)</f>
        <v>8</v>
      </c>
      <c r="E631">
        <f>YEAR($F631)</f>
        <v>2023</v>
      </c>
      <c r="F631" s="10">
        <v>45153</v>
      </c>
      <c r="G631" t="s">
        <v>659</v>
      </c>
      <c r="H631" t="s">
        <v>24</v>
      </c>
      <c r="I631">
        <v>42</v>
      </c>
      <c r="J631" t="str" cm="1">
        <f t="array" ref="J631">_xlfn.IFS(I631&lt;=30, "Young Adult", I631&gt;=50, "Senior", I631&gt;30, "Adult")</f>
        <v>Adult</v>
      </c>
      <c r="K631" t="s">
        <v>8</v>
      </c>
      <c r="L631">
        <v>2</v>
      </c>
      <c r="M631">
        <v>50</v>
      </c>
      <c r="N631">
        <f>L631 * M631</f>
        <v>100</v>
      </c>
      <c r="O631">
        <f>N631*$R$3</f>
        <v>1.5</v>
      </c>
    </row>
    <row r="632" spans="1:15">
      <c r="A632">
        <v>631</v>
      </c>
      <c r="B632">
        <f>DAY($F632)</f>
        <v>10</v>
      </c>
      <c r="C632" t="str">
        <f>TEXT(F632,"mmmm")</f>
        <v>November</v>
      </c>
      <c r="D632">
        <f>MONTH($F632)</f>
        <v>11</v>
      </c>
      <c r="E632">
        <f>YEAR($F632)</f>
        <v>2023</v>
      </c>
      <c r="F632" s="10">
        <v>45240</v>
      </c>
      <c r="G632" t="s">
        <v>660</v>
      </c>
      <c r="H632" t="s">
        <v>24</v>
      </c>
      <c r="I632">
        <v>56</v>
      </c>
      <c r="J632" t="str" cm="1">
        <f t="array" ref="J632">_xlfn.IFS(I632&lt;=30, "Young Adult", I632&gt;=50, "Senior", I632&gt;30, "Adult")</f>
        <v>Senior</v>
      </c>
      <c r="K632" t="s">
        <v>9</v>
      </c>
      <c r="L632">
        <v>3</v>
      </c>
      <c r="M632">
        <v>30</v>
      </c>
      <c r="N632">
        <f>L632 * M632</f>
        <v>90</v>
      </c>
      <c r="O632">
        <f>N632*$R$3</f>
        <v>1.3499999999999999</v>
      </c>
    </row>
    <row r="633" spans="1:15">
      <c r="A633">
        <v>632</v>
      </c>
      <c r="B633">
        <f>DAY($F633)</f>
        <v>16</v>
      </c>
      <c r="C633" t="str">
        <f>TEXT(F633,"mmmm")</f>
        <v>September</v>
      </c>
      <c r="D633">
        <f>MONTH($F633)</f>
        <v>9</v>
      </c>
      <c r="E633">
        <f>YEAR($F633)</f>
        <v>2023</v>
      </c>
      <c r="F633" s="10">
        <v>45185</v>
      </c>
      <c r="G633" t="s">
        <v>661</v>
      </c>
      <c r="H633" t="s">
        <v>27</v>
      </c>
      <c r="I633">
        <v>26</v>
      </c>
      <c r="J633" t="str" cm="1">
        <f t="array" ref="J633">_xlfn.IFS(I633&lt;=30, "Young Adult", I633&gt;=50, "Senior", I633&gt;30, "Adult")</f>
        <v>Young Adult</v>
      </c>
      <c r="K633" t="s">
        <v>9</v>
      </c>
      <c r="L633">
        <v>4</v>
      </c>
      <c r="M633">
        <v>25</v>
      </c>
      <c r="N633">
        <f>L633 * M633</f>
        <v>100</v>
      </c>
      <c r="O633">
        <f>N633*$R$3</f>
        <v>1.5</v>
      </c>
    </row>
    <row r="634" spans="1:15">
      <c r="A634">
        <v>633</v>
      </c>
      <c r="B634">
        <f>DAY($F634)</f>
        <v>7</v>
      </c>
      <c r="C634" t="str">
        <f>TEXT(F634,"mmmm")</f>
        <v>August</v>
      </c>
      <c r="D634">
        <f>MONTH($F634)</f>
        <v>8</v>
      </c>
      <c r="E634">
        <f>YEAR($F634)</f>
        <v>2023</v>
      </c>
      <c r="F634" s="10">
        <v>45145</v>
      </c>
      <c r="G634" t="s">
        <v>662</v>
      </c>
      <c r="H634" t="s">
        <v>24</v>
      </c>
      <c r="I634">
        <v>39</v>
      </c>
      <c r="J634" t="str" cm="1">
        <f t="array" ref="J634">_xlfn.IFS(I634&lt;=30, "Young Adult", I634&gt;=50, "Senior", I634&gt;30, "Adult")</f>
        <v>Adult</v>
      </c>
      <c r="K634" t="s">
        <v>7</v>
      </c>
      <c r="L634">
        <v>4</v>
      </c>
      <c r="M634">
        <v>30</v>
      </c>
      <c r="N634">
        <f>L634 * M634</f>
        <v>120</v>
      </c>
      <c r="O634">
        <f>N634*$R$3</f>
        <v>1.7999999999999998</v>
      </c>
    </row>
    <row r="635" spans="1:15">
      <c r="A635">
        <v>634</v>
      </c>
      <c r="B635">
        <f>DAY($F635)</f>
        <v>8</v>
      </c>
      <c r="C635" t="str">
        <f>TEXT(F635,"mmmm")</f>
        <v>October</v>
      </c>
      <c r="D635">
        <f>MONTH($F635)</f>
        <v>10</v>
      </c>
      <c r="E635">
        <f>YEAR($F635)</f>
        <v>2023</v>
      </c>
      <c r="F635" s="10">
        <v>45207</v>
      </c>
      <c r="G635" t="s">
        <v>663</v>
      </c>
      <c r="H635" t="s">
        <v>24</v>
      </c>
      <c r="I635">
        <v>60</v>
      </c>
      <c r="J635" t="str" cm="1">
        <f t="array" ref="J635">_xlfn.IFS(I635&lt;=30, "Young Adult", I635&gt;=50, "Senior", I635&gt;30, "Adult")</f>
        <v>Senior</v>
      </c>
      <c r="K635" t="s">
        <v>9</v>
      </c>
      <c r="L635">
        <v>4</v>
      </c>
      <c r="M635">
        <v>500</v>
      </c>
      <c r="N635">
        <f>L635 * M635</f>
        <v>2000</v>
      </c>
      <c r="O635">
        <f>N635*$R$3</f>
        <v>30</v>
      </c>
    </row>
    <row r="636" spans="1:15">
      <c r="A636">
        <v>635</v>
      </c>
      <c r="B636">
        <f>DAY($F636)</f>
        <v>17</v>
      </c>
      <c r="C636" t="str">
        <f>TEXT(F636,"mmmm")</f>
        <v>August</v>
      </c>
      <c r="D636">
        <f>MONTH($F636)</f>
        <v>8</v>
      </c>
      <c r="E636">
        <f>YEAR($F636)</f>
        <v>2023</v>
      </c>
      <c r="F636" s="10">
        <v>45155</v>
      </c>
      <c r="G636" t="s">
        <v>664</v>
      </c>
      <c r="H636" t="s">
        <v>27</v>
      </c>
      <c r="I636">
        <v>63</v>
      </c>
      <c r="J636" t="str" cm="1">
        <f t="array" ref="J636">_xlfn.IFS(I636&lt;=30, "Young Adult", I636&gt;=50, "Senior", I636&gt;30, "Adult")</f>
        <v>Senior</v>
      </c>
      <c r="K636" t="s">
        <v>9</v>
      </c>
      <c r="L636">
        <v>3</v>
      </c>
      <c r="M636">
        <v>300</v>
      </c>
      <c r="N636">
        <f>L636 * M636</f>
        <v>900</v>
      </c>
      <c r="O636">
        <f>N636*$R$3</f>
        <v>13.5</v>
      </c>
    </row>
    <row r="637" spans="1:15">
      <c r="A637">
        <v>636</v>
      </c>
      <c r="B637">
        <f>DAY($F637)</f>
        <v>23</v>
      </c>
      <c r="C637" t="str">
        <f>TEXT(F637,"mmmm")</f>
        <v>March</v>
      </c>
      <c r="D637">
        <f>MONTH($F637)</f>
        <v>3</v>
      </c>
      <c r="E637">
        <f>YEAR($F637)</f>
        <v>2023</v>
      </c>
      <c r="F637" s="10">
        <v>45008</v>
      </c>
      <c r="G637" t="s">
        <v>665</v>
      </c>
      <c r="H637" t="s">
        <v>27</v>
      </c>
      <c r="I637">
        <v>21</v>
      </c>
      <c r="J637" t="str" cm="1">
        <f t="array" ref="J637">_xlfn.IFS(I637&lt;=30, "Young Adult", I637&gt;=50, "Senior", I637&gt;30, "Adult")</f>
        <v>Young Adult</v>
      </c>
      <c r="K637" t="s">
        <v>7</v>
      </c>
      <c r="L637">
        <v>3</v>
      </c>
      <c r="M637">
        <v>500</v>
      </c>
      <c r="N637">
        <f>L637 * M637</f>
        <v>1500</v>
      </c>
      <c r="O637">
        <f>N637*$R$3</f>
        <v>22.5</v>
      </c>
    </row>
    <row r="638" spans="1:15">
      <c r="A638">
        <v>637</v>
      </c>
      <c r="B638">
        <f>DAY($F638)</f>
        <v>1</v>
      </c>
      <c r="C638" t="str">
        <f>TEXT(F638,"mmmm")</f>
        <v>September</v>
      </c>
      <c r="D638">
        <f>MONTH($F638)</f>
        <v>9</v>
      </c>
      <c r="E638">
        <f>YEAR($F638)</f>
        <v>2023</v>
      </c>
      <c r="F638" s="10">
        <v>45170</v>
      </c>
      <c r="G638" t="s">
        <v>666</v>
      </c>
      <c r="H638" t="s">
        <v>24</v>
      </c>
      <c r="I638">
        <v>43</v>
      </c>
      <c r="J638" t="str" cm="1">
        <f t="array" ref="J638">_xlfn.IFS(I638&lt;=30, "Young Adult", I638&gt;=50, "Senior", I638&gt;30, "Adult")</f>
        <v>Adult</v>
      </c>
      <c r="K638" t="s">
        <v>8</v>
      </c>
      <c r="L638">
        <v>2</v>
      </c>
      <c r="M638">
        <v>300</v>
      </c>
      <c r="N638">
        <f>L638 * M638</f>
        <v>600</v>
      </c>
      <c r="O638">
        <f>N638*$R$3</f>
        <v>9</v>
      </c>
    </row>
    <row r="639" spans="1:15">
      <c r="A639">
        <v>638</v>
      </c>
      <c r="B639">
        <f>DAY($F639)</f>
        <v>19</v>
      </c>
      <c r="C639" t="str">
        <f>TEXT(F639,"mmmm")</f>
        <v>August</v>
      </c>
      <c r="D639">
        <f>MONTH($F639)</f>
        <v>8</v>
      </c>
      <c r="E639">
        <f>YEAR($F639)</f>
        <v>2023</v>
      </c>
      <c r="F639" s="10">
        <v>45157</v>
      </c>
      <c r="G639" t="s">
        <v>667</v>
      </c>
      <c r="H639" t="s">
        <v>24</v>
      </c>
      <c r="I639">
        <v>46</v>
      </c>
      <c r="J639" t="str" cm="1">
        <f t="array" ref="J639">_xlfn.IFS(I639&lt;=30, "Young Adult", I639&gt;=50, "Senior", I639&gt;30, "Adult")</f>
        <v>Adult</v>
      </c>
      <c r="K639" t="s">
        <v>9</v>
      </c>
      <c r="L639">
        <v>1</v>
      </c>
      <c r="M639">
        <v>500</v>
      </c>
      <c r="N639">
        <f>L639 * M639</f>
        <v>500</v>
      </c>
      <c r="O639">
        <f>N639*$R$3</f>
        <v>7.5</v>
      </c>
    </row>
    <row r="640" spans="1:15">
      <c r="A640">
        <v>639</v>
      </c>
      <c r="B640">
        <f>DAY($F640)</f>
        <v>13</v>
      </c>
      <c r="C640" t="str">
        <f>TEXT(F640,"mmmm")</f>
        <v>May</v>
      </c>
      <c r="D640">
        <f>MONTH($F640)</f>
        <v>5</v>
      </c>
      <c r="E640">
        <f>YEAR($F640)</f>
        <v>2023</v>
      </c>
      <c r="F640" s="10">
        <v>45059</v>
      </c>
      <c r="G640" t="s">
        <v>668</v>
      </c>
      <c r="H640" t="s">
        <v>27</v>
      </c>
      <c r="I640">
        <v>62</v>
      </c>
      <c r="J640" t="str" cm="1">
        <f t="array" ref="J640">_xlfn.IFS(I640&lt;=30, "Young Adult", I640&gt;=50, "Senior", I640&gt;30, "Adult")</f>
        <v>Senior</v>
      </c>
      <c r="K640" t="s">
        <v>7</v>
      </c>
      <c r="L640">
        <v>4</v>
      </c>
      <c r="M640">
        <v>50</v>
      </c>
      <c r="N640">
        <f>L640 * M640</f>
        <v>200</v>
      </c>
      <c r="O640">
        <f>N640*$R$3</f>
        <v>3</v>
      </c>
    </row>
    <row r="641" spans="1:15">
      <c r="A641">
        <v>640</v>
      </c>
      <c r="B641">
        <f>DAY($F641)</f>
        <v>7</v>
      </c>
      <c r="C641" t="str">
        <f>TEXT(F641,"mmmm")</f>
        <v>May</v>
      </c>
      <c r="D641">
        <f>MONTH($F641)</f>
        <v>5</v>
      </c>
      <c r="E641">
        <f>YEAR($F641)</f>
        <v>2023</v>
      </c>
      <c r="F641" s="10">
        <v>45053</v>
      </c>
      <c r="G641" t="s">
        <v>669</v>
      </c>
      <c r="H641" t="s">
        <v>27</v>
      </c>
      <c r="I641">
        <v>51</v>
      </c>
      <c r="J641" t="str" cm="1">
        <f t="array" ref="J641">_xlfn.IFS(I641&lt;=30, "Young Adult", I641&gt;=50, "Senior", I641&gt;30, "Adult")</f>
        <v>Senior</v>
      </c>
      <c r="K641" t="s">
        <v>9</v>
      </c>
      <c r="L641">
        <v>4</v>
      </c>
      <c r="M641">
        <v>30</v>
      </c>
      <c r="N641">
        <f>L641 * M641</f>
        <v>120</v>
      </c>
      <c r="O641">
        <f>N641*$R$3</f>
        <v>1.7999999999999998</v>
      </c>
    </row>
    <row r="642" spans="1:15">
      <c r="A642">
        <v>641</v>
      </c>
      <c r="B642">
        <f>DAY($F642)</f>
        <v>23</v>
      </c>
      <c r="C642" t="str">
        <f>TEXT(F642,"mmmm")</f>
        <v>November</v>
      </c>
      <c r="D642">
        <f>MONTH($F642)</f>
        <v>11</v>
      </c>
      <c r="E642">
        <f>YEAR($F642)</f>
        <v>2023</v>
      </c>
      <c r="F642" s="10">
        <v>45253</v>
      </c>
      <c r="G642" t="s">
        <v>670</v>
      </c>
      <c r="H642" t="s">
        <v>27</v>
      </c>
      <c r="I642">
        <v>40</v>
      </c>
      <c r="J642" t="str" cm="1">
        <f t="array" ref="J642">_xlfn.IFS(I642&lt;=30, "Young Adult", I642&gt;=50, "Senior", I642&gt;30, "Adult")</f>
        <v>Adult</v>
      </c>
      <c r="K642" t="s">
        <v>9</v>
      </c>
      <c r="L642">
        <v>1</v>
      </c>
      <c r="M642">
        <v>300</v>
      </c>
      <c r="N642">
        <f>L642 * M642</f>
        <v>300</v>
      </c>
      <c r="O642">
        <f>N642*$R$3</f>
        <v>4.5</v>
      </c>
    </row>
    <row r="643" spans="1:15">
      <c r="A643">
        <v>642</v>
      </c>
      <c r="B643">
        <f>DAY($F643)</f>
        <v>22</v>
      </c>
      <c r="C643" t="str">
        <f>TEXT(F643,"mmmm")</f>
        <v>May</v>
      </c>
      <c r="D643">
        <f>MONTH($F643)</f>
        <v>5</v>
      </c>
      <c r="E643">
        <f>YEAR($F643)</f>
        <v>2023</v>
      </c>
      <c r="F643" s="10">
        <v>45068</v>
      </c>
      <c r="G643" t="s">
        <v>671</v>
      </c>
      <c r="H643" t="s">
        <v>27</v>
      </c>
      <c r="I643">
        <v>54</v>
      </c>
      <c r="J643" t="str" cm="1">
        <f t="array" ref="J643">_xlfn.IFS(I643&lt;=30, "Young Adult", I643&gt;=50, "Senior", I643&gt;30, "Adult")</f>
        <v>Senior</v>
      </c>
      <c r="K643" t="s">
        <v>8</v>
      </c>
      <c r="L643">
        <v>4</v>
      </c>
      <c r="M643">
        <v>25</v>
      </c>
      <c r="N643">
        <f>L643 * M643</f>
        <v>100</v>
      </c>
      <c r="O643">
        <f>N643*$R$3</f>
        <v>1.5</v>
      </c>
    </row>
    <row r="644" spans="1:15">
      <c r="A644">
        <v>643</v>
      </c>
      <c r="B644">
        <f>DAY($F644)</f>
        <v>24</v>
      </c>
      <c r="C644" t="str">
        <f>TEXT(F644,"mmmm")</f>
        <v>September</v>
      </c>
      <c r="D644">
        <f>MONTH($F644)</f>
        <v>9</v>
      </c>
      <c r="E644">
        <f>YEAR($F644)</f>
        <v>2023</v>
      </c>
      <c r="F644" s="10">
        <v>45193</v>
      </c>
      <c r="G644" t="s">
        <v>672</v>
      </c>
      <c r="H644" t="s">
        <v>27</v>
      </c>
      <c r="I644">
        <v>28</v>
      </c>
      <c r="J644" t="str" cm="1">
        <f t="array" ref="J644">_xlfn.IFS(I644&lt;=30, "Young Adult", I644&gt;=50, "Senior", I644&gt;30, "Adult")</f>
        <v>Young Adult</v>
      </c>
      <c r="K644" t="s">
        <v>9</v>
      </c>
      <c r="L644">
        <v>3</v>
      </c>
      <c r="M644">
        <v>30</v>
      </c>
      <c r="N644">
        <f>L644 * M644</f>
        <v>90</v>
      </c>
      <c r="O644">
        <f>N644*$R$3</f>
        <v>1.3499999999999999</v>
      </c>
    </row>
    <row r="645" spans="1:15">
      <c r="A645">
        <v>644</v>
      </c>
      <c r="B645">
        <f>DAY($F645)</f>
        <v>6</v>
      </c>
      <c r="C645" t="str">
        <f>TEXT(F645,"mmmm")</f>
        <v>September</v>
      </c>
      <c r="D645">
        <f>MONTH($F645)</f>
        <v>9</v>
      </c>
      <c r="E645">
        <f>YEAR($F645)</f>
        <v>2023</v>
      </c>
      <c r="F645" s="10">
        <v>45175</v>
      </c>
      <c r="G645" t="s">
        <v>673</v>
      </c>
      <c r="H645" t="s">
        <v>24</v>
      </c>
      <c r="I645">
        <v>23</v>
      </c>
      <c r="J645" t="str" cm="1">
        <f t="array" ref="J645">_xlfn.IFS(I645&lt;=30, "Young Adult", I645&gt;=50, "Senior", I645&gt;30, "Adult")</f>
        <v>Young Adult</v>
      </c>
      <c r="K645" t="s">
        <v>7</v>
      </c>
      <c r="L645">
        <v>3</v>
      </c>
      <c r="M645">
        <v>25</v>
      </c>
      <c r="N645">
        <f>L645 * M645</f>
        <v>75</v>
      </c>
      <c r="O645">
        <f>N645*$R$3</f>
        <v>1.125</v>
      </c>
    </row>
    <row r="646" spans="1:15">
      <c r="A646">
        <v>645</v>
      </c>
      <c r="B646">
        <f>DAY($F646)</f>
        <v>17</v>
      </c>
      <c r="C646" t="str">
        <f>TEXT(F646,"mmmm")</f>
        <v>November</v>
      </c>
      <c r="D646">
        <f>MONTH($F646)</f>
        <v>11</v>
      </c>
      <c r="E646">
        <f>YEAR($F646)</f>
        <v>2023</v>
      </c>
      <c r="F646" s="10">
        <v>45247</v>
      </c>
      <c r="G646" t="s">
        <v>674</v>
      </c>
      <c r="H646" t="s">
        <v>27</v>
      </c>
      <c r="I646">
        <v>35</v>
      </c>
      <c r="J646" t="str" cm="1">
        <f t="array" ref="J646">_xlfn.IFS(I646&lt;=30, "Young Adult", I646&gt;=50, "Senior", I646&gt;30, "Adult")</f>
        <v>Adult</v>
      </c>
      <c r="K646" t="s">
        <v>9</v>
      </c>
      <c r="L646">
        <v>4</v>
      </c>
      <c r="M646">
        <v>30</v>
      </c>
      <c r="N646">
        <f>L646 * M646</f>
        <v>120</v>
      </c>
      <c r="O646">
        <f>N646*$R$3</f>
        <v>1.7999999999999998</v>
      </c>
    </row>
    <row r="647" spans="1:15">
      <c r="A647">
        <v>646</v>
      </c>
      <c r="B647">
        <f>DAY($F647)</f>
        <v>3</v>
      </c>
      <c r="C647" t="str">
        <f>TEXT(F647,"mmmm")</f>
        <v>May</v>
      </c>
      <c r="D647">
        <f>MONTH($F647)</f>
        <v>5</v>
      </c>
      <c r="E647">
        <f>YEAR($F647)</f>
        <v>2023</v>
      </c>
      <c r="F647" s="10">
        <v>45049</v>
      </c>
      <c r="G647" t="s">
        <v>675</v>
      </c>
      <c r="H647" t="s">
        <v>24</v>
      </c>
      <c r="I647">
        <v>38</v>
      </c>
      <c r="J647" t="str" cm="1">
        <f t="array" ref="J647">_xlfn.IFS(I647&lt;=30, "Young Adult", I647&gt;=50, "Senior", I647&gt;30, "Adult")</f>
        <v>Adult</v>
      </c>
      <c r="K647" t="s">
        <v>8</v>
      </c>
      <c r="L647">
        <v>3</v>
      </c>
      <c r="M647">
        <v>30</v>
      </c>
      <c r="N647">
        <f>L647 * M647</f>
        <v>90</v>
      </c>
      <c r="O647">
        <f>N647*$R$3</f>
        <v>1.3499999999999999</v>
      </c>
    </row>
    <row r="648" spans="1:15">
      <c r="A648">
        <v>647</v>
      </c>
      <c r="B648">
        <f>DAY($F648)</f>
        <v>21</v>
      </c>
      <c r="C648" t="str">
        <f>TEXT(F648,"mmmm")</f>
        <v>May</v>
      </c>
      <c r="D648">
        <f>MONTH($F648)</f>
        <v>5</v>
      </c>
      <c r="E648">
        <f>YEAR($F648)</f>
        <v>2023</v>
      </c>
      <c r="F648" s="10">
        <v>45067</v>
      </c>
      <c r="G648" t="s">
        <v>676</v>
      </c>
      <c r="H648" t="s">
        <v>24</v>
      </c>
      <c r="I648">
        <v>59</v>
      </c>
      <c r="J648" t="str" cm="1">
        <f t="array" ref="J648">_xlfn.IFS(I648&lt;=30, "Young Adult", I648&gt;=50, "Senior", I648&gt;30, "Adult")</f>
        <v>Senior</v>
      </c>
      <c r="K648" t="s">
        <v>8</v>
      </c>
      <c r="L648">
        <v>3</v>
      </c>
      <c r="M648">
        <v>500</v>
      </c>
      <c r="N648">
        <f>L648 * M648</f>
        <v>1500</v>
      </c>
      <c r="O648">
        <f>N648*$R$3</f>
        <v>22.5</v>
      </c>
    </row>
    <row r="649" spans="1:15">
      <c r="A649">
        <v>648</v>
      </c>
      <c r="B649">
        <f>DAY($F649)</f>
        <v>14</v>
      </c>
      <c r="C649" t="str">
        <f>TEXT(F649,"mmmm")</f>
        <v>August</v>
      </c>
      <c r="D649">
        <f>MONTH($F649)</f>
        <v>8</v>
      </c>
      <c r="E649">
        <f>YEAR($F649)</f>
        <v>2023</v>
      </c>
      <c r="F649" s="10">
        <v>45152</v>
      </c>
      <c r="G649" t="s">
        <v>677</v>
      </c>
      <c r="H649" t="s">
        <v>24</v>
      </c>
      <c r="I649">
        <v>53</v>
      </c>
      <c r="J649" t="str" cm="1">
        <f t="array" ref="J649">_xlfn.IFS(I649&lt;=30, "Young Adult", I649&gt;=50, "Senior", I649&gt;30, "Adult")</f>
        <v>Senior</v>
      </c>
      <c r="K649" t="s">
        <v>7</v>
      </c>
      <c r="L649">
        <v>4</v>
      </c>
      <c r="M649">
        <v>300</v>
      </c>
      <c r="N649">
        <f>L649 * M649</f>
        <v>1200</v>
      </c>
      <c r="O649">
        <f>N649*$R$3</f>
        <v>18</v>
      </c>
    </row>
    <row r="650" spans="1:15">
      <c r="A650">
        <v>649</v>
      </c>
      <c r="B650">
        <f>DAY($F650)</f>
        <v>9</v>
      </c>
      <c r="C650" t="str">
        <f>TEXT(F650,"mmmm")</f>
        <v>February</v>
      </c>
      <c r="D650">
        <f>MONTH($F650)</f>
        <v>2</v>
      </c>
      <c r="E650">
        <f>YEAR($F650)</f>
        <v>2023</v>
      </c>
      <c r="F650" s="10">
        <v>44966</v>
      </c>
      <c r="G650" t="s">
        <v>678</v>
      </c>
      <c r="H650" t="s">
        <v>27</v>
      </c>
      <c r="I650">
        <v>58</v>
      </c>
      <c r="J650" t="str" cm="1">
        <f t="array" ref="J650">_xlfn.IFS(I650&lt;=30, "Young Adult", I650&gt;=50, "Senior", I650&gt;30, "Adult")</f>
        <v>Senior</v>
      </c>
      <c r="K650" t="s">
        <v>8</v>
      </c>
      <c r="L650">
        <v>2</v>
      </c>
      <c r="M650">
        <v>300</v>
      </c>
      <c r="N650">
        <f>L650 * M650</f>
        <v>600</v>
      </c>
      <c r="O650">
        <f>N650*$R$3</f>
        <v>9</v>
      </c>
    </row>
    <row r="651" spans="1:15">
      <c r="A651">
        <v>650</v>
      </c>
      <c r="B651">
        <f>DAY($F651)</f>
        <v>1</v>
      </c>
      <c r="C651" t="str">
        <f>TEXT(F651,"mmmm")</f>
        <v>January</v>
      </c>
      <c r="D651">
        <f>MONTH($F651)</f>
        <v>1</v>
      </c>
      <c r="E651">
        <f>YEAR($F651)</f>
        <v>2024</v>
      </c>
      <c r="F651" s="10">
        <v>45292</v>
      </c>
      <c r="G651" t="s">
        <v>679</v>
      </c>
      <c r="H651" t="s">
        <v>24</v>
      </c>
      <c r="I651">
        <v>55</v>
      </c>
      <c r="J651" t="str" cm="1">
        <f t="array" ref="J651">_xlfn.IFS(I651&lt;=30, "Young Adult", I651&gt;=50, "Senior", I651&gt;30, "Adult")</f>
        <v>Senior</v>
      </c>
      <c r="K651" t="s">
        <v>9</v>
      </c>
      <c r="L651">
        <v>1</v>
      </c>
      <c r="M651">
        <v>30</v>
      </c>
      <c r="N651">
        <f>L651 * M651</f>
        <v>30</v>
      </c>
      <c r="O651">
        <f>N651*$R$3</f>
        <v>0.44999999999999996</v>
      </c>
    </row>
    <row r="652" spans="1:15">
      <c r="A652">
        <v>651</v>
      </c>
      <c r="B652">
        <f>DAY($F652)</f>
        <v>27</v>
      </c>
      <c r="C652" t="str">
        <f>TEXT(F652,"mmmm")</f>
        <v>May</v>
      </c>
      <c r="D652">
        <f>MONTH($F652)</f>
        <v>5</v>
      </c>
      <c r="E652">
        <f>YEAR($F652)</f>
        <v>2023</v>
      </c>
      <c r="F652" s="10">
        <v>45073</v>
      </c>
      <c r="G652" t="s">
        <v>680</v>
      </c>
      <c r="H652" t="s">
        <v>24</v>
      </c>
      <c r="I652">
        <v>51</v>
      </c>
      <c r="J652" t="str" cm="1">
        <f t="array" ref="J652">_xlfn.IFS(I652&lt;=30, "Young Adult", I652&gt;=50, "Senior", I652&gt;30, "Adult")</f>
        <v>Senior</v>
      </c>
      <c r="K652" t="s">
        <v>8</v>
      </c>
      <c r="L652">
        <v>3</v>
      </c>
      <c r="M652">
        <v>50</v>
      </c>
      <c r="N652">
        <f>L652 * M652</f>
        <v>150</v>
      </c>
      <c r="O652">
        <f>N652*$R$3</f>
        <v>2.25</v>
      </c>
    </row>
    <row r="653" spans="1:15">
      <c r="A653">
        <v>652</v>
      </c>
      <c r="B653">
        <f>DAY($F653)</f>
        <v>1</v>
      </c>
      <c r="C653" t="str">
        <f>TEXT(F653,"mmmm")</f>
        <v>May</v>
      </c>
      <c r="D653">
        <f>MONTH($F653)</f>
        <v>5</v>
      </c>
      <c r="E653">
        <f>YEAR($F653)</f>
        <v>2023</v>
      </c>
      <c r="F653" s="10">
        <v>45047</v>
      </c>
      <c r="G653" t="s">
        <v>681</v>
      </c>
      <c r="H653" t="s">
        <v>27</v>
      </c>
      <c r="I653">
        <v>34</v>
      </c>
      <c r="J653" t="str" cm="1">
        <f t="array" ref="J653">_xlfn.IFS(I653&lt;=30, "Young Adult", I653&gt;=50, "Senior", I653&gt;30, "Adult")</f>
        <v>Adult</v>
      </c>
      <c r="K653" t="s">
        <v>7</v>
      </c>
      <c r="L653">
        <v>2</v>
      </c>
      <c r="M653">
        <v>50</v>
      </c>
      <c r="N653">
        <f>L653 * M653</f>
        <v>100</v>
      </c>
      <c r="O653">
        <f>N653*$R$3</f>
        <v>1.5</v>
      </c>
    </row>
    <row r="654" spans="1:15">
      <c r="A654">
        <v>653</v>
      </c>
      <c r="B654">
        <f>DAY($F654)</f>
        <v>20</v>
      </c>
      <c r="C654" t="str">
        <f>TEXT(F654,"mmmm")</f>
        <v>May</v>
      </c>
      <c r="D654">
        <f>MONTH($F654)</f>
        <v>5</v>
      </c>
      <c r="E654">
        <f>YEAR($F654)</f>
        <v>2023</v>
      </c>
      <c r="F654" s="10">
        <v>45066</v>
      </c>
      <c r="G654" t="s">
        <v>682</v>
      </c>
      <c r="H654" t="s">
        <v>24</v>
      </c>
      <c r="I654">
        <v>54</v>
      </c>
      <c r="J654" t="str" cm="1">
        <f t="array" ref="J654">_xlfn.IFS(I654&lt;=30, "Young Adult", I654&gt;=50, "Senior", I654&gt;30, "Adult")</f>
        <v>Senior</v>
      </c>
      <c r="K654" t="s">
        <v>8</v>
      </c>
      <c r="L654">
        <v>3</v>
      </c>
      <c r="M654">
        <v>25</v>
      </c>
      <c r="N654">
        <f>L654 * M654</f>
        <v>75</v>
      </c>
      <c r="O654">
        <f>N654*$R$3</f>
        <v>1.125</v>
      </c>
    </row>
    <row r="655" spans="1:15">
      <c r="A655">
        <v>654</v>
      </c>
      <c r="B655">
        <f>DAY($F655)</f>
        <v>21</v>
      </c>
      <c r="C655" t="str">
        <f>TEXT(F655,"mmmm")</f>
        <v>June</v>
      </c>
      <c r="D655">
        <f>MONTH($F655)</f>
        <v>6</v>
      </c>
      <c r="E655">
        <f>YEAR($F655)</f>
        <v>2023</v>
      </c>
      <c r="F655" s="10">
        <v>45098</v>
      </c>
      <c r="G655" t="s">
        <v>683</v>
      </c>
      <c r="H655" t="s">
        <v>24</v>
      </c>
      <c r="I655">
        <v>42</v>
      </c>
      <c r="J655" t="str" cm="1">
        <f t="array" ref="J655">_xlfn.IFS(I655&lt;=30, "Young Adult", I655&gt;=50, "Senior", I655&gt;30, "Adult")</f>
        <v>Adult</v>
      </c>
      <c r="K655" t="s">
        <v>8</v>
      </c>
      <c r="L655">
        <v>3</v>
      </c>
      <c r="M655">
        <v>25</v>
      </c>
      <c r="N655">
        <f>L655 * M655</f>
        <v>75</v>
      </c>
      <c r="O655">
        <f>N655*$R$3</f>
        <v>1.125</v>
      </c>
    </row>
    <row r="656" spans="1:15">
      <c r="A656">
        <v>655</v>
      </c>
      <c r="B656">
        <f>DAY($F656)</f>
        <v>13</v>
      </c>
      <c r="C656" t="str">
        <f>TEXT(F656,"mmmm")</f>
        <v>June</v>
      </c>
      <c r="D656">
        <f>MONTH($F656)</f>
        <v>6</v>
      </c>
      <c r="E656">
        <f>YEAR($F656)</f>
        <v>2023</v>
      </c>
      <c r="F656" s="10">
        <v>45090</v>
      </c>
      <c r="G656" t="s">
        <v>684</v>
      </c>
      <c r="H656" t="s">
        <v>27</v>
      </c>
      <c r="I656">
        <v>55</v>
      </c>
      <c r="J656" t="str" cm="1">
        <f t="array" ref="J656">_xlfn.IFS(I656&lt;=30, "Young Adult", I656&gt;=50, "Senior", I656&gt;30, "Adult")</f>
        <v>Senior</v>
      </c>
      <c r="K656" t="s">
        <v>8</v>
      </c>
      <c r="L656">
        <v>1</v>
      </c>
      <c r="M656">
        <v>500</v>
      </c>
      <c r="N656">
        <f>L656 * M656</f>
        <v>500</v>
      </c>
      <c r="O656">
        <f>N656*$R$3</f>
        <v>7.5</v>
      </c>
    </row>
    <row r="657" spans="1:15">
      <c r="A657">
        <v>656</v>
      </c>
      <c r="B657">
        <f>DAY($F657)</f>
        <v>4</v>
      </c>
      <c r="C657" t="str">
        <f>TEXT(F657,"mmmm")</f>
        <v>October</v>
      </c>
      <c r="D657">
        <f>MONTH($F657)</f>
        <v>10</v>
      </c>
      <c r="E657">
        <f>YEAR($F657)</f>
        <v>2023</v>
      </c>
      <c r="F657" s="10">
        <v>45203</v>
      </c>
      <c r="G657" t="s">
        <v>685</v>
      </c>
      <c r="H657" t="s">
        <v>24</v>
      </c>
      <c r="I657">
        <v>29</v>
      </c>
      <c r="J657" t="str" cm="1">
        <f t="array" ref="J657">_xlfn.IFS(I657&lt;=30, "Young Adult", I657&gt;=50, "Senior", I657&gt;30, "Adult")</f>
        <v>Young Adult</v>
      </c>
      <c r="K657" t="s">
        <v>7</v>
      </c>
      <c r="L657">
        <v>3</v>
      </c>
      <c r="M657">
        <v>30</v>
      </c>
      <c r="N657">
        <f>L657 * M657</f>
        <v>90</v>
      </c>
      <c r="O657">
        <f>N657*$R$3</f>
        <v>1.3499999999999999</v>
      </c>
    </row>
    <row r="658" spans="1:15">
      <c r="A658">
        <v>657</v>
      </c>
      <c r="B658">
        <f>DAY($F658)</f>
        <v>11</v>
      </c>
      <c r="C658" t="str">
        <f>TEXT(F658,"mmmm")</f>
        <v>February</v>
      </c>
      <c r="D658">
        <f>MONTH($F658)</f>
        <v>2</v>
      </c>
      <c r="E658">
        <f>YEAR($F658)</f>
        <v>2023</v>
      </c>
      <c r="F658" s="10">
        <v>44968</v>
      </c>
      <c r="G658" t="s">
        <v>686</v>
      </c>
      <c r="H658" t="s">
        <v>24</v>
      </c>
      <c r="I658">
        <v>40</v>
      </c>
      <c r="J658" t="str" cm="1">
        <f t="array" ref="J658">_xlfn.IFS(I658&lt;=30, "Young Adult", I658&gt;=50, "Senior", I658&gt;30, "Adult")</f>
        <v>Adult</v>
      </c>
      <c r="K658" t="s">
        <v>8</v>
      </c>
      <c r="L658">
        <v>1</v>
      </c>
      <c r="M658">
        <v>25</v>
      </c>
      <c r="N658">
        <f>L658 * M658</f>
        <v>25</v>
      </c>
      <c r="O658">
        <f>N658*$R$3</f>
        <v>0.375</v>
      </c>
    </row>
    <row r="659" spans="1:15">
      <c r="A659">
        <v>658</v>
      </c>
      <c r="B659">
        <f>DAY($F659)</f>
        <v>12</v>
      </c>
      <c r="C659" t="str">
        <f>TEXT(F659,"mmmm")</f>
        <v>March</v>
      </c>
      <c r="D659">
        <f>MONTH($F659)</f>
        <v>3</v>
      </c>
      <c r="E659">
        <f>YEAR($F659)</f>
        <v>2023</v>
      </c>
      <c r="F659" s="10">
        <v>44997</v>
      </c>
      <c r="G659" t="s">
        <v>687</v>
      </c>
      <c r="H659" t="s">
        <v>24</v>
      </c>
      <c r="I659">
        <v>59</v>
      </c>
      <c r="J659" t="str" cm="1">
        <f t="array" ref="J659">_xlfn.IFS(I659&lt;=30, "Young Adult", I659&gt;=50, "Senior", I659&gt;30, "Adult")</f>
        <v>Senior</v>
      </c>
      <c r="K659" t="s">
        <v>8</v>
      </c>
      <c r="L659">
        <v>1</v>
      </c>
      <c r="M659">
        <v>25</v>
      </c>
      <c r="N659">
        <f>L659 * M659</f>
        <v>25</v>
      </c>
      <c r="O659">
        <f>N659*$R$3</f>
        <v>0.375</v>
      </c>
    </row>
    <row r="660" spans="1:15">
      <c r="A660">
        <v>659</v>
      </c>
      <c r="B660">
        <f>DAY($F660)</f>
        <v>19</v>
      </c>
      <c r="C660" t="str">
        <f>TEXT(F660,"mmmm")</f>
        <v>March</v>
      </c>
      <c r="D660">
        <f>MONTH($F660)</f>
        <v>3</v>
      </c>
      <c r="E660">
        <f>YEAR($F660)</f>
        <v>2023</v>
      </c>
      <c r="F660" s="10">
        <v>45004</v>
      </c>
      <c r="G660" t="s">
        <v>688</v>
      </c>
      <c r="H660" t="s">
        <v>27</v>
      </c>
      <c r="I660">
        <v>39</v>
      </c>
      <c r="J660" t="str" cm="1">
        <f t="array" ref="J660">_xlfn.IFS(I660&lt;=30, "Young Adult", I660&gt;=50, "Senior", I660&gt;30, "Adult")</f>
        <v>Adult</v>
      </c>
      <c r="K660" t="s">
        <v>9</v>
      </c>
      <c r="L660">
        <v>1</v>
      </c>
      <c r="M660">
        <v>30</v>
      </c>
      <c r="N660">
        <f>L660 * M660</f>
        <v>30</v>
      </c>
      <c r="O660">
        <f>N660*$R$3</f>
        <v>0.44999999999999996</v>
      </c>
    </row>
    <row r="661" spans="1:15">
      <c r="A661">
        <v>660</v>
      </c>
      <c r="B661">
        <f>DAY($F661)</f>
        <v>29</v>
      </c>
      <c r="C661" t="str">
        <f>TEXT(F661,"mmmm")</f>
        <v>April</v>
      </c>
      <c r="D661">
        <f>MONTH($F661)</f>
        <v>4</v>
      </c>
      <c r="E661">
        <f>YEAR($F661)</f>
        <v>2023</v>
      </c>
      <c r="F661" s="10">
        <v>45045</v>
      </c>
      <c r="G661" t="s">
        <v>689</v>
      </c>
      <c r="H661" t="s">
        <v>27</v>
      </c>
      <c r="I661">
        <v>38</v>
      </c>
      <c r="J661" t="str" cm="1">
        <f t="array" ref="J661">_xlfn.IFS(I661&lt;=30, "Young Adult", I661&gt;=50, "Senior", I661&gt;30, "Adult")</f>
        <v>Adult</v>
      </c>
      <c r="K661" t="s">
        <v>7</v>
      </c>
      <c r="L661">
        <v>2</v>
      </c>
      <c r="M661">
        <v>500</v>
      </c>
      <c r="N661">
        <f>L661 * M661</f>
        <v>1000</v>
      </c>
      <c r="O661">
        <f>N661*$R$3</f>
        <v>15</v>
      </c>
    </row>
    <row r="662" spans="1:15">
      <c r="A662">
        <v>661</v>
      </c>
      <c r="B662">
        <f>DAY($F662)</f>
        <v>16</v>
      </c>
      <c r="C662" t="str">
        <f>TEXT(F662,"mmmm")</f>
        <v>July</v>
      </c>
      <c r="D662">
        <f>MONTH($F662)</f>
        <v>7</v>
      </c>
      <c r="E662">
        <f>YEAR($F662)</f>
        <v>2023</v>
      </c>
      <c r="F662" s="10">
        <v>45123</v>
      </c>
      <c r="G662" t="s">
        <v>690</v>
      </c>
      <c r="H662" t="s">
        <v>27</v>
      </c>
      <c r="I662">
        <v>44</v>
      </c>
      <c r="J662" t="str" cm="1">
        <f t="array" ref="J662">_xlfn.IFS(I662&lt;=30, "Young Adult", I662&gt;=50, "Senior", I662&gt;30, "Adult")</f>
        <v>Adult</v>
      </c>
      <c r="K662" t="s">
        <v>8</v>
      </c>
      <c r="L662">
        <v>4</v>
      </c>
      <c r="M662">
        <v>25</v>
      </c>
      <c r="N662">
        <f>L662 * M662</f>
        <v>100</v>
      </c>
      <c r="O662">
        <f>N662*$R$3</f>
        <v>1.5</v>
      </c>
    </row>
    <row r="663" spans="1:15">
      <c r="A663">
        <v>662</v>
      </c>
      <c r="B663">
        <f>DAY($F663)</f>
        <v>22</v>
      </c>
      <c r="C663" t="str">
        <f>TEXT(F663,"mmmm")</f>
        <v>December</v>
      </c>
      <c r="D663">
        <f>MONTH($F663)</f>
        <v>12</v>
      </c>
      <c r="E663">
        <f>YEAR($F663)</f>
        <v>2023</v>
      </c>
      <c r="F663" s="10">
        <v>45282</v>
      </c>
      <c r="G663" t="s">
        <v>691</v>
      </c>
      <c r="H663" t="s">
        <v>24</v>
      </c>
      <c r="I663">
        <v>48</v>
      </c>
      <c r="J663" t="str" cm="1">
        <f t="array" ref="J663">_xlfn.IFS(I663&lt;=30, "Young Adult", I663&gt;=50, "Senior", I663&gt;30, "Adult")</f>
        <v>Adult</v>
      </c>
      <c r="K663" t="s">
        <v>7</v>
      </c>
      <c r="L663">
        <v>2</v>
      </c>
      <c r="M663">
        <v>500</v>
      </c>
      <c r="N663">
        <f>L663 * M663</f>
        <v>1000</v>
      </c>
      <c r="O663">
        <f>N663*$R$3</f>
        <v>15</v>
      </c>
    </row>
    <row r="664" spans="1:15">
      <c r="A664">
        <v>663</v>
      </c>
      <c r="B664">
        <f>DAY($F664)</f>
        <v>20</v>
      </c>
      <c r="C664" t="str">
        <f>TEXT(F664,"mmmm")</f>
        <v>March</v>
      </c>
      <c r="D664">
        <f>MONTH($F664)</f>
        <v>3</v>
      </c>
      <c r="E664">
        <f>YEAR($F664)</f>
        <v>2023</v>
      </c>
      <c r="F664" s="10">
        <v>45005</v>
      </c>
      <c r="G664" t="s">
        <v>692</v>
      </c>
      <c r="H664" t="s">
        <v>24</v>
      </c>
      <c r="I664">
        <v>23</v>
      </c>
      <c r="J664" t="str" cm="1">
        <f t="array" ref="J664">_xlfn.IFS(I664&lt;=30, "Young Adult", I664&gt;=50, "Senior", I664&gt;30, "Adult")</f>
        <v>Young Adult</v>
      </c>
      <c r="K664" t="s">
        <v>8</v>
      </c>
      <c r="L664">
        <v>4</v>
      </c>
      <c r="M664">
        <v>300</v>
      </c>
      <c r="N664">
        <f>L664 * M664</f>
        <v>1200</v>
      </c>
      <c r="O664">
        <f>N664*$R$3</f>
        <v>18</v>
      </c>
    </row>
    <row r="665" spans="1:15">
      <c r="A665">
        <v>664</v>
      </c>
      <c r="B665">
        <f>DAY($F665)</f>
        <v>28</v>
      </c>
      <c r="C665" t="str">
        <f>TEXT(F665,"mmmm")</f>
        <v>December</v>
      </c>
      <c r="D665">
        <f>MONTH($F665)</f>
        <v>12</v>
      </c>
      <c r="E665">
        <f>YEAR($F665)</f>
        <v>2023</v>
      </c>
      <c r="F665" s="10">
        <v>45288</v>
      </c>
      <c r="G665" t="s">
        <v>693</v>
      </c>
      <c r="H665" t="s">
        <v>27</v>
      </c>
      <c r="I665">
        <v>44</v>
      </c>
      <c r="J665" t="str" cm="1">
        <f t="array" ref="J665">_xlfn.IFS(I665&lt;=30, "Young Adult", I665&gt;=50, "Senior", I665&gt;30, "Adult")</f>
        <v>Adult</v>
      </c>
      <c r="K665" t="s">
        <v>8</v>
      </c>
      <c r="L665">
        <v>4</v>
      </c>
      <c r="M665">
        <v>500</v>
      </c>
      <c r="N665">
        <f>L665 * M665</f>
        <v>2000</v>
      </c>
      <c r="O665">
        <f>N665*$R$3</f>
        <v>30</v>
      </c>
    </row>
    <row r="666" spans="1:15">
      <c r="A666">
        <v>665</v>
      </c>
      <c r="B666">
        <f>DAY($F666)</f>
        <v>20</v>
      </c>
      <c r="C666" t="str">
        <f>TEXT(F666,"mmmm")</f>
        <v>April</v>
      </c>
      <c r="D666">
        <f>MONTH($F666)</f>
        <v>4</v>
      </c>
      <c r="E666">
        <f>YEAR($F666)</f>
        <v>2023</v>
      </c>
      <c r="F666" s="10">
        <v>45036</v>
      </c>
      <c r="G666" t="s">
        <v>694</v>
      </c>
      <c r="H666" t="s">
        <v>24</v>
      </c>
      <c r="I666">
        <v>57</v>
      </c>
      <c r="J666" t="str" cm="1">
        <f t="array" ref="J666">_xlfn.IFS(I666&lt;=30, "Young Adult", I666&gt;=50, "Senior", I666&gt;30, "Adult")</f>
        <v>Senior</v>
      </c>
      <c r="K666" t="s">
        <v>8</v>
      </c>
      <c r="L666">
        <v>1</v>
      </c>
      <c r="M666">
        <v>50</v>
      </c>
      <c r="N666">
        <f>L666 * M666</f>
        <v>50</v>
      </c>
      <c r="O666">
        <f>N666*$R$3</f>
        <v>0.75</v>
      </c>
    </row>
    <row r="667" spans="1:15">
      <c r="A667">
        <v>666</v>
      </c>
      <c r="B667">
        <f>DAY($F667)</f>
        <v>2</v>
      </c>
      <c r="C667" t="str">
        <f>TEXT(F667,"mmmm")</f>
        <v>February</v>
      </c>
      <c r="D667">
        <f>MONTH($F667)</f>
        <v>2</v>
      </c>
      <c r="E667">
        <f>YEAR($F667)</f>
        <v>2023</v>
      </c>
      <c r="F667" s="10">
        <v>44959</v>
      </c>
      <c r="G667" t="s">
        <v>695</v>
      </c>
      <c r="H667" t="s">
        <v>24</v>
      </c>
      <c r="I667">
        <v>51</v>
      </c>
      <c r="J667" t="str" cm="1">
        <f t="array" ref="J667">_xlfn.IFS(I667&lt;=30, "Young Adult", I667&gt;=50, "Senior", I667&gt;30, "Adult")</f>
        <v>Senior</v>
      </c>
      <c r="K667" t="s">
        <v>9</v>
      </c>
      <c r="L667">
        <v>3</v>
      </c>
      <c r="M667">
        <v>50</v>
      </c>
      <c r="N667">
        <f>L667 * M667</f>
        <v>150</v>
      </c>
      <c r="O667">
        <f>N667*$R$3</f>
        <v>2.25</v>
      </c>
    </row>
    <row r="668" spans="1:15">
      <c r="A668">
        <v>667</v>
      </c>
      <c r="B668">
        <f>DAY($F668)</f>
        <v>1</v>
      </c>
      <c r="C668" t="str">
        <f>TEXT(F668,"mmmm")</f>
        <v>August</v>
      </c>
      <c r="D668">
        <f>MONTH($F668)</f>
        <v>8</v>
      </c>
      <c r="E668">
        <f>YEAR($F668)</f>
        <v>2023</v>
      </c>
      <c r="F668" s="10">
        <v>45139</v>
      </c>
      <c r="G668" t="s">
        <v>696</v>
      </c>
      <c r="H668" t="s">
        <v>27</v>
      </c>
      <c r="I668">
        <v>29</v>
      </c>
      <c r="J668" t="str" cm="1">
        <f t="array" ref="J668">_xlfn.IFS(I668&lt;=30, "Young Adult", I668&gt;=50, "Senior", I668&gt;30, "Adult")</f>
        <v>Young Adult</v>
      </c>
      <c r="K668" t="s">
        <v>9</v>
      </c>
      <c r="L668">
        <v>1</v>
      </c>
      <c r="M668">
        <v>500</v>
      </c>
      <c r="N668">
        <f>L668 * M668</f>
        <v>500</v>
      </c>
      <c r="O668">
        <f>N668*$R$3</f>
        <v>7.5</v>
      </c>
    </row>
    <row r="669" spans="1:15">
      <c r="A669">
        <v>668</v>
      </c>
      <c r="B669">
        <f>DAY($F669)</f>
        <v>28</v>
      </c>
      <c r="C669" t="str">
        <f>TEXT(F669,"mmmm")</f>
        <v>July</v>
      </c>
      <c r="D669">
        <f>MONTH($F669)</f>
        <v>7</v>
      </c>
      <c r="E669">
        <f>YEAR($F669)</f>
        <v>2023</v>
      </c>
      <c r="F669" s="10">
        <v>45135</v>
      </c>
      <c r="G669" t="s">
        <v>697</v>
      </c>
      <c r="H669" t="s">
        <v>27</v>
      </c>
      <c r="I669">
        <v>62</v>
      </c>
      <c r="J669" t="str" cm="1">
        <f t="array" ref="J669">_xlfn.IFS(I669&lt;=30, "Young Adult", I669&gt;=50, "Senior", I669&gt;30, "Adult")</f>
        <v>Senior</v>
      </c>
      <c r="K669" t="s">
        <v>9</v>
      </c>
      <c r="L669">
        <v>3</v>
      </c>
      <c r="M669">
        <v>50</v>
      </c>
      <c r="N669">
        <f>L669 * M669</f>
        <v>150</v>
      </c>
      <c r="O669">
        <f>N669*$R$3</f>
        <v>2.25</v>
      </c>
    </row>
    <row r="670" spans="1:15">
      <c r="A670">
        <v>669</v>
      </c>
      <c r="B670">
        <f>DAY($F670)</f>
        <v>19</v>
      </c>
      <c r="C670" t="str">
        <f>TEXT(F670,"mmmm")</f>
        <v>June</v>
      </c>
      <c r="D670">
        <f>MONTH($F670)</f>
        <v>6</v>
      </c>
      <c r="E670">
        <f>YEAR($F670)</f>
        <v>2023</v>
      </c>
      <c r="F670" s="10">
        <v>45096</v>
      </c>
      <c r="G670" t="s">
        <v>698</v>
      </c>
      <c r="H670" t="s">
        <v>24</v>
      </c>
      <c r="I670">
        <v>24</v>
      </c>
      <c r="J670" t="str" cm="1">
        <f t="array" ref="J670">_xlfn.IFS(I670&lt;=30, "Young Adult", I670&gt;=50, "Senior", I670&gt;30, "Adult")</f>
        <v>Young Adult</v>
      </c>
      <c r="K670" t="s">
        <v>7</v>
      </c>
      <c r="L670">
        <v>4</v>
      </c>
      <c r="M670">
        <v>300</v>
      </c>
      <c r="N670">
        <f>L670 * M670</f>
        <v>1200</v>
      </c>
      <c r="O670">
        <f>N670*$R$3</f>
        <v>18</v>
      </c>
    </row>
    <row r="671" spans="1:15">
      <c r="A671">
        <v>670</v>
      </c>
      <c r="B671">
        <f>DAY($F671)</f>
        <v>5</v>
      </c>
      <c r="C671" t="str">
        <f>TEXT(F671,"mmmm")</f>
        <v>October</v>
      </c>
      <c r="D671">
        <f>MONTH($F671)</f>
        <v>10</v>
      </c>
      <c r="E671">
        <f>YEAR($F671)</f>
        <v>2023</v>
      </c>
      <c r="F671" s="10">
        <v>45204</v>
      </c>
      <c r="G671" t="s">
        <v>699</v>
      </c>
      <c r="H671" t="s">
        <v>24</v>
      </c>
      <c r="I671">
        <v>27</v>
      </c>
      <c r="J671" t="str" cm="1">
        <f t="array" ref="J671">_xlfn.IFS(I671&lt;=30, "Young Adult", I671&gt;=50, "Senior", I671&gt;30, "Adult")</f>
        <v>Young Adult</v>
      </c>
      <c r="K671" t="s">
        <v>7</v>
      </c>
      <c r="L671">
        <v>1</v>
      </c>
      <c r="M671">
        <v>30</v>
      </c>
      <c r="N671">
        <f>L671 * M671</f>
        <v>30</v>
      </c>
      <c r="O671">
        <f>N671*$R$3</f>
        <v>0.44999999999999996</v>
      </c>
    </row>
    <row r="672" spans="1:15">
      <c r="A672">
        <v>671</v>
      </c>
      <c r="B672">
        <f>DAY($F672)</f>
        <v>27</v>
      </c>
      <c r="C672" t="str">
        <f>TEXT(F672,"mmmm")</f>
        <v>August</v>
      </c>
      <c r="D672">
        <f>MONTH($F672)</f>
        <v>8</v>
      </c>
      <c r="E672">
        <f>YEAR($F672)</f>
        <v>2023</v>
      </c>
      <c r="F672" s="10">
        <v>45165</v>
      </c>
      <c r="G672" t="s">
        <v>700</v>
      </c>
      <c r="H672" t="s">
        <v>24</v>
      </c>
      <c r="I672">
        <v>62</v>
      </c>
      <c r="J672" t="str" cm="1">
        <f t="array" ref="J672">_xlfn.IFS(I672&lt;=30, "Young Adult", I672&gt;=50, "Senior", I672&gt;30, "Adult")</f>
        <v>Senior</v>
      </c>
      <c r="K672" t="s">
        <v>9</v>
      </c>
      <c r="L672">
        <v>3</v>
      </c>
      <c r="M672">
        <v>50</v>
      </c>
      <c r="N672">
        <f>L672 * M672</f>
        <v>150</v>
      </c>
      <c r="O672">
        <f>N672*$R$3</f>
        <v>2.25</v>
      </c>
    </row>
    <row r="673" spans="1:15">
      <c r="A673">
        <v>672</v>
      </c>
      <c r="B673">
        <f>DAY($F673)</f>
        <v>1</v>
      </c>
      <c r="C673" t="str">
        <f>TEXT(F673,"mmmm")</f>
        <v>August</v>
      </c>
      <c r="D673">
        <f>MONTH($F673)</f>
        <v>8</v>
      </c>
      <c r="E673">
        <f>YEAR($F673)</f>
        <v>2023</v>
      </c>
      <c r="F673" s="10">
        <v>45139</v>
      </c>
      <c r="G673" t="s">
        <v>701</v>
      </c>
      <c r="H673" t="s">
        <v>27</v>
      </c>
      <c r="I673">
        <v>34</v>
      </c>
      <c r="J673" t="str" cm="1">
        <f t="array" ref="J673">_xlfn.IFS(I673&lt;=30, "Young Adult", I673&gt;=50, "Senior", I673&gt;30, "Adult")</f>
        <v>Adult</v>
      </c>
      <c r="K673" t="s">
        <v>7</v>
      </c>
      <c r="L673">
        <v>2</v>
      </c>
      <c r="M673">
        <v>50</v>
      </c>
      <c r="N673">
        <f>L673 * M673</f>
        <v>100</v>
      </c>
      <c r="O673">
        <f>N673*$R$3</f>
        <v>1.5</v>
      </c>
    </row>
    <row r="674" spans="1:15">
      <c r="A674">
        <v>673</v>
      </c>
      <c r="B674">
        <f>DAY($F674)</f>
        <v>1</v>
      </c>
      <c r="C674" t="str">
        <f>TEXT(F674,"mmmm")</f>
        <v>February</v>
      </c>
      <c r="D674">
        <f>MONTH($F674)</f>
        <v>2</v>
      </c>
      <c r="E674">
        <f>YEAR($F674)</f>
        <v>2023</v>
      </c>
      <c r="F674" s="10">
        <v>44958</v>
      </c>
      <c r="G674" t="s">
        <v>702</v>
      </c>
      <c r="H674" t="s">
        <v>27</v>
      </c>
      <c r="I674">
        <v>43</v>
      </c>
      <c r="J674" t="str" cm="1">
        <f t="array" ref="J674">_xlfn.IFS(I674&lt;=30, "Young Adult", I674&gt;=50, "Senior", I674&gt;30, "Adult")</f>
        <v>Adult</v>
      </c>
      <c r="K674" t="s">
        <v>8</v>
      </c>
      <c r="L674">
        <v>3</v>
      </c>
      <c r="M674">
        <v>500</v>
      </c>
      <c r="N674">
        <f>L674 * M674</f>
        <v>1500</v>
      </c>
      <c r="O674">
        <f>N674*$R$3</f>
        <v>22.5</v>
      </c>
    </row>
    <row r="675" spans="1:15">
      <c r="A675">
        <v>674</v>
      </c>
      <c r="B675">
        <f>DAY($F675)</f>
        <v>16</v>
      </c>
      <c r="C675" t="str">
        <f>TEXT(F675,"mmmm")</f>
        <v>April</v>
      </c>
      <c r="D675">
        <f>MONTH($F675)</f>
        <v>4</v>
      </c>
      <c r="E675">
        <f>YEAR($F675)</f>
        <v>2023</v>
      </c>
      <c r="F675" s="10">
        <v>45032</v>
      </c>
      <c r="G675" t="s">
        <v>703</v>
      </c>
      <c r="H675" t="s">
        <v>27</v>
      </c>
      <c r="I675">
        <v>38</v>
      </c>
      <c r="J675" t="str" cm="1">
        <f t="array" ref="J675">_xlfn.IFS(I675&lt;=30, "Young Adult", I675&gt;=50, "Senior", I675&gt;30, "Adult")</f>
        <v>Adult</v>
      </c>
      <c r="K675" t="s">
        <v>8</v>
      </c>
      <c r="L675">
        <v>1</v>
      </c>
      <c r="M675">
        <v>300</v>
      </c>
      <c r="N675">
        <f>L675 * M675</f>
        <v>300</v>
      </c>
      <c r="O675">
        <f>N675*$R$3</f>
        <v>4.5</v>
      </c>
    </row>
    <row r="676" spans="1:15">
      <c r="A676">
        <v>675</v>
      </c>
      <c r="B676">
        <f>DAY($F676)</f>
        <v>4</v>
      </c>
      <c r="C676" t="str">
        <f>TEXT(F676,"mmmm")</f>
        <v>August</v>
      </c>
      <c r="D676">
        <f>MONTH($F676)</f>
        <v>8</v>
      </c>
      <c r="E676">
        <f>YEAR($F676)</f>
        <v>2023</v>
      </c>
      <c r="F676" s="10">
        <v>45142</v>
      </c>
      <c r="G676" t="s">
        <v>704</v>
      </c>
      <c r="H676" t="s">
        <v>27</v>
      </c>
      <c r="I676">
        <v>45</v>
      </c>
      <c r="J676" t="str" cm="1">
        <f t="array" ref="J676">_xlfn.IFS(I676&lt;=30, "Young Adult", I676&gt;=50, "Senior", I676&gt;30, "Adult")</f>
        <v>Adult</v>
      </c>
      <c r="K676" t="s">
        <v>8</v>
      </c>
      <c r="L676">
        <v>2</v>
      </c>
      <c r="M676">
        <v>30</v>
      </c>
      <c r="N676">
        <f>L676 * M676</f>
        <v>60</v>
      </c>
      <c r="O676">
        <f>N676*$R$3</f>
        <v>0.89999999999999991</v>
      </c>
    </row>
    <row r="677" spans="1:15">
      <c r="A677">
        <v>676</v>
      </c>
      <c r="B677">
        <f>DAY($F677)</f>
        <v>19</v>
      </c>
      <c r="C677" t="str">
        <f>TEXT(F677,"mmmm")</f>
        <v>July</v>
      </c>
      <c r="D677">
        <f>MONTH($F677)</f>
        <v>7</v>
      </c>
      <c r="E677">
        <f>YEAR($F677)</f>
        <v>2023</v>
      </c>
      <c r="F677" s="10">
        <v>45126</v>
      </c>
      <c r="G677" t="s">
        <v>705</v>
      </c>
      <c r="H677" t="s">
        <v>24</v>
      </c>
      <c r="I677">
        <v>63</v>
      </c>
      <c r="J677" t="str" cm="1">
        <f t="array" ref="J677">_xlfn.IFS(I677&lt;=30, "Young Adult", I677&gt;=50, "Senior", I677&gt;30, "Adult")</f>
        <v>Senior</v>
      </c>
      <c r="K677" t="s">
        <v>9</v>
      </c>
      <c r="L677">
        <v>3</v>
      </c>
      <c r="M677">
        <v>500</v>
      </c>
      <c r="N677">
        <f>L677 * M677</f>
        <v>1500</v>
      </c>
      <c r="O677">
        <f>N677*$R$3</f>
        <v>22.5</v>
      </c>
    </row>
    <row r="678" spans="1:15">
      <c r="A678">
        <v>677</v>
      </c>
      <c r="B678">
        <f>DAY($F678)</f>
        <v>27</v>
      </c>
      <c r="C678" t="str">
        <f>TEXT(F678,"mmmm")</f>
        <v>October</v>
      </c>
      <c r="D678">
        <f>MONTH($F678)</f>
        <v>10</v>
      </c>
      <c r="E678">
        <f>YEAR($F678)</f>
        <v>2023</v>
      </c>
      <c r="F678" s="10">
        <v>45226</v>
      </c>
      <c r="G678" t="s">
        <v>706</v>
      </c>
      <c r="H678" t="s">
        <v>27</v>
      </c>
      <c r="I678">
        <v>19</v>
      </c>
      <c r="J678" t="str" cm="1">
        <f t="array" ref="J678">_xlfn.IFS(I678&lt;=30, "Young Adult", I678&gt;=50, "Senior", I678&gt;30, "Adult")</f>
        <v>Young Adult</v>
      </c>
      <c r="K678" t="s">
        <v>7</v>
      </c>
      <c r="L678">
        <v>3</v>
      </c>
      <c r="M678">
        <v>500</v>
      </c>
      <c r="N678">
        <f>L678 * M678</f>
        <v>1500</v>
      </c>
      <c r="O678">
        <f>N678*$R$3</f>
        <v>22.5</v>
      </c>
    </row>
    <row r="679" spans="1:15">
      <c r="A679">
        <v>678</v>
      </c>
      <c r="B679">
        <f>DAY($F679)</f>
        <v>23</v>
      </c>
      <c r="C679" t="str">
        <f>TEXT(F679,"mmmm")</f>
        <v>December</v>
      </c>
      <c r="D679">
        <f>MONTH($F679)</f>
        <v>12</v>
      </c>
      <c r="E679">
        <f>YEAR($F679)</f>
        <v>2023</v>
      </c>
      <c r="F679" s="10">
        <v>45283</v>
      </c>
      <c r="G679" t="s">
        <v>707</v>
      </c>
      <c r="H679" t="s">
        <v>27</v>
      </c>
      <c r="I679">
        <v>60</v>
      </c>
      <c r="J679" t="str" cm="1">
        <f t="array" ref="J679">_xlfn.IFS(I679&lt;=30, "Young Adult", I679&gt;=50, "Senior", I679&gt;30, "Adult")</f>
        <v>Senior</v>
      </c>
      <c r="K679" t="s">
        <v>9</v>
      </c>
      <c r="L679">
        <v>3</v>
      </c>
      <c r="M679">
        <v>300</v>
      </c>
      <c r="N679">
        <f>L679 * M679</f>
        <v>900</v>
      </c>
      <c r="O679">
        <f>N679*$R$3</f>
        <v>13.5</v>
      </c>
    </row>
    <row r="680" spans="1:15">
      <c r="A680">
        <v>679</v>
      </c>
      <c r="B680">
        <f>DAY($F680)</f>
        <v>11</v>
      </c>
      <c r="C680" t="str">
        <f>TEXT(F680,"mmmm")</f>
        <v>January</v>
      </c>
      <c r="D680">
        <f>MONTH($F680)</f>
        <v>1</v>
      </c>
      <c r="E680">
        <f>YEAR($F680)</f>
        <v>2023</v>
      </c>
      <c r="F680" s="10">
        <v>44937</v>
      </c>
      <c r="G680" t="s">
        <v>708</v>
      </c>
      <c r="H680" t="s">
        <v>27</v>
      </c>
      <c r="I680">
        <v>18</v>
      </c>
      <c r="J680" t="str" cm="1">
        <f t="array" ref="J680">_xlfn.IFS(I680&lt;=30, "Young Adult", I680&gt;=50, "Senior", I680&gt;30, "Adult")</f>
        <v>Young Adult</v>
      </c>
      <c r="K680" t="s">
        <v>7</v>
      </c>
      <c r="L680">
        <v>3</v>
      </c>
      <c r="M680">
        <v>30</v>
      </c>
      <c r="N680">
        <f>L680 * M680</f>
        <v>90</v>
      </c>
      <c r="O680">
        <f>N680*$R$3</f>
        <v>1.3499999999999999</v>
      </c>
    </row>
    <row r="681" spans="1:15">
      <c r="A681">
        <v>680</v>
      </c>
      <c r="B681">
        <f>DAY($F681)</f>
        <v>22</v>
      </c>
      <c r="C681" t="str">
        <f>TEXT(F681,"mmmm")</f>
        <v>October</v>
      </c>
      <c r="D681">
        <f>MONTH($F681)</f>
        <v>10</v>
      </c>
      <c r="E681">
        <f>YEAR($F681)</f>
        <v>2023</v>
      </c>
      <c r="F681" s="10">
        <v>45221</v>
      </c>
      <c r="G681" t="s">
        <v>709</v>
      </c>
      <c r="H681" t="s">
        <v>27</v>
      </c>
      <c r="I681">
        <v>53</v>
      </c>
      <c r="J681" t="str" cm="1">
        <f t="array" ref="J681">_xlfn.IFS(I681&lt;=30, "Young Adult", I681&gt;=50, "Senior", I681&gt;30, "Adult")</f>
        <v>Senior</v>
      </c>
      <c r="K681" t="s">
        <v>8</v>
      </c>
      <c r="L681">
        <v>3</v>
      </c>
      <c r="M681">
        <v>300</v>
      </c>
      <c r="N681">
        <f>L681 * M681</f>
        <v>900</v>
      </c>
      <c r="O681">
        <f>N681*$R$3</f>
        <v>13.5</v>
      </c>
    </row>
    <row r="682" spans="1:15">
      <c r="A682">
        <v>681</v>
      </c>
      <c r="B682">
        <f>DAY($F682)</f>
        <v>14</v>
      </c>
      <c r="C682" t="str">
        <f>TEXT(F682,"mmmm")</f>
        <v>July</v>
      </c>
      <c r="D682">
        <f>MONTH($F682)</f>
        <v>7</v>
      </c>
      <c r="E682">
        <f>YEAR($F682)</f>
        <v>2023</v>
      </c>
      <c r="F682" s="10">
        <v>45121</v>
      </c>
      <c r="G682" t="s">
        <v>710</v>
      </c>
      <c r="H682" t="s">
        <v>27</v>
      </c>
      <c r="I682">
        <v>43</v>
      </c>
      <c r="J682" t="str" cm="1">
        <f t="array" ref="J682">_xlfn.IFS(I682&lt;=30, "Young Adult", I682&gt;=50, "Senior", I682&gt;30, "Adult")</f>
        <v>Adult</v>
      </c>
      <c r="K682" t="s">
        <v>9</v>
      </c>
      <c r="L682">
        <v>2</v>
      </c>
      <c r="M682">
        <v>30</v>
      </c>
      <c r="N682">
        <f>L682 * M682</f>
        <v>60</v>
      </c>
      <c r="O682">
        <f>N682*$R$3</f>
        <v>0.89999999999999991</v>
      </c>
    </row>
    <row r="683" spans="1:15">
      <c r="A683">
        <v>682</v>
      </c>
      <c r="B683">
        <f>DAY($F683)</f>
        <v>2</v>
      </c>
      <c r="C683" t="str">
        <f>TEXT(F683,"mmmm")</f>
        <v>September</v>
      </c>
      <c r="D683">
        <f>MONTH($F683)</f>
        <v>9</v>
      </c>
      <c r="E683">
        <f>YEAR($F683)</f>
        <v>2023</v>
      </c>
      <c r="F683" s="10">
        <v>45171</v>
      </c>
      <c r="G683" t="s">
        <v>711</v>
      </c>
      <c r="H683" t="s">
        <v>24</v>
      </c>
      <c r="I683">
        <v>46</v>
      </c>
      <c r="J683" t="str" cm="1">
        <f t="array" ref="J683">_xlfn.IFS(I683&lt;=30, "Young Adult", I683&gt;=50, "Senior", I683&gt;30, "Adult")</f>
        <v>Adult</v>
      </c>
      <c r="K683" t="s">
        <v>7</v>
      </c>
      <c r="L683">
        <v>4</v>
      </c>
      <c r="M683">
        <v>300</v>
      </c>
      <c r="N683">
        <f>L683 * M683</f>
        <v>1200</v>
      </c>
      <c r="O683">
        <f>N683*$R$3</f>
        <v>18</v>
      </c>
    </row>
    <row r="684" spans="1:15">
      <c r="A684">
        <v>683</v>
      </c>
      <c r="B684">
        <f>DAY($F684)</f>
        <v>4</v>
      </c>
      <c r="C684" t="str">
        <f>TEXT(F684,"mmmm")</f>
        <v>January</v>
      </c>
      <c r="D684">
        <f>MONTH($F684)</f>
        <v>1</v>
      </c>
      <c r="E684">
        <f>YEAR($F684)</f>
        <v>2023</v>
      </c>
      <c r="F684" s="10">
        <v>44930</v>
      </c>
      <c r="G684" t="s">
        <v>712</v>
      </c>
      <c r="H684" t="s">
        <v>24</v>
      </c>
      <c r="I684">
        <v>38</v>
      </c>
      <c r="J684" t="str" cm="1">
        <f t="array" ref="J684">_xlfn.IFS(I684&lt;=30, "Young Adult", I684&gt;=50, "Senior", I684&gt;30, "Adult")</f>
        <v>Adult</v>
      </c>
      <c r="K684" t="s">
        <v>7</v>
      </c>
      <c r="L684">
        <v>2</v>
      </c>
      <c r="M684">
        <v>500</v>
      </c>
      <c r="N684">
        <f>L684 * M684</f>
        <v>1000</v>
      </c>
      <c r="O684">
        <f>N684*$R$3</f>
        <v>15</v>
      </c>
    </row>
    <row r="685" spans="1:15">
      <c r="A685">
        <v>684</v>
      </c>
      <c r="B685">
        <f>DAY($F685)</f>
        <v>30</v>
      </c>
      <c r="C685" t="str">
        <f>TEXT(F685,"mmmm")</f>
        <v>June</v>
      </c>
      <c r="D685">
        <f>MONTH($F685)</f>
        <v>6</v>
      </c>
      <c r="E685">
        <f>YEAR($F685)</f>
        <v>2023</v>
      </c>
      <c r="F685" s="10">
        <v>45107</v>
      </c>
      <c r="G685" t="s">
        <v>713</v>
      </c>
      <c r="H685" t="s">
        <v>27</v>
      </c>
      <c r="I685">
        <v>28</v>
      </c>
      <c r="J685" t="str" cm="1">
        <f t="array" ref="J685">_xlfn.IFS(I685&lt;=30, "Young Adult", I685&gt;=50, "Senior", I685&gt;30, "Adult")</f>
        <v>Young Adult</v>
      </c>
      <c r="K685" t="s">
        <v>8</v>
      </c>
      <c r="L685">
        <v>2</v>
      </c>
      <c r="M685">
        <v>500</v>
      </c>
      <c r="N685">
        <f>L685 * M685</f>
        <v>1000</v>
      </c>
      <c r="O685">
        <f>N685*$R$3</f>
        <v>15</v>
      </c>
    </row>
    <row r="686" spans="1:15">
      <c r="A686">
        <v>685</v>
      </c>
      <c r="B686">
        <f>DAY($F686)</f>
        <v>2</v>
      </c>
      <c r="C686" t="str">
        <f>TEXT(F686,"mmmm")</f>
        <v>June</v>
      </c>
      <c r="D686">
        <f>MONTH($F686)</f>
        <v>6</v>
      </c>
      <c r="E686">
        <f>YEAR($F686)</f>
        <v>2023</v>
      </c>
      <c r="F686" s="10">
        <v>45079</v>
      </c>
      <c r="G686" t="s">
        <v>714</v>
      </c>
      <c r="H686" t="s">
        <v>24</v>
      </c>
      <c r="I686">
        <v>57</v>
      </c>
      <c r="J686" t="str" cm="1">
        <f t="array" ref="J686">_xlfn.IFS(I686&lt;=30, "Young Adult", I686&gt;=50, "Senior", I686&gt;30, "Adult")</f>
        <v>Senior</v>
      </c>
      <c r="K686" t="s">
        <v>9</v>
      </c>
      <c r="L686">
        <v>2</v>
      </c>
      <c r="M686">
        <v>25</v>
      </c>
      <c r="N686">
        <f>L686 * M686</f>
        <v>50</v>
      </c>
      <c r="O686">
        <f>N686*$R$3</f>
        <v>0.75</v>
      </c>
    </row>
    <row r="687" spans="1:15">
      <c r="A687">
        <v>686</v>
      </c>
      <c r="B687">
        <f>DAY($F687)</f>
        <v>19</v>
      </c>
      <c r="C687" t="str">
        <f>TEXT(F687,"mmmm")</f>
        <v>July</v>
      </c>
      <c r="D687">
        <f>MONTH($F687)</f>
        <v>7</v>
      </c>
      <c r="E687">
        <f>YEAR($F687)</f>
        <v>2023</v>
      </c>
      <c r="F687" s="10">
        <v>45126</v>
      </c>
      <c r="G687" t="s">
        <v>715</v>
      </c>
      <c r="H687" t="s">
        <v>27</v>
      </c>
      <c r="I687">
        <v>28</v>
      </c>
      <c r="J687" t="str" cm="1">
        <f t="array" ref="J687">_xlfn.IFS(I687&lt;=30, "Young Adult", I687&gt;=50, "Senior", I687&gt;30, "Adult")</f>
        <v>Young Adult</v>
      </c>
      <c r="K687" t="s">
        <v>9</v>
      </c>
      <c r="L687">
        <v>4</v>
      </c>
      <c r="M687">
        <v>50</v>
      </c>
      <c r="N687">
        <f>L687 * M687</f>
        <v>200</v>
      </c>
      <c r="O687">
        <f>N687*$R$3</f>
        <v>3</v>
      </c>
    </row>
    <row r="688" spans="1:15">
      <c r="A688">
        <v>687</v>
      </c>
      <c r="B688">
        <f>DAY($F688)</f>
        <v>3</v>
      </c>
      <c r="C688" t="str">
        <f>TEXT(F688,"mmmm")</f>
        <v>August</v>
      </c>
      <c r="D688">
        <f>MONTH($F688)</f>
        <v>8</v>
      </c>
      <c r="E688">
        <f>YEAR($F688)</f>
        <v>2023</v>
      </c>
      <c r="F688" s="10">
        <v>45141</v>
      </c>
      <c r="G688" t="s">
        <v>716</v>
      </c>
      <c r="H688" t="s">
        <v>27</v>
      </c>
      <c r="I688">
        <v>53</v>
      </c>
      <c r="J688" t="str" cm="1">
        <f t="array" ref="J688">_xlfn.IFS(I688&lt;=30, "Young Adult", I688&gt;=50, "Senior", I688&gt;30, "Adult")</f>
        <v>Senior</v>
      </c>
      <c r="K688" t="s">
        <v>9</v>
      </c>
      <c r="L688">
        <v>1</v>
      </c>
      <c r="M688">
        <v>300</v>
      </c>
      <c r="N688">
        <f>L688 * M688</f>
        <v>300</v>
      </c>
      <c r="O688">
        <f>N688*$R$3</f>
        <v>4.5</v>
      </c>
    </row>
    <row r="689" spans="1:15">
      <c r="A689">
        <v>688</v>
      </c>
      <c r="B689">
        <f>DAY($F689)</f>
        <v>3</v>
      </c>
      <c r="C689" t="str">
        <f>TEXT(F689,"mmmm")</f>
        <v>October</v>
      </c>
      <c r="D689">
        <f>MONTH($F689)</f>
        <v>10</v>
      </c>
      <c r="E689">
        <f>YEAR($F689)</f>
        <v>2023</v>
      </c>
      <c r="F689" s="10">
        <v>45202</v>
      </c>
      <c r="G689" t="s">
        <v>717</v>
      </c>
      <c r="H689" t="s">
        <v>24</v>
      </c>
      <c r="I689">
        <v>56</v>
      </c>
      <c r="J689" t="str" cm="1">
        <f t="array" ref="J689">_xlfn.IFS(I689&lt;=30, "Young Adult", I689&gt;=50, "Senior", I689&gt;30, "Adult")</f>
        <v>Senior</v>
      </c>
      <c r="K689" t="s">
        <v>8</v>
      </c>
      <c r="L689">
        <v>4</v>
      </c>
      <c r="M689">
        <v>25</v>
      </c>
      <c r="N689">
        <f>L689 * M689</f>
        <v>100</v>
      </c>
      <c r="O689">
        <f>N689*$R$3</f>
        <v>1.5</v>
      </c>
    </row>
    <row r="690" spans="1:15">
      <c r="A690">
        <v>689</v>
      </c>
      <c r="B690">
        <f>DAY($F690)</f>
        <v>7</v>
      </c>
      <c r="C690" t="str">
        <f>TEXT(F690,"mmmm")</f>
        <v>October</v>
      </c>
      <c r="D690">
        <f>MONTH($F690)</f>
        <v>10</v>
      </c>
      <c r="E690">
        <f>YEAR($F690)</f>
        <v>2023</v>
      </c>
      <c r="F690" s="10">
        <v>45206</v>
      </c>
      <c r="G690" t="s">
        <v>718</v>
      </c>
      <c r="H690" t="s">
        <v>24</v>
      </c>
      <c r="I690">
        <v>57</v>
      </c>
      <c r="J690" t="str" cm="1">
        <f t="array" ref="J690">_xlfn.IFS(I690&lt;=30, "Young Adult", I690&gt;=50, "Senior", I690&gt;30, "Adult")</f>
        <v>Senior</v>
      </c>
      <c r="K690" t="s">
        <v>9</v>
      </c>
      <c r="L690">
        <v>2</v>
      </c>
      <c r="M690">
        <v>50</v>
      </c>
      <c r="N690">
        <f>L690 * M690</f>
        <v>100</v>
      </c>
      <c r="O690">
        <f>N690*$R$3</f>
        <v>1.5</v>
      </c>
    </row>
    <row r="691" spans="1:15">
      <c r="A691">
        <v>690</v>
      </c>
      <c r="B691">
        <f>DAY($F691)</f>
        <v>5</v>
      </c>
      <c r="C691" t="str">
        <f>TEXT(F691,"mmmm")</f>
        <v>November</v>
      </c>
      <c r="D691">
        <f>MONTH($F691)</f>
        <v>11</v>
      </c>
      <c r="E691">
        <f>YEAR($F691)</f>
        <v>2023</v>
      </c>
      <c r="F691" s="10">
        <v>45235</v>
      </c>
      <c r="G691" t="s">
        <v>719</v>
      </c>
      <c r="H691" t="s">
        <v>27</v>
      </c>
      <c r="I691">
        <v>52</v>
      </c>
      <c r="J691" t="str" cm="1">
        <f t="array" ref="J691">_xlfn.IFS(I691&lt;=30, "Young Adult", I691&gt;=50, "Senior", I691&gt;30, "Adult")</f>
        <v>Senior</v>
      </c>
      <c r="K691" t="s">
        <v>8</v>
      </c>
      <c r="L691">
        <v>3</v>
      </c>
      <c r="M691">
        <v>300</v>
      </c>
      <c r="N691">
        <f>L691 * M691</f>
        <v>900</v>
      </c>
      <c r="O691">
        <f>N691*$R$3</f>
        <v>13.5</v>
      </c>
    </row>
    <row r="692" spans="1:15">
      <c r="A692">
        <v>691</v>
      </c>
      <c r="B692">
        <f>DAY($F692)</f>
        <v>23</v>
      </c>
      <c r="C692" t="str">
        <f>TEXT(F692,"mmmm")</f>
        <v>April</v>
      </c>
      <c r="D692">
        <f>MONTH($F692)</f>
        <v>4</v>
      </c>
      <c r="E692">
        <f>YEAR($F692)</f>
        <v>2023</v>
      </c>
      <c r="F692" s="10">
        <v>45039</v>
      </c>
      <c r="G692" t="s">
        <v>720</v>
      </c>
      <c r="H692" t="s">
        <v>27</v>
      </c>
      <c r="I692">
        <v>51</v>
      </c>
      <c r="J692" t="str" cm="1">
        <f t="array" ref="J692">_xlfn.IFS(I692&lt;=30, "Young Adult", I692&gt;=50, "Senior", I692&gt;30, "Adult")</f>
        <v>Senior</v>
      </c>
      <c r="K692" t="s">
        <v>8</v>
      </c>
      <c r="L692">
        <v>3</v>
      </c>
      <c r="M692">
        <v>30</v>
      </c>
      <c r="N692">
        <f>L692 * M692</f>
        <v>90</v>
      </c>
      <c r="O692">
        <f>N692*$R$3</f>
        <v>1.3499999999999999</v>
      </c>
    </row>
    <row r="693" spans="1:15">
      <c r="A693">
        <v>692</v>
      </c>
      <c r="B693">
        <f>DAY($F693)</f>
        <v>7</v>
      </c>
      <c r="C693" t="str">
        <f>TEXT(F693,"mmmm")</f>
        <v>September</v>
      </c>
      <c r="D693">
        <f>MONTH($F693)</f>
        <v>9</v>
      </c>
      <c r="E693">
        <f>YEAR($F693)</f>
        <v>2023</v>
      </c>
      <c r="F693" s="10">
        <v>45176</v>
      </c>
      <c r="G693" t="s">
        <v>721</v>
      </c>
      <c r="H693" t="s">
        <v>27</v>
      </c>
      <c r="I693">
        <v>64</v>
      </c>
      <c r="J693" t="str" cm="1">
        <f t="array" ref="J693">_xlfn.IFS(I693&lt;=30, "Young Adult", I693&gt;=50, "Senior", I693&gt;30, "Adult")</f>
        <v>Senior</v>
      </c>
      <c r="K693" t="s">
        <v>8</v>
      </c>
      <c r="L693">
        <v>2</v>
      </c>
      <c r="M693">
        <v>50</v>
      </c>
      <c r="N693">
        <f>L693 * M693</f>
        <v>100</v>
      </c>
      <c r="O693">
        <f>N693*$R$3</f>
        <v>1.5</v>
      </c>
    </row>
    <row r="694" spans="1:15">
      <c r="A694">
        <v>693</v>
      </c>
      <c r="B694">
        <f>DAY($F694)</f>
        <v>23</v>
      </c>
      <c r="C694" t="str">
        <f>TEXT(F694,"mmmm")</f>
        <v>April</v>
      </c>
      <c r="D694">
        <f>MONTH($F694)</f>
        <v>4</v>
      </c>
      <c r="E694">
        <f>YEAR($F694)</f>
        <v>2023</v>
      </c>
      <c r="F694" s="10">
        <v>45039</v>
      </c>
      <c r="G694" t="s">
        <v>722</v>
      </c>
      <c r="H694" t="s">
        <v>24</v>
      </c>
      <c r="I694">
        <v>41</v>
      </c>
      <c r="J694" t="str" cm="1">
        <f t="array" ref="J694">_xlfn.IFS(I694&lt;=30, "Young Adult", I694&gt;=50, "Senior", I694&gt;30, "Adult")</f>
        <v>Adult</v>
      </c>
      <c r="K694" t="s">
        <v>7</v>
      </c>
      <c r="L694">
        <v>3</v>
      </c>
      <c r="M694">
        <v>500</v>
      </c>
      <c r="N694">
        <f>L694 * M694</f>
        <v>1500</v>
      </c>
      <c r="O694">
        <f>N694*$R$3</f>
        <v>22.5</v>
      </c>
    </row>
    <row r="695" spans="1:15">
      <c r="A695">
        <v>694</v>
      </c>
      <c r="B695">
        <f>DAY($F695)</f>
        <v>20</v>
      </c>
      <c r="C695" t="str">
        <f>TEXT(F695,"mmmm")</f>
        <v>May</v>
      </c>
      <c r="D695">
        <f>MONTH($F695)</f>
        <v>5</v>
      </c>
      <c r="E695">
        <f>YEAR($F695)</f>
        <v>2023</v>
      </c>
      <c r="F695" s="10">
        <v>45066</v>
      </c>
      <c r="G695" t="s">
        <v>723</v>
      </c>
      <c r="H695" t="s">
        <v>27</v>
      </c>
      <c r="I695">
        <v>39</v>
      </c>
      <c r="J695" t="str" cm="1">
        <f t="array" ref="J695">_xlfn.IFS(I695&lt;=30, "Young Adult", I695&gt;=50, "Senior", I695&gt;30, "Adult")</f>
        <v>Adult</v>
      </c>
      <c r="K695" t="s">
        <v>9</v>
      </c>
      <c r="L695">
        <v>2</v>
      </c>
      <c r="M695">
        <v>25</v>
      </c>
      <c r="N695">
        <f>L695 * M695</f>
        <v>50</v>
      </c>
      <c r="O695">
        <f>N695*$R$3</f>
        <v>0.75</v>
      </c>
    </row>
    <row r="696" spans="1:15">
      <c r="A696">
        <v>695</v>
      </c>
      <c r="B696">
        <f>DAY($F696)</f>
        <v>12</v>
      </c>
      <c r="C696" t="str">
        <f>TEXT(F696,"mmmm")</f>
        <v>August</v>
      </c>
      <c r="D696">
        <f>MONTH($F696)</f>
        <v>8</v>
      </c>
      <c r="E696">
        <f>YEAR($F696)</f>
        <v>2023</v>
      </c>
      <c r="F696" s="10">
        <v>45150</v>
      </c>
      <c r="G696" t="s">
        <v>724</v>
      </c>
      <c r="H696" t="s">
        <v>27</v>
      </c>
      <c r="I696">
        <v>22</v>
      </c>
      <c r="J696" t="str" cm="1">
        <f t="array" ref="J696">_xlfn.IFS(I696&lt;=30, "Young Adult", I696&gt;=50, "Senior", I696&gt;30, "Adult")</f>
        <v>Young Adult</v>
      </c>
      <c r="K696" t="s">
        <v>9</v>
      </c>
      <c r="L696">
        <v>3</v>
      </c>
      <c r="M696">
        <v>50</v>
      </c>
      <c r="N696">
        <f>L696 * M696</f>
        <v>150</v>
      </c>
      <c r="O696">
        <f>N696*$R$3</f>
        <v>2.25</v>
      </c>
    </row>
    <row r="697" spans="1:15">
      <c r="A697">
        <v>696</v>
      </c>
      <c r="B697">
        <f>DAY($F697)</f>
        <v>6</v>
      </c>
      <c r="C697" t="str">
        <f>TEXT(F697,"mmmm")</f>
        <v>September</v>
      </c>
      <c r="D697">
        <f>MONTH($F697)</f>
        <v>9</v>
      </c>
      <c r="E697">
        <f>YEAR($F697)</f>
        <v>2023</v>
      </c>
      <c r="F697" s="10">
        <v>45175</v>
      </c>
      <c r="G697" t="s">
        <v>725</v>
      </c>
      <c r="H697" t="s">
        <v>27</v>
      </c>
      <c r="I697">
        <v>50</v>
      </c>
      <c r="J697" t="str" cm="1">
        <f t="array" ref="J697">_xlfn.IFS(I697&lt;=30, "Young Adult", I697&gt;=50, "Senior", I697&gt;30, "Adult")</f>
        <v>Senior</v>
      </c>
      <c r="K697" t="s">
        <v>8</v>
      </c>
      <c r="L697">
        <v>4</v>
      </c>
      <c r="M697">
        <v>50</v>
      </c>
      <c r="N697">
        <f>L697 * M697</f>
        <v>200</v>
      </c>
      <c r="O697">
        <f>N697*$R$3</f>
        <v>3</v>
      </c>
    </row>
    <row r="698" spans="1:15">
      <c r="A698">
        <v>697</v>
      </c>
      <c r="B698">
        <f>DAY($F698)</f>
        <v>15</v>
      </c>
      <c r="C698" t="str">
        <f>TEXT(F698,"mmmm")</f>
        <v>January</v>
      </c>
      <c r="D698">
        <f>MONTH($F698)</f>
        <v>1</v>
      </c>
      <c r="E698">
        <f>YEAR($F698)</f>
        <v>2023</v>
      </c>
      <c r="F698" s="10">
        <v>44941</v>
      </c>
      <c r="G698" t="s">
        <v>726</v>
      </c>
      <c r="H698" t="s">
        <v>24</v>
      </c>
      <c r="I698">
        <v>53</v>
      </c>
      <c r="J698" t="str" cm="1">
        <f t="array" ref="J698">_xlfn.IFS(I698&lt;=30, "Young Adult", I698&gt;=50, "Senior", I698&gt;30, "Adult")</f>
        <v>Senior</v>
      </c>
      <c r="K698" t="s">
        <v>8</v>
      </c>
      <c r="L698">
        <v>1</v>
      </c>
      <c r="M698">
        <v>500</v>
      </c>
      <c r="N698">
        <f>L698 * M698</f>
        <v>500</v>
      </c>
      <c r="O698">
        <f>N698*$R$3</f>
        <v>7.5</v>
      </c>
    </row>
    <row r="699" spans="1:15">
      <c r="A699">
        <v>698</v>
      </c>
      <c r="B699">
        <f>DAY($F699)</f>
        <v>19</v>
      </c>
      <c r="C699" t="str">
        <f>TEXT(F699,"mmmm")</f>
        <v>July</v>
      </c>
      <c r="D699">
        <f>MONTH($F699)</f>
        <v>7</v>
      </c>
      <c r="E699">
        <f>YEAR($F699)</f>
        <v>2023</v>
      </c>
      <c r="F699" s="10">
        <v>45126</v>
      </c>
      <c r="G699" t="s">
        <v>727</v>
      </c>
      <c r="H699" t="s">
        <v>27</v>
      </c>
      <c r="I699">
        <v>64</v>
      </c>
      <c r="J699" t="str" cm="1">
        <f t="array" ref="J699">_xlfn.IFS(I699&lt;=30, "Young Adult", I699&gt;=50, "Senior", I699&gt;30, "Adult")</f>
        <v>Senior</v>
      </c>
      <c r="K699" t="s">
        <v>9</v>
      </c>
      <c r="L699">
        <v>1</v>
      </c>
      <c r="M699">
        <v>300</v>
      </c>
      <c r="N699">
        <f>L699 * M699</f>
        <v>300</v>
      </c>
      <c r="O699">
        <f>N699*$R$3</f>
        <v>4.5</v>
      </c>
    </row>
    <row r="700" spans="1:15">
      <c r="A700">
        <v>699</v>
      </c>
      <c r="B700">
        <f>DAY($F700)</f>
        <v>22</v>
      </c>
      <c r="C700" t="str">
        <f>TEXT(F700,"mmmm")</f>
        <v>June</v>
      </c>
      <c r="D700">
        <f>MONTH($F700)</f>
        <v>6</v>
      </c>
      <c r="E700">
        <f>YEAR($F700)</f>
        <v>2023</v>
      </c>
      <c r="F700" s="10">
        <v>45099</v>
      </c>
      <c r="G700" t="s">
        <v>728</v>
      </c>
      <c r="H700" t="s">
        <v>27</v>
      </c>
      <c r="I700">
        <v>37</v>
      </c>
      <c r="J700" t="str" cm="1">
        <f t="array" ref="J700">_xlfn.IFS(I700&lt;=30, "Young Adult", I700&gt;=50, "Senior", I700&gt;30, "Adult")</f>
        <v>Adult</v>
      </c>
      <c r="K700" t="s">
        <v>8</v>
      </c>
      <c r="L700">
        <v>4</v>
      </c>
      <c r="M700">
        <v>30</v>
      </c>
      <c r="N700">
        <f>L700 * M700</f>
        <v>120</v>
      </c>
      <c r="O700">
        <f>N700*$R$3</f>
        <v>1.7999999999999998</v>
      </c>
    </row>
    <row r="701" spans="1:15">
      <c r="A701">
        <v>700</v>
      </c>
      <c r="B701">
        <f>DAY($F701)</f>
        <v>9</v>
      </c>
      <c r="C701" t="str">
        <f>TEXT(F701,"mmmm")</f>
        <v>December</v>
      </c>
      <c r="D701">
        <f>MONTH($F701)</f>
        <v>12</v>
      </c>
      <c r="E701">
        <f>YEAR($F701)</f>
        <v>2023</v>
      </c>
      <c r="F701" s="10">
        <v>45269</v>
      </c>
      <c r="G701" t="s">
        <v>729</v>
      </c>
      <c r="H701" t="s">
        <v>24</v>
      </c>
      <c r="I701">
        <v>36</v>
      </c>
      <c r="J701" t="str" cm="1">
        <f t="array" ref="J701">_xlfn.IFS(I701&lt;=30, "Young Adult", I701&gt;=50, "Senior", I701&gt;30, "Adult")</f>
        <v>Adult</v>
      </c>
      <c r="K701" t="s">
        <v>9</v>
      </c>
      <c r="L701">
        <v>4</v>
      </c>
      <c r="M701">
        <v>500</v>
      </c>
      <c r="N701">
        <f>L701 * M701</f>
        <v>2000</v>
      </c>
      <c r="O701">
        <f>N701*$R$3</f>
        <v>30</v>
      </c>
    </row>
    <row r="702" spans="1:15">
      <c r="A702">
        <v>701</v>
      </c>
      <c r="B702">
        <f>DAY($F702)</f>
        <v>14</v>
      </c>
      <c r="C702" t="str">
        <f>TEXT(F702,"mmmm")</f>
        <v>December</v>
      </c>
      <c r="D702">
        <f>MONTH($F702)</f>
        <v>12</v>
      </c>
      <c r="E702">
        <f>YEAR($F702)</f>
        <v>2023</v>
      </c>
      <c r="F702" s="10">
        <v>45274</v>
      </c>
      <c r="G702" t="s">
        <v>730</v>
      </c>
      <c r="H702" t="s">
        <v>27</v>
      </c>
      <c r="I702">
        <v>52</v>
      </c>
      <c r="J702" t="str" cm="1">
        <f t="array" ref="J702">_xlfn.IFS(I702&lt;=30, "Young Adult", I702&gt;=50, "Senior", I702&gt;30, "Adult")</f>
        <v>Senior</v>
      </c>
      <c r="K702" t="s">
        <v>7</v>
      </c>
      <c r="L702">
        <v>2</v>
      </c>
      <c r="M702">
        <v>30</v>
      </c>
      <c r="N702">
        <f>L702 * M702</f>
        <v>60</v>
      </c>
      <c r="O702">
        <f>N702*$R$3</f>
        <v>0.89999999999999991</v>
      </c>
    </row>
    <row r="703" spans="1:15">
      <c r="A703">
        <v>702</v>
      </c>
      <c r="B703">
        <f>DAY($F703)</f>
        <v>27</v>
      </c>
      <c r="C703" t="str">
        <f>TEXT(F703,"mmmm")</f>
        <v>July</v>
      </c>
      <c r="D703">
        <f>MONTH($F703)</f>
        <v>7</v>
      </c>
      <c r="E703">
        <f>YEAR($F703)</f>
        <v>2023</v>
      </c>
      <c r="F703" s="10">
        <v>45134</v>
      </c>
      <c r="G703" t="s">
        <v>731</v>
      </c>
      <c r="H703" t="s">
        <v>27</v>
      </c>
      <c r="I703">
        <v>60</v>
      </c>
      <c r="J703" t="str" cm="1">
        <f t="array" ref="J703">_xlfn.IFS(I703&lt;=30, "Young Adult", I703&gt;=50, "Senior", I703&gt;30, "Adult")</f>
        <v>Senior</v>
      </c>
      <c r="K703" t="s">
        <v>8</v>
      </c>
      <c r="L703">
        <v>2</v>
      </c>
      <c r="M703">
        <v>300</v>
      </c>
      <c r="N703">
        <f>L703 * M703</f>
        <v>600</v>
      </c>
      <c r="O703">
        <f>N703*$R$3</f>
        <v>9</v>
      </c>
    </row>
    <row r="704" spans="1:15">
      <c r="A704">
        <v>703</v>
      </c>
      <c r="B704">
        <f>DAY($F704)</f>
        <v>26</v>
      </c>
      <c r="C704" t="str">
        <f>TEXT(F704,"mmmm")</f>
        <v>March</v>
      </c>
      <c r="D704">
        <f>MONTH($F704)</f>
        <v>3</v>
      </c>
      <c r="E704">
        <f>YEAR($F704)</f>
        <v>2023</v>
      </c>
      <c r="F704" s="10">
        <v>45011</v>
      </c>
      <c r="G704" t="s">
        <v>732</v>
      </c>
      <c r="H704" t="s">
        <v>24</v>
      </c>
      <c r="I704">
        <v>34</v>
      </c>
      <c r="J704" t="str" cm="1">
        <f t="array" ref="J704">_xlfn.IFS(I704&lt;=30, "Young Adult", I704&gt;=50, "Senior", I704&gt;30, "Adult")</f>
        <v>Adult</v>
      </c>
      <c r="K704" t="s">
        <v>9</v>
      </c>
      <c r="L704">
        <v>2</v>
      </c>
      <c r="M704">
        <v>50</v>
      </c>
      <c r="N704">
        <f>L704 * M704</f>
        <v>100</v>
      </c>
      <c r="O704">
        <f>N704*$R$3</f>
        <v>1.5</v>
      </c>
    </row>
    <row r="705" spans="1:15">
      <c r="A705">
        <v>704</v>
      </c>
      <c r="B705">
        <f>DAY($F705)</f>
        <v>28</v>
      </c>
      <c r="C705" t="str">
        <f>TEXT(F705,"mmmm")</f>
        <v>August</v>
      </c>
      <c r="D705">
        <f>MONTH($F705)</f>
        <v>8</v>
      </c>
      <c r="E705">
        <f>YEAR($F705)</f>
        <v>2023</v>
      </c>
      <c r="F705" s="10">
        <v>45166</v>
      </c>
      <c r="G705" t="s">
        <v>733</v>
      </c>
      <c r="H705" t="s">
        <v>27</v>
      </c>
      <c r="I705">
        <v>62</v>
      </c>
      <c r="J705" t="str" cm="1">
        <f t="array" ref="J705">_xlfn.IFS(I705&lt;=30, "Young Adult", I705&gt;=50, "Senior", I705&gt;30, "Adult")</f>
        <v>Senior</v>
      </c>
      <c r="K705" t="s">
        <v>8</v>
      </c>
      <c r="L705">
        <v>3</v>
      </c>
      <c r="M705">
        <v>30</v>
      </c>
      <c r="N705">
        <f>L705 * M705</f>
        <v>90</v>
      </c>
      <c r="O705">
        <f>N705*$R$3</f>
        <v>1.3499999999999999</v>
      </c>
    </row>
    <row r="706" spans="1:15">
      <c r="A706">
        <v>705</v>
      </c>
      <c r="B706">
        <f>DAY($F706)</f>
        <v>7</v>
      </c>
      <c r="C706" t="str">
        <f>TEXT(F706,"mmmm")</f>
        <v>March</v>
      </c>
      <c r="D706">
        <f>MONTH($F706)</f>
        <v>3</v>
      </c>
      <c r="E706">
        <f>YEAR($F706)</f>
        <v>2023</v>
      </c>
      <c r="F706" s="10">
        <v>44992</v>
      </c>
      <c r="G706" t="s">
        <v>734</v>
      </c>
      <c r="H706" t="s">
        <v>24</v>
      </c>
      <c r="I706">
        <v>60</v>
      </c>
      <c r="J706" t="str" cm="1">
        <f t="array" ref="J706">_xlfn.IFS(I706&lt;=30, "Young Adult", I706&gt;=50, "Senior", I706&gt;30, "Adult")</f>
        <v>Senior</v>
      </c>
      <c r="K706" t="s">
        <v>9</v>
      </c>
      <c r="L706">
        <v>2</v>
      </c>
      <c r="M706">
        <v>25</v>
      </c>
      <c r="N706">
        <f>L706 * M706</f>
        <v>50</v>
      </c>
      <c r="O706">
        <f>N706*$R$3</f>
        <v>0.75</v>
      </c>
    </row>
    <row r="707" spans="1:15">
      <c r="A707">
        <v>706</v>
      </c>
      <c r="B707">
        <f>DAY($F707)</f>
        <v>15</v>
      </c>
      <c r="C707" t="str">
        <f>TEXT(F707,"mmmm")</f>
        <v>November</v>
      </c>
      <c r="D707">
        <f>MONTH($F707)</f>
        <v>11</v>
      </c>
      <c r="E707">
        <f>YEAR($F707)</f>
        <v>2023</v>
      </c>
      <c r="F707" s="10">
        <v>45245</v>
      </c>
      <c r="G707" t="s">
        <v>735</v>
      </c>
      <c r="H707" t="s">
        <v>24</v>
      </c>
      <c r="I707">
        <v>51</v>
      </c>
      <c r="J707" t="str" cm="1">
        <f t="array" ref="J707">_xlfn.IFS(I707&lt;=30, "Young Adult", I707&gt;=50, "Senior", I707&gt;30, "Adult")</f>
        <v>Senior</v>
      </c>
      <c r="K707" t="s">
        <v>9</v>
      </c>
      <c r="L707">
        <v>4</v>
      </c>
      <c r="M707">
        <v>25</v>
      </c>
      <c r="N707">
        <f>L707 * M707</f>
        <v>100</v>
      </c>
      <c r="O707">
        <f>N707*$R$3</f>
        <v>1.5</v>
      </c>
    </row>
    <row r="708" spans="1:15">
      <c r="A708">
        <v>707</v>
      </c>
      <c r="B708">
        <f>DAY($F708)</f>
        <v>1</v>
      </c>
      <c r="C708" t="str">
        <f>TEXT(F708,"mmmm")</f>
        <v>October</v>
      </c>
      <c r="D708">
        <f>MONTH($F708)</f>
        <v>10</v>
      </c>
      <c r="E708">
        <f>YEAR($F708)</f>
        <v>2023</v>
      </c>
      <c r="F708" s="10">
        <v>45200</v>
      </c>
      <c r="G708" t="s">
        <v>736</v>
      </c>
      <c r="H708" t="s">
        <v>27</v>
      </c>
      <c r="I708">
        <v>26</v>
      </c>
      <c r="J708" t="str" cm="1">
        <f t="array" ref="J708">_xlfn.IFS(I708&lt;=30, "Young Adult", I708&gt;=50, "Senior", I708&gt;30, "Adult")</f>
        <v>Young Adult</v>
      </c>
      <c r="K708" t="s">
        <v>8</v>
      </c>
      <c r="L708">
        <v>1</v>
      </c>
      <c r="M708">
        <v>500</v>
      </c>
      <c r="N708">
        <f>L708 * M708</f>
        <v>500</v>
      </c>
      <c r="O708">
        <f>N708*$R$3</f>
        <v>7.5</v>
      </c>
    </row>
    <row r="709" spans="1:15">
      <c r="A709">
        <v>708</v>
      </c>
      <c r="B709">
        <f>DAY($F709)</f>
        <v>14</v>
      </c>
      <c r="C709" t="str">
        <f>TEXT(F709,"mmmm")</f>
        <v>January</v>
      </c>
      <c r="D709">
        <f>MONTH($F709)</f>
        <v>1</v>
      </c>
      <c r="E709">
        <f>YEAR($F709)</f>
        <v>2023</v>
      </c>
      <c r="F709" s="10">
        <v>44940</v>
      </c>
      <c r="G709" t="s">
        <v>737</v>
      </c>
      <c r="H709" t="s">
        <v>27</v>
      </c>
      <c r="I709">
        <v>43</v>
      </c>
      <c r="J709" t="str" cm="1">
        <f t="array" ref="J709">_xlfn.IFS(I709&lt;=30, "Young Adult", I709&gt;=50, "Senior", I709&gt;30, "Adult")</f>
        <v>Adult</v>
      </c>
      <c r="K709" t="s">
        <v>7</v>
      </c>
      <c r="L709">
        <v>3</v>
      </c>
      <c r="M709">
        <v>300</v>
      </c>
      <c r="N709">
        <f>L709 * M709</f>
        <v>900</v>
      </c>
      <c r="O709">
        <f>N709*$R$3</f>
        <v>13.5</v>
      </c>
    </row>
    <row r="710" spans="1:15">
      <c r="A710">
        <v>709</v>
      </c>
      <c r="B710">
        <f>DAY($F710)</f>
        <v>21</v>
      </c>
      <c r="C710" t="str">
        <f>TEXT(F710,"mmmm")</f>
        <v>July</v>
      </c>
      <c r="D710">
        <f>MONTH($F710)</f>
        <v>7</v>
      </c>
      <c r="E710">
        <f>YEAR($F710)</f>
        <v>2023</v>
      </c>
      <c r="F710" s="10">
        <v>45128</v>
      </c>
      <c r="G710" t="s">
        <v>738</v>
      </c>
      <c r="H710" t="s">
        <v>27</v>
      </c>
      <c r="I710">
        <v>19</v>
      </c>
      <c r="J710" t="str" cm="1">
        <f t="array" ref="J710">_xlfn.IFS(I710&lt;=30, "Young Adult", I710&gt;=50, "Senior", I710&gt;30, "Adult")</f>
        <v>Young Adult</v>
      </c>
      <c r="K710" t="s">
        <v>9</v>
      </c>
      <c r="L710">
        <v>2</v>
      </c>
      <c r="M710">
        <v>500</v>
      </c>
      <c r="N710">
        <f>L710 * M710</f>
        <v>1000</v>
      </c>
      <c r="O710">
        <f>N710*$R$3</f>
        <v>15</v>
      </c>
    </row>
    <row r="711" spans="1:15">
      <c r="A711">
        <v>710</v>
      </c>
      <c r="B711">
        <f>DAY($F711)</f>
        <v>31</v>
      </c>
      <c r="C711" t="str">
        <f>TEXT(F711,"mmmm")</f>
        <v>October</v>
      </c>
      <c r="D711">
        <f>MONTH($F711)</f>
        <v>10</v>
      </c>
      <c r="E711">
        <f>YEAR($F711)</f>
        <v>2023</v>
      </c>
      <c r="F711" s="10">
        <v>45230</v>
      </c>
      <c r="G711" t="s">
        <v>739</v>
      </c>
      <c r="H711" t="s">
        <v>27</v>
      </c>
      <c r="I711">
        <v>26</v>
      </c>
      <c r="J711" t="str" cm="1">
        <f t="array" ref="J711">_xlfn.IFS(I711&lt;=30, "Young Adult", I711&gt;=50, "Senior", I711&gt;30, "Adult")</f>
        <v>Young Adult</v>
      </c>
      <c r="K711" t="s">
        <v>9</v>
      </c>
      <c r="L711">
        <v>3</v>
      </c>
      <c r="M711">
        <v>500</v>
      </c>
      <c r="N711">
        <f>L711 * M711</f>
        <v>1500</v>
      </c>
      <c r="O711">
        <f>N711*$R$3</f>
        <v>22.5</v>
      </c>
    </row>
    <row r="712" spans="1:15">
      <c r="A712">
        <v>711</v>
      </c>
      <c r="B712">
        <f>DAY($F712)</f>
        <v>16</v>
      </c>
      <c r="C712" t="str">
        <f>TEXT(F712,"mmmm")</f>
        <v>October</v>
      </c>
      <c r="D712">
        <f>MONTH($F712)</f>
        <v>10</v>
      </c>
      <c r="E712">
        <f>YEAR($F712)</f>
        <v>2023</v>
      </c>
      <c r="F712" s="10">
        <v>45215</v>
      </c>
      <c r="G712" t="s">
        <v>740</v>
      </c>
      <c r="H712" t="s">
        <v>24</v>
      </c>
      <c r="I712">
        <v>26</v>
      </c>
      <c r="J712" t="str" cm="1">
        <f t="array" ref="J712">_xlfn.IFS(I712&lt;=30, "Young Adult", I712&gt;=50, "Senior", I712&gt;30, "Adult")</f>
        <v>Young Adult</v>
      </c>
      <c r="K712" t="s">
        <v>9</v>
      </c>
      <c r="L712">
        <v>3</v>
      </c>
      <c r="M712">
        <v>500</v>
      </c>
      <c r="N712">
        <f>L712 * M712</f>
        <v>1500</v>
      </c>
      <c r="O712">
        <f>N712*$R$3</f>
        <v>22.5</v>
      </c>
    </row>
    <row r="713" spans="1:15">
      <c r="A713">
        <v>712</v>
      </c>
      <c r="B713">
        <f>DAY($F713)</f>
        <v>6</v>
      </c>
      <c r="C713" t="str">
        <f>TEXT(F713,"mmmm")</f>
        <v>December</v>
      </c>
      <c r="D713">
        <f>MONTH($F713)</f>
        <v>12</v>
      </c>
      <c r="E713">
        <f>YEAR($F713)</f>
        <v>2023</v>
      </c>
      <c r="F713" s="10">
        <v>45266</v>
      </c>
      <c r="G713" t="s">
        <v>741</v>
      </c>
      <c r="H713" t="s">
        <v>27</v>
      </c>
      <c r="I713">
        <v>57</v>
      </c>
      <c r="J713" t="str" cm="1">
        <f t="array" ref="J713">_xlfn.IFS(I713&lt;=30, "Young Adult", I713&gt;=50, "Senior", I713&gt;30, "Adult")</f>
        <v>Senior</v>
      </c>
      <c r="K713" t="s">
        <v>7</v>
      </c>
      <c r="L713">
        <v>2</v>
      </c>
      <c r="M713">
        <v>25</v>
      </c>
      <c r="N713">
        <f>L713 * M713</f>
        <v>50</v>
      </c>
      <c r="O713">
        <f>N713*$R$3</f>
        <v>0.75</v>
      </c>
    </row>
    <row r="714" spans="1:15">
      <c r="A714">
        <v>713</v>
      </c>
      <c r="B714">
        <f>DAY($F714)</f>
        <v>14</v>
      </c>
      <c r="C714" t="str">
        <f>TEXT(F714,"mmmm")</f>
        <v>January</v>
      </c>
      <c r="D714">
        <f>MONTH($F714)</f>
        <v>1</v>
      </c>
      <c r="E714">
        <f>YEAR($F714)</f>
        <v>2023</v>
      </c>
      <c r="F714" s="10">
        <v>44940</v>
      </c>
      <c r="G714" t="s">
        <v>742</v>
      </c>
      <c r="H714" t="s">
        <v>24</v>
      </c>
      <c r="I714">
        <v>34</v>
      </c>
      <c r="J714" t="str" cm="1">
        <f t="array" ref="J714">_xlfn.IFS(I714&lt;=30, "Young Adult", I714&gt;=50, "Senior", I714&gt;30, "Adult")</f>
        <v>Adult</v>
      </c>
      <c r="K714" t="s">
        <v>7</v>
      </c>
      <c r="L714">
        <v>3</v>
      </c>
      <c r="M714">
        <v>25</v>
      </c>
      <c r="N714">
        <f>L714 * M714</f>
        <v>75</v>
      </c>
      <c r="O714">
        <f>N714*$R$3</f>
        <v>1.125</v>
      </c>
    </row>
    <row r="715" spans="1:15">
      <c r="A715">
        <v>714</v>
      </c>
      <c r="B715">
        <f>DAY($F715)</f>
        <v>12</v>
      </c>
      <c r="C715" t="str">
        <f>TEXT(F715,"mmmm")</f>
        <v>February</v>
      </c>
      <c r="D715">
        <f>MONTH($F715)</f>
        <v>2</v>
      </c>
      <c r="E715">
        <f>YEAR($F715)</f>
        <v>2023</v>
      </c>
      <c r="F715" s="10">
        <v>44969</v>
      </c>
      <c r="G715" t="s">
        <v>743</v>
      </c>
      <c r="H715" t="s">
        <v>27</v>
      </c>
      <c r="I715">
        <v>18</v>
      </c>
      <c r="J715" t="str" cm="1">
        <f t="array" ref="J715">_xlfn.IFS(I715&lt;=30, "Young Adult", I715&gt;=50, "Senior", I715&gt;30, "Adult")</f>
        <v>Young Adult</v>
      </c>
      <c r="K715" t="s">
        <v>8</v>
      </c>
      <c r="L715">
        <v>1</v>
      </c>
      <c r="M715">
        <v>500</v>
      </c>
      <c r="N715">
        <f>L715 * M715</f>
        <v>500</v>
      </c>
      <c r="O715">
        <f>N715*$R$3</f>
        <v>7.5</v>
      </c>
    </row>
    <row r="716" spans="1:15">
      <c r="A716">
        <v>715</v>
      </c>
      <c r="B716">
        <f>DAY($F716)</f>
        <v>26</v>
      </c>
      <c r="C716" t="str">
        <f>TEXT(F716,"mmmm")</f>
        <v>November</v>
      </c>
      <c r="D716">
        <f>MONTH($F716)</f>
        <v>11</v>
      </c>
      <c r="E716">
        <f>YEAR($F716)</f>
        <v>2023</v>
      </c>
      <c r="F716" s="10">
        <v>45256</v>
      </c>
      <c r="G716" t="s">
        <v>744</v>
      </c>
      <c r="H716" t="s">
        <v>27</v>
      </c>
      <c r="I716">
        <v>42</v>
      </c>
      <c r="J716" t="str" cm="1">
        <f t="array" ref="J716">_xlfn.IFS(I716&lt;=30, "Young Adult", I716&gt;=50, "Senior", I716&gt;30, "Adult")</f>
        <v>Adult</v>
      </c>
      <c r="K716" t="s">
        <v>7</v>
      </c>
      <c r="L716">
        <v>4</v>
      </c>
      <c r="M716">
        <v>25</v>
      </c>
      <c r="N716">
        <f>L716 * M716</f>
        <v>100</v>
      </c>
      <c r="O716">
        <f>N716*$R$3</f>
        <v>1.5</v>
      </c>
    </row>
    <row r="717" spans="1:15">
      <c r="A717">
        <v>716</v>
      </c>
      <c r="B717">
        <f>DAY($F717)</f>
        <v>8</v>
      </c>
      <c r="C717" t="str">
        <f>TEXT(F717,"mmmm")</f>
        <v>August</v>
      </c>
      <c r="D717">
        <f>MONTH($F717)</f>
        <v>8</v>
      </c>
      <c r="E717">
        <f>YEAR($F717)</f>
        <v>2023</v>
      </c>
      <c r="F717" s="10">
        <v>45146</v>
      </c>
      <c r="G717" t="s">
        <v>745</v>
      </c>
      <c r="H717" t="s">
        <v>27</v>
      </c>
      <c r="I717">
        <v>60</v>
      </c>
      <c r="J717" t="str" cm="1">
        <f t="array" ref="J717">_xlfn.IFS(I717&lt;=30, "Young Adult", I717&gt;=50, "Senior", I717&gt;30, "Adult")</f>
        <v>Senior</v>
      </c>
      <c r="K717" t="s">
        <v>8</v>
      </c>
      <c r="L717">
        <v>4</v>
      </c>
      <c r="M717">
        <v>300</v>
      </c>
      <c r="N717">
        <f>L717 * M717</f>
        <v>1200</v>
      </c>
      <c r="O717">
        <f>N717*$R$3</f>
        <v>18</v>
      </c>
    </row>
    <row r="718" spans="1:15">
      <c r="A718">
        <v>717</v>
      </c>
      <c r="B718">
        <f>DAY($F718)</f>
        <v>11</v>
      </c>
      <c r="C718" t="str">
        <f>TEXT(F718,"mmmm")</f>
        <v>March</v>
      </c>
      <c r="D718">
        <f>MONTH($F718)</f>
        <v>3</v>
      </c>
      <c r="E718">
        <f>YEAR($F718)</f>
        <v>2023</v>
      </c>
      <c r="F718" s="10">
        <v>44996</v>
      </c>
      <c r="G718" t="s">
        <v>746</v>
      </c>
      <c r="H718" t="s">
        <v>24</v>
      </c>
      <c r="I718">
        <v>57</v>
      </c>
      <c r="J718" t="str" cm="1">
        <f t="array" ref="J718">_xlfn.IFS(I718&lt;=30, "Young Adult", I718&gt;=50, "Senior", I718&gt;30, "Adult")</f>
        <v>Senior</v>
      </c>
      <c r="K718" t="s">
        <v>8</v>
      </c>
      <c r="L718">
        <v>1</v>
      </c>
      <c r="M718">
        <v>500</v>
      </c>
      <c r="N718">
        <f>L718 * M718</f>
        <v>500</v>
      </c>
      <c r="O718">
        <f>N718*$R$3</f>
        <v>7.5</v>
      </c>
    </row>
    <row r="719" spans="1:15">
      <c r="A719">
        <v>718</v>
      </c>
      <c r="B719">
        <f>DAY($F719)</f>
        <v>25</v>
      </c>
      <c r="C719" t="str">
        <f>TEXT(F719,"mmmm")</f>
        <v>August</v>
      </c>
      <c r="D719">
        <f>MONTH($F719)</f>
        <v>8</v>
      </c>
      <c r="E719">
        <f>YEAR($F719)</f>
        <v>2023</v>
      </c>
      <c r="F719" s="10">
        <v>45163</v>
      </c>
      <c r="G719" t="s">
        <v>747</v>
      </c>
      <c r="H719" t="s">
        <v>27</v>
      </c>
      <c r="I719">
        <v>59</v>
      </c>
      <c r="J719" t="str" cm="1">
        <f t="array" ref="J719">_xlfn.IFS(I719&lt;=30, "Young Adult", I719&gt;=50, "Senior", I719&gt;30, "Adult")</f>
        <v>Senior</v>
      </c>
      <c r="K719" t="s">
        <v>7</v>
      </c>
      <c r="L719">
        <v>3</v>
      </c>
      <c r="M719">
        <v>25</v>
      </c>
      <c r="N719">
        <f>L719 * M719</f>
        <v>75</v>
      </c>
      <c r="O719">
        <f>N719*$R$3</f>
        <v>1.125</v>
      </c>
    </row>
    <row r="720" spans="1:15">
      <c r="A720">
        <v>719</v>
      </c>
      <c r="B720">
        <f>DAY($F720)</f>
        <v>4</v>
      </c>
      <c r="C720" t="str">
        <f>TEXT(F720,"mmmm")</f>
        <v>April</v>
      </c>
      <c r="D720">
        <f>MONTH($F720)</f>
        <v>4</v>
      </c>
      <c r="E720">
        <f>YEAR($F720)</f>
        <v>2023</v>
      </c>
      <c r="F720" s="10">
        <v>45020</v>
      </c>
      <c r="G720" t="s">
        <v>748</v>
      </c>
      <c r="H720" t="s">
        <v>27</v>
      </c>
      <c r="I720">
        <v>42</v>
      </c>
      <c r="J720" t="str" cm="1">
        <f t="array" ref="J720">_xlfn.IFS(I720&lt;=30, "Young Adult", I720&gt;=50, "Senior", I720&gt;30, "Adult")</f>
        <v>Adult</v>
      </c>
      <c r="K720" t="s">
        <v>8</v>
      </c>
      <c r="L720">
        <v>2</v>
      </c>
      <c r="M720">
        <v>30</v>
      </c>
      <c r="N720">
        <f>L720 * M720</f>
        <v>60</v>
      </c>
      <c r="O720">
        <f>N720*$R$3</f>
        <v>0.89999999999999991</v>
      </c>
    </row>
    <row r="721" spans="1:15">
      <c r="A721">
        <v>720</v>
      </c>
      <c r="B721">
        <f>DAY($F721)</f>
        <v>26</v>
      </c>
      <c r="C721" t="str">
        <f>TEXT(F721,"mmmm")</f>
        <v>January</v>
      </c>
      <c r="D721">
        <f>MONTH($F721)</f>
        <v>1</v>
      </c>
      <c r="E721">
        <f>YEAR($F721)</f>
        <v>2023</v>
      </c>
      <c r="F721" s="10">
        <v>44952</v>
      </c>
      <c r="G721" t="s">
        <v>749</v>
      </c>
      <c r="H721" t="s">
        <v>27</v>
      </c>
      <c r="I721">
        <v>56</v>
      </c>
      <c r="J721" t="str" cm="1">
        <f t="array" ref="J721">_xlfn.IFS(I721&lt;=30, "Young Adult", I721&gt;=50, "Senior", I721&gt;30, "Adult")</f>
        <v>Senior</v>
      </c>
      <c r="K721" t="s">
        <v>7</v>
      </c>
      <c r="L721">
        <v>3</v>
      </c>
      <c r="M721">
        <v>500</v>
      </c>
      <c r="N721">
        <f>L721 * M721</f>
        <v>1500</v>
      </c>
      <c r="O721">
        <f>N721*$R$3</f>
        <v>22.5</v>
      </c>
    </row>
    <row r="722" spans="1:15">
      <c r="A722">
        <v>721</v>
      </c>
      <c r="B722">
        <f>DAY($F722)</f>
        <v>14</v>
      </c>
      <c r="C722" t="str">
        <f>TEXT(F722,"mmmm")</f>
        <v>May</v>
      </c>
      <c r="D722">
        <f>MONTH($F722)</f>
        <v>5</v>
      </c>
      <c r="E722">
        <f>YEAR($F722)</f>
        <v>2023</v>
      </c>
      <c r="F722" s="10">
        <v>45060</v>
      </c>
      <c r="G722" t="s">
        <v>750</v>
      </c>
      <c r="H722" t="s">
        <v>27</v>
      </c>
      <c r="I722">
        <v>52</v>
      </c>
      <c r="J722" t="str" cm="1">
        <f t="array" ref="J722">_xlfn.IFS(I722&lt;=30, "Young Adult", I722&gt;=50, "Senior", I722&gt;30, "Adult")</f>
        <v>Senior</v>
      </c>
      <c r="K722" t="s">
        <v>8</v>
      </c>
      <c r="L722">
        <v>1</v>
      </c>
      <c r="M722">
        <v>500</v>
      </c>
      <c r="N722">
        <f>L722 * M722</f>
        <v>500</v>
      </c>
      <c r="O722">
        <f>N722*$R$3</f>
        <v>7.5</v>
      </c>
    </row>
    <row r="723" spans="1:15">
      <c r="A723">
        <v>722</v>
      </c>
      <c r="B723">
        <f>DAY($F723)</f>
        <v>14</v>
      </c>
      <c r="C723" t="str">
        <f>TEXT(F723,"mmmm")</f>
        <v>July</v>
      </c>
      <c r="D723">
        <f>MONTH($F723)</f>
        <v>7</v>
      </c>
      <c r="E723">
        <f>YEAR($F723)</f>
        <v>2023</v>
      </c>
      <c r="F723" s="10">
        <v>45121</v>
      </c>
      <c r="G723" t="s">
        <v>751</v>
      </c>
      <c r="H723" t="s">
        <v>24</v>
      </c>
      <c r="I723">
        <v>20</v>
      </c>
      <c r="J723" t="str" cm="1">
        <f t="array" ref="J723">_xlfn.IFS(I723&lt;=30, "Young Adult", I723&gt;=50, "Senior", I723&gt;30, "Adult")</f>
        <v>Young Adult</v>
      </c>
      <c r="K723" t="s">
        <v>7</v>
      </c>
      <c r="L723">
        <v>3</v>
      </c>
      <c r="M723">
        <v>300</v>
      </c>
      <c r="N723">
        <f>L723 * M723</f>
        <v>900</v>
      </c>
      <c r="O723">
        <f>N723*$R$3</f>
        <v>13.5</v>
      </c>
    </row>
    <row r="724" spans="1:15">
      <c r="A724">
        <v>723</v>
      </c>
      <c r="B724">
        <f>DAY($F724)</f>
        <v>17</v>
      </c>
      <c r="C724" t="str">
        <f>TEXT(F724,"mmmm")</f>
        <v>June</v>
      </c>
      <c r="D724">
        <f>MONTH($F724)</f>
        <v>6</v>
      </c>
      <c r="E724">
        <f>YEAR($F724)</f>
        <v>2023</v>
      </c>
      <c r="F724" s="10">
        <v>45094</v>
      </c>
      <c r="G724" t="s">
        <v>752</v>
      </c>
      <c r="H724" t="s">
        <v>27</v>
      </c>
      <c r="I724">
        <v>54</v>
      </c>
      <c r="J724" t="str" cm="1">
        <f t="array" ref="J724">_xlfn.IFS(I724&lt;=30, "Young Adult", I724&gt;=50, "Senior", I724&gt;30, "Adult")</f>
        <v>Senior</v>
      </c>
      <c r="K724" t="s">
        <v>7</v>
      </c>
      <c r="L724">
        <v>4</v>
      </c>
      <c r="M724">
        <v>50</v>
      </c>
      <c r="N724">
        <f>L724 * M724</f>
        <v>200</v>
      </c>
      <c r="O724">
        <f>N724*$R$3</f>
        <v>3</v>
      </c>
    </row>
    <row r="725" spans="1:15">
      <c r="A725">
        <v>724</v>
      </c>
      <c r="B725">
        <f>DAY($F725)</f>
        <v>19</v>
      </c>
      <c r="C725" t="str">
        <f>TEXT(F725,"mmmm")</f>
        <v>April</v>
      </c>
      <c r="D725">
        <f>MONTH($F725)</f>
        <v>4</v>
      </c>
      <c r="E725">
        <f>YEAR($F725)</f>
        <v>2023</v>
      </c>
      <c r="F725" s="10">
        <v>45035</v>
      </c>
      <c r="G725" t="s">
        <v>753</v>
      </c>
      <c r="H725" t="s">
        <v>24</v>
      </c>
      <c r="I725">
        <v>61</v>
      </c>
      <c r="J725" t="str" cm="1">
        <f t="array" ref="J725">_xlfn.IFS(I725&lt;=30, "Young Adult", I725&gt;=50, "Senior", I725&gt;30, "Adult")</f>
        <v>Senior</v>
      </c>
      <c r="K725" t="s">
        <v>8</v>
      </c>
      <c r="L725">
        <v>3</v>
      </c>
      <c r="M725">
        <v>50</v>
      </c>
      <c r="N725">
        <f>L725 * M725</f>
        <v>150</v>
      </c>
      <c r="O725">
        <f>N725*$R$3</f>
        <v>2.25</v>
      </c>
    </row>
    <row r="726" spans="1:15">
      <c r="A726">
        <v>725</v>
      </c>
      <c r="B726">
        <f>DAY($F726)</f>
        <v>21</v>
      </c>
      <c r="C726" t="str">
        <f>TEXT(F726,"mmmm")</f>
        <v>August</v>
      </c>
      <c r="D726">
        <f>MONTH($F726)</f>
        <v>8</v>
      </c>
      <c r="E726">
        <f>YEAR($F726)</f>
        <v>2023</v>
      </c>
      <c r="F726" s="10">
        <v>45159</v>
      </c>
      <c r="G726" t="s">
        <v>754</v>
      </c>
      <c r="H726" t="s">
        <v>24</v>
      </c>
      <c r="I726">
        <v>61</v>
      </c>
      <c r="J726" t="str" cm="1">
        <f t="array" ref="J726">_xlfn.IFS(I726&lt;=30, "Young Adult", I726&gt;=50, "Senior", I726&gt;30, "Adult")</f>
        <v>Senior</v>
      </c>
      <c r="K726" t="s">
        <v>9</v>
      </c>
      <c r="L726">
        <v>1</v>
      </c>
      <c r="M726">
        <v>300</v>
      </c>
      <c r="N726">
        <f>L726 * M726</f>
        <v>300</v>
      </c>
      <c r="O726">
        <f>N726*$R$3</f>
        <v>4.5</v>
      </c>
    </row>
    <row r="727" spans="1:15">
      <c r="A727">
        <v>726</v>
      </c>
      <c r="B727">
        <f>DAY($F727)</f>
        <v>17</v>
      </c>
      <c r="C727" t="str">
        <f>TEXT(F727,"mmmm")</f>
        <v>June</v>
      </c>
      <c r="D727">
        <f>MONTH($F727)</f>
        <v>6</v>
      </c>
      <c r="E727">
        <f>YEAR($F727)</f>
        <v>2023</v>
      </c>
      <c r="F727" s="10">
        <v>45094</v>
      </c>
      <c r="G727" t="s">
        <v>755</v>
      </c>
      <c r="H727" t="s">
        <v>24</v>
      </c>
      <c r="I727">
        <v>47</v>
      </c>
      <c r="J727" t="str" cm="1">
        <f t="array" ref="J727">_xlfn.IFS(I727&lt;=30, "Young Adult", I727&gt;=50, "Senior", I727&gt;30, "Adult")</f>
        <v>Adult</v>
      </c>
      <c r="K727" t="s">
        <v>8</v>
      </c>
      <c r="L727">
        <v>4</v>
      </c>
      <c r="M727">
        <v>300</v>
      </c>
      <c r="N727">
        <f>L727 * M727</f>
        <v>1200</v>
      </c>
      <c r="O727">
        <f>N727*$R$3</f>
        <v>18</v>
      </c>
    </row>
    <row r="728" spans="1:15">
      <c r="A728">
        <v>727</v>
      </c>
      <c r="B728">
        <f>DAY($F728)</f>
        <v>22</v>
      </c>
      <c r="C728" t="str">
        <f>TEXT(F728,"mmmm")</f>
        <v>June</v>
      </c>
      <c r="D728">
        <f>MONTH($F728)</f>
        <v>6</v>
      </c>
      <c r="E728">
        <f>YEAR($F728)</f>
        <v>2023</v>
      </c>
      <c r="F728" s="10">
        <v>45099</v>
      </c>
      <c r="G728" t="s">
        <v>756</v>
      </c>
      <c r="H728" t="s">
        <v>24</v>
      </c>
      <c r="I728">
        <v>55</v>
      </c>
      <c r="J728" t="str" cm="1">
        <f t="array" ref="J728">_xlfn.IFS(I728&lt;=30, "Young Adult", I728&gt;=50, "Senior", I728&gt;30, "Adult")</f>
        <v>Senior</v>
      </c>
      <c r="K728" t="s">
        <v>7</v>
      </c>
      <c r="L728">
        <v>3</v>
      </c>
      <c r="M728">
        <v>300</v>
      </c>
      <c r="N728">
        <f>L728 * M728</f>
        <v>900</v>
      </c>
      <c r="O728">
        <f>N728*$R$3</f>
        <v>13.5</v>
      </c>
    </row>
    <row r="729" spans="1:15">
      <c r="A729">
        <v>728</v>
      </c>
      <c r="B729">
        <f>DAY($F729)</f>
        <v>14</v>
      </c>
      <c r="C729" t="str">
        <f>TEXT(F729,"mmmm")</f>
        <v>July</v>
      </c>
      <c r="D729">
        <f>MONTH($F729)</f>
        <v>7</v>
      </c>
      <c r="E729">
        <f>YEAR($F729)</f>
        <v>2023</v>
      </c>
      <c r="F729" s="10">
        <v>45121</v>
      </c>
      <c r="G729" t="s">
        <v>757</v>
      </c>
      <c r="H729" t="s">
        <v>24</v>
      </c>
      <c r="I729">
        <v>51</v>
      </c>
      <c r="J729" t="str" cm="1">
        <f t="array" ref="J729">_xlfn.IFS(I729&lt;=30, "Young Adult", I729&gt;=50, "Senior", I729&gt;30, "Adult")</f>
        <v>Senior</v>
      </c>
      <c r="K729" t="s">
        <v>9</v>
      </c>
      <c r="L729">
        <v>3</v>
      </c>
      <c r="M729">
        <v>50</v>
      </c>
      <c r="N729">
        <f>L729 * M729</f>
        <v>150</v>
      </c>
      <c r="O729">
        <f>N729*$R$3</f>
        <v>2.25</v>
      </c>
    </row>
    <row r="730" spans="1:15">
      <c r="A730">
        <v>729</v>
      </c>
      <c r="B730">
        <f>DAY($F730)</f>
        <v>23</v>
      </c>
      <c r="C730" t="str">
        <f>TEXT(F730,"mmmm")</f>
        <v>May</v>
      </c>
      <c r="D730">
        <f>MONTH($F730)</f>
        <v>5</v>
      </c>
      <c r="E730">
        <f>YEAR($F730)</f>
        <v>2023</v>
      </c>
      <c r="F730" s="10">
        <v>45069</v>
      </c>
      <c r="G730" t="s">
        <v>758</v>
      </c>
      <c r="H730" t="s">
        <v>24</v>
      </c>
      <c r="I730">
        <v>29</v>
      </c>
      <c r="J730" t="str" cm="1">
        <f t="array" ref="J730">_xlfn.IFS(I730&lt;=30, "Young Adult", I730&gt;=50, "Senior", I730&gt;30, "Adult")</f>
        <v>Young Adult</v>
      </c>
      <c r="K730" t="s">
        <v>8</v>
      </c>
      <c r="L730">
        <v>4</v>
      </c>
      <c r="M730">
        <v>300</v>
      </c>
      <c r="N730">
        <f>L730 * M730</f>
        <v>1200</v>
      </c>
      <c r="O730">
        <f>N730*$R$3</f>
        <v>18</v>
      </c>
    </row>
    <row r="731" spans="1:15">
      <c r="A731">
        <v>730</v>
      </c>
      <c r="B731">
        <f>DAY($F731)</f>
        <v>4</v>
      </c>
      <c r="C731" t="str">
        <f>TEXT(F731,"mmmm")</f>
        <v>August</v>
      </c>
      <c r="D731">
        <f>MONTH($F731)</f>
        <v>8</v>
      </c>
      <c r="E731">
        <f>YEAR($F731)</f>
        <v>2023</v>
      </c>
      <c r="F731" s="10">
        <v>45142</v>
      </c>
      <c r="G731" t="s">
        <v>759</v>
      </c>
      <c r="H731" t="s">
        <v>27</v>
      </c>
      <c r="I731">
        <v>36</v>
      </c>
      <c r="J731" t="str" cm="1">
        <f t="array" ref="J731">_xlfn.IFS(I731&lt;=30, "Young Adult", I731&gt;=50, "Senior", I731&gt;30, "Adult")</f>
        <v>Adult</v>
      </c>
      <c r="K731" t="s">
        <v>8</v>
      </c>
      <c r="L731">
        <v>2</v>
      </c>
      <c r="M731">
        <v>25</v>
      </c>
      <c r="N731">
        <f>L731 * M731</f>
        <v>50</v>
      </c>
      <c r="O731">
        <f>N731*$R$3</f>
        <v>0.75</v>
      </c>
    </row>
    <row r="732" spans="1:15">
      <c r="A732">
        <v>731</v>
      </c>
      <c r="B732">
        <f>DAY($F732)</f>
        <v>10</v>
      </c>
      <c r="C732" t="str">
        <f>TEXT(F732,"mmmm")</f>
        <v>May</v>
      </c>
      <c r="D732">
        <f>MONTH($F732)</f>
        <v>5</v>
      </c>
      <c r="E732">
        <f>YEAR($F732)</f>
        <v>2023</v>
      </c>
      <c r="F732" s="10">
        <v>45056</v>
      </c>
      <c r="G732" t="s">
        <v>760</v>
      </c>
      <c r="H732" t="s">
        <v>24</v>
      </c>
      <c r="I732">
        <v>54</v>
      </c>
      <c r="J732" t="str" cm="1">
        <f t="array" ref="J732">_xlfn.IFS(I732&lt;=30, "Young Adult", I732&gt;=50, "Senior", I732&gt;30, "Adult")</f>
        <v>Senior</v>
      </c>
      <c r="K732" t="s">
        <v>8</v>
      </c>
      <c r="L732">
        <v>4</v>
      </c>
      <c r="M732">
        <v>500</v>
      </c>
      <c r="N732">
        <f>L732 * M732</f>
        <v>2000</v>
      </c>
      <c r="O732">
        <f>N732*$R$3</f>
        <v>30</v>
      </c>
    </row>
    <row r="733" spans="1:15">
      <c r="A733">
        <v>732</v>
      </c>
      <c r="B733">
        <f>DAY($F733)</f>
        <v>11</v>
      </c>
      <c r="C733" t="str">
        <f>TEXT(F733,"mmmm")</f>
        <v>February</v>
      </c>
      <c r="D733">
        <f>MONTH($F733)</f>
        <v>2</v>
      </c>
      <c r="E733">
        <f>YEAR($F733)</f>
        <v>2023</v>
      </c>
      <c r="F733" s="10">
        <v>44968</v>
      </c>
      <c r="G733" t="s">
        <v>761</v>
      </c>
      <c r="H733" t="s">
        <v>24</v>
      </c>
      <c r="I733">
        <v>61</v>
      </c>
      <c r="J733" t="str" cm="1">
        <f t="array" ref="J733">_xlfn.IFS(I733&lt;=30, "Young Adult", I733&gt;=50, "Senior", I733&gt;30, "Adult")</f>
        <v>Senior</v>
      </c>
      <c r="K733" t="s">
        <v>9</v>
      </c>
      <c r="L733">
        <v>2</v>
      </c>
      <c r="M733">
        <v>500</v>
      </c>
      <c r="N733">
        <f>L733 * M733</f>
        <v>1000</v>
      </c>
      <c r="O733">
        <f>N733*$R$3</f>
        <v>15</v>
      </c>
    </row>
    <row r="734" spans="1:15">
      <c r="A734">
        <v>733</v>
      </c>
      <c r="B734">
        <f>DAY($F734)</f>
        <v>29</v>
      </c>
      <c r="C734" t="str">
        <f>TEXT(F734,"mmmm")</f>
        <v>August</v>
      </c>
      <c r="D734">
        <f>MONTH($F734)</f>
        <v>8</v>
      </c>
      <c r="E734">
        <f>YEAR($F734)</f>
        <v>2023</v>
      </c>
      <c r="F734" s="10">
        <v>45167</v>
      </c>
      <c r="G734" t="s">
        <v>762</v>
      </c>
      <c r="H734" t="s">
        <v>24</v>
      </c>
      <c r="I734">
        <v>34</v>
      </c>
      <c r="J734" t="str" cm="1">
        <f t="array" ref="J734">_xlfn.IFS(I734&lt;=30, "Young Adult", I734&gt;=50, "Senior", I734&gt;30, "Adult")</f>
        <v>Adult</v>
      </c>
      <c r="K734" t="s">
        <v>7</v>
      </c>
      <c r="L734">
        <v>1</v>
      </c>
      <c r="M734">
        <v>30</v>
      </c>
      <c r="N734">
        <f>L734 * M734</f>
        <v>30</v>
      </c>
      <c r="O734">
        <f>N734*$R$3</f>
        <v>0.44999999999999996</v>
      </c>
    </row>
    <row r="735" spans="1:15">
      <c r="A735">
        <v>734</v>
      </c>
      <c r="B735">
        <f>DAY($F735)</f>
        <v>10</v>
      </c>
      <c r="C735" t="str">
        <f>TEXT(F735,"mmmm")</f>
        <v>January</v>
      </c>
      <c r="D735">
        <f>MONTH($F735)</f>
        <v>1</v>
      </c>
      <c r="E735">
        <f>YEAR($F735)</f>
        <v>2023</v>
      </c>
      <c r="F735" s="10">
        <v>44936</v>
      </c>
      <c r="G735" t="s">
        <v>763</v>
      </c>
      <c r="H735" t="s">
        <v>27</v>
      </c>
      <c r="I735">
        <v>27</v>
      </c>
      <c r="J735" t="str" cm="1">
        <f t="array" ref="J735">_xlfn.IFS(I735&lt;=30, "Young Adult", I735&gt;=50, "Senior", I735&gt;30, "Adult")</f>
        <v>Young Adult</v>
      </c>
      <c r="K735" t="s">
        <v>8</v>
      </c>
      <c r="L735">
        <v>1</v>
      </c>
      <c r="M735">
        <v>30</v>
      </c>
      <c r="N735">
        <f>L735 * M735</f>
        <v>30</v>
      </c>
      <c r="O735">
        <f>N735*$R$3</f>
        <v>0.44999999999999996</v>
      </c>
    </row>
    <row r="736" spans="1:15">
      <c r="A736">
        <v>735</v>
      </c>
      <c r="B736">
        <f>DAY($F736)</f>
        <v>4</v>
      </c>
      <c r="C736" t="str">
        <f>TEXT(F736,"mmmm")</f>
        <v>October</v>
      </c>
      <c r="D736">
        <f>MONTH($F736)</f>
        <v>10</v>
      </c>
      <c r="E736">
        <f>YEAR($F736)</f>
        <v>2023</v>
      </c>
      <c r="F736" s="10">
        <v>45203</v>
      </c>
      <c r="G736" t="s">
        <v>764</v>
      </c>
      <c r="H736" t="s">
        <v>27</v>
      </c>
      <c r="I736">
        <v>64</v>
      </c>
      <c r="J736" t="str" cm="1">
        <f t="array" ref="J736">_xlfn.IFS(I736&lt;=30, "Young Adult", I736&gt;=50, "Senior", I736&gt;30, "Adult")</f>
        <v>Senior</v>
      </c>
      <c r="K736" t="s">
        <v>8</v>
      </c>
      <c r="L736">
        <v>4</v>
      </c>
      <c r="M736">
        <v>500</v>
      </c>
      <c r="N736">
        <f>L736 * M736</f>
        <v>2000</v>
      </c>
      <c r="O736">
        <f>N736*$R$3</f>
        <v>30</v>
      </c>
    </row>
    <row r="737" spans="1:15">
      <c r="A737">
        <v>736</v>
      </c>
      <c r="B737">
        <f>DAY($F737)</f>
        <v>27</v>
      </c>
      <c r="C737" t="str">
        <f>TEXT(F737,"mmmm")</f>
        <v>January</v>
      </c>
      <c r="D737">
        <f>MONTH($F737)</f>
        <v>1</v>
      </c>
      <c r="E737">
        <f>YEAR($F737)</f>
        <v>2023</v>
      </c>
      <c r="F737" s="10">
        <v>44953</v>
      </c>
      <c r="G737" t="s">
        <v>765</v>
      </c>
      <c r="H737" t="s">
        <v>24</v>
      </c>
      <c r="I737">
        <v>29</v>
      </c>
      <c r="J737" t="str" cm="1">
        <f t="array" ref="J737">_xlfn.IFS(I737&lt;=30, "Young Adult", I737&gt;=50, "Senior", I737&gt;30, "Adult")</f>
        <v>Young Adult</v>
      </c>
      <c r="K737" t="s">
        <v>8</v>
      </c>
      <c r="L737">
        <v>4</v>
      </c>
      <c r="M737">
        <v>25</v>
      </c>
      <c r="N737">
        <f>L737 * M737</f>
        <v>100</v>
      </c>
      <c r="O737">
        <f>N737*$R$3</f>
        <v>1.5</v>
      </c>
    </row>
    <row r="738" spans="1:15">
      <c r="A738">
        <v>737</v>
      </c>
      <c r="B738">
        <f>DAY($F738)</f>
        <v>29</v>
      </c>
      <c r="C738" t="str">
        <f>TEXT(F738,"mmmm")</f>
        <v>June</v>
      </c>
      <c r="D738">
        <f>MONTH($F738)</f>
        <v>6</v>
      </c>
      <c r="E738">
        <f>YEAR($F738)</f>
        <v>2023</v>
      </c>
      <c r="F738" s="10">
        <v>45106</v>
      </c>
      <c r="G738" t="s">
        <v>766</v>
      </c>
      <c r="H738" t="s">
        <v>27</v>
      </c>
      <c r="I738">
        <v>33</v>
      </c>
      <c r="J738" t="str" cm="1">
        <f t="array" ref="J738">_xlfn.IFS(I738&lt;=30, "Young Adult", I738&gt;=50, "Senior", I738&gt;30, "Adult")</f>
        <v>Adult</v>
      </c>
      <c r="K738" t="s">
        <v>8</v>
      </c>
      <c r="L738">
        <v>1</v>
      </c>
      <c r="M738">
        <v>50</v>
      </c>
      <c r="N738">
        <f>L738 * M738</f>
        <v>50</v>
      </c>
      <c r="O738">
        <f>N738*$R$3</f>
        <v>0.75</v>
      </c>
    </row>
    <row r="739" spans="1:15">
      <c r="A739">
        <v>738</v>
      </c>
      <c r="B739">
        <f>DAY($F739)</f>
        <v>25</v>
      </c>
      <c r="C739" t="str">
        <f>TEXT(F739,"mmmm")</f>
        <v>April</v>
      </c>
      <c r="D739">
        <f>MONTH($F739)</f>
        <v>4</v>
      </c>
      <c r="E739">
        <f>YEAR($F739)</f>
        <v>2023</v>
      </c>
      <c r="F739" s="10">
        <v>45041</v>
      </c>
      <c r="G739" t="s">
        <v>767</v>
      </c>
      <c r="H739" t="s">
        <v>24</v>
      </c>
      <c r="I739">
        <v>41</v>
      </c>
      <c r="J739" t="str" cm="1">
        <f t="array" ref="J739">_xlfn.IFS(I739&lt;=30, "Young Adult", I739&gt;=50, "Senior", I739&gt;30, "Adult")</f>
        <v>Adult</v>
      </c>
      <c r="K739" t="s">
        <v>8</v>
      </c>
      <c r="L739">
        <v>2</v>
      </c>
      <c r="M739">
        <v>50</v>
      </c>
      <c r="N739">
        <f>L739 * M739</f>
        <v>100</v>
      </c>
      <c r="O739">
        <f>N739*$R$3</f>
        <v>1.5</v>
      </c>
    </row>
    <row r="740" spans="1:15">
      <c r="A740">
        <v>739</v>
      </c>
      <c r="B740">
        <f>DAY($F740)</f>
        <v>29</v>
      </c>
      <c r="C740" t="str">
        <f>TEXT(F740,"mmmm")</f>
        <v>November</v>
      </c>
      <c r="D740">
        <f>MONTH($F740)</f>
        <v>11</v>
      </c>
      <c r="E740">
        <f>YEAR($F740)</f>
        <v>2023</v>
      </c>
      <c r="F740" s="10">
        <v>45259</v>
      </c>
      <c r="G740" t="s">
        <v>768</v>
      </c>
      <c r="H740" t="s">
        <v>24</v>
      </c>
      <c r="I740">
        <v>36</v>
      </c>
      <c r="J740" t="str" cm="1">
        <f t="array" ref="J740">_xlfn.IFS(I740&lt;=30, "Young Adult", I740&gt;=50, "Senior", I740&gt;30, "Adult")</f>
        <v>Adult</v>
      </c>
      <c r="K740" t="s">
        <v>7</v>
      </c>
      <c r="L740">
        <v>1</v>
      </c>
      <c r="M740">
        <v>25</v>
      </c>
      <c r="N740">
        <f>L740 * M740</f>
        <v>25</v>
      </c>
      <c r="O740">
        <f>N740*$R$3</f>
        <v>0.375</v>
      </c>
    </row>
    <row r="741" spans="1:15">
      <c r="A741">
        <v>740</v>
      </c>
      <c r="B741">
        <f>DAY($F741)</f>
        <v>5</v>
      </c>
      <c r="C741" t="str">
        <f>TEXT(F741,"mmmm")</f>
        <v>February</v>
      </c>
      <c r="D741">
        <f>MONTH($F741)</f>
        <v>2</v>
      </c>
      <c r="E741">
        <f>YEAR($F741)</f>
        <v>2023</v>
      </c>
      <c r="F741" s="10">
        <v>44962</v>
      </c>
      <c r="G741" t="s">
        <v>769</v>
      </c>
      <c r="H741" t="s">
        <v>27</v>
      </c>
      <c r="I741">
        <v>25</v>
      </c>
      <c r="J741" t="str" cm="1">
        <f t="array" ref="J741">_xlfn.IFS(I741&lt;=30, "Young Adult", I741&gt;=50, "Senior", I741&gt;30, "Adult")</f>
        <v>Young Adult</v>
      </c>
      <c r="K741" t="s">
        <v>7</v>
      </c>
      <c r="L741">
        <v>4</v>
      </c>
      <c r="M741">
        <v>50</v>
      </c>
      <c r="N741">
        <f>L741 * M741</f>
        <v>200</v>
      </c>
      <c r="O741">
        <f>N741*$R$3</f>
        <v>3</v>
      </c>
    </row>
    <row r="742" spans="1:15">
      <c r="A742">
        <v>741</v>
      </c>
      <c r="B742">
        <f>DAY($F742)</f>
        <v>30</v>
      </c>
      <c r="C742" t="str">
        <f>TEXT(F742,"mmmm")</f>
        <v>November</v>
      </c>
      <c r="D742">
        <f>MONTH($F742)</f>
        <v>11</v>
      </c>
      <c r="E742">
        <f>YEAR($F742)</f>
        <v>2023</v>
      </c>
      <c r="F742" s="10">
        <v>45260</v>
      </c>
      <c r="G742" t="s">
        <v>770</v>
      </c>
      <c r="H742" t="s">
        <v>24</v>
      </c>
      <c r="I742">
        <v>48</v>
      </c>
      <c r="J742" t="str" cm="1">
        <f t="array" ref="J742">_xlfn.IFS(I742&lt;=30, "Young Adult", I742&gt;=50, "Senior", I742&gt;30, "Adult")</f>
        <v>Adult</v>
      </c>
      <c r="K742" t="s">
        <v>8</v>
      </c>
      <c r="L742">
        <v>1</v>
      </c>
      <c r="M742">
        <v>300</v>
      </c>
      <c r="N742">
        <f>L742 * M742</f>
        <v>300</v>
      </c>
      <c r="O742">
        <f>N742*$R$3</f>
        <v>4.5</v>
      </c>
    </row>
    <row r="743" spans="1:15">
      <c r="A743">
        <v>742</v>
      </c>
      <c r="B743">
        <f>DAY($F743)</f>
        <v>21</v>
      </c>
      <c r="C743" t="str">
        <f>TEXT(F743,"mmmm")</f>
        <v>January</v>
      </c>
      <c r="D743">
        <f>MONTH($F743)</f>
        <v>1</v>
      </c>
      <c r="E743">
        <f>YEAR($F743)</f>
        <v>2023</v>
      </c>
      <c r="F743" s="10">
        <v>44947</v>
      </c>
      <c r="G743" t="s">
        <v>771</v>
      </c>
      <c r="H743" t="s">
        <v>27</v>
      </c>
      <c r="I743">
        <v>38</v>
      </c>
      <c r="J743" t="str" cm="1">
        <f t="array" ref="J743">_xlfn.IFS(I743&lt;=30, "Young Adult", I743&gt;=50, "Senior", I743&gt;30, "Adult")</f>
        <v>Adult</v>
      </c>
      <c r="K743" t="s">
        <v>9</v>
      </c>
      <c r="L743">
        <v>4</v>
      </c>
      <c r="M743">
        <v>500</v>
      </c>
      <c r="N743">
        <f>L743 * M743</f>
        <v>2000</v>
      </c>
      <c r="O743">
        <f>N743*$R$3</f>
        <v>30</v>
      </c>
    </row>
    <row r="744" spans="1:15">
      <c r="A744">
        <v>743</v>
      </c>
      <c r="B744">
        <f>DAY($F744)</f>
        <v>16</v>
      </c>
      <c r="C744" t="str">
        <f>TEXT(F744,"mmmm")</f>
        <v>January</v>
      </c>
      <c r="D744">
        <f>MONTH($F744)</f>
        <v>1</v>
      </c>
      <c r="E744">
        <f>YEAR($F744)</f>
        <v>2023</v>
      </c>
      <c r="F744" s="10">
        <v>44942</v>
      </c>
      <c r="G744" t="s">
        <v>772</v>
      </c>
      <c r="H744" t="s">
        <v>27</v>
      </c>
      <c r="I744">
        <v>34</v>
      </c>
      <c r="J744" t="str" cm="1">
        <f t="array" ref="J744">_xlfn.IFS(I744&lt;=30, "Young Adult", I744&gt;=50, "Senior", I744&gt;30, "Adult")</f>
        <v>Adult</v>
      </c>
      <c r="K744" t="s">
        <v>7</v>
      </c>
      <c r="L744">
        <v>4</v>
      </c>
      <c r="M744">
        <v>500</v>
      </c>
      <c r="N744">
        <f>L744 * M744</f>
        <v>2000</v>
      </c>
      <c r="O744">
        <f>N744*$R$3</f>
        <v>30</v>
      </c>
    </row>
    <row r="745" spans="1:15">
      <c r="A745">
        <v>744</v>
      </c>
      <c r="B745">
        <f>DAY($F745)</f>
        <v>7</v>
      </c>
      <c r="C745" t="str">
        <f>TEXT(F745,"mmmm")</f>
        <v>May</v>
      </c>
      <c r="D745">
        <f>MONTH($F745)</f>
        <v>5</v>
      </c>
      <c r="E745">
        <f>YEAR($F745)</f>
        <v>2023</v>
      </c>
      <c r="F745" s="10">
        <v>45053</v>
      </c>
      <c r="G745" t="s">
        <v>773</v>
      </c>
      <c r="H745" t="s">
        <v>24</v>
      </c>
      <c r="I745">
        <v>40</v>
      </c>
      <c r="J745" t="str" cm="1">
        <f t="array" ref="J745">_xlfn.IFS(I745&lt;=30, "Young Adult", I745&gt;=50, "Senior", I745&gt;30, "Adult")</f>
        <v>Adult</v>
      </c>
      <c r="K745" t="s">
        <v>9</v>
      </c>
      <c r="L745">
        <v>1</v>
      </c>
      <c r="M745">
        <v>25</v>
      </c>
      <c r="N745">
        <f>L745 * M745</f>
        <v>25</v>
      </c>
      <c r="O745">
        <f>N745*$R$3</f>
        <v>0.375</v>
      </c>
    </row>
    <row r="746" spans="1:15">
      <c r="A746">
        <v>745</v>
      </c>
      <c r="B746">
        <f>DAY($F746)</f>
        <v>13</v>
      </c>
      <c r="C746" t="str">
        <f>TEXT(F746,"mmmm")</f>
        <v>April</v>
      </c>
      <c r="D746">
        <f>MONTH($F746)</f>
        <v>4</v>
      </c>
      <c r="E746">
        <f>YEAR($F746)</f>
        <v>2023</v>
      </c>
      <c r="F746" s="10">
        <v>45029</v>
      </c>
      <c r="G746" t="s">
        <v>774</v>
      </c>
      <c r="H746" t="s">
        <v>24</v>
      </c>
      <c r="I746">
        <v>54</v>
      </c>
      <c r="J746" t="str" cm="1">
        <f t="array" ref="J746">_xlfn.IFS(I746&lt;=30, "Young Adult", I746&gt;=50, "Senior", I746&gt;30, "Adult")</f>
        <v>Senior</v>
      </c>
      <c r="K746" t="s">
        <v>7</v>
      </c>
      <c r="L746">
        <v>2</v>
      </c>
      <c r="M746">
        <v>50</v>
      </c>
      <c r="N746">
        <f>L746 * M746</f>
        <v>100</v>
      </c>
      <c r="O746">
        <f>N746*$R$3</f>
        <v>1.5</v>
      </c>
    </row>
    <row r="747" spans="1:15">
      <c r="A747">
        <v>746</v>
      </c>
      <c r="B747">
        <f>DAY($F747)</f>
        <v>11</v>
      </c>
      <c r="C747" t="str">
        <f>TEXT(F747,"mmmm")</f>
        <v>January</v>
      </c>
      <c r="D747">
        <f>MONTH($F747)</f>
        <v>1</v>
      </c>
      <c r="E747">
        <f>YEAR($F747)</f>
        <v>2023</v>
      </c>
      <c r="F747" s="10">
        <v>44937</v>
      </c>
      <c r="G747" t="s">
        <v>775</v>
      </c>
      <c r="H747" t="s">
        <v>27</v>
      </c>
      <c r="I747">
        <v>33</v>
      </c>
      <c r="J747" t="str" cm="1">
        <f t="array" ref="J747">_xlfn.IFS(I747&lt;=30, "Young Adult", I747&gt;=50, "Senior", I747&gt;30, "Adult")</f>
        <v>Adult</v>
      </c>
      <c r="K747" t="s">
        <v>8</v>
      </c>
      <c r="L747">
        <v>3</v>
      </c>
      <c r="M747">
        <v>30</v>
      </c>
      <c r="N747">
        <f>L747 * M747</f>
        <v>90</v>
      </c>
      <c r="O747">
        <f>N747*$R$3</f>
        <v>1.3499999999999999</v>
      </c>
    </row>
    <row r="748" spans="1:15">
      <c r="A748">
        <v>747</v>
      </c>
      <c r="B748">
        <f>DAY($F748)</f>
        <v>15</v>
      </c>
      <c r="C748" t="str">
        <f>TEXT(F748,"mmmm")</f>
        <v>November</v>
      </c>
      <c r="D748">
        <f>MONTH($F748)</f>
        <v>11</v>
      </c>
      <c r="E748">
        <f>YEAR($F748)</f>
        <v>2023</v>
      </c>
      <c r="F748" s="10">
        <v>45245</v>
      </c>
      <c r="G748" t="s">
        <v>776</v>
      </c>
      <c r="H748" t="s">
        <v>24</v>
      </c>
      <c r="I748">
        <v>23</v>
      </c>
      <c r="J748" t="str" cm="1">
        <f t="array" ref="J748">_xlfn.IFS(I748&lt;=30, "Young Adult", I748&gt;=50, "Senior", I748&gt;30, "Adult")</f>
        <v>Young Adult</v>
      </c>
      <c r="K748" t="s">
        <v>7</v>
      </c>
      <c r="L748">
        <v>1</v>
      </c>
      <c r="M748">
        <v>30</v>
      </c>
      <c r="N748">
        <f>L748 * M748</f>
        <v>30</v>
      </c>
      <c r="O748">
        <f>N748*$R$3</f>
        <v>0.44999999999999996</v>
      </c>
    </row>
    <row r="749" spans="1:15">
      <c r="A749">
        <v>748</v>
      </c>
      <c r="B749">
        <f>DAY($F749)</f>
        <v>20</v>
      </c>
      <c r="C749" t="str">
        <f>TEXT(F749,"mmmm")</f>
        <v>March</v>
      </c>
      <c r="D749">
        <f>MONTH($F749)</f>
        <v>3</v>
      </c>
      <c r="E749">
        <f>YEAR($F749)</f>
        <v>2023</v>
      </c>
      <c r="F749" s="10">
        <v>45005</v>
      </c>
      <c r="G749" t="s">
        <v>777</v>
      </c>
      <c r="H749" t="s">
        <v>24</v>
      </c>
      <c r="I749">
        <v>25</v>
      </c>
      <c r="J749" t="str" cm="1">
        <f t="array" ref="J749">_xlfn.IFS(I749&lt;=30, "Young Adult", I749&gt;=50, "Senior", I749&gt;30, "Adult")</f>
        <v>Young Adult</v>
      </c>
      <c r="K749" t="s">
        <v>8</v>
      </c>
      <c r="L749">
        <v>3</v>
      </c>
      <c r="M749">
        <v>50</v>
      </c>
      <c r="N749">
        <f>L749 * M749</f>
        <v>150</v>
      </c>
      <c r="O749">
        <f>N749*$R$3</f>
        <v>2.25</v>
      </c>
    </row>
    <row r="750" spans="1:15">
      <c r="A750">
        <v>749</v>
      </c>
      <c r="B750">
        <f>DAY($F750)</f>
        <v>3</v>
      </c>
      <c r="C750" t="str">
        <f>TEXT(F750,"mmmm")</f>
        <v>May</v>
      </c>
      <c r="D750">
        <f>MONTH($F750)</f>
        <v>5</v>
      </c>
      <c r="E750">
        <f>YEAR($F750)</f>
        <v>2023</v>
      </c>
      <c r="F750" s="10">
        <v>45049</v>
      </c>
      <c r="G750" t="s">
        <v>778</v>
      </c>
      <c r="H750" t="s">
        <v>24</v>
      </c>
      <c r="I750">
        <v>42</v>
      </c>
      <c r="J750" t="str" cm="1">
        <f t="array" ref="J750">_xlfn.IFS(I750&lt;=30, "Young Adult", I750&gt;=50, "Senior", I750&gt;30, "Adult")</f>
        <v>Adult</v>
      </c>
      <c r="K750" t="s">
        <v>7</v>
      </c>
      <c r="L750">
        <v>1</v>
      </c>
      <c r="M750">
        <v>30</v>
      </c>
      <c r="N750">
        <f>L750 * M750</f>
        <v>30</v>
      </c>
      <c r="O750">
        <f>N750*$R$3</f>
        <v>0.44999999999999996</v>
      </c>
    </row>
    <row r="751" spans="1:15">
      <c r="A751">
        <v>750</v>
      </c>
      <c r="B751">
        <f>DAY($F751)</f>
        <v>6</v>
      </c>
      <c r="C751" t="str">
        <f>TEXT(F751,"mmmm")</f>
        <v>March</v>
      </c>
      <c r="D751">
        <f>MONTH($F751)</f>
        <v>3</v>
      </c>
      <c r="E751">
        <f>YEAR($F751)</f>
        <v>2023</v>
      </c>
      <c r="F751" s="10">
        <v>44991</v>
      </c>
      <c r="G751" t="s">
        <v>779</v>
      </c>
      <c r="H751" t="s">
        <v>27</v>
      </c>
      <c r="I751">
        <v>35</v>
      </c>
      <c r="J751" t="str" cm="1">
        <f t="array" ref="J751">_xlfn.IFS(I751&lt;=30, "Young Adult", I751&gt;=50, "Senior", I751&gt;30, "Adult")</f>
        <v>Adult</v>
      </c>
      <c r="K751" t="s">
        <v>8</v>
      </c>
      <c r="L751">
        <v>3</v>
      </c>
      <c r="M751">
        <v>25</v>
      </c>
      <c r="N751">
        <f>L751 * M751</f>
        <v>75</v>
      </c>
      <c r="O751">
        <f>N751*$R$3</f>
        <v>1.125</v>
      </c>
    </row>
    <row r="752" spans="1:15">
      <c r="A752">
        <v>751</v>
      </c>
      <c r="B752">
        <f>DAY($F752)</f>
        <v>31</v>
      </c>
      <c r="C752" t="str">
        <f>TEXT(F752,"mmmm")</f>
        <v>August</v>
      </c>
      <c r="D752">
        <f>MONTH($F752)</f>
        <v>8</v>
      </c>
      <c r="E752">
        <f>YEAR($F752)</f>
        <v>2023</v>
      </c>
      <c r="F752" s="10">
        <v>45169</v>
      </c>
      <c r="G752" t="s">
        <v>780</v>
      </c>
      <c r="H752" t="s">
        <v>27</v>
      </c>
      <c r="I752">
        <v>42</v>
      </c>
      <c r="J752" t="str" cm="1">
        <f t="array" ref="J752">_xlfn.IFS(I752&lt;=30, "Young Adult", I752&gt;=50, "Senior", I752&gt;30, "Adult")</f>
        <v>Adult</v>
      </c>
      <c r="K752" t="s">
        <v>8</v>
      </c>
      <c r="L752">
        <v>2</v>
      </c>
      <c r="M752">
        <v>25</v>
      </c>
      <c r="N752">
        <f>L752 * M752</f>
        <v>50</v>
      </c>
      <c r="O752">
        <f>N752*$R$3</f>
        <v>0.75</v>
      </c>
    </row>
    <row r="753" spans="1:15">
      <c r="A753">
        <v>752</v>
      </c>
      <c r="B753">
        <f>DAY($F753)</f>
        <v>9</v>
      </c>
      <c r="C753" t="str">
        <f>TEXT(F753,"mmmm")</f>
        <v>December</v>
      </c>
      <c r="D753">
        <f>MONTH($F753)</f>
        <v>12</v>
      </c>
      <c r="E753">
        <f>YEAR($F753)</f>
        <v>2023</v>
      </c>
      <c r="F753" s="10">
        <v>45269</v>
      </c>
      <c r="G753" t="s">
        <v>781</v>
      </c>
      <c r="H753" t="s">
        <v>24</v>
      </c>
      <c r="I753">
        <v>29</v>
      </c>
      <c r="J753" t="str" cm="1">
        <f t="array" ref="J753">_xlfn.IFS(I753&lt;=30, "Young Adult", I753&gt;=50, "Senior", I753&gt;30, "Adult")</f>
        <v>Young Adult</v>
      </c>
      <c r="K753" t="s">
        <v>8</v>
      </c>
      <c r="L753">
        <v>2</v>
      </c>
      <c r="M753">
        <v>50</v>
      </c>
      <c r="N753">
        <f>L753 * M753</f>
        <v>100</v>
      </c>
      <c r="O753">
        <f>N753*$R$3</f>
        <v>1.5</v>
      </c>
    </row>
    <row r="754" spans="1:15">
      <c r="A754">
        <v>753</v>
      </c>
      <c r="B754">
        <f>DAY($F754)</f>
        <v>28</v>
      </c>
      <c r="C754" t="str">
        <f>TEXT(F754,"mmmm")</f>
        <v>February</v>
      </c>
      <c r="D754">
        <f>MONTH($F754)</f>
        <v>2</v>
      </c>
      <c r="E754">
        <f>YEAR($F754)</f>
        <v>2023</v>
      </c>
      <c r="F754" s="10">
        <v>44985</v>
      </c>
      <c r="G754" t="s">
        <v>782</v>
      </c>
      <c r="H754" t="s">
        <v>27</v>
      </c>
      <c r="I754">
        <v>32</v>
      </c>
      <c r="J754" t="str" cm="1">
        <f t="array" ref="J754">_xlfn.IFS(I754&lt;=30, "Young Adult", I754&gt;=50, "Senior", I754&gt;30, "Adult")</f>
        <v>Adult</v>
      </c>
      <c r="K754" t="s">
        <v>8</v>
      </c>
      <c r="L754">
        <v>1</v>
      </c>
      <c r="M754">
        <v>30</v>
      </c>
      <c r="N754">
        <f>L754 * M754</f>
        <v>30</v>
      </c>
      <c r="O754">
        <f>N754*$R$3</f>
        <v>0.44999999999999996</v>
      </c>
    </row>
    <row r="755" spans="1:15">
      <c r="A755">
        <v>754</v>
      </c>
      <c r="B755">
        <f>DAY($F755)</f>
        <v>16</v>
      </c>
      <c r="C755" t="str">
        <f>TEXT(F755,"mmmm")</f>
        <v>October</v>
      </c>
      <c r="D755">
        <f>MONTH($F755)</f>
        <v>10</v>
      </c>
      <c r="E755">
        <f>YEAR($F755)</f>
        <v>2023</v>
      </c>
      <c r="F755" s="10">
        <v>45215</v>
      </c>
      <c r="G755" t="s">
        <v>783</v>
      </c>
      <c r="H755" t="s">
        <v>27</v>
      </c>
      <c r="I755">
        <v>43</v>
      </c>
      <c r="J755" t="str" cm="1">
        <f t="array" ref="J755">_xlfn.IFS(I755&lt;=30, "Young Adult", I755&gt;=50, "Senior", I755&gt;30, "Adult")</f>
        <v>Adult</v>
      </c>
      <c r="K755" t="s">
        <v>9</v>
      </c>
      <c r="L755">
        <v>4</v>
      </c>
      <c r="M755">
        <v>25</v>
      </c>
      <c r="N755">
        <f>L755 * M755</f>
        <v>100</v>
      </c>
      <c r="O755">
        <f>N755*$R$3</f>
        <v>1.5</v>
      </c>
    </row>
    <row r="756" spans="1:15">
      <c r="A756">
        <v>755</v>
      </c>
      <c r="B756">
        <f>DAY($F756)</f>
        <v>22</v>
      </c>
      <c r="C756" t="str">
        <f>TEXT(F756,"mmmm")</f>
        <v>April</v>
      </c>
      <c r="D756">
        <f>MONTH($F756)</f>
        <v>4</v>
      </c>
      <c r="E756">
        <f>YEAR($F756)</f>
        <v>2023</v>
      </c>
      <c r="F756" s="10">
        <v>45038</v>
      </c>
      <c r="G756" t="s">
        <v>784</v>
      </c>
      <c r="H756" t="s">
        <v>27</v>
      </c>
      <c r="I756">
        <v>58</v>
      </c>
      <c r="J756" t="str" cm="1">
        <f t="array" ref="J756">_xlfn.IFS(I756&lt;=30, "Young Adult", I756&gt;=50, "Senior", I756&gt;30, "Adult")</f>
        <v>Senior</v>
      </c>
      <c r="K756" t="s">
        <v>8</v>
      </c>
      <c r="L756">
        <v>3</v>
      </c>
      <c r="M756">
        <v>25</v>
      </c>
      <c r="N756">
        <f>L756 * M756</f>
        <v>75</v>
      </c>
      <c r="O756">
        <f>N756*$R$3</f>
        <v>1.125</v>
      </c>
    </row>
    <row r="757" spans="1:15">
      <c r="A757">
        <v>756</v>
      </c>
      <c r="B757">
        <f>DAY($F757)</f>
        <v>27</v>
      </c>
      <c r="C757" t="str">
        <f>TEXT(F757,"mmmm")</f>
        <v>August</v>
      </c>
      <c r="D757">
        <f>MONTH($F757)</f>
        <v>8</v>
      </c>
      <c r="E757">
        <f>YEAR($F757)</f>
        <v>2023</v>
      </c>
      <c r="F757" s="10">
        <v>45165</v>
      </c>
      <c r="G757" t="s">
        <v>785</v>
      </c>
      <c r="H757" t="s">
        <v>27</v>
      </c>
      <c r="I757">
        <v>62</v>
      </c>
      <c r="J757" t="str" cm="1">
        <f t="array" ref="J757">_xlfn.IFS(I757&lt;=30, "Young Adult", I757&gt;=50, "Senior", I757&gt;30, "Adult")</f>
        <v>Senior</v>
      </c>
      <c r="K757" t="s">
        <v>9</v>
      </c>
      <c r="L757">
        <v>4</v>
      </c>
      <c r="M757">
        <v>300</v>
      </c>
      <c r="N757">
        <f>L757 * M757</f>
        <v>1200</v>
      </c>
      <c r="O757">
        <f>N757*$R$3</f>
        <v>18</v>
      </c>
    </row>
    <row r="758" spans="1:15">
      <c r="A758">
        <v>757</v>
      </c>
      <c r="B758">
        <f>DAY($F758)</f>
        <v>25</v>
      </c>
      <c r="C758" t="str">
        <f>TEXT(F758,"mmmm")</f>
        <v>December</v>
      </c>
      <c r="D758">
        <f>MONTH($F758)</f>
        <v>12</v>
      </c>
      <c r="E758">
        <f>YEAR($F758)</f>
        <v>2023</v>
      </c>
      <c r="F758" s="10">
        <v>45285</v>
      </c>
      <c r="G758" t="s">
        <v>786</v>
      </c>
      <c r="H758" t="s">
        <v>27</v>
      </c>
      <c r="I758">
        <v>43</v>
      </c>
      <c r="J758" t="str" cm="1">
        <f t="array" ref="J758">_xlfn.IFS(I758&lt;=30, "Young Adult", I758&gt;=50, "Senior", I758&gt;30, "Adult")</f>
        <v>Adult</v>
      </c>
      <c r="K758" t="s">
        <v>9</v>
      </c>
      <c r="L758">
        <v>4</v>
      </c>
      <c r="M758">
        <v>300</v>
      </c>
      <c r="N758">
        <f>L758 * M758</f>
        <v>1200</v>
      </c>
      <c r="O758">
        <f>N758*$R$3</f>
        <v>18</v>
      </c>
    </row>
    <row r="759" spans="1:15">
      <c r="A759">
        <v>758</v>
      </c>
      <c r="B759">
        <f>DAY($F759)</f>
        <v>12</v>
      </c>
      <c r="C759" t="str">
        <f>TEXT(F759,"mmmm")</f>
        <v>May</v>
      </c>
      <c r="D759">
        <f>MONTH($F759)</f>
        <v>5</v>
      </c>
      <c r="E759">
        <f>YEAR($F759)</f>
        <v>2023</v>
      </c>
      <c r="F759" s="10">
        <v>45058</v>
      </c>
      <c r="G759" t="s">
        <v>787</v>
      </c>
      <c r="H759" t="s">
        <v>24</v>
      </c>
      <c r="I759">
        <v>64</v>
      </c>
      <c r="J759" t="str" cm="1">
        <f t="array" ref="J759">_xlfn.IFS(I759&lt;=30, "Young Adult", I759&gt;=50, "Senior", I759&gt;30, "Adult")</f>
        <v>Senior</v>
      </c>
      <c r="K759" t="s">
        <v>8</v>
      </c>
      <c r="L759">
        <v>4</v>
      </c>
      <c r="M759">
        <v>25</v>
      </c>
      <c r="N759">
        <f>L759 * M759</f>
        <v>100</v>
      </c>
      <c r="O759">
        <f>N759*$R$3</f>
        <v>1.5</v>
      </c>
    </row>
    <row r="760" spans="1:15">
      <c r="A760">
        <v>759</v>
      </c>
      <c r="B760">
        <f>DAY($F760)</f>
        <v>8</v>
      </c>
      <c r="C760" t="str">
        <f>TEXT(F760,"mmmm")</f>
        <v>July</v>
      </c>
      <c r="D760">
        <f>MONTH($F760)</f>
        <v>7</v>
      </c>
      <c r="E760">
        <f>YEAR($F760)</f>
        <v>2023</v>
      </c>
      <c r="F760" s="10">
        <v>45115</v>
      </c>
      <c r="G760" t="s">
        <v>788</v>
      </c>
      <c r="H760" t="s">
        <v>24</v>
      </c>
      <c r="I760">
        <v>49</v>
      </c>
      <c r="J760" t="str" cm="1">
        <f t="array" ref="J760">_xlfn.IFS(I760&lt;=30, "Young Adult", I760&gt;=50, "Senior", I760&gt;30, "Adult")</f>
        <v>Adult</v>
      </c>
      <c r="K760" t="s">
        <v>9</v>
      </c>
      <c r="L760">
        <v>2</v>
      </c>
      <c r="M760">
        <v>50</v>
      </c>
      <c r="N760">
        <f>L760 * M760</f>
        <v>100</v>
      </c>
      <c r="O760">
        <f>N760*$R$3</f>
        <v>1.5</v>
      </c>
    </row>
    <row r="761" spans="1:15">
      <c r="A761">
        <v>760</v>
      </c>
      <c r="B761">
        <f>DAY($F761)</f>
        <v>27</v>
      </c>
      <c r="C761" t="str">
        <f>TEXT(F761,"mmmm")</f>
        <v>March</v>
      </c>
      <c r="D761">
        <f>MONTH($F761)</f>
        <v>3</v>
      </c>
      <c r="E761">
        <f>YEAR($F761)</f>
        <v>2023</v>
      </c>
      <c r="F761" s="10">
        <v>45012</v>
      </c>
      <c r="G761" t="s">
        <v>789</v>
      </c>
      <c r="H761" t="s">
        <v>24</v>
      </c>
      <c r="I761">
        <v>27</v>
      </c>
      <c r="J761" t="str" cm="1">
        <f t="array" ref="J761">_xlfn.IFS(I761&lt;=30, "Young Adult", I761&gt;=50, "Senior", I761&gt;30, "Adult")</f>
        <v>Young Adult</v>
      </c>
      <c r="K761" t="s">
        <v>7</v>
      </c>
      <c r="L761">
        <v>1</v>
      </c>
      <c r="M761">
        <v>500</v>
      </c>
      <c r="N761">
        <f>L761 * M761</f>
        <v>500</v>
      </c>
      <c r="O761">
        <f>N761*$R$3</f>
        <v>7.5</v>
      </c>
    </row>
    <row r="762" spans="1:15">
      <c r="A762">
        <v>761</v>
      </c>
      <c r="B762">
        <f>DAY($F762)</f>
        <v>7</v>
      </c>
      <c r="C762" t="str">
        <f>TEXT(F762,"mmmm")</f>
        <v>November</v>
      </c>
      <c r="D762">
        <f>MONTH($F762)</f>
        <v>11</v>
      </c>
      <c r="E762">
        <f>YEAR($F762)</f>
        <v>2023</v>
      </c>
      <c r="F762" s="10">
        <v>45237</v>
      </c>
      <c r="G762" t="s">
        <v>790</v>
      </c>
      <c r="H762" t="s">
        <v>27</v>
      </c>
      <c r="I762">
        <v>33</v>
      </c>
      <c r="J762" t="str" cm="1">
        <f t="array" ref="J762">_xlfn.IFS(I762&lt;=30, "Young Adult", I762&gt;=50, "Senior", I762&gt;30, "Adult")</f>
        <v>Adult</v>
      </c>
      <c r="K762" t="s">
        <v>8</v>
      </c>
      <c r="L762">
        <v>1</v>
      </c>
      <c r="M762">
        <v>500</v>
      </c>
      <c r="N762">
        <f>L762 * M762</f>
        <v>500</v>
      </c>
      <c r="O762">
        <f>N762*$R$3</f>
        <v>7.5</v>
      </c>
    </row>
    <row r="763" spans="1:15">
      <c r="A763">
        <v>762</v>
      </c>
      <c r="B763">
        <f>DAY($F763)</f>
        <v>7</v>
      </c>
      <c r="C763" t="str">
        <f>TEXT(F763,"mmmm")</f>
        <v>November</v>
      </c>
      <c r="D763">
        <f>MONTH($F763)</f>
        <v>11</v>
      </c>
      <c r="E763">
        <f>YEAR($F763)</f>
        <v>2023</v>
      </c>
      <c r="F763" s="10">
        <v>45237</v>
      </c>
      <c r="G763" t="s">
        <v>791</v>
      </c>
      <c r="H763" t="s">
        <v>27</v>
      </c>
      <c r="I763">
        <v>24</v>
      </c>
      <c r="J763" t="str" cm="1">
        <f t="array" ref="J763">_xlfn.IFS(I763&lt;=30, "Young Adult", I763&gt;=50, "Senior", I763&gt;30, "Adult")</f>
        <v>Young Adult</v>
      </c>
      <c r="K763" t="s">
        <v>9</v>
      </c>
      <c r="L763">
        <v>2</v>
      </c>
      <c r="M763">
        <v>25</v>
      </c>
      <c r="N763">
        <f>L763 * M763</f>
        <v>50</v>
      </c>
      <c r="O763">
        <f>N763*$R$3</f>
        <v>0.75</v>
      </c>
    </row>
    <row r="764" spans="1:15">
      <c r="A764">
        <v>763</v>
      </c>
      <c r="B764">
        <f>DAY($F764)</f>
        <v>28</v>
      </c>
      <c r="C764" t="str">
        <f>TEXT(F764,"mmmm")</f>
        <v>February</v>
      </c>
      <c r="D764">
        <f>MONTH($F764)</f>
        <v>2</v>
      </c>
      <c r="E764">
        <f>YEAR($F764)</f>
        <v>2023</v>
      </c>
      <c r="F764" s="10">
        <v>44985</v>
      </c>
      <c r="G764" t="s">
        <v>792</v>
      </c>
      <c r="H764" t="s">
        <v>24</v>
      </c>
      <c r="I764">
        <v>34</v>
      </c>
      <c r="J764" t="str" cm="1">
        <f t="array" ref="J764">_xlfn.IFS(I764&lt;=30, "Young Adult", I764&gt;=50, "Senior", I764&gt;30, "Adult")</f>
        <v>Adult</v>
      </c>
      <c r="K764" t="s">
        <v>8</v>
      </c>
      <c r="L764">
        <v>2</v>
      </c>
      <c r="M764">
        <v>25</v>
      </c>
      <c r="N764">
        <f>L764 * M764</f>
        <v>50</v>
      </c>
      <c r="O764">
        <f>N764*$R$3</f>
        <v>0.75</v>
      </c>
    </row>
    <row r="765" spans="1:15">
      <c r="A765">
        <v>764</v>
      </c>
      <c r="B765">
        <f>DAY($F765)</f>
        <v>25</v>
      </c>
      <c r="C765" t="str">
        <f>TEXT(F765,"mmmm")</f>
        <v>March</v>
      </c>
      <c r="D765">
        <f>MONTH($F765)</f>
        <v>3</v>
      </c>
      <c r="E765">
        <f>YEAR($F765)</f>
        <v>2023</v>
      </c>
      <c r="F765" s="10">
        <v>45010</v>
      </c>
      <c r="G765" t="s">
        <v>793</v>
      </c>
      <c r="H765" t="s">
        <v>27</v>
      </c>
      <c r="I765">
        <v>40</v>
      </c>
      <c r="J765" t="str" cm="1">
        <f t="array" ref="J765">_xlfn.IFS(I765&lt;=30, "Young Adult", I765&gt;=50, "Senior", I765&gt;30, "Adult")</f>
        <v>Adult</v>
      </c>
      <c r="K765" t="s">
        <v>8</v>
      </c>
      <c r="L765">
        <v>1</v>
      </c>
      <c r="M765">
        <v>25</v>
      </c>
      <c r="N765">
        <f>L765 * M765</f>
        <v>25</v>
      </c>
      <c r="O765">
        <f>N765*$R$3</f>
        <v>0.375</v>
      </c>
    </row>
    <row r="766" spans="1:15">
      <c r="A766">
        <v>765</v>
      </c>
      <c r="B766">
        <f>DAY($F766)</f>
        <v>9</v>
      </c>
      <c r="C766" t="str">
        <f>TEXT(F766,"mmmm")</f>
        <v>June</v>
      </c>
      <c r="D766">
        <f>MONTH($F766)</f>
        <v>6</v>
      </c>
      <c r="E766">
        <f>YEAR($F766)</f>
        <v>2023</v>
      </c>
      <c r="F766" s="10">
        <v>45086</v>
      </c>
      <c r="G766" t="s">
        <v>794</v>
      </c>
      <c r="H766" t="s">
        <v>24</v>
      </c>
      <c r="I766">
        <v>43</v>
      </c>
      <c r="J766" t="str" cm="1">
        <f t="array" ref="J766">_xlfn.IFS(I766&lt;=30, "Young Adult", I766&gt;=50, "Senior", I766&gt;30, "Adult")</f>
        <v>Adult</v>
      </c>
      <c r="K766" t="s">
        <v>8</v>
      </c>
      <c r="L766">
        <v>4</v>
      </c>
      <c r="M766">
        <v>50</v>
      </c>
      <c r="N766">
        <f>L766 * M766</f>
        <v>200</v>
      </c>
      <c r="O766">
        <f>N766*$R$3</f>
        <v>3</v>
      </c>
    </row>
    <row r="767" spans="1:15">
      <c r="A767">
        <v>766</v>
      </c>
      <c r="B767">
        <f>DAY($F767)</f>
        <v>25</v>
      </c>
      <c r="C767" t="str">
        <f>TEXT(F767,"mmmm")</f>
        <v>February</v>
      </c>
      <c r="D767">
        <f>MONTH($F767)</f>
        <v>2</v>
      </c>
      <c r="E767">
        <f>YEAR($F767)</f>
        <v>2023</v>
      </c>
      <c r="F767" s="10">
        <v>44982</v>
      </c>
      <c r="G767" t="s">
        <v>795</v>
      </c>
      <c r="H767" t="s">
        <v>24</v>
      </c>
      <c r="I767">
        <v>38</v>
      </c>
      <c r="J767" t="str" cm="1">
        <f t="array" ref="J767">_xlfn.IFS(I767&lt;=30, "Young Adult", I767&gt;=50, "Senior", I767&gt;30, "Adult")</f>
        <v>Adult</v>
      </c>
      <c r="K767" t="s">
        <v>9</v>
      </c>
      <c r="L767">
        <v>3</v>
      </c>
      <c r="M767">
        <v>300</v>
      </c>
      <c r="N767">
        <f>L767 * M767</f>
        <v>900</v>
      </c>
      <c r="O767">
        <f>N767*$R$3</f>
        <v>13.5</v>
      </c>
    </row>
    <row r="768" spans="1:15">
      <c r="A768">
        <v>767</v>
      </c>
      <c r="B768">
        <f>DAY($F768)</f>
        <v>24</v>
      </c>
      <c r="C768" t="str">
        <f>TEXT(F768,"mmmm")</f>
        <v>October</v>
      </c>
      <c r="D768">
        <f>MONTH($F768)</f>
        <v>10</v>
      </c>
      <c r="E768">
        <f>YEAR($F768)</f>
        <v>2023</v>
      </c>
      <c r="F768" s="10">
        <v>45223</v>
      </c>
      <c r="G768" t="s">
        <v>796</v>
      </c>
      <c r="H768" t="s">
        <v>24</v>
      </c>
      <c r="I768">
        <v>39</v>
      </c>
      <c r="J768" t="str" cm="1">
        <f t="array" ref="J768">_xlfn.IFS(I768&lt;=30, "Young Adult", I768&gt;=50, "Senior", I768&gt;30, "Adult")</f>
        <v>Adult</v>
      </c>
      <c r="K768" t="s">
        <v>7</v>
      </c>
      <c r="L768">
        <v>3</v>
      </c>
      <c r="M768">
        <v>25</v>
      </c>
      <c r="N768">
        <f>L768 * M768</f>
        <v>75</v>
      </c>
      <c r="O768">
        <f>N768*$R$3</f>
        <v>1.125</v>
      </c>
    </row>
    <row r="769" spans="1:15">
      <c r="A769">
        <v>768</v>
      </c>
      <c r="B769">
        <f>DAY($F769)</f>
        <v>14</v>
      </c>
      <c r="C769" t="str">
        <f>TEXT(F769,"mmmm")</f>
        <v>January</v>
      </c>
      <c r="D769">
        <f>MONTH($F769)</f>
        <v>1</v>
      </c>
      <c r="E769">
        <f>YEAR($F769)</f>
        <v>2023</v>
      </c>
      <c r="F769" s="10">
        <v>44940</v>
      </c>
      <c r="G769" t="s">
        <v>797</v>
      </c>
      <c r="H769" t="s">
        <v>27</v>
      </c>
      <c r="I769">
        <v>24</v>
      </c>
      <c r="J769" t="str" cm="1">
        <f t="array" ref="J769">_xlfn.IFS(I769&lt;=30, "Young Adult", I769&gt;=50, "Senior", I769&gt;30, "Adult")</f>
        <v>Young Adult</v>
      </c>
      <c r="K769" t="s">
        <v>7</v>
      </c>
      <c r="L769">
        <v>3</v>
      </c>
      <c r="M769">
        <v>25</v>
      </c>
      <c r="N769">
        <f>L769 * M769</f>
        <v>75</v>
      </c>
      <c r="O769">
        <f>N769*$R$3</f>
        <v>1.125</v>
      </c>
    </row>
    <row r="770" spans="1:15">
      <c r="A770">
        <v>769</v>
      </c>
      <c r="B770">
        <f>DAY($F770)</f>
        <v>9</v>
      </c>
      <c r="C770" t="str">
        <f>TEXT(F770,"mmmm")</f>
        <v>June</v>
      </c>
      <c r="D770">
        <f>MONTH($F770)</f>
        <v>6</v>
      </c>
      <c r="E770">
        <f>YEAR($F770)</f>
        <v>2023</v>
      </c>
      <c r="F770" s="10">
        <v>45086</v>
      </c>
      <c r="G770" t="s">
        <v>798</v>
      </c>
      <c r="H770" t="s">
        <v>27</v>
      </c>
      <c r="I770">
        <v>31</v>
      </c>
      <c r="J770" t="str" cm="1">
        <f t="array" ref="J770">_xlfn.IFS(I770&lt;=30, "Young Adult", I770&gt;=50, "Senior", I770&gt;30, "Adult")</f>
        <v>Adult</v>
      </c>
      <c r="K770" t="s">
        <v>9</v>
      </c>
      <c r="L770">
        <v>4</v>
      </c>
      <c r="M770">
        <v>30</v>
      </c>
      <c r="N770">
        <f>L770 * M770</f>
        <v>120</v>
      </c>
      <c r="O770">
        <f>N770*$R$3</f>
        <v>1.7999999999999998</v>
      </c>
    </row>
    <row r="771" spans="1:15">
      <c r="A771">
        <v>770</v>
      </c>
      <c r="B771">
        <f>DAY($F771)</f>
        <v>22</v>
      </c>
      <c r="C771" t="str">
        <f>TEXT(F771,"mmmm")</f>
        <v>October</v>
      </c>
      <c r="D771">
        <f>MONTH($F771)</f>
        <v>10</v>
      </c>
      <c r="E771">
        <f>YEAR($F771)</f>
        <v>2023</v>
      </c>
      <c r="F771" s="10">
        <v>45221</v>
      </c>
      <c r="G771" t="s">
        <v>799</v>
      </c>
      <c r="H771" t="s">
        <v>24</v>
      </c>
      <c r="I771">
        <v>32</v>
      </c>
      <c r="J771" t="str" cm="1">
        <f t="array" ref="J771">_xlfn.IFS(I771&lt;=30, "Young Adult", I771&gt;=50, "Senior", I771&gt;30, "Adult")</f>
        <v>Adult</v>
      </c>
      <c r="K771" t="s">
        <v>8</v>
      </c>
      <c r="L771">
        <v>1</v>
      </c>
      <c r="M771">
        <v>50</v>
      </c>
      <c r="N771">
        <f>L771 * M771</f>
        <v>50</v>
      </c>
      <c r="O771">
        <f>N771*$R$3</f>
        <v>0.75</v>
      </c>
    </row>
    <row r="772" spans="1:15">
      <c r="A772">
        <v>771</v>
      </c>
      <c r="B772">
        <f>DAY($F772)</f>
        <v>13</v>
      </c>
      <c r="C772" t="str">
        <f>TEXT(F772,"mmmm")</f>
        <v>December</v>
      </c>
      <c r="D772">
        <f>MONTH($F772)</f>
        <v>12</v>
      </c>
      <c r="E772">
        <f>YEAR($F772)</f>
        <v>2023</v>
      </c>
      <c r="F772" s="10">
        <v>45273</v>
      </c>
      <c r="G772" t="s">
        <v>800</v>
      </c>
      <c r="H772" t="s">
        <v>24</v>
      </c>
      <c r="I772">
        <v>24</v>
      </c>
      <c r="J772" t="str" cm="1">
        <f t="array" ref="J772">_xlfn.IFS(I772&lt;=30, "Young Adult", I772&gt;=50, "Senior", I772&gt;30, "Adult")</f>
        <v>Young Adult</v>
      </c>
      <c r="K772" t="s">
        <v>9</v>
      </c>
      <c r="L772">
        <v>2</v>
      </c>
      <c r="M772">
        <v>25</v>
      </c>
      <c r="N772">
        <f>L772 * M772</f>
        <v>50</v>
      </c>
      <c r="O772">
        <f>N772*$R$3</f>
        <v>0.75</v>
      </c>
    </row>
    <row r="773" spans="1:15">
      <c r="A773">
        <v>772</v>
      </c>
      <c r="B773">
        <f>DAY($F773)</f>
        <v>12</v>
      </c>
      <c r="C773" t="str">
        <f>TEXT(F773,"mmmm")</f>
        <v>July</v>
      </c>
      <c r="D773">
        <f>MONTH($F773)</f>
        <v>7</v>
      </c>
      <c r="E773">
        <f>YEAR($F773)</f>
        <v>2023</v>
      </c>
      <c r="F773" s="10">
        <v>45119</v>
      </c>
      <c r="G773" t="s">
        <v>801</v>
      </c>
      <c r="H773" t="s">
        <v>24</v>
      </c>
      <c r="I773">
        <v>26</v>
      </c>
      <c r="J773" t="str" cm="1">
        <f t="array" ref="J773">_xlfn.IFS(I773&lt;=30, "Young Adult", I773&gt;=50, "Senior", I773&gt;30, "Adult")</f>
        <v>Young Adult</v>
      </c>
      <c r="K773" t="s">
        <v>9</v>
      </c>
      <c r="L773">
        <v>1</v>
      </c>
      <c r="M773">
        <v>30</v>
      </c>
      <c r="N773">
        <f>L773 * M773</f>
        <v>30</v>
      </c>
      <c r="O773">
        <f>N773*$R$3</f>
        <v>0.44999999999999996</v>
      </c>
    </row>
    <row r="774" spans="1:15">
      <c r="A774">
        <v>773</v>
      </c>
      <c r="B774">
        <f>DAY($F774)</f>
        <v>23</v>
      </c>
      <c r="C774" t="str">
        <f>TEXT(F774,"mmmm")</f>
        <v>July</v>
      </c>
      <c r="D774">
        <f>MONTH($F774)</f>
        <v>7</v>
      </c>
      <c r="E774">
        <f>YEAR($F774)</f>
        <v>2023</v>
      </c>
      <c r="F774" s="10">
        <v>45130</v>
      </c>
      <c r="G774" t="s">
        <v>802</v>
      </c>
      <c r="H774" t="s">
        <v>24</v>
      </c>
      <c r="I774">
        <v>25</v>
      </c>
      <c r="J774" t="str" cm="1">
        <f t="array" ref="J774">_xlfn.IFS(I774&lt;=30, "Young Adult", I774&gt;=50, "Senior", I774&gt;30, "Adult")</f>
        <v>Young Adult</v>
      </c>
      <c r="K774" t="s">
        <v>9</v>
      </c>
      <c r="L774">
        <v>4</v>
      </c>
      <c r="M774">
        <v>500</v>
      </c>
      <c r="N774">
        <f>L774 * M774</f>
        <v>2000</v>
      </c>
      <c r="O774">
        <f>N774*$R$3</f>
        <v>30</v>
      </c>
    </row>
    <row r="775" spans="1:15">
      <c r="A775">
        <v>774</v>
      </c>
      <c r="B775">
        <f>DAY($F775)</f>
        <v>12</v>
      </c>
      <c r="C775" t="str">
        <f>TEXT(F775,"mmmm")</f>
        <v>April</v>
      </c>
      <c r="D775">
        <f>MONTH($F775)</f>
        <v>4</v>
      </c>
      <c r="E775">
        <f>YEAR($F775)</f>
        <v>2023</v>
      </c>
      <c r="F775" s="10">
        <v>45028</v>
      </c>
      <c r="G775" t="s">
        <v>803</v>
      </c>
      <c r="H775" t="s">
        <v>27</v>
      </c>
      <c r="I775">
        <v>40</v>
      </c>
      <c r="J775" t="str" cm="1">
        <f t="array" ref="J775">_xlfn.IFS(I775&lt;=30, "Young Adult", I775&gt;=50, "Senior", I775&gt;30, "Adult")</f>
        <v>Adult</v>
      </c>
      <c r="K775" t="s">
        <v>8</v>
      </c>
      <c r="L775">
        <v>2</v>
      </c>
      <c r="M775">
        <v>25</v>
      </c>
      <c r="N775">
        <f>L775 * M775</f>
        <v>50</v>
      </c>
      <c r="O775">
        <f>N775*$R$3</f>
        <v>0.75</v>
      </c>
    </row>
    <row r="776" spans="1:15">
      <c r="A776">
        <v>775</v>
      </c>
      <c r="B776">
        <f>DAY($F776)</f>
        <v>8</v>
      </c>
      <c r="C776" t="str">
        <f>TEXT(F776,"mmmm")</f>
        <v>February</v>
      </c>
      <c r="D776">
        <f>MONTH($F776)</f>
        <v>2</v>
      </c>
      <c r="E776">
        <f>YEAR($F776)</f>
        <v>2023</v>
      </c>
      <c r="F776" s="10">
        <v>44965</v>
      </c>
      <c r="G776" t="s">
        <v>804</v>
      </c>
      <c r="H776" t="s">
        <v>27</v>
      </c>
      <c r="I776">
        <v>46</v>
      </c>
      <c r="J776" t="str" cm="1">
        <f t="array" ref="J776">_xlfn.IFS(I776&lt;=30, "Young Adult", I776&gt;=50, "Senior", I776&gt;30, "Adult")</f>
        <v>Adult</v>
      </c>
      <c r="K776" t="s">
        <v>9</v>
      </c>
      <c r="L776">
        <v>4</v>
      </c>
      <c r="M776">
        <v>25</v>
      </c>
      <c r="N776">
        <f>L776 * M776</f>
        <v>100</v>
      </c>
      <c r="O776">
        <f>N776*$R$3</f>
        <v>1.5</v>
      </c>
    </row>
    <row r="777" spans="1:15">
      <c r="A777">
        <v>776</v>
      </c>
      <c r="B777">
        <f>DAY($F777)</f>
        <v>31</v>
      </c>
      <c r="C777" t="str">
        <f>TEXT(F777,"mmmm")</f>
        <v>October</v>
      </c>
      <c r="D777">
        <f>MONTH($F777)</f>
        <v>10</v>
      </c>
      <c r="E777">
        <f>YEAR($F777)</f>
        <v>2023</v>
      </c>
      <c r="F777" s="10">
        <v>45230</v>
      </c>
      <c r="G777" t="s">
        <v>805</v>
      </c>
      <c r="H777" t="s">
        <v>24</v>
      </c>
      <c r="I777">
        <v>35</v>
      </c>
      <c r="J777" t="str" cm="1">
        <f t="array" ref="J777">_xlfn.IFS(I777&lt;=30, "Young Adult", I777&gt;=50, "Senior", I777&gt;30, "Adult")</f>
        <v>Adult</v>
      </c>
      <c r="K777" t="s">
        <v>8</v>
      </c>
      <c r="L777">
        <v>3</v>
      </c>
      <c r="M777">
        <v>30</v>
      </c>
      <c r="N777">
        <f>L777 * M777</f>
        <v>90</v>
      </c>
      <c r="O777">
        <f>N777*$R$3</f>
        <v>1.3499999999999999</v>
      </c>
    </row>
    <row r="778" spans="1:15">
      <c r="A778">
        <v>777</v>
      </c>
      <c r="B778">
        <f>DAY($F778)</f>
        <v>20</v>
      </c>
      <c r="C778" t="str">
        <f>TEXT(F778,"mmmm")</f>
        <v>December</v>
      </c>
      <c r="D778">
        <f>MONTH($F778)</f>
        <v>12</v>
      </c>
      <c r="E778">
        <f>YEAR($F778)</f>
        <v>2023</v>
      </c>
      <c r="F778" s="10">
        <v>45280</v>
      </c>
      <c r="G778" t="s">
        <v>806</v>
      </c>
      <c r="H778" t="s">
        <v>24</v>
      </c>
      <c r="I778">
        <v>48</v>
      </c>
      <c r="J778" t="str" cm="1">
        <f t="array" ref="J778">_xlfn.IFS(I778&lt;=30, "Young Adult", I778&gt;=50, "Senior", I778&gt;30, "Adult")</f>
        <v>Adult</v>
      </c>
      <c r="K778" t="s">
        <v>9</v>
      </c>
      <c r="L778">
        <v>3</v>
      </c>
      <c r="M778">
        <v>50</v>
      </c>
      <c r="N778">
        <f>L778 * M778</f>
        <v>150</v>
      </c>
      <c r="O778">
        <f>N778*$R$3</f>
        <v>2.25</v>
      </c>
    </row>
    <row r="779" spans="1:15">
      <c r="A779">
        <v>778</v>
      </c>
      <c r="B779">
        <f>DAY($F779)</f>
        <v>18</v>
      </c>
      <c r="C779" t="str">
        <f>TEXT(F779,"mmmm")</f>
        <v>November</v>
      </c>
      <c r="D779">
        <f>MONTH($F779)</f>
        <v>11</v>
      </c>
      <c r="E779">
        <f>YEAR($F779)</f>
        <v>2023</v>
      </c>
      <c r="F779" s="10">
        <v>45248</v>
      </c>
      <c r="G779" t="s">
        <v>807</v>
      </c>
      <c r="H779" t="s">
        <v>27</v>
      </c>
      <c r="I779">
        <v>47</v>
      </c>
      <c r="J779" t="str" cm="1">
        <f t="array" ref="J779">_xlfn.IFS(I779&lt;=30, "Young Adult", I779&gt;=50, "Senior", I779&gt;30, "Adult")</f>
        <v>Adult</v>
      </c>
      <c r="K779" t="s">
        <v>7</v>
      </c>
      <c r="L779">
        <v>4</v>
      </c>
      <c r="M779">
        <v>25</v>
      </c>
      <c r="N779">
        <f>L779 * M779</f>
        <v>100</v>
      </c>
      <c r="O779">
        <f>N779*$R$3</f>
        <v>1.5</v>
      </c>
    </row>
    <row r="780" spans="1:15">
      <c r="A780">
        <v>779</v>
      </c>
      <c r="B780">
        <f>DAY($F780)</f>
        <v>5</v>
      </c>
      <c r="C780" t="str">
        <f>TEXT(F780,"mmmm")</f>
        <v>May</v>
      </c>
      <c r="D780">
        <f>MONTH($F780)</f>
        <v>5</v>
      </c>
      <c r="E780">
        <f>YEAR($F780)</f>
        <v>2023</v>
      </c>
      <c r="F780" s="10">
        <v>45051</v>
      </c>
      <c r="G780" t="s">
        <v>808</v>
      </c>
      <c r="H780" t="s">
        <v>27</v>
      </c>
      <c r="I780">
        <v>56</v>
      </c>
      <c r="J780" t="str" cm="1">
        <f t="array" ref="J780">_xlfn.IFS(I780&lt;=30, "Young Adult", I780&gt;=50, "Senior", I780&gt;30, "Adult")</f>
        <v>Senior</v>
      </c>
      <c r="K780" t="s">
        <v>9</v>
      </c>
      <c r="L780">
        <v>2</v>
      </c>
      <c r="M780">
        <v>500</v>
      </c>
      <c r="N780">
        <f>L780 * M780</f>
        <v>1000</v>
      </c>
      <c r="O780">
        <f>N780*$R$3</f>
        <v>15</v>
      </c>
    </row>
    <row r="781" spans="1:15">
      <c r="A781">
        <v>780</v>
      </c>
      <c r="B781">
        <f>DAY($F781)</f>
        <v>22</v>
      </c>
      <c r="C781" t="str">
        <f>TEXT(F781,"mmmm")</f>
        <v>February</v>
      </c>
      <c r="D781">
        <f>MONTH($F781)</f>
        <v>2</v>
      </c>
      <c r="E781">
        <f>YEAR($F781)</f>
        <v>2023</v>
      </c>
      <c r="F781" s="10">
        <v>44979</v>
      </c>
      <c r="G781" t="s">
        <v>809</v>
      </c>
      <c r="H781" t="s">
        <v>24</v>
      </c>
      <c r="I781">
        <v>52</v>
      </c>
      <c r="J781" t="str" cm="1">
        <f t="array" ref="J781">_xlfn.IFS(I781&lt;=30, "Young Adult", I781&gt;=50, "Senior", I781&gt;30, "Adult")</f>
        <v>Senior</v>
      </c>
      <c r="K781" t="s">
        <v>9</v>
      </c>
      <c r="L781">
        <v>2</v>
      </c>
      <c r="M781">
        <v>25</v>
      </c>
      <c r="N781">
        <f>L781 * M781</f>
        <v>50</v>
      </c>
      <c r="O781">
        <f>N781*$R$3</f>
        <v>0.75</v>
      </c>
    </row>
    <row r="782" spans="1:15">
      <c r="A782">
        <v>781</v>
      </c>
      <c r="B782">
        <f>DAY($F782)</f>
        <v>23</v>
      </c>
      <c r="C782" t="str">
        <f>TEXT(F782,"mmmm")</f>
        <v>December</v>
      </c>
      <c r="D782">
        <f>MONTH($F782)</f>
        <v>12</v>
      </c>
      <c r="E782">
        <f>YEAR($F782)</f>
        <v>2023</v>
      </c>
      <c r="F782" s="10">
        <v>45283</v>
      </c>
      <c r="G782" t="s">
        <v>810</v>
      </c>
      <c r="H782" t="s">
        <v>24</v>
      </c>
      <c r="I782">
        <v>35</v>
      </c>
      <c r="J782" t="str" cm="1">
        <f t="array" ref="J782">_xlfn.IFS(I782&lt;=30, "Young Adult", I782&gt;=50, "Senior", I782&gt;30, "Adult")</f>
        <v>Adult</v>
      </c>
      <c r="K782" t="s">
        <v>7</v>
      </c>
      <c r="L782">
        <v>1</v>
      </c>
      <c r="M782">
        <v>500</v>
      </c>
      <c r="N782">
        <f>L782 * M782</f>
        <v>500</v>
      </c>
      <c r="O782">
        <f>N782*$R$3</f>
        <v>7.5</v>
      </c>
    </row>
    <row r="783" spans="1:15">
      <c r="A783">
        <v>782</v>
      </c>
      <c r="B783">
        <f>DAY($F783)</f>
        <v>4</v>
      </c>
      <c r="C783" t="str">
        <f>TEXT(F783,"mmmm")</f>
        <v>June</v>
      </c>
      <c r="D783">
        <f>MONTH($F783)</f>
        <v>6</v>
      </c>
      <c r="E783">
        <f>YEAR($F783)</f>
        <v>2023</v>
      </c>
      <c r="F783" s="10">
        <v>45081</v>
      </c>
      <c r="G783" t="s">
        <v>811</v>
      </c>
      <c r="H783" t="s">
        <v>24</v>
      </c>
      <c r="I783">
        <v>59</v>
      </c>
      <c r="J783" t="str" cm="1">
        <f t="array" ref="J783">_xlfn.IFS(I783&lt;=30, "Young Adult", I783&gt;=50, "Senior", I783&gt;30, "Adult")</f>
        <v>Senior</v>
      </c>
      <c r="K783" t="s">
        <v>8</v>
      </c>
      <c r="L783">
        <v>3</v>
      </c>
      <c r="M783">
        <v>300</v>
      </c>
      <c r="N783">
        <f>L783 * M783</f>
        <v>900</v>
      </c>
      <c r="O783">
        <f>N783*$R$3</f>
        <v>13.5</v>
      </c>
    </row>
    <row r="784" spans="1:15">
      <c r="A784">
        <v>783</v>
      </c>
      <c r="B784">
        <f>DAY($F784)</f>
        <v>17</v>
      </c>
      <c r="C784" t="str">
        <f>TEXT(F784,"mmmm")</f>
        <v>December</v>
      </c>
      <c r="D784">
        <f>MONTH($F784)</f>
        <v>12</v>
      </c>
      <c r="E784">
        <f>YEAR($F784)</f>
        <v>2023</v>
      </c>
      <c r="F784" s="10">
        <v>45277</v>
      </c>
      <c r="G784" t="s">
        <v>812</v>
      </c>
      <c r="H784" t="s">
        <v>27</v>
      </c>
      <c r="I784">
        <v>56</v>
      </c>
      <c r="J784" t="str" cm="1">
        <f t="array" ref="J784">_xlfn.IFS(I784&lt;=30, "Young Adult", I784&gt;=50, "Senior", I784&gt;30, "Adult")</f>
        <v>Senior</v>
      </c>
      <c r="K784" t="s">
        <v>8</v>
      </c>
      <c r="L784">
        <v>1</v>
      </c>
      <c r="M784">
        <v>300</v>
      </c>
      <c r="N784">
        <f>L784 * M784</f>
        <v>300</v>
      </c>
      <c r="O784">
        <f>N784*$R$3</f>
        <v>4.5</v>
      </c>
    </row>
    <row r="785" spans="1:15">
      <c r="A785">
        <v>784</v>
      </c>
      <c r="B785">
        <f>DAY($F785)</f>
        <v>4</v>
      </c>
      <c r="C785" t="str">
        <f>TEXT(F785,"mmmm")</f>
        <v>November</v>
      </c>
      <c r="D785">
        <f>MONTH($F785)</f>
        <v>11</v>
      </c>
      <c r="E785">
        <f>YEAR($F785)</f>
        <v>2023</v>
      </c>
      <c r="F785" s="10">
        <v>45234</v>
      </c>
      <c r="G785" t="s">
        <v>813</v>
      </c>
      <c r="H785" t="s">
        <v>27</v>
      </c>
      <c r="I785">
        <v>34</v>
      </c>
      <c r="J785" t="str" cm="1">
        <f t="array" ref="J785">_xlfn.IFS(I785&lt;=30, "Young Adult", I785&gt;=50, "Senior", I785&gt;30, "Adult")</f>
        <v>Adult</v>
      </c>
      <c r="K785" t="s">
        <v>9</v>
      </c>
      <c r="L785">
        <v>1</v>
      </c>
      <c r="M785">
        <v>500</v>
      </c>
      <c r="N785">
        <f>L785 * M785</f>
        <v>500</v>
      </c>
      <c r="O785">
        <f>N785*$R$3</f>
        <v>7.5</v>
      </c>
    </row>
    <row r="786" spans="1:15">
      <c r="A786">
        <v>785</v>
      </c>
      <c r="B786">
        <f>DAY($F786)</f>
        <v>3</v>
      </c>
      <c r="C786" t="str">
        <f>TEXT(F786,"mmmm")</f>
        <v>March</v>
      </c>
      <c r="D786">
        <f>MONTH($F786)</f>
        <v>3</v>
      </c>
      <c r="E786">
        <f>YEAR($F786)</f>
        <v>2023</v>
      </c>
      <c r="F786" s="10">
        <v>44988</v>
      </c>
      <c r="G786" t="s">
        <v>814</v>
      </c>
      <c r="H786" t="s">
        <v>27</v>
      </c>
      <c r="I786">
        <v>31</v>
      </c>
      <c r="J786" t="str" cm="1">
        <f t="array" ref="J786">_xlfn.IFS(I786&lt;=30, "Young Adult", I786&gt;=50, "Senior", I786&gt;30, "Adult")</f>
        <v>Adult</v>
      </c>
      <c r="K786" t="s">
        <v>7</v>
      </c>
      <c r="L786">
        <v>4</v>
      </c>
      <c r="M786">
        <v>50</v>
      </c>
      <c r="N786">
        <f>L786 * M786</f>
        <v>200</v>
      </c>
      <c r="O786">
        <f>N786*$R$3</f>
        <v>3</v>
      </c>
    </row>
    <row r="787" spans="1:15">
      <c r="A787">
        <v>786</v>
      </c>
      <c r="B787">
        <f>DAY($F787)</f>
        <v>17</v>
      </c>
      <c r="C787" t="str">
        <f>TEXT(F787,"mmmm")</f>
        <v>October</v>
      </c>
      <c r="D787">
        <f>MONTH($F787)</f>
        <v>10</v>
      </c>
      <c r="E787">
        <f>YEAR($F787)</f>
        <v>2023</v>
      </c>
      <c r="F787" s="10">
        <v>45216</v>
      </c>
      <c r="G787" t="s">
        <v>815</v>
      </c>
      <c r="H787" t="s">
        <v>24</v>
      </c>
      <c r="I787">
        <v>48</v>
      </c>
      <c r="J787" t="str" cm="1">
        <f t="array" ref="J787">_xlfn.IFS(I787&lt;=30, "Young Adult", I787&gt;=50, "Senior", I787&gt;30, "Adult")</f>
        <v>Adult</v>
      </c>
      <c r="K787" t="s">
        <v>8</v>
      </c>
      <c r="L787">
        <v>4</v>
      </c>
      <c r="M787">
        <v>25</v>
      </c>
      <c r="N787">
        <f>L787 * M787</f>
        <v>100</v>
      </c>
      <c r="O787">
        <f>N787*$R$3</f>
        <v>1.5</v>
      </c>
    </row>
    <row r="788" spans="1:15">
      <c r="A788">
        <v>787</v>
      </c>
      <c r="B788">
        <f>DAY($F788)</f>
        <v>22</v>
      </c>
      <c r="C788" t="str">
        <f>TEXT(F788,"mmmm")</f>
        <v>January</v>
      </c>
      <c r="D788">
        <f>MONTH($F788)</f>
        <v>1</v>
      </c>
      <c r="E788">
        <f>YEAR($F788)</f>
        <v>2023</v>
      </c>
      <c r="F788" s="10">
        <v>44948</v>
      </c>
      <c r="G788" t="s">
        <v>816</v>
      </c>
      <c r="H788" t="s">
        <v>24</v>
      </c>
      <c r="I788">
        <v>41</v>
      </c>
      <c r="J788" t="str" cm="1">
        <f t="array" ref="J788">_xlfn.IFS(I788&lt;=30, "Young Adult", I788&gt;=50, "Senior", I788&gt;30, "Adult")</f>
        <v>Adult</v>
      </c>
      <c r="K788" t="s">
        <v>9</v>
      </c>
      <c r="L788">
        <v>1</v>
      </c>
      <c r="M788">
        <v>25</v>
      </c>
      <c r="N788">
        <f>L788 * M788</f>
        <v>25</v>
      </c>
      <c r="O788">
        <f>N788*$R$3</f>
        <v>0.375</v>
      </c>
    </row>
    <row r="789" spans="1:15">
      <c r="A789">
        <v>788</v>
      </c>
      <c r="B789">
        <f>DAY($F789)</f>
        <v>27</v>
      </c>
      <c r="C789" t="str">
        <f>TEXT(F789,"mmmm")</f>
        <v>June</v>
      </c>
      <c r="D789">
        <f>MONTH($F789)</f>
        <v>6</v>
      </c>
      <c r="E789">
        <f>YEAR($F789)</f>
        <v>2023</v>
      </c>
      <c r="F789" s="10">
        <v>45104</v>
      </c>
      <c r="G789" t="s">
        <v>817</v>
      </c>
      <c r="H789" t="s">
        <v>27</v>
      </c>
      <c r="I789">
        <v>52</v>
      </c>
      <c r="J789" t="str" cm="1">
        <f t="array" ref="J789">_xlfn.IFS(I789&lt;=30, "Young Adult", I789&gt;=50, "Senior", I789&gt;30, "Adult")</f>
        <v>Senior</v>
      </c>
      <c r="K789" t="s">
        <v>7</v>
      </c>
      <c r="L789">
        <v>3</v>
      </c>
      <c r="M789">
        <v>300</v>
      </c>
      <c r="N789">
        <f>L789 * M789</f>
        <v>900</v>
      </c>
      <c r="O789">
        <f>N789*$R$3</f>
        <v>13.5</v>
      </c>
    </row>
    <row r="790" spans="1:15">
      <c r="A790">
        <v>789</v>
      </c>
      <c r="B790">
        <f>DAY($F790)</f>
        <v>30</v>
      </c>
      <c r="C790" t="str">
        <f>TEXT(F790,"mmmm")</f>
        <v>September</v>
      </c>
      <c r="D790">
        <f>MONTH($F790)</f>
        <v>9</v>
      </c>
      <c r="E790">
        <f>YEAR($F790)</f>
        <v>2023</v>
      </c>
      <c r="F790" s="10">
        <v>45199</v>
      </c>
      <c r="G790" t="s">
        <v>818</v>
      </c>
      <c r="H790" t="s">
        <v>27</v>
      </c>
      <c r="I790">
        <v>61</v>
      </c>
      <c r="J790" t="str" cm="1">
        <f t="array" ref="J790">_xlfn.IFS(I790&lt;=30, "Young Adult", I790&gt;=50, "Senior", I790&gt;30, "Adult")</f>
        <v>Senior</v>
      </c>
      <c r="K790" t="s">
        <v>8</v>
      </c>
      <c r="L790">
        <v>4</v>
      </c>
      <c r="M790">
        <v>500</v>
      </c>
      <c r="N790">
        <f>L790 * M790</f>
        <v>2000</v>
      </c>
      <c r="O790">
        <f>N790*$R$3</f>
        <v>30</v>
      </c>
    </row>
    <row r="791" spans="1:15">
      <c r="A791">
        <v>790</v>
      </c>
      <c r="B791">
        <f>DAY($F791)</f>
        <v>8</v>
      </c>
      <c r="C791" t="str">
        <f>TEXT(F791,"mmmm")</f>
        <v>August</v>
      </c>
      <c r="D791">
        <f>MONTH($F791)</f>
        <v>8</v>
      </c>
      <c r="E791">
        <f>YEAR($F791)</f>
        <v>2023</v>
      </c>
      <c r="F791" s="10">
        <v>45146</v>
      </c>
      <c r="G791" t="s">
        <v>819</v>
      </c>
      <c r="H791" t="s">
        <v>24</v>
      </c>
      <c r="I791">
        <v>62</v>
      </c>
      <c r="J791" t="str" cm="1">
        <f t="array" ref="J791">_xlfn.IFS(I791&lt;=30, "Young Adult", I791&gt;=50, "Senior", I791&gt;30, "Adult")</f>
        <v>Senior</v>
      </c>
      <c r="K791" t="s">
        <v>8</v>
      </c>
      <c r="L791">
        <v>1</v>
      </c>
      <c r="M791">
        <v>25</v>
      </c>
      <c r="N791">
        <f>L791 * M791</f>
        <v>25</v>
      </c>
      <c r="O791">
        <f>N791*$R$3</f>
        <v>0.375</v>
      </c>
    </row>
    <row r="792" spans="1:15">
      <c r="A792">
        <v>791</v>
      </c>
      <c r="B792">
        <f>DAY($F792)</f>
        <v>5</v>
      </c>
      <c r="C792" t="str">
        <f>TEXT(F792,"mmmm")</f>
        <v>December</v>
      </c>
      <c r="D792">
        <f>MONTH($F792)</f>
        <v>12</v>
      </c>
      <c r="E792">
        <f>YEAR($F792)</f>
        <v>2023</v>
      </c>
      <c r="F792" s="10">
        <v>45265</v>
      </c>
      <c r="G792" t="s">
        <v>820</v>
      </c>
      <c r="H792" t="s">
        <v>27</v>
      </c>
      <c r="I792">
        <v>51</v>
      </c>
      <c r="J792" t="str" cm="1">
        <f t="array" ref="J792">_xlfn.IFS(I792&lt;=30, "Young Adult", I792&gt;=50, "Senior", I792&gt;30, "Adult")</f>
        <v>Senior</v>
      </c>
      <c r="K792" t="s">
        <v>7</v>
      </c>
      <c r="L792">
        <v>1</v>
      </c>
      <c r="M792">
        <v>25</v>
      </c>
      <c r="N792">
        <f>L792 * M792</f>
        <v>25</v>
      </c>
      <c r="O792">
        <f>N792*$R$3</f>
        <v>0.375</v>
      </c>
    </row>
    <row r="793" spans="1:15">
      <c r="A793">
        <v>792</v>
      </c>
      <c r="B793">
        <f>DAY($F793)</f>
        <v>9</v>
      </c>
      <c r="C793" t="str">
        <f>TEXT(F793,"mmmm")</f>
        <v>July</v>
      </c>
      <c r="D793">
        <f>MONTH($F793)</f>
        <v>7</v>
      </c>
      <c r="E793">
        <f>YEAR($F793)</f>
        <v>2023</v>
      </c>
      <c r="F793" s="10">
        <v>45116</v>
      </c>
      <c r="G793" t="s">
        <v>821</v>
      </c>
      <c r="H793" t="s">
        <v>27</v>
      </c>
      <c r="I793">
        <v>20</v>
      </c>
      <c r="J793" t="str" cm="1">
        <f t="array" ref="J793">_xlfn.IFS(I793&lt;=30, "Young Adult", I793&gt;=50, "Senior", I793&gt;30, "Adult")</f>
        <v>Young Adult</v>
      </c>
      <c r="K793" t="s">
        <v>7</v>
      </c>
      <c r="L793">
        <v>1</v>
      </c>
      <c r="M793">
        <v>50</v>
      </c>
      <c r="N793">
        <f>L793 * M793</f>
        <v>50</v>
      </c>
      <c r="O793">
        <f>N793*$R$3</f>
        <v>0.75</v>
      </c>
    </row>
    <row r="794" spans="1:15">
      <c r="A794">
        <v>793</v>
      </c>
      <c r="B794">
        <f>DAY($F794)</f>
        <v>5</v>
      </c>
      <c r="C794" t="str">
        <f>TEXT(F794,"mmmm")</f>
        <v>February</v>
      </c>
      <c r="D794">
        <f>MONTH($F794)</f>
        <v>2</v>
      </c>
      <c r="E794">
        <f>YEAR($F794)</f>
        <v>2023</v>
      </c>
      <c r="F794" s="10">
        <v>44962</v>
      </c>
      <c r="G794" t="s">
        <v>822</v>
      </c>
      <c r="H794" t="s">
        <v>24</v>
      </c>
      <c r="I794">
        <v>54</v>
      </c>
      <c r="J794" t="str" cm="1">
        <f t="array" ref="J794">_xlfn.IFS(I794&lt;=30, "Young Adult", I794&gt;=50, "Senior", I794&gt;30, "Adult")</f>
        <v>Senior</v>
      </c>
      <c r="K794" t="s">
        <v>7</v>
      </c>
      <c r="L794">
        <v>1</v>
      </c>
      <c r="M794">
        <v>30</v>
      </c>
      <c r="N794">
        <f>L794 * M794</f>
        <v>30</v>
      </c>
      <c r="O794">
        <f>N794*$R$3</f>
        <v>0.44999999999999996</v>
      </c>
    </row>
    <row r="795" spans="1:15">
      <c r="A795">
        <v>794</v>
      </c>
      <c r="B795">
        <f>DAY($F795)</f>
        <v>17</v>
      </c>
      <c r="C795" t="str">
        <f>TEXT(F795,"mmmm")</f>
        <v>September</v>
      </c>
      <c r="D795">
        <f>MONTH($F795)</f>
        <v>9</v>
      </c>
      <c r="E795">
        <f>YEAR($F795)</f>
        <v>2023</v>
      </c>
      <c r="F795" s="10">
        <v>45186</v>
      </c>
      <c r="G795" t="s">
        <v>823</v>
      </c>
      <c r="H795" t="s">
        <v>27</v>
      </c>
      <c r="I795">
        <v>60</v>
      </c>
      <c r="J795" t="str" cm="1">
        <f t="array" ref="J795">_xlfn.IFS(I795&lt;=30, "Young Adult", I795&gt;=50, "Senior", I795&gt;30, "Adult")</f>
        <v>Senior</v>
      </c>
      <c r="K795" t="s">
        <v>7</v>
      </c>
      <c r="L795">
        <v>1</v>
      </c>
      <c r="M795">
        <v>300</v>
      </c>
      <c r="N795">
        <f>L795 * M795</f>
        <v>300</v>
      </c>
      <c r="O795">
        <f>N795*$R$3</f>
        <v>4.5</v>
      </c>
    </row>
    <row r="796" spans="1:15">
      <c r="A796">
        <v>795</v>
      </c>
      <c r="B796">
        <f>DAY($F796)</f>
        <v>28</v>
      </c>
      <c r="C796" t="str">
        <f>TEXT(F796,"mmmm")</f>
        <v>November</v>
      </c>
      <c r="D796">
        <f>MONTH($F796)</f>
        <v>11</v>
      </c>
      <c r="E796">
        <f>YEAR($F796)</f>
        <v>2023</v>
      </c>
      <c r="F796" s="10">
        <v>45258</v>
      </c>
      <c r="G796" t="s">
        <v>824</v>
      </c>
      <c r="H796" t="s">
        <v>24</v>
      </c>
      <c r="I796">
        <v>57</v>
      </c>
      <c r="J796" t="str" cm="1">
        <f t="array" ref="J796">_xlfn.IFS(I796&lt;=30, "Young Adult", I796&gt;=50, "Senior", I796&gt;30, "Adult")</f>
        <v>Senior</v>
      </c>
      <c r="K796" t="s">
        <v>9</v>
      </c>
      <c r="L796">
        <v>1</v>
      </c>
      <c r="M796">
        <v>300</v>
      </c>
      <c r="N796">
        <f>L796 * M796</f>
        <v>300</v>
      </c>
      <c r="O796">
        <f>N796*$R$3</f>
        <v>4.5</v>
      </c>
    </row>
    <row r="797" spans="1:15">
      <c r="A797">
        <v>796</v>
      </c>
      <c r="B797">
        <f>DAY($F797)</f>
        <v>24</v>
      </c>
      <c r="C797" t="str">
        <f>TEXT(F797,"mmmm")</f>
        <v>June</v>
      </c>
      <c r="D797">
        <f>MONTH($F797)</f>
        <v>6</v>
      </c>
      <c r="E797">
        <f>YEAR($F797)</f>
        <v>2023</v>
      </c>
      <c r="F797" s="10">
        <v>45101</v>
      </c>
      <c r="G797" t="s">
        <v>825</v>
      </c>
      <c r="H797" t="s">
        <v>24</v>
      </c>
      <c r="I797">
        <v>43</v>
      </c>
      <c r="J797" t="str" cm="1">
        <f t="array" ref="J797">_xlfn.IFS(I797&lt;=30, "Young Adult", I797&gt;=50, "Senior", I797&gt;30, "Adult")</f>
        <v>Adult</v>
      </c>
      <c r="K797" t="s">
        <v>7</v>
      </c>
      <c r="L797">
        <v>4</v>
      </c>
      <c r="M797">
        <v>30</v>
      </c>
      <c r="N797">
        <f>L797 * M797</f>
        <v>120</v>
      </c>
      <c r="O797">
        <f>N797*$R$3</f>
        <v>1.7999999999999998</v>
      </c>
    </row>
    <row r="798" spans="1:15">
      <c r="A798">
        <v>797</v>
      </c>
      <c r="B798">
        <f>DAY($F798)</f>
        <v>7</v>
      </c>
      <c r="C798" t="str">
        <f>TEXT(F798,"mmmm")</f>
        <v>January</v>
      </c>
      <c r="D798">
        <f>MONTH($F798)</f>
        <v>1</v>
      </c>
      <c r="E798">
        <f>YEAR($F798)</f>
        <v>2023</v>
      </c>
      <c r="F798" s="10">
        <v>44933</v>
      </c>
      <c r="G798" t="s">
        <v>826</v>
      </c>
      <c r="H798" t="s">
        <v>24</v>
      </c>
      <c r="I798">
        <v>40</v>
      </c>
      <c r="J798" t="str" cm="1">
        <f t="array" ref="J798">_xlfn.IFS(I798&lt;=30, "Young Adult", I798&gt;=50, "Senior", I798&gt;30, "Adult")</f>
        <v>Adult</v>
      </c>
      <c r="K798" t="s">
        <v>8</v>
      </c>
      <c r="L798">
        <v>3</v>
      </c>
      <c r="M798">
        <v>25</v>
      </c>
      <c r="N798">
        <f>L798 * M798</f>
        <v>75</v>
      </c>
      <c r="O798">
        <f>N798*$R$3</f>
        <v>1.125</v>
      </c>
    </row>
    <row r="799" spans="1:15">
      <c r="A799">
        <v>798</v>
      </c>
      <c r="B799">
        <f>DAY($F799)</f>
        <v>4</v>
      </c>
      <c r="C799" t="str">
        <f>TEXT(F799,"mmmm")</f>
        <v>August</v>
      </c>
      <c r="D799">
        <f>MONTH($F799)</f>
        <v>8</v>
      </c>
      <c r="E799">
        <f>YEAR($F799)</f>
        <v>2023</v>
      </c>
      <c r="F799" s="10">
        <v>45142</v>
      </c>
      <c r="G799" t="s">
        <v>827</v>
      </c>
      <c r="H799" t="s">
        <v>24</v>
      </c>
      <c r="I799">
        <v>61</v>
      </c>
      <c r="J799" t="str" cm="1">
        <f t="array" ref="J799">_xlfn.IFS(I799&lt;=30, "Young Adult", I799&gt;=50, "Senior", I799&gt;30, "Adult")</f>
        <v>Senior</v>
      </c>
      <c r="K799" t="s">
        <v>8</v>
      </c>
      <c r="L799">
        <v>1</v>
      </c>
      <c r="M799">
        <v>50</v>
      </c>
      <c r="N799">
        <f>L799 * M799</f>
        <v>50</v>
      </c>
      <c r="O799">
        <f>N799*$R$3</f>
        <v>0.75</v>
      </c>
    </row>
    <row r="800" spans="1:15">
      <c r="A800">
        <v>799</v>
      </c>
      <c r="B800">
        <f>DAY($F800)</f>
        <v>8</v>
      </c>
      <c r="C800" t="str">
        <f>TEXT(F800,"mmmm")</f>
        <v>September</v>
      </c>
      <c r="D800">
        <f>MONTH($F800)</f>
        <v>9</v>
      </c>
      <c r="E800">
        <f>YEAR($F800)</f>
        <v>2023</v>
      </c>
      <c r="F800" s="10">
        <v>45177</v>
      </c>
      <c r="G800" t="s">
        <v>828</v>
      </c>
      <c r="H800" t="s">
        <v>24</v>
      </c>
      <c r="I800">
        <v>56</v>
      </c>
      <c r="J800" t="str" cm="1">
        <f t="array" ref="J800">_xlfn.IFS(I800&lt;=30, "Young Adult", I800&gt;=50, "Senior", I800&gt;30, "Adult")</f>
        <v>Senior</v>
      </c>
      <c r="K800" t="s">
        <v>9</v>
      </c>
      <c r="L800">
        <v>2</v>
      </c>
      <c r="M800">
        <v>50</v>
      </c>
      <c r="N800">
        <f>L800 * M800</f>
        <v>100</v>
      </c>
      <c r="O800">
        <f>N800*$R$3</f>
        <v>1.5</v>
      </c>
    </row>
    <row r="801" spans="1:15">
      <c r="A801">
        <v>800</v>
      </c>
      <c r="B801">
        <f>DAY($F801)</f>
        <v>24</v>
      </c>
      <c r="C801" t="str">
        <f>TEXT(F801,"mmmm")</f>
        <v>February</v>
      </c>
      <c r="D801">
        <f>MONTH($F801)</f>
        <v>2</v>
      </c>
      <c r="E801">
        <f>YEAR($F801)</f>
        <v>2023</v>
      </c>
      <c r="F801" s="10">
        <v>44981</v>
      </c>
      <c r="G801" t="s">
        <v>829</v>
      </c>
      <c r="H801" t="s">
        <v>24</v>
      </c>
      <c r="I801">
        <v>32</v>
      </c>
      <c r="J801" t="str" cm="1">
        <f t="array" ref="J801">_xlfn.IFS(I801&lt;=30, "Young Adult", I801&gt;=50, "Senior", I801&gt;30, "Adult")</f>
        <v>Adult</v>
      </c>
      <c r="K801" t="s">
        <v>8</v>
      </c>
      <c r="L801">
        <v>4</v>
      </c>
      <c r="M801">
        <v>300</v>
      </c>
      <c r="N801">
        <f>L801 * M801</f>
        <v>1200</v>
      </c>
      <c r="O801">
        <f>N801*$R$3</f>
        <v>18</v>
      </c>
    </row>
    <row r="802" spans="1:15">
      <c r="A802">
        <v>801</v>
      </c>
      <c r="B802">
        <f>DAY($F802)</f>
        <v>10</v>
      </c>
      <c r="C802" t="str">
        <f>TEXT(F802,"mmmm")</f>
        <v>August</v>
      </c>
      <c r="D802">
        <f>MONTH($F802)</f>
        <v>8</v>
      </c>
      <c r="E802">
        <f>YEAR($F802)</f>
        <v>2023</v>
      </c>
      <c r="F802" s="10">
        <v>45148</v>
      </c>
      <c r="G802" t="s">
        <v>830</v>
      </c>
      <c r="H802" t="s">
        <v>24</v>
      </c>
      <c r="I802">
        <v>21</v>
      </c>
      <c r="J802" t="str" cm="1">
        <f t="array" ref="J802">_xlfn.IFS(I802&lt;=30, "Young Adult", I802&gt;=50, "Senior", I802&gt;30, "Adult")</f>
        <v>Young Adult</v>
      </c>
      <c r="K802" t="s">
        <v>8</v>
      </c>
      <c r="L802">
        <v>4</v>
      </c>
      <c r="M802">
        <v>50</v>
      </c>
      <c r="N802">
        <f>L802 * M802</f>
        <v>200</v>
      </c>
      <c r="O802">
        <f>N802*$R$3</f>
        <v>3</v>
      </c>
    </row>
    <row r="803" spans="1:15">
      <c r="A803">
        <v>802</v>
      </c>
      <c r="B803">
        <f>DAY($F803)</f>
        <v>5</v>
      </c>
      <c r="C803" t="str">
        <f>TEXT(F803,"mmmm")</f>
        <v>July</v>
      </c>
      <c r="D803">
        <f>MONTH($F803)</f>
        <v>7</v>
      </c>
      <c r="E803">
        <f>YEAR($F803)</f>
        <v>2023</v>
      </c>
      <c r="F803" s="10">
        <v>45112</v>
      </c>
      <c r="G803" t="s">
        <v>831</v>
      </c>
      <c r="H803" t="s">
        <v>27</v>
      </c>
      <c r="I803">
        <v>46</v>
      </c>
      <c r="J803" t="str" cm="1">
        <f t="array" ref="J803">_xlfn.IFS(I803&lt;=30, "Young Adult", I803&gt;=50, "Senior", I803&gt;30, "Adult")</f>
        <v>Adult</v>
      </c>
      <c r="K803" t="s">
        <v>7</v>
      </c>
      <c r="L803">
        <v>1</v>
      </c>
      <c r="M803">
        <v>30</v>
      </c>
      <c r="N803">
        <f>L803 * M803</f>
        <v>30</v>
      </c>
      <c r="O803">
        <f>N803*$R$3</f>
        <v>0.44999999999999996</v>
      </c>
    </row>
    <row r="804" spans="1:15">
      <c r="A804">
        <v>803</v>
      </c>
      <c r="B804">
        <f>DAY($F804)</f>
        <v>22</v>
      </c>
      <c r="C804" t="str">
        <f>TEXT(F804,"mmmm")</f>
        <v>November</v>
      </c>
      <c r="D804">
        <f>MONTH($F804)</f>
        <v>11</v>
      </c>
      <c r="E804">
        <f>YEAR($F804)</f>
        <v>2023</v>
      </c>
      <c r="F804" s="10">
        <v>45252</v>
      </c>
      <c r="G804" t="s">
        <v>832</v>
      </c>
      <c r="H804" t="s">
        <v>24</v>
      </c>
      <c r="I804">
        <v>39</v>
      </c>
      <c r="J804" t="str" cm="1">
        <f t="array" ref="J804">_xlfn.IFS(I804&lt;=30, "Young Adult", I804&gt;=50, "Senior", I804&gt;30, "Adult")</f>
        <v>Adult</v>
      </c>
      <c r="K804" t="s">
        <v>8</v>
      </c>
      <c r="L804">
        <v>4</v>
      </c>
      <c r="M804">
        <v>25</v>
      </c>
      <c r="N804">
        <f>L804 * M804</f>
        <v>100</v>
      </c>
      <c r="O804">
        <f>N804*$R$3</f>
        <v>1.5</v>
      </c>
    </row>
    <row r="805" spans="1:15">
      <c r="A805">
        <v>804</v>
      </c>
      <c r="B805">
        <f>DAY($F805)</f>
        <v>24</v>
      </c>
      <c r="C805" t="str">
        <f>TEXT(F805,"mmmm")</f>
        <v>August</v>
      </c>
      <c r="D805">
        <f>MONTH($F805)</f>
        <v>8</v>
      </c>
      <c r="E805">
        <f>YEAR($F805)</f>
        <v>2023</v>
      </c>
      <c r="F805" s="10">
        <v>45162</v>
      </c>
      <c r="G805" t="s">
        <v>833</v>
      </c>
      <c r="H805" t="s">
        <v>24</v>
      </c>
      <c r="I805">
        <v>42</v>
      </c>
      <c r="J805" t="str" cm="1">
        <f t="array" ref="J805">_xlfn.IFS(I805&lt;=30, "Young Adult", I805&gt;=50, "Senior", I805&gt;30, "Adult")</f>
        <v>Adult</v>
      </c>
      <c r="K805" t="s">
        <v>9</v>
      </c>
      <c r="L805">
        <v>1</v>
      </c>
      <c r="M805">
        <v>30</v>
      </c>
      <c r="N805">
        <f>L805 * M805</f>
        <v>30</v>
      </c>
      <c r="O805">
        <f>N805*$R$3</f>
        <v>0.44999999999999996</v>
      </c>
    </row>
    <row r="806" spans="1:15">
      <c r="A806">
        <v>805</v>
      </c>
      <c r="B806">
        <f>DAY($F806)</f>
        <v>29</v>
      </c>
      <c r="C806" t="str">
        <f>TEXT(F806,"mmmm")</f>
        <v>December</v>
      </c>
      <c r="D806">
        <f>MONTH($F806)</f>
        <v>12</v>
      </c>
      <c r="E806">
        <f>YEAR($F806)</f>
        <v>2023</v>
      </c>
      <c r="F806" s="10">
        <v>45289</v>
      </c>
      <c r="G806" t="s">
        <v>834</v>
      </c>
      <c r="H806" t="s">
        <v>27</v>
      </c>
      <c r="I806">
        <v>30</v>
      </c>
      <c r="J806" t="str" cm="1">
        <f t="array" ref="J806">_xlfn.IFS(I806&lt;=30, "Young Adult", I806&gt;=50, "Senior", I806&gt;30, "Adult")</f>
        <v>Young Adult</v>
      </c>
      <c r="K806" t="s">
        <v>7</v>
      </c>
      <c r="L806">
        <v>3</v>
      </c>
      <c r="M806">
        <v>500</v>
      </c>
      <c r="N806">
        <f>L806 * M806</f>
        <v>1500</v>
      </c>
      <c r="O806">
        <f>N806*$R$3</f>
        <v>22.5</v>
      </c>
    </row>
    <row r="807" spans="1:15">
      <c r="A807">
        <v>806</v>
      </c>
      <c r="B807">
        <f>DAY($F807)</f>
        <v>20</v>
      </c>
      <c r="C807" t="str">
        <f>TEXT(F807,"mmmm")</f>
        <v>March</v>
      </c>
      <c r="D807">
        <f>MONTH($F807)</f>
        <v>3</v>
      </c>
      <c r="E807">
        <f>YEAR($F807)</f>
        <v>2023</v>
      </c>
      <c r="F807" s="10">
        <v>45005</v>
      </c>
      <c r="G807" t="s">
        <v>835</v>
      </c>
      <c r="H807" t="s">
        <v>27</v>
      </c>
      <c r="I807">
        <v>35</v>
      </c>
      <c r="J807" t="str" cm="1">
        <f t="array" ref="J807">_xlfn.IFS(I807&lt;=30, "Young Adult", I807&gt;=50, "Senior", I807&gt;30, "Adult")</f>
        <v>Adult</v>
      </c>
      <c r="K807" t="s">
        <v>7</v>
      </c>
      <c r="L807">
        <v>3</v>
      </c>
      <c r="M807">
        <v>300</v>
      </c>
      <c r="N807">
        <f>L807 * M807</f>
        <v>900</v>
      </c>
      <c r="O807">
        <f>N807*$R$3</f>
        <v>13.5</v>
      </c>
    </row>
    <row r="808" spans="1:15">
      <c r="A808">
        <v>807</v>
      </c>
      <c r="B808">
        <f>DAY($F808)</f>
        <v>11</v>
      </c>
      <c r="C808" t="str">
        <f>TEXT(F808,"mmmm")</f>
        <v>August</v>
      </c>
      <c r="D808">
        <f>MONTH($F808)</f>
        <v>8</v>
      </c>
      <c r="E808">
        <f>YEAR($F808)</f>
        <v>2023</v>
      </c>
      <c r="F808" s="10">
        <v>45149</v>
      </c>
      <c r="G808" t="s">
        <v>836</v>
      </c>
      <c r="H808" t="s">
        <v>27</v>
      </c>
      <c r="I808">
        <v>50</v>
      </c>
      <c r="J808" t="str" cm="1">
        <f t="array" ref="J808">_xlfn.IFS(I808&lt;=30, "Young Adult", I808&gt;=50, "Senior", I808&gt;30, "Adult")</f>
        <v>Senior</v>
      </c>
      <c r="K808" t="s">
        <v>9</v>
      </c>
      <c r="L808">
        <v>4</v>
      </c>
      <c r="M808">
        <v>50</v>
      </c>
      <c r="N808">
        <f>L808 * M808</f>
        <v>200</v>
      </c>
      <c r="O808">
        <f>N808*$R$3</f>
        <v>3</v>
      </c>
    </row>
    <row r="809" spans="1:15">
      <c r="A809">
        <v>808</v>
      </c>
      <c r="B809">
        <f>DAY($F809)</f>
        <v>1</v>
      </c>
      <c r="C809" t="str">
        <f>TEXT(F809,"mmmm")</f>
        <v>April</v>
      </c>
      <c r="D809">
        <f>MONTH($F809)</f>
        <v>4</v>
      </c>
      <c r="E809">
        <f>YEAR($F809)</f>
        <v>2023</v>
      </c>
      <c r="F809" s="10">
        <v>45017</v>
      </c>
      <c r="G809" t="s">
        <v>837</v>
      </c>
      <c r="H809" t="s">
        <v>24</v>
      </c>
      <c r="I809">
        <v>33</v>
      </c>
      <c r="J809" t="str" cm="1">
        <f t="array" ref="J809">_xlfn.IFS(I809&lt;=30, "Young Adult", I809&gt;=50, "Senior", I809&gt;30, "Adult")</f>
        <v>Adult</v>
      </c>
      <c r="K809" t="s">
        <v>7</v>
      </c>
      <c r="L809">
        <v>4</v>
      </c>
      <c r="M809">
        <v>500</v>
      </c>
      <c r="N809">
        <f>L809 * M809</f>
        <v>2000</v>
      </c>
      <c r="O809">
        <f>N809*$R$3</f>
        <v>30</v>
      </c>
    </row>
    <row r="810" spans="1:15">
      <c r="A810">
        <v>809</v>
      </c>
      <c r="B810">
        <f>DAY($F810)</f>
        <v>25</v>
      </c>
      <c r="C810" t="str">
        <f>TEXT(F810,"mmmm")</f>
        <v>September</v>
      </c>
      <c r="D810">
        <f>MONTH($F810)</f>
        <v>9</v>
      </c>
      <c r="E810">
        <f>YEAR($F810)</f>
        <v>2023</v>
      </c>
      <c r="F810" s="10">
        <v>45194</v>
      </c>
      <c r="G810" t="s">
        <v>838</v>
      </c>
      <c r="H810" t="s">
        <v>27</v>
      </c>
      <c r="I810">
        <v>62</v>
      </c>
      <c r="J810" t="str" cm="1">
        <f t="array" ref="J810">_xlfn.IFS(I810&lt;=30, "Young Adult", I810&gt;=50, "Senior", I810&gt;30, "Adult")</f>
        <v>Senior</v>
      </c>
      <c r="K810" t="s">
        <v>7</v>
      </c>
      <c r="L810">
        <v>2</v>
      </c>
      <c r="M810">
        <v>50</v>
      </c>
      <c r="N810">
        <f>L810 * M810</f>
        <v>100</v>
      </c>
      <c r="O810">
        <f>N810*$R$3</f>
        <v>1.5</v>
      </c>
    </row>
    <row r="811" spans="1:15">
      <c r="A811">
        <v>810</v>
      </c>
      <c r="B811">
        <f>DAY($F811)</f>
        <v>30</v>
      </c>
      <c r="C811" t="str">
        <f>TEXT(F811,"mmmm")</f>
        <v>November</v>
      </c>
      <c r="D811">
        <f>MONTH($F811)</f>
        <v>11</v>
      </c>
      <c r="E811">
        <f>YEAR($F811)</f>
        <v>2023</v>
      </c>
      <c r="F811" s="10">
        <v>45260</v>
      </c>
      <c r="G811" t="s">
        <v>839</v>
      </c>
      <c r="H811" t="s">
        <v>24</v>
      </c>
      <c r="I811">
        <v>59</v>
      </c>
      <c r="J811" t="str" cm="1">
        <f t="array" ref="J811">_xlfn.IFS(I811&lt;=30, "Young Adult", I811&gt;=50, "Senior", I811&gt;30, "Adult")</f>
        <v>Senior</v>
      </c>
      <c r="K811" t="s">
        <v>9</v>
      </c>
      <c r="L811">
        <v>4</v>
      </c>
      <c r="M811">
        <v>25</v>
      </c>
      <c r="N811">
        <f>L811 * M811</f>
        <v>100</v>
      </c>
      <c r="O811">
        <f>N811*$R$3</f>
        <v>1.5</v>
      </c>
    </row>
    <row r="812" spans="1:15">
      <c r="A812">
        <v>811</v>
      </c>
      <c r="B812">
        <f>DAY($F812)</f>
        <v>19</v>
      </c>
      <c r="C812" t="str">
        <f>TEXT(F812,"mmmm")</f>
        <v>May</v>
      </c>
      <c r="D812">
        <f>MONTH($F812)</f>
        <v>5</v>
      </c>
      <c r="E812">
        <f>YEAR($F812)</f>
        <v>2023</v>
      </c>
      <c r="F812" s="10">
        <v>45065</v>
      </c>
      <c r="G812" t="s">
        <v>840</v>
      </c>
      <c r="H812" t="s">
        <v>24</v>
      </c>
      <c r="I812">
        <v>61</v>
      </c>
      <c r="J812" t="str" cm="1">
        <f t="array" ref="J812">_xlfn.IFS(I812&lt;=30, "Young Adult", I812&gt;=50, "Senior", I812&gt;30, "Adult")</f>
        <v>Senior</v>
      </c>
      <c r="K812" t="s">
        <v>7</v>
      </c>
      <c r="L812">
        <v>2</v>
      </c>
      <c r="M812">
        <v>25</v>
      </c>
      <c r="N812">
        <f>L812 * M812</f>
        <v>50</v>
      </c>
      <c r="O812">
        <f>N812*$R$3</f>
        <v>0.75</v>
      </c>
    </row>
    <row r="813" spans="1:15">
      <c r="A813">
        <v>812</v>
      </c>
      <c r="B813">
        <f>DAY($F813)</f>
        <v>12</v>
      </c>
      <c r="C813" t="str">
        <f>TEXT(F813,"mmmm")</f>
        <v>November</v>
      </c>
      <c r="D813">
        <f>MONTH($F813)</f>
        <v>11</v>
      </c>
      <c r="E813">
        <f>YEAR($F813)</f>
        <v>2023</v>
      </c>
      <c r="F813" s="10">
        <v>45242</v>
      </c>
      <c r="G813" t="s">
        <v>841</v>
      </c>
      <c r="H813" t="s">
        <v>24</v>
      </c>
      <c r="I813">
        <v>19</v>
      </c>
      <c r="J813" t="str" cm="1">
        <f t="array" ref="J813">_xlfn.IFS(I813&lt;=30, "Young Adult", I813&gt;=50, "Senior", I813&gt;30, "Adult")</f>
        <v>Young Adult</v>
      </c>
      <c r="K813" t="s">
        <v>9</v>
      </c>
      <c r="L813">
        <v>3</v>
      </c>
      <c r="M813">
        <v>25</v>
      </c>
      <c r="N813">
        <f>L813 * M813</f>
        <v>75</v>
      </c>
      <c r="O813">
        <f>N813*$R$3</f>
        <v>1.125</v>
      </c>
    </row>
    <row r="814" spans="1:15">
      <c r="A814">
        <v>813</v>
      </c>
      <c r="B814">
        <f>DAY($F814)</f>
        <v>3</v>
      </c>
      <c r="C814" t="str">
        <f>TEXT(F814,"mmmm")</f>
        <v>October</v>
      </c>
      <c r="D814">
        <f>MONTH($F814)</f>
        <v>10</v>
      </c>
      <c r="E814">
        <f>YEAR($F814)</f>
        <v>2023</v>
      </c>
      <c r="F814" s="10">
        <v>45202</v>
      </c>
      <c r="G814" t="s">
        <v>842</v>
      </c>
      <c r="H814" t="s">
        <v>24</v>
      </c>
      <c r="I814">
        <v>52</v>
      </c>
      <c r="J814" t="str" cm="1">
        <f t="array" ref="J814">_xlfn.IFS(I814&lt;=30, "Young Adult", I814&gt;=50, "Senior", I814&gt;30, "Adult")</f>
        <v>Senior</v>
      </c>
      <c r="K814" t="s">
        <v>9</v>
      </c>
      <c r="L814">
        <v>3</v>
      </c>
      <c r="M814">
        <v>50</v>
      </c>
      <c r="N814">
        <f>L814 * M814</f>
        <v>150</v>
      </c>
      <c r="O814">
        <f>N814*$R$3</f>
        <v>2.25</v>
      </c>
    </row>
    <row r="815" spans="1:15">
      <c r="A815">
        <v>814</v>
      </c>
      <c r="B815">
        <f>DAY($F815)</f>
        <v>5</v>
      </c>
      <c r="C815" t="str">
        <f>TEXT(F815,"mmmm")</f>
        <v>September</v>
      </c>
      <c r="D815">
        <f>MONTH($F815)</f>
        <v>9</v>
      </c>
      <c r="E815">
        <f>YEAR($F815)</f>
        <v>2023</v>
      </c>
      <c r="F815" s="10">
        <v>45174</v>
      </c>
      <c r="G815" t="s">
        <v>843</v>
      </c>
      <c r="H815" t="s">
        <v>27</v>
      </c>
      <c r="I815">
        <v>59</v>
      </c>
      <c r="J815" t="str" cm="1">
        <f t="array" ref="J815">_xlfn.IFS(I815&lt;=30, "Young Adult", I815&gt;=50, "Senior", I815&gt;30, "Adult")</f>
        <v>Senior</v>
      </c>
      <c r="K815" t="s">
        <v>8</v>
      </c>
      <c r="L815">
        <v>1</v>
      </c>
      <c r="M815">
        <v>500</v>
      </c>
      <c r="N815">
        <f>L815 * M815</f>
        <v>500</v>
      </c>
      <c r="O815">
        <f>N815*$R$3</f>
        <v>7.5</v>
      </c>
    </row>
    <row r="816" spans="1:15">
      <c r="A816">
        <v>815</v>
      </c>
      <c r="B816">
        <f>DAY($F816)</f>
        <v>27</v>
      </c>
      <c r="C816" t="str">
        <f>TEXT(F816,"mmmm")</f>
        <v>August</v>
      </c>
      <c r="D816">
        <f>MONTH($F816)</f>
        <v>8</v>
      </c>
      <c r="E816">
        <f>YEAR($F816)</f>
        <v>2023</v>
      </c>
      <c r="F816" s="10">
        <v>45165</v>
      </c>
      <c r="G816" t="s">
        <v>844</v>
      </c>
      <c r="H816" t="s">
        <v>27</v>
      </c>
      <c r="I816">
        <v>51</v>
      </c>
      <c r="J816" t="str" cm="1">
        <f t="array" ref="J816">_xlfn.IFS(I816&lt;=30, "Young Adult", I816&gt;=50, "Senior", I816&gt;30, "Adult")</f>
        <v>Senior</v>
      </c>
      <c r="K816" t="s">
        <v>8</v>
      </c>
      <c r="L816">
        <v>3</v>
      </c>
      <c r="M816">
        <v>25</v>
      </c>
      <c r="N816">
        <f>L816 * M816</f>
        <v>75</v>
      </c>
      <c r="O816">
        <f>N816*$R$3</f>
        <v>1.125</v>
      </c>
    </row>
    <row r="817" spans="1:15">
      <c r="A817">
        <v>816</v>
      </c>
      <c r="B817">
        <f>DAY($F817)</f>
        <v>12</v>
      </c>
      <c r="C817" t="str">
        <f>TEXT(F817,"mmmm")</f>
        <v>August</v>
      </c>
      <c r="D817">
        <f>MONTH($F817)</f>
        <v>8</v>
      </c>
      <c r="E817">
        <f>YEAR($F817)</f>
        <v>2023</v>
      </c>
      <c r="F817" s="10">
        <v>45150</v>
      </c>
      <c r="G817" t="s">
        <v>845</v>
      </c>
      <c r="H817" t="s">
        <v>24</v>
      </c>
      <c r="I817">
        <v>47</v>
      </c>
      <c r="J817" t="str" cm="1">
        <f t="array" ref="J817">_xlfn.IFS(I817&lt;=30, "Young Adult", I817&gt;=50, "Senior", I817&gt;30, "Adult")</f>
        <v>Adult</v>
      </c>
      <c r="K817" t="s">
        <v>7</v>
      </c>
      <c r="L817">
        <v>2</v>
      </c>
      <c r="M817">
        <v>500</v>
      </c>
      <c r="N817">
        <f>L817 * M817</f>
        <v>1000</v>
      </c>
      <c r="O817">
        <f>N817*$R$3</f>
        <v>15</v>
      </c>
    </row>
    <row r="818" spans="1:15">
      <c r="A818">
        <v>817</v>
      </c>
      <c r="B818">
        <f>DAY($F818)</f>
        <v>31</v>
      </c>
      <c r="C818" t="str">
        <f>TEXT(F818,"mmmm")</f>
        <v>October</v>
      </c>
      <c r="D818">
        <f>MONTH($F818)</f>
        <v>10</v>
      </c>
      <c r="E818">
        <f>YEAR($F818)</f>
        <v>2023</v>
      </c>
      <c r="F818" s="10">
        <v>45230</v>
      </c>
      <c r="G818" t="s">
        <v>846</v>
      </c>
      <c r="H818" t="s">
        <v>24</v>
      </c>
      <c r="I818">
        <v>30</v>
      </c>
      <c r="J818" t="str" cm="1">
        <f t="array" ref="J818">_xlfn.IFS(I818&lt;=30, "Young Adult", I818&gt;=50, "Senior", I818&gt;30, "Adult")</f>
        <v>Young Adult</v>
      </c>
      <c r="K818" t="s">
        <v>7</v>
      </c>
      <c r="L818">
        <v>4</v>
      </c>
      <c r="M818">
        <v>50</v>
      </c>
      <c r="N818">
        <f>L818 * M818</f>
        <v>200</v>
      </c>
      <c r="O818">
        <f>N818*$R$3</f>
        <v>3</v>
      </c>
    </row>
    <row r="819" spans="1:15">
      <c r="A819">
        <v>818</v>
      </c>
      <c r="B819">
        <f>DAY($F819)</f>
        <v>18</v>
      </c>
      <c r="C819" t="str">
        <f>TEXT(F819,"mmmm")</f>
        <v>May</v>
      </c>
      <c r="D819">
        <f>MONTH($F819)</f>
        <v>5</v>
      </c>
      <c r="E819">
        <f>YEAR($F819)</f>
        <v>2023</v>
      </c>
      <c r="F819" s="10">
        <v>45064</v>
      </c>
      <c r="G819" t="s">
        <v>847</v>
      </c>
      <c r="H819" t="s">
        <v>24</v>
      </c>
      <c r="I819">
        <v>30</v>
      </c>
      <c r="J819" t="str" cm="1">
        <f t="array" ref="J819">_xlfn.IFS(I819&lt;=30, "Young Adult", I819&gt;=50, "Senior", I819&gt;30, "Adult")</f>
        <v>Young Adult</v>
      </c>
      <c r="K819" t="s">
        <v>9</v>
      </c>
      <c r="L819">
        <v>1</v>
      </c>
      <c r="M819">
        <v>500</v>
      </c>
      <c r="N819">
        <f>L819 * M819</f>
        <v>500</v>
      </c>
      <c r="O819">
        <f>N819*$R$3</f>
        <v>7.5</v>
      </c>
    </row>
    <row r="820" spans="1:15">
      <c r="A820">
        <v>819</v>
      </c>
      <c r="B820">
        <f>DAY($F820)</f>
        <v>15</v>
      </c>
      <c r="C820" t="str">
        <f>TEXT(F820,"mmmm")</f>
        <v>June</v>
      </c>
      <c r="D820">
        <f>MONTH($F820)</f>
        <v>6</v>
      </c>
      <c r="E820">
        <f>YEAR($F820)</f>
        <v>2023</v>
      </c>
      <c r="F820" s="10">
        <v>45092</v>
      </c>
      <c r="G820" t="s">
        <v>848</v>
      </c>
      <c r="H820" t="s">
        <v>27</v>
      </c>
      <c r="I820">
        <v>35</v>
      </c>
      <c r="J820" t="str" cm="1">
        <f t="array" ref="J820">_xlfn.IFS(I820&lt;=30, "Young Adult", I820&gt;=50, "Senior", I820&gt;30, "Adult")</f>
        <v>Adult</v>
      </c>
      <c r="K820" t="s">
        <v>7</v>
      </c>
      <c r="L820">
        <v>2</v>
      </c>
      <c r="M820">
        <v>50</v>
      </c>
      <c r="N820">
        <f>L820 * M820</f>
        <v>100</v>
      </c>
      <c r="O820">
        <f>N820*$R$3</f>
        <v>1.5</v>
      </c>
    </row>
    <row r="821" spans="1:15">
      <c r="A821">
        <v>820</v>
      </c>
      <c r="B821">
        <f>DAY($F821)</f>
        <v>6</v>
      </c>
      <c r="C821" t="str">
        <f>TEXT(F821,"mmmm")</f>
        <v>May</v>
      </c>
      <c r="D821">
        <f>MONTH($F821)</f>
        <v>5</v>
      </c>
      <c r="E821">
        <f>YEAR($F821)</f>
        <v>2023</v>
      </c>
      <c r="F821" s="10">
        <v>45052</v>
      </c>
      <c r="G821" t="s">
        <v>849</v>
      </c>
      <c r="H821" t="s">
        <v>24</v>
      </c>
      <c r="I821">
        <v>49</v>
      </c>
      <c r="J821" t="str" cm="1">
        <f t="array" ref="J821">_xlfn.IFS(I821&lt;=30, "Young Adult", I821&gt;=50, "Senior", I821&gt;30, "Adult")</f>
        <v>Adult</v>
      </c>
      <c r="K821" t="s">
        <v>9</v>
      </c>
      <c r="L821">
        <v>4</v>
      </c>
      <c r="M821">
        <v>50</v>
      </c>
      <c r="N821">
        <f>L821 * M821</f>
        <v>200</v>
      </c>
      <c r="O821">
        <f>N821*$R$3</f>
        <v>3</v>
      </c>
    </row>
    <row r="822" spans="1:15">
      <c r="A822">
        <v>821</v>
      </c>
      <c r="B822">
        <f>DAY($F822)</f>
        <v>14</v>
      </c>
      <c r="C822" t="str">
        <f>TEXT(F822,"mmmm")</f>
        <v>February</v>
      </c>
      <c r="D822">
        <f>MONTH($F822)</f>
        <v>2</v>
      </c>
      <c r="E822">
        <f>YEAR($F822)</f>
        <v>2023</v>
      </c>
      <c r="F822" s="10">
        <v>44971</v>
      </c>
      <c r="G822" t="s">
        <v>850</v>
      </c>
      <c r="H822" t="s">
        <v>24</v>
      </c>
      <c r="I822">
        <v>49</v>
      </c>
      <c r="J822" t="str" cm="1">
        <f t="array" ref="J822">_xlfn.IFS(I822&lt;=30, "Young Adult", I822&gt;=50, "Senior", I822&gt;30, "Adult")</f>
        <v>Adult</v>
      </c>
      <c r="K822" t="s">
        <v>9</v>
      </c>
      <c r="L822">
        <v>1</v>
      </c>
      <c r="M822">
        <v>300</v>
      </c>
      <c r="N822">
        <f>L822 * M822</f>
        <v>300</v>
      </c>
      <c r="O822">
        <f>N822*$R$3</f>
        <v>4.5</v>
      </c>
    </row>
    <row r="823" spans="1:15">
      <c r="A823">
        <v>822</v>
      </c>
      <c r="B823">
        <f>DAY($F823)</f>
        <v>23</v>
      </c>
      <c r="C823" t="str">
        <f>TEXT(F823,"mmmm")</f>
        <v>May</v>
      </c>
      <c r="D823">
        <f>MONTH($F823)</f>
        <v>5</v>
      </c>
      <c r="E823">
        <f>YEAR($F823)</f>
        <v>2023</v>
      </c>
      <c r="F823" s="10">
        <v>45069</v>
      </c>
      <c r="G823" t="s">
        <v>851</v>
      </c>
      <c r="H823" t="s">
        <v>27</v>
      </c>
      <c r="I823">
        <v>52</v>
      </c>
      <c r="J823" t="str" cm="1">
        <f t="array" ref="J823">_xlfn.IFS(I823&lt;=30, "Young Adult", I823&gt;=50, "Senior", I823&gt;30, "Adult")</f>
        <v>Senior</v>
      </c>
      <c r="K823" t="s">
        <v>7</v>
      </c>
      <c r="L823">
        <v>3</v>
      </c>
      <c r="M823">
        <v>50</v>
      </c>
      <c r="N823">
        <f>L823 * M823</f>
        <v>150</v>
      </c>
      <c r="O823">
        <f>N823*$R$3</f>
        <v>2.25</v>
      </c>
    </row>
    <row r="824" spans="1:15">
      <c r="A824">
        <v>823</v>
      </c>
      <c r="B824">
        <f>DAY($F824)</f>
        <v>19</v>
      </c>
      <c r="C824" t="str">
        <f>TEXT(F824,"mmmm")</f>
        <v>August</v>
      </c>
      <c r="D824">
        <f>MONTH($F824)</f>
        <v>8</v>
      </c>
      <c r="E824">
        <f>YEAR($F824)</f>
        <v>2023</v>
      </c>
      <c r="F824" s="10">
        <v>45157</v>
      </c>
      <c r="G824" t="s">
        <v>852</v>
      </c>
      <c r="H824" t="s">
        <v>27</v>
      </c>
      <c r="I824">
        <v>56</v>
      </c>
      <c r="J824" t="str" cm="1">
        <f t="array" ref="J824">_xlfn.IFS(I824&lt;=30, "Young Adult", I824&gt;=50, "Senior", I824&gt;30, "Adult")</f>
        <v>Senior</v>
      </c>
      <c r="K824" t="s">
        <v>9</v>
      </c>
      <c r="L824">
        <v>2</v>
      </c>
      <c r="M824">
        <v>50</v>
      </c>
      <c r="N824">
        <f>L824 * M824</f>
        <v>100</v>
      </c>
      <c r="O824">
        <f>N824*$R$3</f>
        <v>1.5</v>
      </c>
    </row>
    <row r="825" spans="1:15">
      <c r="A825">
        <v>824</v>
      </c>
      <c r="B825">
        <f>DAY($F825)</f>
        <v>5</v>
      </c>
      <c r="C825" t="str">
        <f>TEXT(F825,"mmmm")</f>
        <v>May</v>
      </c>
      <c r="D825">
        <f>MONTH($F825)</f>
        <v>5</v>
      </c>
      <c r="E825">
        <f>YEAR($F825)</f>
        <v>2023</v>
      </c>
      <c r="F825" s="10">
        <v>45051</v>
      </c>
      <c r="G825" t="s">
        <v>853</v>
      </c>
      <c r="H825" t="s">
        <v>24</v>
      </c>
      <c r="I825">
        <v>63</v>
      </c>
      <c r="J825" t="str" cm="1">
        <f t="array" ref="J825">_xlfn.IFS(I825&lt;=30, "Young Adult", I825&gt;=50, "Senior", I825&gt;30, "Adult")</f>
        <v>Senior</v>
      </c>
      <c r="K825" t="s">
        <v>8</v>
      </c>
      <c r="L825">
        <v>4</v>
      </c>
      <c r="M825">
        <v>30</v>
      </c>
      <c r="N825">
        <f>L825 * M825</f>
        <v>120</v>
      </c>
      <c r="O825">
        <f>N825*$R$3</f>
        <v>1.7999999999999998</v>
      </c>
    </row>
    <row r="826" spans="1:15">
      <c r="A826">
        <v>825</v>
      </c>
      <c r="B826">
        <f>DAY($F826)</f>
        <v>26</v>
      </c>
      <c r="C826" t="str">
        <f>TEXT(F826,"mmmm")</f>
        <v>August</v>
      </c>
      <c r="D826">
        <f>MONTH($F826)</f>
        <v>8</v>
      </c>
      <c r="E826">
        <f>YEAR($F826)</f>
        <v>2023</v>
      </c>
      <c r="F826" s="10">
        <v>45164</v>
      </c>
      <c r="G826" t="s">
        <v>854</v>
      </c>
      <c r="H826" t="s">
        <v>27</v>
      </c>
      <c r="I826">
        <v>46</v>
      </c>
      <c r="J826" t="str" cm="1">
        <f t="array" ref="J826">_xlfn.IFS(I826&lt;=30, "Young Adult", I826&gt;=50, "Senior", I826&gt;30, "Adult")</f>
        <v>Adult</v>
      </c>
      <c r="K826" t="s">
        <v>7</v>
      </c>
      <c r="L826">
        <v>1</v>
      </c>
      <c r="M826">
        <v>25</v>
      </c>
      <c r="N826">
        <f>L826 * M826</f>
        <v>25</v>
      </c>
      <c r="O826">
        <f>N826*$R$3</f>
        <v>0.375</v>
      </c>
    </row>
    <row r="827" spans="1:15">
      <c r="A827">
        <v>826</v>
      </c>
      <c r="B827">
        <f>DAY($F827)</f>
        <v>19</v>
      </c>
      <c r="C827" t="str">
        <f>TEXT(F827,"mmmm")</f>
        <v>October</v>
      </c>
      <c r="D827">
        <f>MONTH($F827)</f>
        <v>10</v>
      </c>
      <c r="E827">
        <f>YEAR($F827)</f>
        <v>2023</v>
      </c>
      <c r="F827" s="10">
        <v>45218</v>
      </c>
      <c r="G827" t="s">
        <v>855</v>
      </c>
      <c r="H827" t="s">
        <v>27</v>
      </c>
      <c r="I827">
        <v>46</v>
      </c>
      <c r="J827" t="str" cm="1">
        <f t="array" ref="J827">_xlfn.IFS(I827&lt;=30, "Young Adult", I827&gt;=50, "Senior", I827&gt;30, "Adult")</f>
        <v>Adult</v>
      </c>
      <c r="K827" t="s">
        <v>8</v>
      </c>
      <c r="L827">
        <v>1</v>
      </c>
      <c r="M827">
        <v>300</v>
      </c>
      <c r="N827">
        <f>L827 * M827</f>
        <v>300</v>
      </c>
      <c r="O827">
        <f>N827*$R$3</f>
        <v>4.5</v>
      </c>
    </row>
    <row r="828" spans="1:15">
      <c r="A828">
        <v>827</v>
      </c>
      <c r="B828">
        <f>DAY($F828)</f>
        <v>9</v>
      </c>
      <c r="C828" t="str">
        <f>TEXT(F828,"mmmm")</f>
        <v>November</v>
      </c>
      <c r="D828">
        <f>MONTH($F828)</f>
        <v>11</v>
      </c>
      <c r="E828">
        <f>YEAR($F828)</f>
        <v>2023</v>
      </c>
      <c r="F828" s="10">
        <v>45239</v>
      </c>
      <c r="G828" t="s">
        <v>856</v>
      </c>
      <c r="H828" t="s">
        <v>24</v>
      </c>
      <c r="I828">
        <v>61</v>
      </c>
      <c r="J828" t="str" cm="1">
        <f t="array" ref="J828">_xlfn.IFS(I828&lt;=30, "Young Adult", I828&gt;=50, "Senior", I828&gt;30, "Adult")</f>
        <v>Senior</v>
      </c>
      <c r="K828" t="s">
        <v>7</v>
      </c>
      <c r="L828">
        <v>3</v>
      </c>
      <c r="M828">
        <v>300</v>
      </c>
      <c r="N828">
        <f>L828 * M828</f>
        <v>900</v>
      </c>
      <c r="O828">
        <f>N828*$R$3</f>
        <v>13.5</v>
      </c>
    </row>
    <row r="829" spans="1:15">
      <c r="A829">
        <v>828</v>
      </c>
      <c r="B829">
        <f>DAY($F829)</f>
        <v>9</v>
      </c>
      <c r="C829" t="str">
        <f>TEXT(F829,"mmmm")</f>
        <v>December</v>
      </c>
      <c r="D829">
        <f>MONTH($F829)</f>
        <v>12</v>
      </c>
      <c r="E829">
        <f>YEAR($F829)</f>
        <v>2023</v>
      </c>
      <c r="F829" s="10">
        <v>45269</v>
      </c>
      <c r="G829" t="s">
        <v>857</v>
      </c>
      <c r="H829" t="s">
        <v>27</v>
      </c>
      <c r="I829">
        <v>33</v>
      </c>
      <c r="J829" t="str" cm="1">
        <f t="array" ref="J829">_xlfn.IFS(I829&lt;=30, "Young Adult", I829&gt;=50, "Senior", I829&gt;30, "Adult")</f>
        <v>Adult</v>
      </c>
      <c r="K829" t="s">
        <v>9</v>
      </c>
      <c r="L829">
        <v>4</v>
      </c>
      <c r="M829">
        <v>300</v>
      </c>
      <c r="N829">
        <f>L829 * M829</f>
        <v>1200</v>
      </c>
      <c r="O829">
        <f>N829*$R$3</f>
        <v>18</v>
      </c>
    </row>
    <row r="830" spans="1:15">
      <c r="A830">
        <v>829</v>
      </c>
      <c r="B830">
        <f>DAY($F830)</f>
        <v>14</v>
      </c>
      <c r="C830" t="str">
        <f>TEXT(F830,"mmmm")</f>
        <v>July</v>
      </c>
      <c r="D830">
        <f>MONTH($F830)</f>
        <v>7</v>
      </c>
      <c r="E830">
        <f>YEAR($F830)</f>
        <v>2023</v>
      </c>
      <c r="F830" s="10">
        <v>45121</v>
      </c>
      <c r="G830" t="s">
        <v>858</v>
      </c>
      <c r="H830" t="s">
        <v>24</v>
      </c>
      <c r="I830">
        <v>61</v>
      </c>
      <c r="J830" t="str" cm="1">
        <f t="array" ref="J830">_xlfn.IFS(I830&lt;=30, "Young Adult", I830&gt;=50, "Senior", I830&gt;30, "Adult")</f>
        <v>Senior</v>
      </c>
      <c r="K830" t="s">
        <v>7</v>
      </c>
      <c r="L830">
        <v>3</v>
      </c>
      <c r="M830">
        <v>30</v>
      </c>
      <c r="N830">
        <f>L830 * M830</f>
        <v>90</v>
      </c>
      <c r="O830">
        <f>N830*$R$3</f>
        <v>1.3499999999999999</v>
      </c>
    </row>
    <row r="831" spans="1:15">
      <c r="A831">
        <v>830</v>
      </c>
      <c r="B831">
        <f>DAY($F831)</f>
        <v>22</v>
      </c>
      <c r="C831" t="str">
        <f>TEXT(F831,"mmmm")</f>
        <v>June</v>
      </c>
      <c r="D831">
        <f>MONTH($F831)</f>
        <v>6</v>
      </c>
      <c r="E831">
        <f>YEAR($F831)</f>
        <v>2023</v>
      </c>
      <c r="F831" s="10">
        <v>45099</v>
      </c>
      <c r="G831" t="s">
        <v>859</v>
      </c>
      <c r="H831" t="s">
        <v>27</v>
      </c>
      <c r="I831">
        <v>64</v>
      </c>
      <c r="J831" t="str" cm="1">
        <f t="array" ref="J831">_xlfn.IFS(I831&lt;=30, "Young Adult", I831&gt;=50, "Senior", I831&gt;30, "Adult")</f>
        <v>Senior</v>
      </c>
      <c r="K831" t="s">
        <v>8</v>
      </c>
      <c r="L831">
        <v>3</v>
      </c>
      <c r="M831">
        <v>50</v>
      </c>
      <c r="N831">
        <f>L831 * M831</f>
        <v>150</v>
      </c>
      <c r="O831">
        <f>N831*$R$3</f>
        <v>2.25</v>
      </c>
    </row>
    <row r="832" spans="1:15">
      <c r="A832">
        <v>831</v>
      </c>
      <c r="B832">
        <f>DAY($F832)</f>
        <v>15</v>
      </c>
      <c r="C832" t="str">
        <f>TEXT(F832,"mmmm")</f>
        <v>January</v>
      </c>
      <c r="D832">
        <f>MONTH($F832)</f>
        <v>1</v>
      </c>
      <c r="E832">
        <f>YEAR($F832)</f>
        <v>2023</v>
      </c>
      <c r="F832" s="10">
        <v>44941</v>
      </c>
      <c r="G832" t="s">
        <v>860</v>
      </c>
      <c r="H832" t="s">
        <v>24</v>
      </c>
      <c r="I832">
        <v>27</v>
      </c>
      <c r="J832" t="str" cm="1">
        <f t="array" ref="J832">_xlfn.IFS(I832&lt;=30, "Young Adult", I832&gt;=50, "Senior", I832&gt;30, "Adult")</f>
        <v>Young Adult</v>
      </c>
      <c r="K832" t="s">
        <v>9</v>
      </c>
      <c r="L832">
        <v>4</v>
      </c>
      <c r="M832">
        <v>25</v>
      </c>
      <c r="N832">
        <f>L832 * M832</f>
        <v>100</v>
      </c>
      <c r="O832">
        <f>N832*$R$3</f>
        <v>1.5</v>
      </c>
    </row>
    <row r="833" spans="1:15">
      <c r="A833">
        <v>832</v>
      </c>
      <c r="B833">
        <f>DAY($F833)</f>
        <v>11</v>
      </c>
      <c r="C833" t="str">
        <f>TEXT(F833,"mmmm")</f>
        <v>September</v>
      </c>
      <c r="D833">
        <f>MONTH($F833)</f>
        <v>9</v>
      </c>
      <c r="E833">
        <f>YEAR($F833)</f>
        <v>2023</v>
      </c>
      <c r="F833" s="10">
        <v>45180</v>
      </c>
      <c r="G833" t="s">
        <v>861</v>
      </c>
      <c r="H833" t="s">
        <v>24</v>
      </c>
      <c r="I833">
        <v>47</v>
      </c>
      <c r="J833" t="str" cm="1">
        <f t="array" ref="J833">_xlfn.IFS(I833&lt;=30, "Young Adult", I833&gt;=50, "Senior", I833&gt;30, "Adult")</f>
        <v>Adult</v>
      </c>
      <c r="K833" t="s">
        <v>7</v>
      </c>
      <c r="L833">
        <v>4</v>
      </c>
      <c r="M833">
        <v>500</v>
      </c>
      <c r="N833">
        <f>L833 * M833</f>
        <v>2000</v>
      </c>
      <c r="O833">
        <f>N833*$R$3</f>
        <v>30</v>
      </c>
    </row>
    <row r="834" spans="1:15">
      <c r="A834">
        <v>833</v>
      </c>
      <c r="B834">
        <f>DAY($F834)</f>
        <v>16</v>
      </c>
      <c r="C834" t="str">
        <f>TEXT(F834,"mmmm")</f>
        <v>June</v>
      </c>
      <c r="D834">
        <f>MONTH($F834)</f>
        <v>6</v>
      </c>
      <c r="E834">
        <f>YEAR($F834)</f>
        <v>2023</v>
      </c>
      <c r="F834" s="10">
        <v>45093</v>
      </c>
      <c r="G834" t="s">
        <v>862</v>
      </c>
      <c r="H834" t="s">
        <v>24</v>
      </c>
      <c r="I834">
        <v>42</v>
      </c>
      <c r="J834" t="str" cm="1">
        <f t="array" ref="J834">_xlfn.IFS(I834&lt;=30, "Young Adult", I834&gt;=50, "Senior", I834&gt;30, "Adult")</f>
        <v>Adult</v>
      </c>
      <c r="K834" t="s">
        <v>7</v>
      </c>
      <c r="L834">
        <v>4</v>
      </c>
      <c r="M834">
        <v>50</v>
      </c>
      <c r="N834">
        <f>L834 * M834</f>
        <v>200</v>
      </c>
      <c r="O834">
        <f>N834*$R$3</f>
        <v>3</v>
      </c>
    </row>
    <row r="835" spans="1:15">
      <c r="A835">
        <v>834</v>
      </c>
      <c r="B835">
        <f>DAY($F835)</f>
        <v>4</v>
      </c>
      <c r="C835" t="str">
        <f>TEXT(F835,"mmmm")</f>
        <v>April</v>
      </c>
      <c r="D835">
        <f>MONTH($F835)</f>
        <v>4</v>
      </c>
      <c r="E835">
        <f>YEAR($F835)</f>
        <v>2023</v>
      </c>
      <c r="F835" s="10">
        <v>45020</v>
      </c>
      <c r="G835" t="s">
        <v>863</v>
      </c>
      <c r="H835" t="s">
        <v>27</v>
      </c>
      <c r="I835">
        <v>56</v>
      </c>
      <c r="J835" t="str" cm="1">
        <f t="array" ref="J835">_xlfn.IFS(I835&lt;=30, "Young Adult", I835&gt;=50, "Senior", I835&gt;30, "Adult")</f>
        <v>Senior</v>
      </c>
      <c r="K835" t="s">
        <v>7</v>
      </c>
      <c r="L835">
        <v>2</v>
      </c>
      <c r="M835">
        <v>30</v>
      </c>
      <c r="N835">
        <f>L835 * M835</f>
        <v>60</v>
      </c>
      <c r="O835">
        <f>N835*$R$3</f>
        <v>0.89999999999999991</v>
      </c>
    </row>
    <row r="836" spans="1:15">
      <c r="A836">
        <v>835</v>
      </c>
      <c r="B836">
        <f>DAY($F836)</f>
        <v>7</v>
      </c>
      <c r="C836" t="str">
        <f>TEXT(F836,"mmmm")</f>
        <v>September</v>
      </c>
      <c r="D836">
        <f>MONTH($F836)</f>
        <v>9</v>
      </c>
      <c r="E836">
        <f>YEAR($F836)</f>
        <v>2023</v>
      </c>
      <c r="F836" s="10">
        <v>45176</v>
      </c>
      <c r="G836" t="s">
        <v>864</v>
      </c>
      <c r="H836" t="s">
        <v>24</v>
      </c>
      <c r="I836">
        <v>37</v>
      </c>
      <c r="J836" t="str" cm="1">
        <f t="array" ref="J836">_xlfn.IFS(I836&lt;=30, "Young Adult", I836&gt;=50, "Senior", I836&gt;30, "Adult")</f>
        <v>Adult</v>
      </c>
      <c r="K836" t="s">
        <v>8</v>
      </c>
      <c r="L836">
        <v>4</v>
      </c>
      <c r="M836">
        <v>50</v>
      </c>
      <c r="N836">
        <f>L836 * M836</f>
        <v>200</v>
      </c>
      <c r="O836">
        <f>N836*$R$3</f>
        <v>3</v>
      </c>
    </row>
    <row r="837" spans="1:15">
      <c r="A837">
        <v>836</v>
      </c>
      <c r="B837">
        <f>DAY($F837)</f>
        <v>19</v>
      </c>
      <c r="C837" t="str">
        <f>TEXT(F837,"mmmm")</f>
        <v>April</v>
      </c>
      <c r="D837">
        <f>MONTH($F837)</f>
        <v>4</v>
      </c>
      <c r="E837">
        <f>YEAR($F837)</f>
        <v>2023</v>
      </c>
      <c r="F837" s="10">
        <v>45035</v>
      </c>
      <c r="G837" t="s">
        <v>865</v>
      </c>
      <c r="H837" t="s">
        <v>27</v>
      </c>
      <c r="I837">
        <v>22</v>
      </c>
      <c r="J837" t="str" cm="1">
        <f t="array" ref="J837">_xlfn.IFS(I837&lt;=30, "Young Adult", I837&gt;=50, "Senior", I837&gt;30, "Adult")</f>
        <v>Young Adult</v>
      </c>
      <c r="K837" t="s">
        <v>8</v>
      </c>
      <c r="L837">
        <v>1</v>
      </c>
      <c r="M837">
        <v>50</v>
      </c>
      <c r="N837">
        <f>L837 * M837</f>
        <v>50</v>
      </c>
      <c r="O837">
        <f>N837*$R$3</f>
        <v>0.75</v>
      </c>
    </row>
    <row r="838" spans="1:15">
      <c r="A838">
        <v>837</v>
      </c>
      <c r="B838">
        <f>DAY($F838)</f>
        <v>1</v>
      </c>
      <c r="C838" t="str">
        <f>TEXT(F838,"mmmm")</f>
        <v>July</v>
      </c>
      <c r="D838">
        <f>MONTH($F838)</f>
        <v>7</v>
      </c>
      <c r="E838">
        <f>YEAR($F838)</f>
        <v>2023</v>
      </c>
      <c r="F838" s="10">
        <v>45108</v>
      </c>
      <c r="G838" t="s">
        <v>866</v>
      </c>
      <c r="H838" t="s">
        <v>24</v>
      </c>
      <c r="I838">
        <v>18</v>
      </c>
      <c r="J838" t="str" cm="1">
        <f t="array" ref="J838">_xlfn.IFS(I838&lt;=30, "Young Adult", I838&gt;=50, "Senior", I838&gt;30, "Adult")</f>
        <v>Young Adult</v>
      </c>
      <c r="K838" t="s">
        <v>7</v>
      </c>
      <c r="L838">
        <v>3</v>
      </c>
      <c r="M838">
        <v>30</v>
      </c>
      <c r="N838">
        <f>L838 * M838</f>
        <v>90</v>
      </c>
      <c r="O838">
        <f>N838*$R$3</f>
        <v>1.3499999999999999</v>
      </c>
    </row>
    <row r="839" spans="1:15">
      <c r="A839">
        <v>838</v>
      </c>
      <c r="B839">
        <f>DAY($F839)</f>
        <v>13</v>
      </c>
      <c r="C839" t="str">
        <f>TEXT(F839,"mmmm")</f>
        <v>May</v>
      </c>
      <c r="D839">
        <f>MONTH($F839)</f>
        <v>5</v>
      </c>
      <c r="E839">
        <f>YEAR($F839)</f>
        <v>2023</v>
      </c>
      <c r="F839" s="10">
        <v>45059</v>
      </c>
      <c r="G839" t="s">
        <v>867</v>
      </c>
      <c r="H839" t="s">
        <v>24</v>
      </c>
      <c r="I839">
        <v>47</v>
      </c>
      <c r="J839" t="str" cm="1">
        <f t="array" ref="J839">_xlfn.IFS(I839&lt;=30, "Young Adult", I839&gt;=50, "Senior", I839&gt;30, "Adult")</f>
        <v>Adult</v>
      </c>
      <c r="K839" t="s">
        <v>9</v>
      </c>
      <c r="L839">
        <v>2</v>
      </c>
      <c r="M839">
        <v>300</v>
      </c>
      <c r="N839">
        <f>L839 * M839</f>
        <v>600</v>
      </c>
      <c r="O839">
        <f>N839*$R$3</f>
        <v>9</v>
      </c>
    </row>
    <row r="840" spans="1:15">
      <c r="A840">
        <v>839</v>
      </c>
      <c r="B840">
        <f>DAY($F840)</f>
        <v>24</v>
      </c>
      <c r="C840" t="str">
        <f>TEXT(F840,"mmmm")</f>
        <v>June</v>
      </c>
      <c r="D840">
        <f>MONTH($F840)</f>
        <v>6</v>
      </c>
      <c r="E840">
        <f>YEAR($F840)</f>
        <v>2023</v>
      </c>
      <c r="F840" s="10">
        <v>45101</v>
      </c>
      <c r="G840" t="s">
        <v>868</v>
      </c>
      <c r="H840" t="s">
        <v>27</v>
      </c>
      <c r="I840">
        <v>20</v>
      </c>
      <c r="J840" t="str" cm="1">
        <f t="array" ref="J840">_xlfn.IFS(I840&lt;=30, "Young Adult", I840&gt;=50, "Senior", I840&gt;30, "Adult")</f>
        <v>Young Adult</v>
      </c>
      <c r="K840" t="s">
        <v>9</v>
      </c>
      <c r="L840">
        <v>4</v>
      </c>
      <c r="M840">
        <v>300</v>
      </c>
      <c r="N840">
        <f>L840 * M840</f>
        <v>1200</v>
      </c>
      <c r="O840">
        <f>N840*$R$3</f>
        <v>18</v>
      </c>
    </row>
    <row r="841" spans="1:15">
      <c r="A841">
        <v>840</v>
      </c>
      <c r="B841">
        <f>DAY($F841)</f>
        <v>24</v>
      </c>
      <c r="C841" t="str">
        <f>TEXT(F841,"mmmm")</f>
        <v>May</v>
      </c>
      <c r="D841">
        <f>MONTH($F841)</f>
        <v>5</v>
      </c>
      <c r="E841">
        <f>YEAR($F841)</f>
        <v>2023</v>
      </c>
      <c r="F841" s="10">
        <v>45070</v>
      </c>
      <c r="G841" t="s">
        <v>869</v>
      </c>
      <c r="H841" t="s">
        <v>24</v>
      </c>
      <c r="I841">
        <v>62</v>
      </c>
      <c r="J841" t="str" cm="1">
        <f t="array" ref="J841">_xlfn.IFS(I841&lt;=30, "Young Adult", I841&gt;=50, "Senior", I841&gt;30, "Adult")</f>
        <v>Senior</v>
      </c>
      <c r="K841" t="s">
        <v>8</v>
      </c>
      <c r="L841">
        <v>2</v>
      </c>
      <c r="M841">
        <v>25</v>
      </c>
      <c r="N841">
        <f>L841 * M841</f>
        <v>50</v>
      </c>
      <c r="O841">
        <f>N841*$R$3</f>
        <v>0.75</v>
      </c>
    </row>
    <row r="842" spans="1:15">
      <c r="A842">
        <v>841</v>
      </c>
      <c r="B842">
        <f>DAY($F842)</f>
        <v>2</v>
      </c>
      <c r="C842" t="str">
        <f>TEXT(F842,"mmmm")</f>
        <v>November</v>
      </c>
      <c r="D842">
        <f>MONTH($F842)</f>
        <v>11</v>
      </c>
      <c r="E842">
        <f>YEAR($F842)</f>
        <v>2023</v>
      </c>
      <c r="F842" s="10">
        <v>45232</v>
      </c>
      <c r="G842" t="s">
        <v>870</v>
      </c>
      <c r="H842" t="s">
        <v>24</v>
      </c>
      <c r="I842">
        <v>31</v>
      </c>
      <c r="J842" t="str" cm="1">
        <f t="array" ref="J842">_xlfn.IFS(I842&lt;=30, "Young Adult", I842&gt;=50, "Senior", I842&gt;30, "Adult")</f>
        <v>Adult</v>
      </c>
      <c r="K842" t="s">
        <v>9</v>
      </c>
      <c r="L842">
        <v>4</v>
      </c>
      <c r="M842">
        <v>25</v>
      </c>
      <c r="N842">
        <f>L842 * M842</f>
        <v>100</v>
      </c>
      <c r="O842">
        <f>N842*$R$3</f>
        <v>1.5</v>
      </c>
    </row>
    <row r="843" spans="1:15">
      <c r="A843">
        <v>842</v>
      </c>
      <c r="B843">
        <f>DAY($F843)</f>
        <v>26</v>
      </c>
      <c r="C843" t="str">
        <f>TEXT(F843,"mmmm")</f>
        <v>December</v>
      </c>
      <c r="D843">
        <f>MONTH($F843)</f>
        <v>12</v>
      </c>
      <c r="E843">
        <f>YEAR($F843)</f>
        <v>2023</v>
      </c>
      <c r="F843" s="10">
        <v>45286</v>
      </c>
      <c r="G843" t="s">
        <v>871</v>
      </c>
      <c r="H843" t="s">
        <v>27</v>
      </c>
      <c r="I843">
        <v>47</v>
      </c>
      <c r="J843" t="str" cm="1">
        <f t="array" ref="J843">_xlfn.IFS(I843&lt;=30, "Young Adult", I843&gt;=50, "Senior", I843&gt;30, "Adult")</f>
        <v>Adult</v>
      </c>
      <c r="K843" t="s">
        <v>8</v>
      </c>
      <c r="L843">
        <v>2</v>
      </c>
      <c r="M843">
        <v>300</v>
      </c>
      <c r="N843">
        <f>L843 * M843</f>
        <v>600</v>
      </c>
      <c r="O843">
        <f>N843*$R$3</f>
        <v>9</v>
      </c>
    </row>
    <row r="844" spans="1:15">
      <c r="A844">
        <v>843</v>
      </c>
      <c r="B844">
        <f>DAY($F844)</f>
        <v>22</v>
      </c>
      <c r="C844" t="str">
        <f>TEXT(F844,"mmmm")</f>
        <v>May</v>
      </c>
      <c r="D844">
        <f>MONTH($F844)</f>
        <v>5</v>
      </c>
      <c r="E844">
        <f>YEAR($F844)</f>
        <v>2023</v>
      </c>
      <c r="F844" s="10">
        <v>45068</v>
      </c>
      <c r="G844" t="s">
        <v>872</v>
      </c>
      <c r="H844" t="s">
        <v>24</v>
      </c>
      <c r="I844">
        <v>21</v>
      </c>
      <c r="J844" t="str" cm="1">
        <f t="array" ref="J844">_xlfn.IFS(I844&lt;=30, "Young Adult", I844&gt;=50, "Senior", I844&gt;30, "Adult")</f>
        <v>Young Adult</v>
      </c>
      <c r="K844" t="s">
        <v>7</v>
      </c>
      <c r="L844">
        <v>3</v>
      </c>
      <c r="M844">
        <v>500</v>
      </c>
      <c r="N844">
        <f>L844 * M844</f>
        <v>1500</v>
      </c>
      <c r="O844">
        <f>N844*$R$3</f>
        <v>22.5</v>
      </c>
    </row>
    <row r="845" spans="1:15">
      <c r="A845">
        <v>844</v>
      </c>
      <c r="B845">
        <f>DAY($F845)</f>
        <v>12</v>
      </c>
      <c r="C845" t="str">
        <f>TEXT(F845,"mmmm")</f>
        <v>October</v>
      </c>
      <c r="D845">
        <f>MONTH($F845)</f>
        <v>10</v>
      </c>
      <c r="E845">
        <f>YEAR($F845)</f>
        <v>2023</v>
      </c>
      <c r="F845" s="10">
        <v>45211</v>
      </c>
      <c r="G845" t="s">
        <v>873</v>
      </c>
      <c r="H845" t="s">
        <v>24</v>
      </c>
      <c r="I845">
        <v>35</v>
      </c>
      <c r="J845" t="str" cm="1">
        <f t="array" ref="J845">_xlfn.IFS(I845&lt;=30, "Young Adult", I845&gt;=50, "Senior", I845&gt;30, "Adult")</f>
        <v>Adult</v>
      </c>
      <c r="K845" t="s">
        <v>8</v>
      </c>
      <c r="L845">
        <v>3</v>
      </c>
      <c r="M845">
        <v>50</v>
      </c>
      <c r="N845">
        <f>L845 * M845</f>
        <v>150</v>
      </c>
      <c r="O845">
        <f>N845*$R$3</f>
        <v>2.25</v>
      </c>
    </row>
    <row r="846" spans="1:15">
      <c r="A846">
        <v>845</v>
      </c>
      <c r="B846">
        <f>DAY($F846)</f>
        <v>6</v>
      </c>
      <c r="C846" t="str">
        <f>TEXT(F846,"mmmm")</f>
        <v>January</v>
      </c>
      <c r="D846">
        <f>MONTH($F846)</f>
        <v>1</v>
      </c>
      <c r="E846">
        <f>YEAR($F846)</f>
        <v>2023</v>
      </c>
      <c r="F846" s="10">
        <v>44932</v>
      </c>
      <c r="G846" t="s">
        <v>874</v>
      </c>
      <c r="H846" t="s">
        <v>24</v>
      </c>
      <c r="I846">
        <v>54</v>
      </c>
      <c r="J846" t="str" cm="1">
        <f t="array" ref="J846">_xlfn.IFS(I846&lt;=30, "Young Adult", I846&gt;=50, "Senior", I846&gt;30, "Adult")</f>
        <v>Senior</v>
      </c>
      <c r="K846" t="s">
        <v>8</v>
      </c>
      <c r="L846">
        <v>1</v>
      </c>
      <c r="M846">
        <v>500</v>
      </c>
      <c r="N846">
        <f>L846 * M846</f>
        <v>500</v>
      </c>
      <c r="O846">
        <f>N846*$R$3</f>
        <v>7.5</v>
      </c>
    </row>
    <row r="847" spans="1:15">
      <c r="A847">
        <v>846</v>
      </c>
      <c r="B847">
        <f>DAY($F847)</f>
        <v>22</v>
      </c>
      <c r="C847" t="str">
        <f>TEXT(F847,"mmmm")</f>
        <v>September</v>
      </c>
      <c r="D847">
        <f>MONTH($F847)</f>
        <v>9</v>
      </c>
      <c r="E847">
        <f>YEAR($F847)</f>
        <v>2023</v>
      </c>
      <c r="F847" s="10">
        <v>45191</v>
      </c>
      <c r="G847" t="s">
        <v>875</v>
      </c>
      <c r="H847" t="s">
        <v>24</v>
      </c>
      <c r="I847">
        <v>42</v>
      </c>
      <c r="J847" t="str" cm="1">
        <f t="array" ref="J847">_xlfn.IFS(I847&lt;=30, "Young Adult", I847&gt;=50, "Senior", I847&gt;30, "Adult")</f>
        <v>Adult</v>
      </c>
      <c r="K847" t="s">
        <v>7</v>
      </c>
      <c r="L847">
        <v>1</v>
      </c>
      <c r="M847">
        <v>50</v>
      </c>
      <c r="N847">
        <f>L847 * M847</f>
        <v>50</v>
      </c>
      <c r="O847">
        <f>N847*$R$3</f>
        <v>0.75</v>
      </c>
    </row>
    <row r="848" spans="1:15">
      <c r="A848">
        <v>847</v>
      </c>
      <c r="B848">
        <f>DAY($F848)</f>
        <v>8</v>
      </c>
      <c r="C848" t="str">
        <f>TEXT(F848,"mmmm")</f>
        <v>April</v>
      </c>
      <c r="D848">
        <f>MONTH($F848)</f>
        <v>4</v>
      </c>
      <c r="E848">
        <f>YEAR($F848)</f>
        <v>2023</v>
      </c>
      <c r="F848" s="10">
        <v>45024</v>
      </c>
      <c r="G848" t="s">
        <v>876</v>
      </c>
      <c r="H848" t="s">
        <v>27</v>
      </c>
      <c r="I848">
        <v>18</v>
      </c>
      <c r="J848" t="str" cm="1">
        <f t="array" ref="J848">_xlfn.IFS(I848&lt;=30, "Young Adult", I848&gt;=50, "Senior", I848&gt;30, "Adult")</f>
        <v>Young Adult</v>
      </c>
      <c r="K848" t="s">
        <v>9</v>
      </c>
      <c r="L848">
        <v>4</v>
      </c>
      <c r="M848">
        <v>300</v>
      </c>
      <c r="N848">
        <f>L848 * M848</f>
        <v>1200</v>
      </c>
      <c r="O848">
        <f>N848*$R$3</f>
        <v>18</v>
      </c>
    </row>
    <row r="849" spans="1:15">
      <c r="A849">
        <v>848</v>
      </c>
      <c r="B849">
        <f>DAY($F849)</f>
        <v>13</v>
      </c>
      <c r="C849" t="str">
        <f>TEXT(F849,"mmmm")</f>
        <v>February</v>
      </c>
      <c r="D849">
        <f>MONTH($F849)</f>
        <v>2</v>
      </c>
      <c r="E849">
        <f>YEAR($F849)</f>
        <v>2023</v>
      </c>
      <c r="F849" s="10">
        <v>44970</v>
      </c>
      <c r="G849" t="s">
        <v>877</v>
      </c>
      <c r="H849" t="s">
        <v>27</v>
      </c>
      <c r="I849">
        <v>63</v>
      </c>
      <c r="J849" t="str" cm="1">
        <f t="array" ref="J849">_xlfn.IFS(I849&lt;=30, "Young Adult", I849&gt;=50, "Senior", I849&gt;30, "Adult")</f>
        <v>Senior</v>
      </c>
      <c r="K849" t="s">
        <v>8</v>
      </c>
      <c r="L849">
        <v>3</v>
      </c>
      <c r="M849">
        <v>25</v>
      </c>
      <c r="N849">
        <f>L849 * M849</f>
        <v>75</v>
      </c>
      <c r="O849">
        <f>N849*$R$3</f>
        <v>1.125</v>
      </c>
    </row>
    <row r="850" spans="1:15">
      <c r="A850">
        <v>849</v>
      </c>
      <c r="B850">
        <f>DAY($F850)</f>
        <v>4</v>
      </c>
      <c r="C850" t="str">
        <f>TEXT(F850,"mmmm")</f>
        <v>May</v>
      </c>
      <c r="D850">
        <f>MONTH($F850)</f>
        <v>5</v>
      </c>
      <c r="E850">
        <f>YEAR($F850)</f>
        <v>2023</v>
      </c>
      <c r="F850" s="10">
        <v>45050</v>
      </c>
      <c r="G850" t="s">
        <v>878</v>
      </c>
      <c r="H850" t="s">
        <v>24</v>
      </c>
      <c r="I850">
        <v>32</v>
      </c>
      <c r="J850" t="str" cm="1">
        <f t="array" ref="J850">_xlfn.IFS(I850&lt;=30, "Young Adult", I850&gt;=50, "Senior", I850&gt;30, "Adult")</f>
        <v>Adult</v>
      </c>
      <c r="K850" t="s">
        <v>8</v>
      </c>
      <c r="L850">
        <v>2</v>
      </c>
      <c r="M850">
        <v>25</v>
      </c>
      <c r="N850">
        <f>L850 * M850</f>
        <v>50</v>
      </c>
      <c r="O850">
        <f>N850*$R$3</f>
        <v>0.75</v>
      </c>
    </row>
    <row r="851" spans="1:15">
      <c r="A851">
        <v>850</v>
      </c>
      <c r="B851">
        <f>DAY($F851)</f>
        <v>28</v>
      </c>
      <c r="C851" t="str">
        <f>TEXT(F851,"mmmm")</f>
        <v>July</v>
      </c>
      <c r="D851">
        <f>MONTH($F851)</f>
        <v>7</v>
      </c>
      <c r="E851">
        <f>YEAR($F851)</f>
        <v>2023</v>
      </c>
      <c r="F851" s="10">
        <v>45135</v>
      </c>
      <c r="G851" t="s">
        <v>879</v>
      </c>
      <c r="H851" t="s">
        <v>27</v>
      </c>
      <c r="I851">
        <v>26</v>
      </c>
      <c r="J851" t="str" cm="1">
        <f t="array" ref="J851">_xlfn.IFS(I851&lt;=30, "Young Adult", I851&gt;=50, "Senior", I851&gt;30, "Adult")</f>
        <v>Young Adult</v>
      </c>
      <c r="K851" t="s">
        <v>7</v>
      </c>
      <c r="L851">
        <v>2</v>
      </c>
      <c r="M851">
        <v>500</v>
      </c>
      <c r="N851">
        <f>L851 * M851</f>
        <v>1000</v>
      </c>
      <c r="O851">
        <f>N851*$R$3</f>
        <v>15</v>
      </c>
    </row>
    <row r="852" spans="1:15">
      <c r="A852">
        <v>851</v>
      </c>
      <c r="B852">
        <f>DAY($F852)</f>
        <v>8</v>
      </c>
      <c r="C852" t="str">
        <f>TEXT(F852,"mmmm")</f>
        <v>September</v>
      </c>
      <c r="D852">
        <f>MONTH($F852)</f>
        <v>9</v>
      </c>
      <c r="E852">
        <f>YEAR($F852)</f>
        <v>2023</v>
      </c>
      <c r="F852" s="10">
        <v>45177</v>
      </c>
      <c r="G852" t="s">
        <v>880</v>
      </c>
      <c r="H852" t="s">
        <v>24</v>
      </c>
      <c r="I852">
        <v>32</v>
      </c>
      <c r="J852" t="str" cm="1">
        <f t="array" ref="J852">_xlfn.IFS(I852&lt;=30, "Young Adult", I852&gt;=50, "Senior", I852&gt;30, "Adult")</f>
        <v>Adult</v>
      </c>
      <c r="K852" t="s">
        <v>9</v>
      </c>
      <c r="L852">
        <v>2</v>
      </c>
      <c r="M852">
        <v>25</v>
      </c>
      <c r="N852">
        <f>L852 * M852</f>
        <v>50</v>
      </c>
      <c r="O852">
        <f>N852*$R$3</f>
        <v>0.75</v>
      </c>
    </row>
    <row r="853" spans="1:15">
      <c r="A853">
        <v>852</v>
      </c>
      <c r="B853">
        <f>DAY($F853)</f>
        <v>12</v>
      </c>
      <c r="C853" t="str">
        <f>TEXT(F853,"mmmm")</f>
        <v>October</v>
      </c>
      <c r="D853">
        <f>MONTH($F853)</f>
        <v>10</v>
      </c>
      <c r="E853">
        <f>YEAR($F853)</f>
        <v>2023</v>
      </c>
      <c r="F853" s="10">
        <v>45211</v>
      </c>
      <c r="G853" t="s">
        <v>881</v>
      </c>
      <c r="H853" t="s">
        <v>27</v>
      </c>
      <c r="I853">
        <v>41</v>
      </c>
      <c r="J853" t="str" cm="1">
        <f t="array" ref="J853">_xlfn.IFS(I853&lt;=30, "Young Adult", I853&gt;=50, "Senior", I853&gt;30, "Adult")</f>
        <v>Adult</v>
      </c>
      <c r="K853" t="s">
        <v>8</v>
      </c>
      <c r="L853">
        <v>1</v>
      </c>
      <c r="M853">
        <v>300</v>
      </c>
      <c r="N853">
        <f>L853 * M853</f>
        <v>300</v>
      </c>
      <c r="O853">
        <f>N853*$R$3</f>
        <v>4.5</v>
      </c>
    </row>
    <row r="854" spans="1:15">
      <c r="A854">
        <v>853</v>
      </c>
      <c r="B854">
        <f>DAY($F854)</f>
        <v>4</v>
      </c>
      <c r="C854" t="str">
        <f>TEXT(F854,"mmmm")</f>
        <v>May</v>
      </c>
      <c r="D854">
        <f>MONTH($F854)</f>
        <v>5</v>
      </c>
      <c r="E854">
        <f>YEAR($F854)</f>
        <v>2023</v>
      </c>
      <c r="F854" s="10">
        <v>45050</v>
      </c>
      <c r="G854" t="s">
        <v>882</v>
      </c>
      <c r="H854" t="s">
        <v>24</v>
      </c>
      <c r="I854">
        <v>21</v>
      </c>
      <c r="J854" t="str" cm="1">
        <f t="array" ref="J854">_xlfn.IFS(I854&lt;=30, "Young Adult", I854&gt;=50, "Senior", I854&gt;30, "Adult")</f>
        <v>Young Adult</v>
      </c>
      <c r="K854" t="s">
        <v>7</v>
      </c>
      <c r="L854">
        <v>2</v>
      </c>
      <c r="M854">
        <v>500</v>
      </c>
      <c r="N854">
        <f>L854 * M854</f>
        <v>1000</v>
      </c>
      <c r="O854">
        <f>N854*$R$3</f>
        <v>15</v>
      </c>
    </row>
    <row r="855" spans="1:15">
      <c r="A855">
        <v>854</v>
      </c>
      <c r="B855">
        <f>DAY($F855)</f>
        <v>20</v>
      </c>
      <c r="C855" t="str">
        <f>TEXT(F855,"mmmm")</f>
        <v>December</v>
      </c>
      <c r="D855">
        <f>MONTH($F855)</f>
        <v>12</v>
      </c>
      <c r="E855">
        <f>YEAR($F855)</f>
        <v>2023</v>
      </c>
      <c r="F855" s="10">
        <v>45280</v>
      </c>
      <c r="G855" t="s">
        <v>883</v>
      </c>
      <c r="H855" t="s">
        <v>24</v>
      </c>
      <c r="I855">
        <v>29</v>
      </c>
      <c r="J855" t="str" cm="1">
        <f t="array" ref="J855">_xlfn.IFS(I855&lt;=30, "Young Adult", I855&gt;=50, "Senior", I855&gt;30, "Adult")</f>
        <v>Young Adult</v>
      </c>
      <c r="K855" t="s">
        <v>8</v>
      </c>
      <c r="L855">
        <v>1</v>
      </c>
      <c r="M855">
        <v>50</v>
      </c>
      <c r="N855">
        <f>L855 * M855</f>
        <v>50</v>
      </c>
      <c r="O855">
        <f>N855*$R$3</f>
        <v>0.75</v>
      </c>
    </row>
    <row r="856" spans="1:15">
      <c r="A856">
        <v>855</v>
      </c>
      <c r="B856">
        <f>DAY($F856)</f>
        <v>1</v>
      </c>
      <c r="C856" t="str">
        <f>TEXT(F856,"mmmm")</f>
        <v>September</v>
      </c>
      <c r="D856">
        <f>MONTH($F856)</f>
        <v>9</v>
      </c>
      <c r="E856">
        <f>YEAR($F856)</f>
        <v>2023</v>
      </c>
      <c r="F856" s="10">
        <v>45170</v>
      </c>
      <c r="G856" t="s">
        <v>884</v>
      </c>
      <c r="H856" t="s">
        <v>24</v>
      </c>
      <c r="I856">
        <v>54</v>
      </c>
      <c r="J856" t="str" cm="1">
        <f t="array" ref="J856">_xlfn.IFS(I856&lt;=30, "Young Adult", I856&gt;=50, "Senior", I856&gt;30, "Adult")</f>
        <v>Senior</v>
      </c>
      <c r="K856" t="s">
        <v>7</v>
      </c>
      <c r="L856">
        <v>1</v>
      </c>
      <c r="M856">
        <v>25</v>
      </c>
      <c r="N856">
        <f>L856 * M856</f>
        <v>25</v>
      </c>
      <c r="O856">
        <f>N856*$R$3</f>
        <v>0.375</v>
      </c>
    </row>
    <row r="857" spans="1:15">
      <c r="A857">
        <v>856</v>
      </c>
      <c r="B857">
        <f>DAY($F857)</f>
        <v>27</v>
      </c>
      <c r="C857" t="str">
        <f>TEXT(F857,"mmmm")</f>
        <v>November</v>
      </c>
      <c r="D857">
        <f>MONTH($F857)</f>
        <v>11</v>
      </c>
      <c r="E857">
        <f>YEAR($F857)</f>
        <v>2023</v>
      </c>
      <c r="F857" s="10">
        <v>45257</v>
      </c>
      <c r="G857" t="s">
        <v>885</v>
      </c>
      <c r="H857" t="s">
        <v>24</v>
      </c>
      <c r="I857">
        <v>54</v>
      </c>
      <c r="J857" t="str" cm="1">
        <f t="array" ref="J857">_xlfn.IFS(I857&lt;=30, "Young Adult", I857&gt;=50, "Senior", I857&gt;30, "Adult")</f>
        <v>Senior</v>
      </c>
      <c r="K857" t="s">
        <v>9</v>
      </c>
      <c r="L857">
        <v>4</v>
      </c>
      <c r="M857">
        <v>30</v>
      </c>
      <c r="N857">
        <f>L857 * M857</f>
        <v>120</v>
      </c>
      <c r="O857">
        <f>N857*$R$3</f>
        <v>1.7999999999999998</v>
      </c>
    </row>
    <row r="858" spans="1:15">
      <c r="A858">
        <v>857</v>
      </c>
      <c r="B858">
        <f>DAY($F858)</f>
        <v>31</v>
      </c>
      <c r="C858" t="str">
        <f>TEXT(F858,"mmmm")</f>
        <v>December</v>
      </c>
      <c r="D858">
        <f>MONTH($F858)</f>
        <v>12</v>
      </c>
      <c r="E858">
        <f>YEAR($F858)</f>
        <v>2023</v>
      </c>
      <c r="F858" s="10">
        <v>45291</v>
      </c>
      <c r="G858" t="s">
        <v>886</v>
      </c>
      <c r="H858" t="s">
        <v>24</v>
      </c>
      <c r="I858">
        <v>60</v>
      </c>
      <c r="J858" t="str" cm="1">
        <f t="array" ref="J858">_xlfn.IFS(I858&lt;=30, "Young Adult", I858&gt;=50, "Senior", I858&gt;30, "Adult")</f>
        <v>Senior</v>
      </c>
      <c r="K858" t="s">
        <v>9</v>
      </c>
      <c r="L858">
        <v>2</v>
      </c>
      <c r="M858">
        <v>25</v>
      </c>
      <c r="N858">
        <f>L858 * M858</f>
        <v>50</v>
      </c>
      <c r="O858">
        <f>N858*$R$3</f>
        <v>0.75</v>
      </c>
    </row>
    <row r="859" spans="1:15">
      <c r="A859">
        <v>858</v>
      </c>
      <c r="B859">
        <f>DAY($F859)</f>
        <v>9</v>
      </c>
      <c r="C859" t="str">
        <f>TEXT(F859,"mmmm")</f>
        <v>September</v>
      </c>
      <c r="D859">
        <f>MONTH($F859)</f>
        <v>9</v>
      </c>
      <c r="E859">
        <f>YEAR($F859)</f>
        <v>2023</v>
      </c>
      <c r="F859" s="10">
        <v>45178</v>
      </c>
      <c r="G859" t="s">
        <v>887</v>
      </c>
      <c r="H859" t="s">
        <v>24</v>
      </c>
      <c r="I859">
        <v>23</v>
      </c>
      <c r="J859" t="str" cm="1">
        <f t="array" ref="J859">_xlfn.IFS(I859&lt;=30, "Young Adult", I859&gt;=50, "Senior", I859&gt;30, "Adult")</f>
        <v>Young Adult</v>
      </c>
      <c r="K859" t="s">
        <v>9</v>
      </c>
      <c r="L859">
        <v>2</v>
      </c>
      <c r="M859">
        <v>50</v>
      </c>
      <c r="N859">
        <f>L859 * M859</f>
        <v>100</v>
      </c>
      <c r="O859">
        <f>N859*$R$3</f>
        <v>1.5</v>
      </c>
    </row>
    <row r="860" spans="1:15">
      <c r="A860">
        <v>859</v>
      </c>
      <c r="B860">
        <f>DAY($F860)</f>
        <v>18</v>
      </c>
      <c r="C860" t="str">
        <f>TEXT(F860,"mmmm")</f>
        <v>August</v>
      </c>
      <c r="D860">
        <f>MONTH($F860)</f>
        <v>8</v>
      </c>
      <c r="E860">
        <f>YEAR($F860)</f>
        <v>2023</v>
      </c>
      <c r="F860" s="10">
        <v>45156</v>
      </c>
      <c r="G860" t="s">
        <v>888</v>
      </c>
      <c r="H860" t="s">
        <v>27</v>
      </c>
      <c r="I860">
        <v>56</v>
      </c>
      <c r="J860" t="str" cm="1">
        <f t="array" ref="J860">_xlfn.IFS(I860&lt;=30, "Young Adult", I860&gt;=50, "Senior", I860&gt;30, "Adult")</f>
        <v>Senior</v>
      </c>
      <c r="K860" t="s">
        <v>9</v>
      </c>
      <c r="L860">
        <v>3</v>
      </c>
      <c r="M860">
        <v>500</v>
      </c>
      <c r="N860">
        <f>L860 * M860</f>
        <v>1500</v>
      </c>
      <c r="O860">
        <f>N860*$R$3</f>
        <v>22.5</v>
      </c>
    </row>
    <row r="861" spans="1:15">
      <c r="A861">
        <v>860</v>
      </c>
      <c r="B861">
        <f>DAY($F861)</f>
        <v>9</v>
      </c>
      <c r="C861" t="str">
        <f>TEXT(F861,"mmmm")</f>
        <v>January</v>
      </c>
      <c r="D861">
        <f>MONTH($F861)</f>
        <v>1</v>
      </c>
      <c r="E861">
        <f>YEAR($F861)</f>
        <v>2023</v>
      </c>
      <c r="F861" s="10">
        <v>44935</v>
      </c>
      <c r="G861" t="s">
        <v>889</v>
      </c>
      <c r="H861" t="s">
        <v>24</v>
      </c>
      <c r="I861">
        <v>63</v>
      </c>
      <c r="J861" t="str" cm="1">
        <f t="array" ref="J861">_xlfn.IFS(I861&lt;=30, "Young Adult", I861&gt;=50, "Senior", I861&gt;30, "Adult")</f>
        <v>Senior</v>
      </c>
      <c r="K861" t="s">
        <v>8</v>
      </c>
      <c r="L861">
        <v>4</v>
      </c>
      <c r="M861">
        <v>50</v>
      </c>
      <c r="N861">
        <f>L861 * M861</f>
        <v>200</v>
      </c>
      <c r="O861">
        <f>N861*$R$3</f>
        <v>3</v>
      </c>
    </row>
    <row r="862" spans="1:15">
      <c r="A862">
        <v>861</v>
      </c>
      <c r="B862">
        <f>DAY($F862)</f>
        <v>17</v>
      </c>
      <c r="C862" t="str">
        <f>TEXT(F862,"mmmm")</f>
        <v>February</v>
      </c>
      <c r="D862">
        <f>MONTH($F862)</f>
        <v>2</v>
      </c>
      <c r="E862">
        <f>YEAR($F862)</f>
        <v>2023</v>
      </c>
      <c r="F862" s="10">
        <v>44974</v>
      </c>
      <c r="G862" t="s">
        <v>890</v>
      </c>
      <c r="H862" t="s">
        <v>27</v>
      </c>
      <c r="I862">
        <v>41</v>
      </c>
      <c r="J862" t="str" cm="1">
        <f t="array" ref="J862">_xlfn.IFS(I862&lt;=30, "Young Adult", I862&gt;=50, "Senior", I862&gt;30, "Adult")</f>
        <v>Adult</v>
      </c>
      <c r="K862" t="s">
        <v>8</v>
      </c>
      <c r="L862">
        <v>3</v>
      </c>
      <c r="M862">
        <v>30</v>
      </c>
      <c r="N862">
        <f>L862 * M862</f>
        <v>90</v>
      </c>
      <c r="O862">
        <f>N862*$R$3</f>
        <v>1.3499999999999999</v>
      </c>
    </row>
    <row r="863" spans="1:15">
      <c r="A863">
        <v>862</v>
      </c>
      <c r="B863">
        <f>DAY($F863)</f>
        <v>31</v>
      </c>
      <c r="C863" t="str">
        <f>TEXT(F863,"mmmm")</f>
        <v>May</v>
      </c>
      <c r="D863">
        <f>MONTH($F863)</f>
        <v>5</v>
      </c>
      <c r="E863">
        <f>YEAR($F863)</f>
        <v>2023</v>
      </c>
      <c r="F863" s="10">
        <v>45077</v>
      </c>
      <c r="G863" t="s">
        <v>891</v>
      </c>
      <c r="H863" t="s">
        <v>24</v>
      </c>
      <c r="I863">
        <v>28</v>
      </c>
      <c r="J863" t="str" cm="1">
        <f t="array" ref="J863">_xlfn.IFS(I863&lt;=30, "Young Adult", I863&gt;=50, "Senior", I863&gt;30, "Adult")</f>
        <v>Young Adult</v>
      </c>
      <c r="K863" t="s">
        <v>9</v>
      </c>
      <c r="L863">
        <v>4</v>
      </c>
      <c r="M863">
        <v>300</v>
      </c>
      <c r="N863">
        <f>L863 * M863</f>
        <v>1200</v>
      </c>
      <c r="O863">
        <f>N863*$R$3</f>
        <v>18</v>
      </c>
    </row>
    <row r="864" spans="1:15">
      <c r="A864">
        <v>863</v>
      </c>
      <c r="B864">
        <f>DAY($F864)</f>
        <v>24</v>
      </c>
      <c r="C864" t="str">
        <f>TEXT(F864,"mmmm")</f>
        <v>April</v>
      </c>
      <c r="D864">
        <f>MONTH($F864)</f>
        <v>4</v>
      </c>
      <c r="E864">
        <f>YEAR($F864)</f>
        <v>2023</v>
      </c>
      <c r="F864" s="10">
        <v>45040</v>
      </c>
      <c r="G864" t="s">
        <v>892</v>
      </c>
      <c r="H864" t="s">
        <v>27</v>
      </c>
      <c r="I864">
        <v>30</v>
      </c>
      <c r="J864" t="str" cm="1">
        <f t="array" ref="J864">_xlfn.IFS(I864&lt;=30, "Young Adult", I864&gt;=50, "Senior", I864&gt;30, "Adult")</f>
        <v>Young Adult</v>
      </c>
      <c r="K864" t="s">
        <v>9</v>
      </c>
      <c r="L864">
        <v>2</v>
      </c>
      <c r="M864">
        <v>25</v>
      </c>
      <c r="N864">
        <f>L864 * M864</f>
        <v>50</v>
      </c>
      <c r="O864">
        <f>N864*$R$3</f>
        <v>0.75</v>
      </c>
    </row>
    <row r="865" spans="1:15">
      <c r="A865">
        <v>864</v>
      </c>
      <c r="B865">
        <f>DAY($F865)</f>
        <v>27</v>
      </c>
      <c r="C865" t="str">
        <f>TEXT(F865,"mmmm")</f>
        <v>July</v>
      </c>
      <c r="D865">
        <f>MONTH($F865)</f>
        <v>7</v>
      </c>
      <c r="E865">
        <f>YEAR($F865)</f>
        <v>2023</v>
      </c>
      <c r="F865" s="10">
        <v>45134</v>
      </c>
      <c r="G865" t="s">
        <v>893</v>
      </c>
      <c r="H865" t="s">
        <v>27</v>
      </c>
      <c r="I865">
        <v>51</v>
      </c>
      <c r="J865" t="str" cm="1">
        <f t="array" ref="J865">_xlfn.IFS(I865&lt;=30, "Young Adult", I865&gt;=50, "Senior", I865&gt;30, "Adult")</f>
        <v>Senior</v>
      </c>
      <c r="K865" t="s">
        <v>9</v>
      </c>
      <c r="L865">
        <v>1</v>
      </c>
      <c r="M865">
        <v>500</v>
      </c>
      <c r="N865">
        <f>L865 * M865</f>
        <v>500</v>
      </c>
      <c r="O865">
        <f>N865*$R$3</f>
        <v>7.5</v>
      </c>
    </row>
    <row r="866" spans="1:15">
      <c r="A866">
        <v>865</v>
      </c>
      <c r="B866">
        <f>DAY($F866)</f>
        <v>21</v>
      </c>
      <c r="C866" t="str">
        <f>TEXT(F866,"mmmm")</f>
        <v>December</v>
      </c>
      <c r="D866">
        <f>MONTH($F866)</f>
        <v>12</v>
      </c>
      <c r="E866">
        <f>YEAR($F866)</f>
        <v>2023</v>
      </c>
      <c r="F866" s="10">
        <v>45281</v>
      </c>
      <c r="G866" t="s">
        <v>894</v>
      </c>
      <c r="H866" t="s">
        <v>27</v>
      </c>
      <c r="I866">
        <v>42</v>
      </c>
      <c r="J866" t="str" cm="1">
        <f t="array" ref="J866">_xlfn.IFS(I866&lt;=30, "Young Adult", I866&gt;=50, "Senior", I866&gt;30, "Adult")</f>
        <v>Adult</v>
      </c>
      <c r="K866" t="s">
        <v>8</v>
      </c>
      <c r="L866">
        <v>1</v>
      </c>
      <c r="M866">
        <v>300</v>
      </c>
      <c r="N866">
        <f>L866 * M866</f>
        <v>300</v>
      </c>
      <c r="O866">
        <f>N866*$R$3</f>
        <v>4.5</v>
      </c>
    </row>
    <row r="867" spans="1:15">
      <c r="A867">
        <v>866</v>
      </c>
      <c r="B867">
        <f>DAY($F867)</f>
        <v>5</v>
      </c>
      <c r="C867" t="str">
        <f>TEXT(F867,"mmmm")</f>
        <v>May</v>
      </c>
      <c r="D867">
        <f>MONTH($F867)</f>
        <v>5</v>
      </c>
      <c r="E867">
        <f>YEAR($F867)</f>
        <v>2023</v>
      </c>
      <c r="F867" s="10">
        <v>45051</v>
      </c>
      <c r="G867" t="s">
        <v>895</v>
      </c>
      <c r="H867" t="s">
        <v>24</v>
      </c>
      <c r="I867">
        <v>24</v>
      </c>
      <c r="J867" t="str" cm="1">
        <f t="array" ref="J867">_xlfn.IFS(I867&lt;=30, "Young Adult", I867&gt;=50, "Senior", I867&gt;30, "Adult")</f>
        <v>Young Adult</v>
      </c>
      <c r="K867" t="s">
        <v>9</v>
      </c>
      <c r="L867">
        <v>1</v>
      </c>
      <c r="M867">
        <v>50</v>
      </c>
      <c r="N867">
        <f>L867 * M867</f>
        <v>50</v>
      </c>
      <c r="O867">
        <f>N867*$R$3</f>
        <v>0.75</v>
      </c>
    </row>
    <row r="868" spans="1:15">
      <c r="A868">
        <v>867</v>
      </c>
      <c r="B868">
        <f>DAY($F868)</f>
        <v>6</v>
      </c>
      <c r="C868" t="str">
        <f>TEXT(F868,"mmmm")</f>
        <v>June</v>
      </c>
      <c r="D868">
        <f>MONTH($F868)</f>
        <v>6</v>
      </c>
      <c r="E868">
        <f>YEAR($F868)</f>
        <v>2023</v>
      </c>
      <c r="F868" s="10">
        <v>45083</v>
      </c>
      <c r="G868" t="s">
        <v>896</v>
      </c>
      <c r="H868" t="s">
        <v>24</v>
      </c>
      <c r="I868">
        <v>21</v>
      </c>
      <c r="J868" t="str" cm="1">
        <f t="array" ref="J868">_xlfn.IFS(I868&lt;=30, "Young Adult", I868&gt;=50, "Senior", I868&gt;30, "Adult")</f>
        <v>Young Adult</v>
      </c>
      <c r="K868" t="s">
        <v>9</v>
      </c>
      <c r="L868">
        <v>1</v>
      </c>
      <c r="M868">
        <v>500</v>
      </c>
      <c r="N868">
        <f>L868 * M868</f>
        <v>500</v>
      </c>
      <c r="O868">
        <f>N868*$R$3</f>
        <v>7.5</v>
      </c>
    </row>
    <row r="869" spans="1:15">
      <c r="A869">
        <v>868</v>
      </c>
      <c r="B869">
        <f>DAY($F869)</f>
        <v>6</v>
      </c>
      <c r="C869" t="str">
        <f>TEXT(F869,"mmmm")</f>
        <v>December</v>
      </c>
      <c r="D869">
        <f>MONTH($F869)</f>
        <v>12</v>
      </c>
      <c r="E869">
        <f>YEAR($F869)</f>
        <v>2023</v>
      </c>
      <c r="F869" s="10">
        <v>45266</v>
      </c>
      <c r="G869" t="s">
        <v>897</v>
      </c>
      <c r="H869" t="s">
        <v>27</v>
      </c>
      <c r="I869">
        <v>25</v>
      </c>
      <c r="J869" t="str" cm="1">
        <f t="array" ref="J869">_xlfn.IFS(I869&lt;=30, "Young Adult", I869&gt;=50, "Senior", I869&gt;30, "Adult")</f>
        <v>Young Adult</v>
      </c>
      <c r="K869" t="s">
        <v>9</v>
      </c>
      <c r="L869">
        <v>1</v>
      </c>
      <c r="M869">
        <v>300</v>
      </c>
      <c r="N869">
        <f>L869 * M869</f>
        <v>300</v>
      </c>
      <c r="O869">
        <f>N869*$R$3</f>
        <v>4.5</v>
      </c>
    </row>
    <row r="870" spans="1:15">
      <c r="A870">
        <v>869</v>
      </c>
      <c r="B870">
        <f>DAY($F870)</f>
        <v>25</v>
      </c>
      <c r="C870" t="str">
        <f>TEXT(F870,"mmmm")</f>
        <v>October</v>
      </c>
      <c r="D870">
        <f>MONTH($F870)</f>
        <v>10</v>
      </c>
      <c r="E870">
        <f>YEAR($F870)</f>
        <v>2023</v>
      </c>
      <c r="F870" s="10">
        <v>45224</v>
      </c>
      <c r="G870" t="s">
        <v>898</v>
      </c>
      <c r="H870" t="s">
        <v>24</v>
      </c>
      <c r="I870">
        <v>37</v>
      </c>
      <c r="J870" t="str" cm="1">
        <f t="array" ref="J870">_xlfn.IFS(I870&lt;=30, "Young Adult", I870&gt;=50, "Senior", I870&gt;30, "Adult")</f>
        <v>Adult</v>
      </c>
      <c r="K870" t="s">
        <v>7</v>
      </c>
      <c r="L870">
        <v>3</v>
      </c>
      <c r="M870">
        <v>500</v>
      </c>
      <c r="N870">
        <f>L870 * M870</f>
        <v>1500</v>
      </c>
      <c r="O870">
        <f>N870*$R$3</f>
        <v>22.5</v>
      </c>
    </row>
    <row r="871" spans="1:15">
      <c r="A871">
        <v>870</v>
      </c>
      <c r="B871">
        <f>DAY($F871)</f>
        <v>8</v>
      </c>
      <c r="C871" t="str">
        <f>TEXT(F871,"mmmm")</f>
        <v>July</v>
      </c>
      <c r="D871">
        <f>MONTH($F871)</f>
        <v>7</v>
      </c>
      <c r="E871">
        <f>YEAR($F871)</f>
        <v>2023</v>
      </c>
      <c r="F871" s="10">
        <v>45115</v>
      </c>
      <c r="G871" t="s">
        <v>899</v>
      </c>
      <c r="H871" t="s">
        <v>27</v>
      </c>
      <c r="I871">
        <v>46</v>
      </c>
      <c r="J871" t="str" cm="1">
        <f t="array" ref="J871">_xlfn.IFS(I871&lt;=30, "Young Adult", I871&gt;=50, "Senior", I871&gt;30, "Adult")</f>
        <v>Adult</v>
      </c>
      <c r="K871" t="s">
        <v>9</v>
      </c>
      <c r="L871">
        <v>4</v>
      </c>
      <c r="M871">
        <v>30</v>
      </c>
      <c r="N871">
        <f>L871 * M871</f>
        <v>120</v>
      </c>
      <c r="O871">
        <f>N871*$R$3</f>
        <v>1.7999999999999998</v>
      </c>
    </row>
    <row r="872" spans="1:15">
      <c r="A872">
        <v>871</v>
      </c>
      <c r="B872">
        <f>DAY($F872)</f>
        <v>31</v>
      </c>
      <c r="C872" t="str">
        <f>TEXT(F872,"mmmm")</f>
        <v>August</v>
      </c>
      <c r="D872">
        <f>MONTH($F872)</f>
        <v>8</v>
      </c>
      <c r="E872">
        <f>YEAR($F872)</f>
        <v>2023</v>
      </c>
      <c r="F872" s="10">
        <v>45169</v>
      </c>
      <c r="G872" t="s">
        <v>900</v>
      </c>
      <c r="H872" t="s">
        <v>24</v>
      </c>
      <c r="I872">
        <v>62</v>
      </c>
      <c r="J872" t="str" cm="1">
        <f t="array" ref="J872">_xlfn.IFS(I872&lt;=30, "Young Adult", I872&gt;=50, "Senior", I872&gt;30, "Adult")</f>
        <v>Senior</v>
      </c>
      <c r="K872" t="s">
        <v>7</v>
      </c>
      <c r="L872">
        <v>2</v>
      </c>
      <c r="M872">
        <v>30</v>
      </c>
      <c r="N872">
        <f>L872 * M872</f>
        <v>60</v>
      </c>
      <c r="O872">
        <f>N872*$R$3</f>
        <v>0.89999999999999991</v>
      </c>
    </row>
    <row r="873" spans="1:15">
      <c r="A873">
        <v>872</v>
      </c>
      <c r="B873">
        <f>DAY($F873)</f>
        <v>11</v>
      </c>
      <c r="C873" t="str">
        <f>TEXT(F873,"mmmm")</f>
        <v>October</v>
      </c>
      <c r="D873">
        <f>MONTH($F873)</f>
        <v>10</v>
      </c>
      <c r="E873">
        <f>YEAR($F873)</f>
        <v>2023</v>
      </c>
      <c r="F873" s="10">
        <v>45210</v>
      </c>
      <c r="G873" t="s">
        <v>901</v>
      </c>
      <c r="H873" t="s">
        <v>27</v>
      </c>
      <c r="I873">
        <v>63</v>
      </c>
      <c r="J873" t="str" cm="1">
        <f t="array" ref="J873">_xlfn.IFS(I873&lt;=30, "Young Adult", I873&gt;=50, "Senior", I873&gt;30, "Adult")</f>
        <v>Senior</v>
      </c>
      <c r="K873" t="s">
        <v>7</v>
      </c>
      <c r="L873">
        <v>3</v>
      </c>
      <c r="M873">
        <v>25</v>
      </c>
      <c r="N873">
        <f>L873 * M873</f>
        <v>75</v>
      </c>
      <c r="O873">
        <f>N873*$R$3</f>
        <v>1.125</v>
      </c>
    </row>
    <row r="874" spans="1:15">
      <c r="A874">
        <v>873</v>
      </c>
      <c r="B874">
        <f>DAY($F874)</f>
        <v>29</v>
      </c>
      <c r="C874" t="str">
        <f>TEXT(F874,"mmmm")</f>
        <v>September</v>
      </c>
      <c r="D874">
        <f>MONTH($F874)</f>
        <v>9</v>
      </c>
      <c r="E874">
        <f>YEAR($F874)</f>
        <v>2023</v>
      </c>
      <c r="F874" s="10">
        <v>45198</v>
      </c>
      <c r="G874" t="s">
        <v>902</v>
      </c>
      <c r="H874" t="s">
        <v>27</v>
      </c>
      <c r="I874">
        <v>27</v>
      </c>
      <c r="J874" t="str" cm="1">
        <f t="array" ref="J874">_xlfn.IFS(I874&lt;=30, "Young Adult", I874&gt;=50, "Senior", I874&gt;30, "Adult")</f>
        <v>Young Adult</v>
      </c>
      <c r="K874" t="s">
        <v>9</v>
      </c>
      <c r="L874">
        <v>4</v>
      </c>
      <c r="M874">
        <v>25</v>
      </c>
      <c r="N874">
        <f>L874 * M874</f>
        <v>100</v>
      </c>
      <c r="O874">
        <f>N874*$R$3</f>
        <v>1.5</v>
      </c>
    </row>
    <row r="875" spans="1:15">
      <c r="A875">
        <v>874</v>
      </c>
      <c r="B875">
        <f>DAY($F875)</f>
        <v>26</v>
      </c>
      <c r="C875" t="str">
        <f>TEXT(F875,"mmmm")</f>
        <v>June</v>
      </c>
      <c r="D875">
        <f>MONTH($F875)</f>
        <v>6</v>
      </c>
      <c r="E875">
        <f>YEAR($F875)</f>
        <v>2023</v>
      </c>
      <c r="F875" s="10">
        <v>45103</v>
      </c>
      <c r="G875" t="s">
        <v>903</v>
      </c>
      <c r="H875" t="s">
        <v>24</v>
      </c>
      <c r="I875">
        <v>60</v>
      </c>
      <c r="J875" t="str" cm="1">
        <f t="array" ref="J875">_xlfn.IFS(I875&lt;=30, "Young Adult", I875&gt;=50, "Senior", I875&gt;30, "Adult")</f>
        <v>Senior</v>
      </c>
      <c r="K875" t="s">
        <v>7</v>
      </c>
      <c r="L875">
        <v>1</v>
      </c>
      <c r="M875">
        <v>30</v>
      </c>
      <c r="N875">
        <f>L875 * M875</f>
        <v>30</v>
      </c>
      <c r="O875">
        <f>N875*$R$3</f>
        <v>0.44999999999999996</v>
      </c>
    </row>
    <row r="876" spans="1:15">
      <c r="A876">
        <v>875</v>
      </c>
      <c r="B876">
        <f>DAY($F876)</f>
        <v>6</v>
      </c>
      <c r="C876" t="str">
        <f>TEXT(F876,"mmmm")</f>
        <v>August</v>
      </c>
      <c r="D876">
        <f>MONTH($F876)</f>
        <v>8</v>
      </c>
      <c r="E876">
        <f>YEAR($F876)</f>
        <v>2023</v>
      </c>
      <c r="F876" s="10">
        <v>45144</v>
      </c>
      <c r="G876" t="s">
        <v>904</v>
      </c>
      <c r="H876" t="s">
        <v>27</v>
      </c>
      <c r="I876">
        <v>51</v>
      </c>
      <c r="J876" t="str" cm="1">
        <f t="array" ref="J876">_xlfn.IFS(I876&lt;=30, "Young Adult", I876&gt;=50, "Senior", I876&gt;30, "Adult")</f>
        <v>Senior</v>
      </c>
      <c r="K876" t="s">
        <v>9</v>
      </c>
      <c r="L876">
        <v>4</v>
      </c>
      <c r="M876">
        <v>500</v>
      </c>
      <c r="N876">
        <f>L876 * M876</f>
        <v>2000</v>
      </c>
      <c r="O876">
        <f>N876*$R$3</f>
        <v>30</v>
      </c>
    </row>
    <row r="877" spans="1:15">
      <c r="A877">
        <v>876</v>
      </c>
      <c r="B877">
        <f>DAY($F877)</f>
        <v>9</v>
      </c>
      <c r="C877" t="str">
        <f>TEXT(F877,"mmmm")</f>
        <v>October</v>
      </c>
      <c r="D877">
        <f>MONTH($F877)</f>
        <v>10</v>
      </c>
      <c r="E877">
        <f>YEAR($F877)</f>
        <v>2023</v>
      </c>
      <c r="F877" s="10">
        <v>45208</v>
      </c>
      <c r="G877" t="s">
        <v>905</v>
      </c>
      <c r="H877" t="s">
        <v>24</v>
      </c>
      <c r="I877">
        <v>43</v>
      </c>
      <c r="J877" t="str" cm="1">
        <f t="array" ref="J877">_xlfn.IFS(I877&lt;=30, "Young Adult", I877&gt;=50, "Senior", I877&gt;30, "Adult")</f>
        <v>Adult</v>
      </c>
      <c r="K877" t="s">
        <v>8</v>
      </c>
      <c r="L877">
        <v>4</v>
      </c>
      <c r="M877">
        <v>30</v>
      </c>
      <c r="N877">
        <f>L877 * M877</f>
        <v>120</v>
      </c>
      <c r="O877">
        <f>N877*$R$3</f>
        <v>1.7999999999999998</v>
      </c>
    </row>
    <row r="878" spans="1:15">
      <c r="A878">
        <v>877</v>
      </c>
      <c r="B878">
        <f>DAY($F878)</f>
        <v>19</v>
      </c>
      <c r="C878" t="str">
        <f>TEXT(F878,"mmmm")</f>
        <v>June</v>
      </c>
      <c r="D878">
        <f>MONTH($F878)</f>
        <v>6</v>
      </c>
      <c r="E878">
        <f>YEAR($F878)</f>
        <v>2023</v>
      </c>
      <c r="F878" s="10">
        <v>45096</v>
      </c>
      <c r="G878" t="s">
        <v>906</v>
      </c>
      <c r="H878" t="s">
        <v>27</v>
      </c>
      <c r="I878">
        <v>58</v>
      </c>
      <c r="J878" t="str" cm="1">
        <f t="array" ref="J878">_xlfn.IFS(I878&lt;=30, "Young Adult", I878&gt;=50, "Senior", I878&gt;30, "Adult")</f>
        <v>Senior</v>
      </c>
      <c r="K878" t="s">
        <v>8</v>
      </c>
      <c r="L878">
        <v>1</v>
      </c>
      <c r="M878">
        <v>25</v>
      </c>
      <c r="N878">
        <f>L878 * M878</f>
        <v>25</v>
      </c>
      <c r="O878">
        <f>N878*$R$3</f>
        <v>0.375</v>
      </c>
    </row>
    <row r="879" spans="1:15">
      <c r="A879">
        <v>878</v>
      </c>
      <c r="B879">
        <f>DAY($F879)</f>
        <v>30</v>
      </c>
      <c r="C879" t="str">
        <f>TEXT(F879,"mmmm")</f>
        <v>June</v>
      </c>
      <c r="D879">
        <f>MONTH($F879)</f>
        <v>6</v>
      </c>
      <c r="E879">
        <f>YEAR($F879)</f>
        <v>2023</v>
      </c>
      <c r="F879" s="10">
        <v>45107</v>
      </c>
      <c r="G879" t="s">
        <v>907</v>
      </c>
      <c r="H879" t="s">
        <v>27</v>
      </c>
      <c r="I879">
        <v>20</v>
      </c>
      <c r="J879" t="str" cm="1">
        <f t="array" ref="J879">_xlfn.IFS(I879&lt;=30, "Young Adult", I879&gt;=50, "Senior", I879&gt;30, "Adult")</f>
        <v>Young Adult</v>
      </c>
      <c r="K879" t="s">
        <v>8</v>
      </c>
      <c r="L879">
        <v>1</v>
      </c>
      <c r="M879">
        <v>30</v>
      </c>
      <c r="N879">
        <f>L879 * M879</f>
        <v>30</v>
      </c>
      <c r="O879">
        <f>N879*$R$3</f>
        <v>0.44999999999999996</v>
      </c>
    </row>
    <row r="880" spans="1:15">
      <c r="A880">
        <v>879</v>
      </c>
      <c r="B880">
        <f>DAY($F880)</f>
        <v>26</v>
      </c>
      <c r="C880" t="str">
        <f>TEXT(F880,"mmmm")</f>
        <v>December</v>
      </c>
      <c r="D880">
        <f>MONTH($F880)</f>
        <v>12</v>
      </c>
      <c r="E880">
        <f>YEAR($F880)</f>
        <v>2023</v>
      </c>
      <c r="F880" s="10">
        <v>45286</v>
      </c>
      <c r="G880" t="s">
        <v>908</v>
      </c>
      <c r="H880" t="s">
        <v>24</v>
      </c>
      <c r="I880">
        <v>23</v>
      </c>
      <c r="J880" t="str" cm="1">
        <f t="array" ref="J880">_xlfn.IFS(I880&lt;=30, "Young Adult", I880&gt;=50, "Senior", I880&gt;30, "Adult")</f>
        <v>Young Adult</v>
      </c>
      <c r="K880" t="s">
        <v>8</v>
      </c>
      <c r="L880">
        <v>1</v>
      </c>
      <c r="M880">
        <v>30</v>
      </c>
      <c r="N880">
        <f>L880 * M880</f>
        <v>30</v>
      </c>
      <c r="O880">
        <f>N880*$R$3</f>
        <v>0.44999999999999996</v>
      </c>
    </row>
    <row r="881" spans="1:15">
      <c r="A881">
        <v>880</v>
      </c>
      <c r="B881">
        <f>DAY($F881)</f>
        <v>21</v>
      </c>
      <c r="C881" t="str">
        <f>TEXT(F881,"mmmm")</f>
        <v>August</v>
      </c>
      <c r="D881">
        <f>MONTH($F881)</f>
        <v>8</v>
      </c>
      <c r="E881">
        <f>YEAR($F881)</f>
        <v>2023</v>
      </c>
      <c r="F881" s="10">
        <v>45159</v>
      </c>
      <c r="G881" t="s">
        <v>909</v>
      </c>
      <c r="H881" t="s">
        <v>24</v>
      </c>
      <c r="I881">
        <v>22</v>
      </c>
      <c r="J881" t="str" cm="1">
        <f t="array" ref="J881">_xlfn.IFS(I881&lt;=30, "Young Adult", I881&gt;=50, "Senior", I881&gt;30, "Adult")</f>
        <v>Young Adult</v>
      </c>
      <c r="K881" t="s">
        <v>7</v>
      </c>
      <c r="L881">
        <v>2</v>
      </c>
      <c r="M881">
        <v>500</v>
      </c>
      <c r="N881">
        <f>L881 * M881</f>
        <v>1000</v>
      </c>
      <c r="O881">
        <f>N881*$R$3</f>
        <v>15</v>
      </c>
    </row>
    <row r="882" spans="1:15">
      <c r="A882">
        <v>881</v>
      </c>
      <c r="B882">
        <f>DAY($F882)</f>
        <v>19</v>
      </c>
      <c r="C882" t="str">
        <f>TEXT(F882,"mmmm")</f>
        <v>May</v>
      </c>
      <c r="D882">
        <f>MONTH($F882)</f>
        <v>5</v>
      </c>
      <c r="E882">
        <f>YEAR($F882)</f>
        <v>2023</v>
      </c>
      <c r="F882" s="10">
        <v>45065</v>
      </c>
      <c r="G882" t="s">
        <v>910</v>
      </c>
      <c r="H882" t="s">
        <v>24</v>
      </c>
      <c r="I882">
        <v>22</v>
      </c>
      <c r="J882" t="str" cm="1">
        <f t="array" ref="J882">_xlfn.IFS(I882&lt;=30, "Young Adult", I882&gt;=50, "Senior", I882&gt;30, "Adult")</f>
        <v>Young Adult</v>
      </c>
      <c r="K882" t="s">
        <v>9</v>
      </c>
      <c r="L882">
        <v>1</v>
      </c>
      <c r="M882">
        <v>300</v>
      </c>
      <c r="N882">
        <f>L882 * M882</f>
        <v>300</v>
      </c>
      <c r="O882">
        <f>N882*$R$3</f>
        <v>4.5</v>
      </c>
    </row>
    <row r="883" spans="1:15">
      <c r="A883">
        <v>882</v>
      </c>
      <c r="B883">
        <f>DAY($F883)</f>
        <v>6</v>
      </c>
      <c r="C883" t="str">
        <f>TEXT(F883,"mmmm")</f>
        <v>June</v>
      </c>
      <c r="D883">
        <f>MONTH($F883)</f>
        <v>6</v>
      </c>
      <c r="E883">
        <f>YEAR($F883)</f>
        <v>2023</v>
      </c>
      <c r="F883" s="10">
        <v>45083</v>
      </c>
      <c r="G883" t="s">
        <v>911</v>
      </c>
      <c r="H883" t="s">
        <v>27</v>
      </c>
      <c r="I883">
        <v>64</v>
      </c>
      <c r="J883" t="str" cm="1">
        <f t="array" ref="J883">_xlfn.IFS(I883&lt;=30, "Young Adult", I883&gt;=50, "Senior", I883&gt;30, "Adult")</f>
        <v>Senior</v>
      </c>
      <c r="K883" t="s">
        <v>9</v>
      </c>
      <c r="L883">
        <v>2</v>
      </c>
      <c r="M883">
        <v>25</v>
      </c>
      <c r="N883">
        <f>L883 * M883</f>
        <v>50</v>
      </c>
      <c r="O883">
        <f>N883*$R$3</f>
        <v>0.75</v>
      </c>
    </row>
    <row r="884" spans="1:15">
      <c r="A884">
        <v>883</v>
      </c>
      <c r="B884">
        <f>DAY($F884)</f>
        <v>9</v>
      </c>
      <c r="C884" t="str">
        <f>TEXT(F884,"mmmm")</f>
        <v>May</v>
      </c>
      <c r="D884">
        <f>MONTH($F884)</f>
        <v>5</v>
      </c>
      <c r="E884">
        <f>YEAR($F884)</f>
        <v>2023</v>
      </c>
      <c r="F884" s="10">
        <v>45055</v>
      </c>
      <c r="G884" t="s">
        <v>912</v>
      </c>
      <c r="H884" t="s">
        <v>24</v>
      </c>
      <c r="I884">
        <v>40</v>
      </c>
      <c r="J884" t="str" cm="1">
        <f t="array" ref="J884">_xlfn.IFS(I884&lt;=30, "Young Adult", I884&gt;=50, "Senior", I884&gt;30, "Adult")</f>
        <v>Adult</v>
      </c>
      <c r="K884" t="s">
        <v>9</v>
      </c>
      <c r="L884">
        <v>1</v>
      </c>
      <c r="M884">
        <v>500</v>
      </c>
      <c r="N884">
        <f>L884 * M884</f>
        <v>500</v>
      </c>
      <c r="O884">
        <f>N884*$R$3</f>
        <v>7.5</v>
      </c>
    </row>
    <row r="885" spans="1:15">
      <c r="A885">
        <v>884</v>
      </c>
      <c r="B885">
        <f>DAY($F885)</f>
        <v>29</v>
      </c>
      <c r="C885" t="str">
        <f>TEXT(F885,"mmmm")</f>
        <v>April</v>
      </c>
      <c r="D885">
        <f>MONTH($F885)</f>
        <v>4</v>
      </c>
      <c r="E885">
        <f>YEAR($F885)</f>
        <v>2023</v>
      </c>
      <c r="F885" s="10">
        <v>45045</v>
      </c>
      <c r="G885" t="s">
        <v>913</v>
      </c>
      <c r="H885" t="s">
        <v>27</v>
      </c>
      <c r="I885">
        <v>26</v>
      </c>
      <c r="J885" t="str" cm="1">
        <f t="array" ref="J885">_xlfn.IFS(I885&lt;=30, "Young Adult", I885&gt;=50, "Senior", I885&gt;30, "Adult")</f>
        <v>Young Adult</v>
      </c>
      <c r="K885" t="s">
        <v>8</v>
      </c>
      <c r="L885">
        <v>2</v>
      </c>
      <c r="M885">
        <v>30</v>
      </c>
      <c r="N885">
        <f>L885 * M885</f>
        <v>60</v>
      </c>
      <c r="O885">
        <f>N885*$R$3</f>
        <v>0.89999999999999991</v>
      </c>
    </row>
    <row r="886" spans="1:15">
      <c r="A886">
        <v>885</v>
      </c>
      <c r="B886">
        <f>DAY($F886)</f>
        <v>3</v>
      </c>
      <c r="C886" t="str">
        <f>TEXT(F886,"mmmm")</f>
        <v>March</v>
      </c>
      <c r="D886">
        <f>MONTH($F886)</f>
        <v>3</v>
      </c>
      <c r="E886">
        <f>YEAR($F886)</f>
        <v>2023</v>
      </c>
      <c r="F886" s="10">
        <v>44988</v>
      </c>
      <c r="G886" t="s">
        <v>914</v>
      </c>
      <c r="H886" t="s">
        <v>27</v>
      </c>
      <c r="I886">
        <v>52</v>
      </c>
      <c r="J886" t="str" cm="1">
        <f t="array" ref="J886">_xlfn.IFS(I886&lt;=30, "Young Adult", I886&gt;=50, "Senior", I886&gt;30, "Adult")</f>
        <v>Senior</v>
      </c>
      <c r="K886" t="s">
        <v>8</v>
      </c>
      <c r="L886">
        <v>4</v>
      </c>
      <c r="M886">
        <v>30</v>
      </c>
      <c r="N886">
        <f>L886 * M886</f>
        <v>120</v>
      </c>
      <c r="O886">
        <f>N886*$R$3</f>
        <v>1.7999999999999998</v>
      </c>
    </row>
    <row r="887" spans="1:15">
      <c r="A887">
        <v>886</v>
      </c>
      <c r="B887">
        <f>DAY($F887)</f>
        <v>9</v>
      </c>
      <c r="C887" t="str">
        <f>TEXT(F887,"mmmm")</f>
        <v>April</v>
      </c>
      <c r="D887">
        <f>MONTH($F887)</f>
        <v>4</v>
      </c>
      <c r="E887">
        <f>YEAR($F887)</f>
        <v>2023</v>
      </c>
      <c r="F887" s="10">
        <v>45025</v>
      </c>
      <c r="G887" t="s">
        <v>915</v>
      </c>
      <c r="H887" t="s">
        <v>24</v>
      </c>
      <c r="I887">
        <v>37</v>
      </c>
      <c r="J887" t="str" cm="1">
        <f t="array" ref="J887">_xlfn.IFS(I887&lt;=30, "Young Adult", I887&gt;=50, "Senior", I887&gt;30, "Adult")</f>
        <v>Adult</v>
      </c>
      <c r="K887" t="s">
        <v>9</v>
      </c>
      <c r="L887">
        <v>3</v>
      </c>
      <c r="M887">
        <v>300</v>
      </c>
      <c r="N887">
        <f>L887 * M887</f>
        <v>900</v>
      </c>
      <c r="O887">
        <f>N887*$R$3</f>
        <v>13.5</v>
      </c>
    </row>
    <row r="888" spans="1:15">
      <c r="A888">
        <v>887</v>
      </c>
      <c r="B888">
        <f>DAY($F888)</f>
        <v>11</v>
      </c>
      <c r="C888" t="str">
        <f>TEXT(F888,"mmmm")</f>
        <v>June</v>
      </c>
      <c r="D888">
        <f>MONTH($F888)</f>
        <v>6</v>
      </c>
      <c r="E888">
        <f>YEAR($F888)</f>
        <v>2023</v>
      </c>
      <c r="F888" s="10">
        <v>45088</v>
      </c>
      <c r="G888" t="s">
        <v>916</v>
      </c>
      <c r="H888" t="s">
        <v>24</v>
      </c>
      <c r="I888">
        <v>59</v>
      </c>
      <c r="J888" t="str" cm="1">
        <f t="array" ref="J888">_xlfn.IFS(I888&lt;=30, "Young Adult", I888&gt;=50, "Senior", I888&gt;30, "Adult")</f>
        <v>Senior</v>
      </c>
      <c r="K888" t="s">
        <v>8</v>
      </c>
      <c r="L888">
        <v>4</v>
      </c>
      <c r="M888">
        <v>25</v>
      </c>
      <c r="N888">
        <f>L888 * M888</f>
        <v>100</v>
      </c>
      <c r="O888">
        <f>N888*$R$3</f>
        <v>1.5</v>
      </c>
    </row>
    <row r="889" spans="1:15">
      <c r="A889">
        <v>888</v>
      </c>
      <c r="B889">
        <f>DAY($F889)</f>
        <v>3</v>
      </c>
      <c r="C889" t="str">
        <f>TEXT(F889,"mmmm")</f>
        <v>March</v>
      </c>
      <c r="D889">
        <f>MONTH($F889)</f>
        <v>3</v>
      </c>
      <c r="E889">
        <f>YEAR($F889)</f>
        <v>2023</v>
      </c>
      <c r="F889" s="10">
        <v>44988</v>
      </c>
      <c r="G889" t="s">
        <v>917</v>
      </c>
      <c r="H889" t="s">
        <v>27</v>
      </c>
      <c r="I889">
        <v>52</v>
      </c>
      <c r="J889" t="str" cm="1">
        <f t="array" ref="J889">_xlfn.IFS(I889&lt;=30, "Young Adult", I889&gt;=50, "Senior", I889&gt;30, "Adult")</f>
        <v>Senior</v>
      </c>
      <c r="K889" t="s">
        <v>9</v>
      </c>
      <c r="L889">
        <v>4</v>
      </c>
      <c r="M889">
        <v>25</v>
      </c>
      <c r="N889">
        <f>L889 * M889</f>
        <v>100</v>
      </c>
      <c r="O889">
        <f>N889*$R$3</f>
        <v>1.5</v>
      </c>
    </row>
    <row r="890" spans="1:15">
      <c r="A890">
        <v>889</v>
      </c>
      <c r="B890">
        <f>DAY($F890)</f>
        <v>2</v>
      </c>
      <c r="C890" t="str">
        <f>TEXT(F890,"mmmm")</f>
        <v>October</v>
      </c>
      <c r="D890">
        <f>MONTH($F890)</f>
        <v>10</v>
      </c>
      <c r="E890">
        <f>YEAR($F890)</f>
        <v>2023</v>
      </c>
      <c r="F890" s="10">
        <v>45201</v>
      </c>
      <c r="G890" t="s">
        <v>918</v>
      </c>
      <c r="H890" t="s">
        <v>27</v>
      </c>
      <c r="I890">
        <v>35</v>
      </c>
      <c r="J890" t="str" cm="1">
        <f t="array" ref="J890">_xlfn.IFS(I890&lt;=30, "Young Adult", I890&gt;=50, "Senior", I890&gt;30, "Adult")</f>
        <v>Adult</v>
      </c>
      <c r="K890" t="s">
        <v>9</v>
      </c>
      <c r="L890">
        <v>1</v>
      </c>
      <c r="M890">
        <v>50</v>
      </c>
      <c r="N890">
        <f>L890 * M890</f>
        <v>50</v>
      </c>
      <c r="O890">
        <f>N890*$R$3</f>
        <v>0.75</v>
      </c>
    </row>
    <row r="891" spans="1:15">
      <c r="A891">
        <v>890</v>
      </c>
      <c r="B891">
        <f>DAY($F891)</f>
        <v>20</v>
      </c>
      <c r="C891" t="str">
        <f>TEXT(F891,"mmmm")</f>
        <v>December</v>
      </c>
      <c r="D891">
        <f>MONTH($F891)</f>
        <v>12</v>
      </c>
      <c r="E891">
        <f>YEAR($F891)</f>
        <v>2023</v>
      </c>
      <c r="F891" s="10">
        <v>45280</v>
      </c>
      <c r="G891" t="s">
        <v>919</v>
      </c>
      <c r="H891" t="s">
        <v>24</v>
      </c>
      <c r="I891">
        <v>34</v>
      </c>
      <c r="J891" t="str" cm="1">
        <f t="array" ref="J891">_xlfn.IFS(I891&lt;=30, "Young Adult", I891&gt;=50, "Senior", I891&gt;30, "Adult")</f>
        <v>Adult</v>
      </c>
      <c r="K891" t="s">
        <v>9</v>
      </c>
      <c r="L891">
        <v>2</v>
      </c>
      <c r="M891">
        <v>25</v>
      </c>
      <c r="N891">
        <f>L891 * M891</f>
        <v>50</v>
      </c>
      <c r="O891">
        <f>N891*$R$3</f>
        <v>0.75</v>
      </c>
    </row>
    <row r="892" spans="1:15">
      <c r="A892">
        <v>891</v>
      </c>
      <c r="B892">
        <f>DAY($F892)</f>
        <v>5</v>
      </c>
      <c r="C892" t="str">
        <f>TEXT(F892,"mmmm")</f>
        <v>April</v>
      </c>
      <c r="D892">
        <f>MONTH($F892)</f>
        <v>4</v>
      </c>
      <c r="E892">
        <f>YEAR($F892)</f>
        <v>2023</v>
      </c>
      <c r="F892" s="10">
        <v>45021</v>
      </c>
      <c r="G892" t="s">
        <v>920</v>
      </c>
      <c r="H892" t="s">
        <v>24</v>
      </c>
      <c r="I892">
        <v>41</v>
      </c>
      <c r="J892" t="str" cm="1">
        <f t="array" ref="J892">_xlfn.IFS(I892&lt;=30, "Young Adult", I892&gt;=50, "Senior", I892&gt;30, "Adult")</f>
        <v>Adult</v>
      </c>
      <c r="K892" t="s">
        <v>9</v>
      </c>
      <c r="L892">
        <v>3</v>
      </c>
      <c r="M892">
        <v>300</v>
      </c>
      <c r="N892">
        <f>L892 * M892</f>
        <v>900</v>
      </c>
      <c r="O892">
        <f>N892*$R$3</f>
        <v>13.5</v>
      </c>
    </row>
    <row r="893" spans="1:15">
      <c r="A893">
        <v>892</v>
      </c>
      <c r="B893">
        <f>DAY($F893)</f>
        <v>9</v>
      </c>
      <c r="C893" t="str">
        <f>TEXT(F893,"mmmm")</f>
        <v>April</v>
      </c>
      <c r="D893">
        <f>MONTH($F893)</f>
        <v>4</v>
      </c>
      <c r="E893">
        <f>YEAR($F893)</f>
        <v>2023</v>
      </c>
      <c r="F893" s="10">
        <v>45025</v>
      </c>
      <c r="G893" t="s">
        <v>921</v>
      </c>
      <c r="H893" t="s">
        <v>24</v>
      </c>
      <c r="I893">
        <v>20</v>
      </c>
      <c r="J893" t="str" cm="1">
        <f t="array" ref="J893">_xlfn.IFS(I893&lt;=30, "Young Adult", I893&gt;=50, "Senior", I893&gt;30, "Adult")</f>
        <v>Young Adult</v>
      </c>
      <c r="K893" t="s">
        <v>9</v>
      </c>
      <c r="L893">
        <v>1</v>
      </c>
      <c r="M893">
        <v>50</v>
      </c>
      <c r="N893">
        <f>L893 * M893</f>
        <v>50</v>
      </c>
      <c r="O893">
        <f>N893*$R$3</f>
        <v>0.75</v>
      </c>
    </row>
    <row r="894" spans="1:15">
      <c r="A894">
        <v>893</v>
      </c>
      <c r="B894">
        <f>DAY($F894)</f>
        <v>21</v>
      </c>
      <c r="C894" t="str">
        <f>TEXT(F894,"mmmm")</f>
        <v>April</v>
      </c>
      <c r="D894">
        <f>MONTH($F894)</f>
        <v>4</v>
      </c>
      <c r="E894">
        <f>YEAR($F894)</f>
        <v>2023</v>
      </c>
      <c r="F894" s="10">
        <v>45037</v>
      </c>
      <c r="G894" t="s">
        <v>922</v>
      </c>
      <c r="H894" t="s">
        <v>24</v>
      </c>
      <c r="I894">
        <v>49</v>
      </c>
      <c r="J894" t="str" cm="1">
        <f t="array" ref="J894">_xlfn.IFS(I894&lt;=30, "Young Adult", I894&gt;=50, "Senior", I894&gt;30, "Adult")</f>
        <v>Adult</v>
      </c>
      <c r="K894" t="s">
        <v>9</v>
      </c>
      <c r="L894">
        <v>1</v>
      </c>
      <c r="M894">
        <v>50</v>
      </c>
      <c r="N894">
        <f>L894 * M894</f>
        <v>50</v>
      </c>
      <c r="O894">
        <f>N894*$R$3</f>
        <v>0.75</v>
      </c>
    </row>
    <row r="895" spans="1:15">
      <c r="A895">
        <v>894</v>
      </c>
      <c r="B895">
        <f>DAY($F895)</f>
        <v>5</v>
      </c>
      <c r="C895" t="str">
        <f>TEXT(F895,"mmmm")</f>
        <v>September</v>
      </c>
      <c r="D895">
        <f>MONTH($F895)</f>
        <v>9</v>
      </c>
      <c r="E895">
        <f>YEAR($F895)</f>
        <v>2023</v>
      </c>
      <c r="F895" s="10">
        <v>45174</v>
      </c>
      <c r="G895" t="s">
        <v>923</v>
      </c>
      <c r="H895" t="s">
        <v>24</v>
      </c>
      <c r="I895">
        <v>52</v>
      </c>
      <c r="J895" t="str" cm="1">
        <f t="array" ref="J895">_xlfn.IFS(I895&lt;=30, "Young Adult", I895&gt;=50, "Senior", I895&gt;30, "Adult")</f>
        <v>Senior</v>
      </c>
      <c r="K895" t="s">
        <v>9</v>
      </c>
      <c r="L895">
        <v>1</v>
      </c>
      <c r="M895">
        <v>30</v>
      </c>
      <c r="N895">
        <f>L895 * M895</f>
        <v>30</v>
      </c>
      <c r="O895">
        <f>N895*$R$3</f>
        <v>0.44999999999999996</v>
      </c>
    </row>
    <row r="896" spans="1:15">
      <c r="A896">
        <v>895</v>
      </c>
      <c r="B896">
        <f>DAY($F896)</f>
        <v>22</v>
      </c>
      <c r="C896" t="str">
        <f>TEXT(F896,"mmmm")</f>
        <v>May</v>
      </c>
      <c r="D896">
        <f>MONTH($F896)</f>
        <v>5</v>
      </c>
      <c r="E896">
        <f>YEAR($F896)</f>
        <v>2023</v>
      </c>
      <c r="F896" s="10">
        <v>45068</v>
      </c>
      <c r="G896" t="s">
        <v>924</v>
      </c>
      <c r="H896" t="s">
        <v>27</v>
      </c>
      <c r="I896">
        <v>55</v>
      </c>
      <c r="J896" t="str" cm="1">
        <f t="array" ref="J896">_xlfn.IFS(I896&lt;=30, "Young Adult", I896&gt;=50, "Senior", I896&gt;30, "Adult")</f>
        <v>Senior</v>
      </c>
      <c r="K896" t="s">
        <v>8</v>
      </c>
      <c r="L896">
        <v>4</v>
      </c>
      <c r="M896">
        <v>30</v>
      </c>
      <c r="N896">
        <f>L896 * M896</f>
        <v>120</v>
      </c>
      <c r="O896">
        <f>N896*$R$3</f>
        <v>1.7999999999999998</v>
      </c>
    </row>
    <row r="897" spans="1:15">
      <c r="A897">
        <v>896</v>
      </c>
      <c r="B897">
        <f>DAY($F897)</f>
        <v>29</v>
      </c>
      <c r="C897" t="str">
        <f>TEXT(F897,"mmmm")</f>
        <v>October</v>
      </c>
      <c r="D897">
        <f>MONTH($F897)</f>
        <v>10</v>
      </c>
      <c r="E897">
        <f>YEAR($F897)</f>
        <v>2023</v>
      </c>
      <c r="F897" s="10">
        <v>45228</v>
      </c>
      <c r="G897" t="s">
        <v>925</v>
      </c>
      <c r="H897" t="s">
        <v>27</v>
      </c>
      <c r="I897">
        <v>30</v>
      </c>
      <c r="J897" t="str" cm="1">
        <f t="array" ref="J897">_xlfn.IFS(I897&lt;=30, "Young Adult", I897&gt;=50, "Senior", I897&gt;30, "Adult")</f>
        <v>Young Adult</v>
      </c>
      <c r="K897" t="s">
        <v>9</v>
      </c>
      <c r="L897">
        <v>2</v>
      </c>
      <c r="M897">
        <v>25</v>
      </c>
      <c r="N897">
        <f>L897 * M897</f>
        <v>50</v>
      </c>
      <c r="O897">
        <f>N897*$R$3</f>
        <v>0.75</v>
      </c>
    </row>
    <row r="898" spans="1:15">
      <c r="A898">
        <v>897</v>
      </c>
      <c r="B898">
        <f>DAY($F898)</f>
        <v>26</v>
      </c>
      <c r="C898" t="str">
        <f>TEXT(F898,"mmmm")</f>
        <v>September</v>
      </c>
      <c r="D898">
        <f>MONTH($F898)</f>
        <v>9</v>
      </c>
      <c r="E898">
        <f>YEAR($F898)</f>
        <v>2023</v>
      </c>
      <c r="F898" s="10">
        <v>45195</v>
      </c>
      <c r="G898" t="s">
        <v>926</v>
      </c>
      <c r="H898" t="s">
        <v>27</v>
      </c>
      <c r="I898">
        <v>64</v>
      </c>
      <c r="J898" t="str" cm="1">
        <f t="array" ref="J898">_xlfn.IFS(I898&lt;=30, "Young Adult", I898&gt;=50, "Senior", I898&gt;30, "Adult")</f>
        <v>Senior</v>
      </c>
      <c r="K898" t="s">
        <v>9</v>
      </c>
      <c r="L898">
        <v>2</v>
      </c>
      <c r="M898">
        <v>50</v>
      </c>
      <c r="N898">
        <f>L898 * M898</f>
        <v>100</v>
      </c>
      <c r="O898">
        <f>N898*$R$3</f>
        <v>1.5</v>
      </c>
    </row>
    <row r="899" spans="1:15">
      <c r="A899">
        <v>898</v>
      </c>
      <c r="B899">
        <f>DAY($F899)</f>
        <v>2</v>
      </c>
      <c r="C899" t="str">
        <f>TEXT(F899,"mmmm")</f>
        <v>November</v>
      </c>
      <c r="D899">
        <f>MONTH($F899)</f>
        <v>11</v>
      </c>
      <c r="E899">
        <f>YEAR($F899)</f>
        <v>2023</v>
      </c>
      <c r="F899" s="10">
        <v>45232</v>
      </c>
      <c r="G899" t="s">
        <v>927</v>
      </c>
      <c r="H899" t="s">
        <v>27</v>
      </c>
      <c r="I899">
        <v>42</v>
      </c>
      <c r="J899" t="str" cm="1">
        <f t="array" ref="J899">_xlfn.IFS(I899&lt;=30, "Young Adult", I899&gt;=50, "Senior", I899&gt;30, "Adult")</f>
        <v>Adult</v>
      </c>
      <c r="K899" t="s">
        <v>8</v>
      </c>
      <c r="L899">
        <v>3</v>
      </c>
      <c r="M899">
        <v>30</v>
      </c>
      <c r="N899">
        <f>L899 * M899</f>
        <v>90</v>
      </c>
      <c r="O899">
        <f>N899*$R$3</f>
        <v>1.3499999999999999</v>
      </c>
    </row>
    <row r="900" spans="1:15">
      <c r="A900">
        <v>899</v>
      </c>
      <c r="B900">
        <f>DAY($F900)</f>
        <v>25</v>
      </c>
      <c r="C900" t="str">
        <f>TEXT(F900,"mmmm")</f>
        <v>May</v>
      </c>
      <c r="D900">
        <f>MONTH($F900)</f>
        <v>5</v>
      </c>
      <c r="E900">
        <f>YEAR($F900)</f>
        <v>2023</v>
      </c>
      <c r="F900" s="10">
        <v>45071</v>
      </c>
      <c r="G900" t="s">
        <v>928</v>
      </c>
      <c r="H900" t="s">
        <v>24</v>
      </c>
      <c r="I900">
        <v>26</v>
      </c>
      <c r="J900" t="str" cm="1">
        <f t="array" ref="J900">_xlfn.IFS(I900&lt;=30, "Young Adult", I900&gt;=50, "Senior", I900&gt;30, "Adult")</f>
        <v>Young Adult</v>
      </c>
      <c r="K900" t="s">
        <v>8</v>
      </c>
      <c r="L900">
        <v>2</v>
      </c>
      <c r="M900">
        <v>300</v>
      </c>
      <c r="N900">
        <f>L900 * M900</f>
        <v>600</v>
      </c>
      <c r="O900">
        <f>N900*$R$3</f>
        <v>9</v>
      </c>
    </row>
    <row r="901" spans="1:15">
      <c r="A901">
        <v>900</v>
      </c>
      <c r="B901">
        <f>DAY($F901)</f>
        <v>21</v>
      </c>
      <c r="C901" t="str">
        <f>TEXT(F901,"mmmm")</f>
        <v>February</v>
      </c>
      <c r="D901">
        <f>MONTH($F901)</f>
        <v>2</v>
      </c>
      <c r="E901">
        <f>YEAR($F901)</f>
        <v>2023</v>
      </c>
      <c r="F901" s="10">
        <v>44978</v>
      </c>
      <c r="G901" t="s">
        <v>929</v>
      </c>
      <c r="H901" t="s">
        <v>24</v>
      </c>
      <c r="I901">
        <v>21</v>
      </c>
      <c r="J901" t="str" cm="1">
        <f t="array" ref="J901">_xlfn.IFS(I901&lt;=30, "Young Adult", I901&gt;=50, "Senior", I901&gt;30, "Adult")</f>
        <v>Young Adult</v>
      </c>
      <c r="K901" t="s">
        <v>8</v>
      </c>
      <c r="L901">
        <v>2</v>
      </c>
      <c r="M901">
        <v>30</v>
      </c>
      <c r="N901">
        <f>L901 * M901</f>
        <v>60</v>
      </c>
      <c r="O901">
        <f>N901*$R$3</f>
        <v>0.89999999999999991</v>
      </c>
    </row>
    <row r="902" spans="1:15">
      <c r="A902">
        <v>901</v>
      </c>
      <c r="B902">
        <f>DAY($F902)</f>
        <v>10</v>
      </c>
      <c r="C902" t="str">
        <f>TEXT(F902,"mmmm")</f>
        <v>April</v>
      </c>
      <c r="D902">
        <f>MONTH($F902)</f>
        <v>4</v>
      </c>
      <c r="E902">
        <f>YEAR($F902)</f>
        <v>2023</v>
      </c>
      <c r="F902" s="10">
        <v>45026</v>
      </c>
      <c r="G902" t="s">
        <v>930</v>
      </c>
      <c r="H902" t="s">
        <v>24</v>
      </c>
      <c r="I902">
        <v>31</v>
      </c>
      <c r="J902" t="str" cm="1">
        <f t="array" ref="J902">_xlfn.IFS(I902&lt;=30, "Young Adult", I902&gt;=50, "Senior", I902&gt;30, "Adult")</f>
        <v>Adult</v>
      </c>
      <c r="K902" t="s">
        <v>9</v>
      </c>
      <c r="L902">
        <v>1</v>
      </c>
      <c r="M902">
        <v>30</v>
      </c>
      <c r="N902">
        <f>L902 * M902</f>
        <v>30</v>
      </c>
      <c r="O902">
        <f>N902*$R$3</f>
        <v>0.44999999999999996</v>
      </c>
    </row>
    <row r="903" spans="1:15">
      <c r="A903">
        <v>902</v>
      </c>
      <c r="B903">
        <f>DAY($F903)</f>
        <v>1</v>
      </c>
      <c r="C903" t="str">
        <f>TEXT(F903,"mmmm")</f>
        <v>June</v>
      </c>
      <c r="D903">
        <f>MONTH($F903)</f>
        <v>6</v>
      </c>
      <c r="E903">
        <f>YEAR($F903)</f>
        <v>2023</v>
      </c>
      <c r="F903" s="10">
        <v>45078</v>
      </c>
      <c r="G903" t="s">
        <v>931</v>
      </c>
      <c r="H903" t="s">
        <v>27</v>
      </c>
      <c r="I903">
        <v>54</v>
      </c>
      <c r="J903" t="str" cm="1">
        <f t="array" ref="J903">_xlfn.IFS(I903&lt;=30, "Young Adult", I903&gt;=50, "Senior", I903&gt;30, "Adult")</f>
        <v>Senior</v>
      </c>
      <c r="K903" t="s">
        <v>7</v>
      </c>
      <c r="L903">
        <v>1</v>
      </c>
      <c r="M903">
        <v>50</v>
      </c>
      <c r="N903">
        <f>L903 * M903</f>
        <v>50</v>
      </c>
      <c r="O903">
        <f>N903*$R$3</f>
        <v>0.75</v>
      </c>
    </row>
    <row r="904" spans="1:15">
      <c r="A904">
        <v>903</v>
      </c>
      <c r="B904">
        <f>DAY($F904)</f>
        <v>27</v>
      </c>
      <c r="C904" t="str">
        <f>TEXT(F904,"mmmm")</f>
        <v>April</v>
      </c>
      <c r="D904">
        <f>MONTH($F904)</f>
        <v>4</v>
      </c>
      <c r="E904">
        <f>YEAR($F904)</f>
        <v>2023</v>
      </c>
      <c r="F904" s="10">
        <v>45043</v>
      </c>
      <c r="G904" t="s">
        <v>932</v>
      </c>
      <c r="H904" t="s">
        <v>27</v>
      </c>
      <c r="I904">
        <v>51</v>
      </c>
      <c r="J904" t="str" cm="1">
        <f t="array" ref="J904">_xlfn.IFS(I904&lt;=30, "Young Adult", I904&gt;=50, "Senior", I904&gt;30, "Adult")</f>
        <v>Senior</v>
      </c>
      <c r="K904" t="s">
        <v>7</v>
      </c>
      <c r="L904">
        <v>4</v>
      </c>
      <c r="M904">
        <v>50</v>
      </c>
      <c r="N904">
        <f>L904 * M904</f>
        <v>200</v>
      </c>
      <c r="O904">
        <f>N904*$R$3</f>
        <v>3</v>
      </c>
    </row>
    <row r="905" spans="1:15">
      <c r="A905">
        <v>904</v>
      </c>
      <c r="B905">
        <f>DAY($F905)</f>
        <v>4</v>
      </c>
      <c r="C905" t="str">
        <f>TEXT(F905,"mmmm")</f>
        <v>July</v>
      </c>
      <c r="D905">
        <f>MONTH($F905)</f>
        <v>7</v>
      </c>
      <c r="E905">
        <f>YEAR($F905)</f>
        <v>2023</v>
      </c>
      <c r="F905" s="10">
        <v>45111</v>
      </c>
      <c r="G905" t="s">
        <v>933</v>
      </c>
      <c r="H905" t="s">
        <v>24</v>
      </c>
      <c r="I905">
        <v>28</v>
      </c>
      <c r="J905" t="str" cm="1">
        <f t="array" ref="J905">_xlfn.IFS(I905&lt;=30, "Young Adult", I905&gt;=50, "Senior", I905&gt;30, "Adult")</f>
        <v>Young Adult</v>
      </c>
      <c r="K905" t="s">
        <v>8</v>
      </c>
      <c r="L905">
        <v>1</v>
      </c>
      <c r="M905">
        <v>500</v>
      </c>
      <c r="N905">
        <f>L905 * M905</f>
        <v>500</v>
      </c>
      <c r="O905">
        <f>N905*$R$3</f>
        <v>7.5</v>
      </c>
    </row>
    <row r="906" spans="1:15">
      <c r="A906">
        <v>905</v>
      </c>
      <c r="B906">
        <f>DAY($F906)</f>
        <v>2</v>
      </c>
      <c r="C906" t="str">
        <f>TEXT(F906,"mmmm")</f>
        <v>April</v>
      </c>
      <c r="D906">
        <f>MONTH($F906)</f>
        <v>4</v>
      </c>
      <c r="E906">
        <f>YEAR($F906)</f>
        <v>2023</v>
      </c>
      <c r="F906" s="10">
        <v>45018</v>
      </c>
      <c r="G906" t="s">
        <v>934</v>
      </c>
      <c r="H906" t="s">
        <v>24</v>
      </c>
      <c r="I906">
        <v>58</v>
      </c>
      <c r="J906" t="str" cm="1">
        <f t="array" ref="J906">_xlfn.IFS(I906&lt;=30, "Young Adult", I906&gt;=50, "Senior", I906&gt;30, "Adult")</f>
        <v>Senior</v>
      </c>
      <c r="K906" t="s">
        <v>7</v>
      </c>
      <c r="L906">
        <v>1</v>
      </c>
      <c r="M906">
        <v>300</v>
      </c>
      <c r="N906">
        <f>L906 * M906</f>
        <v>300</v>
      </c>
      <c r="O906">
        <f>N906*$R$3</f>
        <v>4.5</v>
      </c>
    </row>
    <row r="907" spans="1:15">
      <c r="A907">
        <v>906</v>
      </c>
      <c r="B907">
        <f>DAY($F907)</f>
        <v>4</v>
      </c>
      <c r="C907" t="str">
        <f>TEXT(F907,"mmmm")</f>
        <v>June</v>
      </c>
      <c r="D907">
        <f>MONTH($F907)</f>
        <v>6</v>
      </c>
      <c r="E907">
        <f>YEAR($F907)</f>
        <v>2023</v>
      </c>
      <c r="F907" s="10">
        <v>45081</v>
      </c>
      <c r="G907" t="s">
        <v>935</v>
      </c>
      <c r="H907" t="s">
        <v>27</v>
      </c>
      <c r="I907">
        <v>20</v>
      </c>
      <c r="J907" t="str" cm="1">
        <f t="array" ref="J907">_xlfn.IFS(I907&lt;=30, "Young Adult", I907&gt;=50, "Senior", I907&gt;30, "Adult")</f>
        <v>Young Adult</v>
      </c>
      <c r="K907" t="s">
        <v>8</v>
      </c>
      <c r="L907">
        <v>1</v>
      </c>
      <c r="M907">
        <v>50</v>
      </c>
      <c r="N907">
        <f>L907 * M907</f>
        <v>50</v>
      </c>
      <c r="O907">
        <f>N907*$R$3</f>
        <v>0.75</v>
      </c>
    </row>
    <row r="908" spans="1:15">
      <c r="A908">
        <v>907</v>
      </c>
      <c r="B908">
        <f>DAY($F908)</f>
        <v>8</v>
      </c>
      <c r="C908" t="str">
        <f>TEXT(F908,"mmmm")</f>
        <v>January</v>
      </c>
      <c r="D908">
        <f>MONTH($F908)</f>
        <v>1</v>
      </c>
      <c r="E908">
        <f>YEAR($F908)</f>
        <v>2023</v>
      </c>
      <c r="F908" s="10">
        <v>44934</v>
      </c>
      <c r="G908" t="s">
        <v>936</v>
      </c>
      <c r="H908" t="s">
        <v>27</v>
      </c>
      <c r="I908">
        <v>45</v>
      </c>
      <c r="J908" t="str" cm="1">
        <f t="array" ref="J908">_xlfn.IFS(I908&lt;=30, "Young Adult", I908&gt;=50, "Senior", I908&gt;30, "Adult")</f>
        <v>Adult</v>
      </c>
      <c r="K908" t="s">
        <v>9</v>
      </c>
      <c r="L908">
        <v>1</v>
      </c>
      <c r="M908">
        <v>25</v>
      </c>
      <c r="N908">
        <f>L908 * M908</f>
        <v>25</v>
      </c>
      <c r="O908">
        <f>N908*$R$3</f>
        <v>0.375</v>
      </c>
    </row>
    <row r="909" spans="1:15">
      <c r="A909">
        <v>908</v>
      </c>
      <c r="B909">
        <f>DAY($F909)</f>
        <v>29</v>
      </c>
      <c r="C909" t="str">
        <f>TEXT(F909,"mmmm")</f>
        <v>December</v>
      </c>
      <c r="D909">
        <f>MONTH($F909)</f>
        <v>12</v>
      </c>
      <c r="E909">
        <f>YEAR($F909)</f>
        <v>2023</v>
      </c>
      <c r="F909" s="10">
        <v>45289</v>
      </c>
      <c r="G909" t="s">
        <v>937</v>
      </c>
      <c r="H909" t="s">
        <v>24</v>
      </c>
      <c r="I909">
        <v>46</v>
      </c>
      <c r="J909" t="str" cm="1">
        <f t="array" ref="J909">_xlfn.IFS(I909&lt;=30, "Young Adult", I909&gt;=50, "Senior", I909&gt;30, "Adult")</f>
        <v>Adult</v>
      </c>
      <c r="K909" t="s">
        <v>7</v>
      </c>
      <c r="L909">
        <v>4</v>
      </c>
      <c r="M909">
        <v>300</v>
      </c>
      <c r="N909">
        <f>L909 * M909</f>
        <v>1200</v>
      </c>
      <c r="O909">
        <f>N909*$R$3</f>
        <v>18</v>
      </c>
    </row>
    <row r="910" spans="1:15">
      <c r="A910">
        <v>909</v>
      </c>
      <c r="B910">
        <f>DAY($F910)</f>
        <v>1</v>
      </c>
      <c r="C910" t="str">
        <f>TEXT(F910,"mmmm")</f>
        <v>October</v>
      </c>
      <c r="D910">
        <f>MONTH($F910)</f>
        <v>10</v>
      </c>
      <c r="E910">
        <f>YEAR($F910)</f>
        <v>2023</v>
      </c>
      <c r="F910" s="10">
        <v>45200</v>
      </c>
      <c r="G910" t="s">
        <v>938</v>
      </c>
      <c r="H910" t="s">
        <v>24</v>
      </c>
      <c r="I910">
        <v>26</v>
      </c>
      <c r="J910" t="str" cm="1">
        <f t="array" ref="J910">_xlfn.IFS(I910&lt;=30, "Young Adult", I910&gt;=50, "Senior", I910&gt;30, "Adult")</f>
        <v>Young Adult</v>
      </c>
      <c r="K910" t="s">
        <v>9</v>
      </c>
      <c r="L910">
        <v>1</v>
      </c>
      <c r="M910">
        <v>300</v>
      </c>
      <c r="N910">
        <f>L910 * M910</f>
        <v>300</v>
      </c>
      <c r="O910">
        <f>N910*$R$3</f>
        <v>4.5</v>
      </c>
    </row>
    <row r="911" spans="1:15">
      <c r="A911">
        <v>910</v>
      </c>
      <c r="B911">
        <f>DAY($F911)</f>
        <v>6</v>
      </c>
      <c r="C911" t="str">
        <f>TEXT(F911,"mmmm")</f>
        <v>March</v>
      </c>
      <c r="D911">
        <f>MONTH($F911)</f>
        <v>3</v>
      </c>
      <c r="E911">
        <f>YEAR($F911)</f>
        <v>2023</v>
      </c>
      <c r="F911" s="10">
        <v>44991</v>
      </c>
      <c r="G911" t="s">
        <v>939</v>
      </c>
      <c r="H911" t="s">
        <v>27</v>
      </c>
      <c r="I911">
        <v>20</v>
      </c>
      <c r="J911" t="str" cm="1">
        <f t="array" ref="J911">_xlfn.IFS(I911&lt;=30, "Young Adult", I911&gt;=50, "Senior", I911&gt;30, "Adult")</f>
        <v>Young Adult</v>
      </c>
      <c r="K911" t="s">
        <v>7</v>
      </c>
      <c r="L911">
        <v>3</v>
      </c>
      <c r="M911">
        <v>50</v>
      </c>
      <c r="N911">
        <f>L911 * M911</f>
        <v>150</v>
      </c>
      <c r="O911">
        <f>N911*$R$3</f>
        <v>2.25</v>
      </c>
    </row>
    <row r="912" spans="1:15">
      <c r="A912">
        <v>911</v>
      </c>
      <c r="B912">
        <f>DAY($F912)</f>
        <v>21</v>
      </c>
      <c r="C912" t="str">
        <f>TEXT(F912,"mmmm")</f>
        <v>May</v>
      </c>
      <c r="D912">
        <f>MONTH($F912)</f>
        <v>5</v>
      </c>
      <c r="E912">
        <f>YEAR($F912)</f>
        <v>2023</v>
      </c>
      <c r="F912" s="10">
        <v>45067</v>
      </c>
      <c r="G912" t="s">
        <v>940</v>
      </c>
      <c r="H912" t="s">
        <v>24</v>
      </c>
      <c r="I912">
        <v>42</v>
      </c>
      <c r="J912" t="str" cm="1">
        <f t="array" ref="J912">_xlfn.IFS(I912&lt;=30, "Young Adult", I912&gt;=50, "Senior", I912&gt;30, "Adult")</f>
        <v>Adult</v>
      </c>
      <c r="K912" t="s">
        <v>9</v>
      </c>
      <c r="L912">
        <v>3</v>
      </c>
      <c r="M912">
        <v>300</v>
      </c>
      <c r="N912">
        <f>L912 * M912</f>
        <v>900</v>
      </c>
      <c r="O912">
        <f>N912*$R$3</f>
        <v>13.5</v>
      </c>
    </row>
    <row r="913" spans="1:15">
      <c r="A913">
        <v>912</v>
      </c>
      <c r="B913">
        <f>DAY($F913)</f>
        <v>24</v>
      </c>
      <c r="C913" t="str">
        <f>TEXT(F913,"mmmm")</f>
        <v>January</v>
      </c>
      <c r="D913">
        <f>MONTH($F913)</f>
        <v>1</v>
      </c>
      <c r="E913">
        <f>YEAR($F913)</f>
        <v>2023</v>
      </c>
      <c r="F913" s="10">
        <v>44950</v>
      </c>
      <c r="G913" t="s">
        <v>941</v>
      </c>
      <c r="H913" t="s">
        <v>24</v>
      </c>
      <c r="I913">
        <v>51</v>
      </c>
      <c r="J913" t="str" cm="1">
        <f t="array" ref="J913">_xlfn.IFS(I913&lt;=30, "Young Adult", I913&gt;=50, "Senior", I913&gt;30, "Adult")</f>
        <v>Senior</v>
      </c>
      <c r="K913" t="s">
        <v>7</v>
      </c>
      <c r="L913">
        <v>3</v>
      </c>
      <c r="M913">
        <v>50</v>
      </c>
      <c r="N913">
        <f>L913 * M913</f>
        <v>150</v>
      </c>
      <c r="O913">
        <f>N913*$R$3</f>
        <v>2.25</v>
      </c>
    </row>
    <row r="914" spans="1:15">
      <c r="A914">
        <v>913</v>
      </c>
      <c r="B914">
        <f>DAY($F914)</f>
        <v>28</v>
      </c>
      <c r="C914" t="str">
        <f>TEXT(F914,"mmmm")</f>
        <v>January</v>
      </c>
      <c r="D914">
        <f>MONTH($F914)</f>
        <v>1</v>
      </c>
      <c r="E914">
        <f>YEAR($F914)</f>
        <v>2023</v>
      </c>
      <c r="F914" s="10">
        <v>44954</v>
      </c>
      <c r="G914" t="s">
        <v>942</v>
      </c>
      <c r="H914" t="s">
        <v>24</v>
      </c>
      <c r="I914">
        <v>29</v>
      </c>
      <c r="J914" t="str" cm="1">
        <f t="array" ref="J914">_xlfn.IFS(I914&lt;=30, "Young Adult", I914&gt;=50, "Senior", I914&gt;30, "Adult")</f>
        <v>Young Adult</v>
      </c>
      <c r="K914" t="s">
        <v>9</v>
      </c>
      <c r="L914">
        <v>3</v>
      </c>
      <c r="M914">
        <v>30</v>
      </c>
      <c r="N914">
        <f>L914 * M914</f>
        <v>90</v>
      </c>
      <c r="O914">
        <f>N914*$R$3</f>
        <v>1.3499999999999999</v>
      </c>
    </row>
    <row r="915" spans="1:15">
      <c r="A915">
        <v>914</v>
      </c>
      <c r="B915">
        <f>DAY($F915)</f>
        <v>11</v>
      </c>
      <c r="C915" t="str">
        <f>TEXT(F915,"mmmm")</f>
        <v>October</v>
      </c>
      <c r="D915">
        <f>MONTH($F915)</f>
        <v>10</v>
      </c>
      <c r="E915">
        <f>YEAR($F915)</f>
        <v>2023</v>
      </c>
      <c r="F915" s="10">
        <v>45210</v>
      </c>
      <c r="G915" t="s">
        <v>943</v>
      </c>
      <c r="H915" t="s">
        <v>27</v>
      </c>
      <c r="I915">
        <v>59</v>
      </c>
      <c r="J915" t="str" cm="1">
        <f t="array" ref="J915">_xlfn.IFS(I915&lt;=30, "Young Adult", I915&gt;=50, "Senior", I915&gt;30, "Adult")</f>
        <v>Senior</v>
      </c>
      <c r="K915" t="s">
        <v>9</v>
      </c>
      <c r="L915">
        <v>1</v>
      </c>
      <c r="M915">
        <v>500</v>
      </c>
      <c r="N915">
        <f>L915 * M915</f>
        <v>500</v>
      </c>
      <c r="O915">
        <f>N915*$R$3</f>
        <v>7.5</v>
      </c>
    </row>
    <row r="916" spans="1:15">
      <c r="A916">
        <v>915</v>
      </c>
      <c r="B916">
        <f>DAY($F916)</f>
        <v>30</v>
      </c>
      <c r="C916" t="str">
        <f>TEXT(F916,"mmmm")</f>
        <v>May</v>
      </c>
      <c r="D916">
        <f>MONTH($F916)</f>
        <v>5</v>
      </c>
      <c r="E916">
        <f>YEAR($F916)</f>
        <v>2023</v>
      </c>
      <c r="F916" s="10">
        <v>45076</v>
      </c>
      <c r="G916" t="s">
        <v>944</v>
      </c>
      <c r="H916" t="s">
        <v>27</v>
      </c>
      <c r="I916">
        <v>26</v>
      </c>
      <c r="J916" t="str" cm="1">
        <f t="array" ref="J916">_xlfn.IFS(I916&lt;=30, "Young Adult", I916&gt;=50, "Senior", I916&gt;30, "Adult")</f>
        <v>Young Adult</v>
      </c>
      <c r="K916" t="s">
        <v>7</v>
      </c>
      <c r="L916">
        <v>3</v>
      </c>
      <c r="M916">
        <v>30</v>
      </c>
      <c r="N916">
        <f>L916 * M916</f>
        <v>90</v>
      </c>
      <c r="O916">
        <f>N916*$R$3</f>
        <v>1.3499999999999999</v>
      </c>
    </row>
    <row r="917" spans="1:15">
      <c r="A917">
        <v>916</v>
      </c>
      <c r="B917">
        <f>DAY($F917)</f>
        <v>24</v>
      </c>
      <c r="C917" t="str">
        <f>TEXT(F917,"mmmm")</f>
        <v>December</v>
      </c>
      <c r="D917">
        <f>MONTH($F917)</f>
        <v>12</v>
      </c>
      <c r="E917">
        <f>YEAR($F917)</f>
        <v>2023</v>
      </c>
      <c r="F917" s="10">
        <v>45284</v>
      </c>
      <c r="G917" t="s">
        <v>945</v>
      </c>
      <c r="H917" t="s">
        <v>27</v>
      </c>
      <c r="I917">
        <v>32</v>
      </c>
      <c r="J917" t="str" cm="1">
        <f t="array" ref="J917">_xlfn.IFS(I917&lt;=30, "Young Adult", I917&gt;=50, "Senior", I917&gt;30, "Adult")</f>
        <v>Adult</v>
      </c>
      <c r="K917" t="s">
        <v>9</v>
      </c>
      <c r="L917">
        <v>1</v>
      </c>
      <c r="M917">
        <v>50</v>
      </c>
      <c r="N917">
        <f>L917 * M917</f>
        <v>50</v>
      </c>
      <c r="O917">
        <f>N917*$R$3</f>
        <v>0.75</v>
      </c>
    </row>
    <row r="918" spans="1:15">
      <c r="A918">
        <v>917</v>
      </c>
      <c r="B918">
        <f>DAY($F918)</f>
        <v>6</v>
      </c>
      <c r="C918" t="str">
        <f>TEXT(F918,"mmmm")</f>
        <v>March</v>
      </c>
      <c r="D918">
        <f>MONTH($F918)</f>
        <v>3</v>
      </c>
      <c r="E918">
        <f>YEAR($F918)</f>
        <v>2023</v>
      </c>
      <c r="F918" s="10">
        <v>44991</v>
      </c>
      <c r="G918" t="s">
        <v>946</v>
      </c>
      <c r="H918" t="s">
        <v>27</v>
      </c>
      <c r="I918">
        <v>57</v>
      </c>
      <c r="J918" t="str" cm="1">
        <f t="array" ref="J918">_xlfn.IFS(I918&lt;=30, "Young Adult", I918&gt;=50, "Senior", I918&gt;30, "Adult")</f>
        <v>Senior</v>
      </c>
      <c r="K918" t="s">
        <v>9</v>
      </c>
      <c r="L918">
        <v>4</v>
      </c>
      <c r="M918">
        <v>50</v>
      </c>
      <c r="N918">
        <f>L918 * M918</f>
        <v>200</v>
      </c>
      <c r="O918">
        <f>N918*$R$3</f>
        <v>3</v>
      </c>
    </row>
    <row r="919" spans="1:15">
      <c r="A919">
        <v>918</v>
      </c>
      <c r="B919">
        <f>DAY($F919)</f>
        <v>23</v>
      </c>
      <c r="C919" t="str">
        <f>TEXT(F919,"mmmm")</f>
        <v>November</v>
      </c>
      <c r="D919">
        <f>MONTH($F919)</f>
        <v>11</v>
      </c>
      <c r="E919">
        <f>YEAR($F919)</f>
        <v>2023</v>
      </c>
      <c r="F919" s="10">
        <v>45253</v>
      </c>
      <c r="G919" t="s">
        <v>947</v>
      </c>
      <c r="H919" t="s">
        <v>27</v>
      </c>
      <c r="I919">
        <v>42</v>
      </c>
      <c r="J919" t="str" cm="1">
        <f t="array" ref="J919">_xlfn.IFS(I919&lt;=30, "Young Adult", I919&gt;=50, "Senior", I919&gt;30, "Adult")</f>
        <v>Adult</v>
      </c>
      <c r="K919" t="s">
        <v>9</v>
      </c>
      <c r="L919">
        <v>3</v>
      </c>
      <c r="M919">
        <v>30</v>
      </c>
      <c r="N919">
        <f>L919 * M919</f>
        <v>90</v>
      </c>
      <c r="O919">
        <f>N919*$R$3</f>
        <v>1.3499999999999999</v>
      </c>
    </row>
    <row r="920" spans="1:15">
      <c r="A920">
        <v>919</v>
      </c>
      <c r="B920">
        <f>DAY($F920)</f>
        <v>9</v>
      </c>
      <c r="C920" t="str">
        <f>TEXT(F920,"mmmm")</f>
        <v>September</v>
      </c>
      <c r="D920">
        <f>MONTH($F920)</f>
        <v>9</v>
      </c>
      <c r="E920">
        <f>YEAR($F920)</f>
        <v>2023</v>
      </c>
      <c r="F920" s="10">
        <v>45178</v>
      </c>
      <c r="G920" t="s">
        <v>948</v>
      </c>
      <c r="H920" t="s">
        <v>27</v>
      </c>
      <c r="I920">
        <v>22</v>
      </c>
      <c r="J920" t="str" cm="1">
        <f t="array" ref="J920">_xlfn.IFS(I920&lt;=30, "Young Adult", I920&gt;=50, "Senior", I920&gt;30, "Adult")</f>
        <v>Young Adult</v>
      </c>
      <c r="K920" t="s">
        <v>7</v>
      </c>
      <c r="L920">
        <v>2</v>
      </c>
      <c r="M920">
        <v>25</v>
      </c>
      <c r="N920">
        <f>L920 * M920</f>
        <v>50</v>
      </c>
      <c r="O920">
        <f>N920*$R$3</f>
        <v>0.75</v>
      </c>
    </row>
    <row r="921" spans="1:15">
      <c r="A921">
        <v>920</v>
      </c>
      <c r="B921">
        <f>DAY($F921)</f>
        <v>22</v>
      </c>
      <c r="C921" t="str">
        <f>TEXT(F921,"mmmm")</f>
        <v>February</v>
      </c>
      <c r="D921">
        <f>MONTH($F921)</f>
        <v>2</v>
      </c>
      <c r="E921">
        <f>YEAR($F921)</f>
        <v>2023</v>
      </c>
      <c r="F921" s="10">
        <v>44979</v>
      </c>
      <c r="G921" t="s">
        <v>949</v>
      </c>
      <c r="H921" t="s">
        <v>27</v>
      </c>
      <c r="I921">
        <v>28</v>
      </c>
      <c r="J921" t="str" cm="1">
        <f t="array" ref="J921">_xlfn.IFS(I921&lt;=30, "Young Adult", I921&gt;=50, "Senior", I921&gt;30, "Adult")</f>
        <v>Young Adult</v>
      </c>
      <c r="K921" t="s">
        <v>7</v>
      </c>
      <c r="L921">
        <v>3</v>
      </c>
      <c r="M921">
        <v>25</v>
      </c>
      <c r="N921">
        <f>L921 * M921</f>
        <v>75</v>
      </c>
      <c r="O921">
        <f>N921*$R$3</f>
        <v>1.125</v>
      </c>
    </row>
    <row r="922" spans="1:15">
      <c r="A922">
        <v>921</v>
      </c>
      <c r="B922">
        <f>DAY($F922)</f>
        <v>7</v>
      </c>
      <c r="C922" t="str">
        <f>TEXT(F922,"mmmm")</f>
        <v>January</v>
      </c>
      <c r="D922">
        <f>MONTH($F922)</f>
        <v>1</v>
      </c>
      <c r="E922">
        <f>YEAR($F922)</f>
        <v>2023</v>
      </c>
      <c r="F922" s="10">
        <v>44933</v>
      </c>
      <c r="G922" t="s">
        <v>950</v>
      </c>
      <c r="H922" t="s">
        <v>24</v>
      </c>
      <c r="I922">
        <v>51</v>
      </c>
      <c r="J922" t="str" cm="1">
        <f t="array" ref="J922">_xlfn.IFS(I922&lt;=30, "Young Adult", I922&gt;=50, "Senior", I922&gt;30, "Adult")</f>
        <v>Senior</v>
      </c>
      <c r="K922" t="s">
        <v>9</v>
      </c>
      <c r="L922">
        <v>3</v>
      </c>
      <c r="M922">
        <v>25</v>
      </c>
      <c r="N922">
        <f>L922 * M922</f>
        <v>75</v>
      </c>
      <c r="O922">
        <f>N922*$R$3</f>
        <v>1.125</v>
      </c>
    </row>
    <row r="923" spans="1:15">
      <c r="A923">
        <v>922</v>
      </c>
      <c r="B923">
        <f>DAY($F923)</f>
        <v>21</v>
      </c>
      <c r="C923" t="str">
        <f>TEXT(F923,"mmmm")</f>
        <v>October</v>
      </c>
      <c r="D923">
        <f>MONTH($F923)</f>
        <v>10</v>
      </c>
      <c r="E923">
        <f>YEAR($F923)</f>
        <v>2023</v>
      </c>
      <c r="F923" s="10">
        <v>45220</v>
      </c>
      <c r="G923" t="s">
        <v>951</v>
      </c>
      <c r="H923" t="s">
        <v>24</v>
      </c>
      <c r="I923">
        <v>41</v>
      </c>
      <c r="J923" t="str" cm="1">
        <f t="array" ref="J923">_xlfn.IFS(I923&lt;=30, "Young Adult", I923&gt;=50, "Senior", I923&gt;30, "Adult")</f>
        <v>Adult</v>
      </c>
      <c r="K923" t="s">
        <v>9</v>
      </c>
      <c r="L923">
        <v>1</v>
      </c>
      <c r="M923">
        <v>50</v>
      </c>
      <c r="N923">
        <f>L923 * M923</f>
        <v>50</v>
      </c>
      <c r="O923">
        <f>N923*$R$3</f>
        <v>0.75</v>
      </c>
    </row>
    <row r="924" spans="1:15">
      <c r="A924">
        <v>923</v>
      </c>
      <c r="B924">
        <f>DAY($F924)</f>
        <v>26</v>
      </c>
      <c r="C924" t="str">
        <f>TEXT(F924,"mmmm")</f>
        <v>May</v>
      </c>
      <c r="D924">
        <f>MONTH($F924)</f>
        <v>5</v>
      </c>
      <c r="E924">
        <f>YEAR($F924)</f>
        <v>2023</v>
      </c>
      <c r="F924" s="10">
        <v>45072</v>
      </c>
      <c r="G924" t="s">
        <v>952</v>
      </c>
      <c r="H924" t="s">
        <v>24</v>
      </c>
      <c r="I924">
        <v>32</v>
      </c>
      <c r="J924" t="str" cm="1">
        <f t="array" ref="J924">_xlfn.IFS(I924&lt;=30, "Young Adult", I924&gt;=50, "Senior", I924&gt;30, "Adult")</f>
        <v>Adult</v>
      </c>
      <c r="K924" t="s">
        <v>7</v>
      </c>
      <c r="L924">
        <v>3</v>
      </c>
      <c r="M924">
        <v>300</v>
      </c>
      <c r="N924">
        <f>L924 * M924</f>
        <v>900</v>
      </c>
      <c r="O924">
        <f>N924*$R$3</f>
        <v>13.5</v>
      </c>
    </row>
    <row r="925" spans="1:15">
      <c r="A925">
        <v>924</v>
      </c>
      <c r="B925">
        <f>DAY($F925)</f>
        <v>29</v>
      </c>
      <c r="C925" t="str">
        <f>TEXT(F925,"mmmm")</f>
        <v>August</v>
      </c>
      <c r="D925">
        <f>MONTH($F925)</f>
        <v>8</v>
      </c>
      <c r="E925">
        <f>YEAR($F925)</f>
        <v>2023</v>
      </c>
      <c r="F925" s="10">
        <v>45167</v>
      </c>
      <c r="G925" t="s">
        <v>953</v>
      </c>
      <c r="H925" t="s">
        <v>24</v>
      </c>
      <c r="I925">
        <v>55</v>
      </c>
      <c r="J925" t="str" cm="1">
        <f t="array" ref="J925">_xlfn.IFS(I925&lt;=30, "Young Adult", I925&gt;=50, "Senior", I925&gt;30, "Adult")</f>
        <v>Senior</v>
      </c>
      <c r="K925" t="s">
        <v>7</v>
      </c>
      <c r="L925">
        <v>2</v>
      </c>
      <c r="M925">
        <v>50</v>
      </c>
      <c r="N925">
        <f>L925 * M925</f>
        <v>100</v>
      </c>
      <c r="O925">
        <f>N925*$R$3</f>
        <v>1.5</v>
      </c>
    </row>
    <row r="926" spans="1:15">
      <c r="A926">
        <v>925</v>
      </c>
      <c r="B926">
        <f>DAY($F926)</f>
        <v>3</v>
      </c>
      <c r="C926" t="str">
        <f>TEXT(F926,"mmmm")</f>
        <v>September</v>
      </c>
      <c r="D926">
        <f>MONTH($F926)</f>
        <v>9</v>
      </c>
      <c r="E926">
        <f>YEAR($F926)</f>
        <v>2023</v>
      </c>
      <c r="F926" s="10">
        <v>45172</v>
      </c>
      <c r="G926" t="s">
        <v>954</v>
      </c>
      <c r="H926" t="s">
        <v>24</v>
      </c>
      <c r="I926">
        <v>25</v>
      </c>
      <c r="J926" t="str" cm="1">
        <f t="array" ref="J926">_xlfn.IFS(I926&lt;=30, "Young Adult", I926&gt;=50, "Senior", I926&gt;30, "Adult")</f>
        <v>Young Adult</v>
      </c>
      <c r="K926" t="s">
        <v>9</v>
      </c>
      <c r="L926">
        <v>1</v>
      </c>
      <c r="M926">
        <v>300</v>
      </c>
      <c r="N926">
        <f>L926 * M926</f>
        <v>300</v>
      </c>
      <c r="O926">
        <f>N926*$R$3</f>
        <v>4.5</v>
      </c>
    </row>
    <row r="927" spans="1:15">
      <c r="A927">
        <v>926</v>
      </c>
      <c r="B927">
        <f>DAY($F927)</f>
        <v>14</v>
      </c>
      <c r="C927" t="str">
        <f>TEXT(F927,"mmmm")</f>
        <v>August</v>
      </c>
      <c r="D927">
        <f>MONTH($F927)</f>
        <v>8</v>
      </c>
      <c r="E927">
        <f>YEAR($F927)</f>
        <v>2023</v>
      </c>
      <c r="F927" s="10">
        <v>45152</v>
      </c>
      <c r="G927" t="s">
        <v>955</v>
      </c>
      <c r="H927" t="s">
        <v>24</v>
      </c>
      <c r="I927">
        <v>22</v>
      </c>
      <c r="J927" t="str" cm="1">
        <f t="array" ref="J927">_xlfn.IFS(I927&lt;=30, "Young Adult", I927&gt;=50, "Senior", I927&gt;30, "Adult")</f>
        <v>Young Adult</v>
      </c>
      <c r="K927" t="s">
        <v>9</v>
      </c>
      <c r="L927">
        <v>1</v>
      </c>
      <c r="M927">
        <v>30</v>
      </c>
      <c r="N927">
        <f>L927 * M927</f>
        <v>30</v>
      </c>
      <c r="O927">
        <f>N927*$R$3</f>
        <v>0.44999999999999996</v>
      </c>
    </row>
    <row r="928" spans="1:15">
      <c r="A928">
        <v>927</v>
      </c>
      <c r="B928">
        <f>DAY($F928)</f>
        <v>24</v>
      </c>
      <c r="C928" t="str">
        <f>TEXT(F928,"mmmm")</f>
        <v>June</v>
      </c>
      <c r="D928">
        <f>MONTH($F928)</f>
        <v>6</v>
      </c>
      <c r="E928">
        <f>YEAR($F928)</f>
        <v>2023</v>
      </c>
      <c r="F928" s="10">
        <v>45101</v>
      </c>
      <c r="G928" t="s">
        <v>956</v>
      </c>
      <c r="H928" t="s">
        <v>24</v>
      </c>
      <c r="I928">
        <v>43</v>
      </c>
      <c r="J928" t="str" cm="1">
        <f t="array" ref="J928">_xlfn.IFS(I928&lt;=30, "Young Adult", I928&gt;=50, "Senior", I928&gt;30, "Adult")</f>
        <v>Adult</v>
      </c>
      <c r="K928" t="s">
        <v>9</v>
      </c>
      <c r="L928">
        <v>4</v>
      </c>
      <c r="M928">
        <v>500</v>
      </c>
      <c r="N928">
        <f>L928 * M928</f>
        <v>2000</v>
      </c>
      <c r="O928">
        <f>N928*$R$3</f>
        <v>30</v>
      </c>
    </row>
    <row r="929" spans="1:15">
      <c r="A929">
        <v>928</v>
      </c>
      <c r="B929">
        <f>DAY($F929)</f>
        <v>5</v>
      </c>
      <c r="C929" t="str">
        <f>TEXT(F929,"mmmm")</f>
        <v>April</v>
      </c>
      <c r="D929">
        <f>MONTH($F929)</f>
        <v>4</v>
      </c>
      <c r="E929">
        <f>YEAR($F929)</f>
        <v>2023</v>
      </c>
      <c r="F929" s="10">
        <v>45021</v>
      </c>
      <c r="G929" t="s">
        <v>957</v>
      </c>
      <c r="H929" t="s">
        <v>27</v>
      </c>
      <c r="I929">
        <v>35</v>
      </c>
      <c r="J929" t="str" cm="1">
        <f t="array" ref="J929">_xlfn.IFS(I929&lt;=30, "Young Adult", I929&gt;=50, "Senior", I929&gt;30, "Adult")</f>
        <v>Adult</v>
      </c>
      <c r="K929" t="s">
        <v>8</v>
      </c>
      <c r="L929">
        <v>4</v>
      </c>
      <c r="M929">
        <v>300</v>
      </c>
      <c r="N929">
        <f>L929 * M929</f>
        <v>1200</v>
      </c>
      <c r="O929">
        <f>N929*$R$3</f>
        <v>18</v>
      </c>
    </row>
    <row r="930" spans="1:15">
      <c r="A930">
        <v>929</v>
      </c>
      <c r="B930">
        <f>DAY($F930)</f>
        <v>27</v>
      </c>
      <c r="C930" t="str">
        <f>TEXT(F930,"mmmm")</f>
        <v>January</v>
      </c>
      <c r="D930">
        <f>MONTH($F930)</f>
        <v>1</v>
      </c>
      <c r="E930">
        <f>YEAR($F930)</f>
        <v>2023</v>
      </c>
      <c r="F930" s="10">
        <v>44953</v>
      </c>
      <c r="G930" t="s">
        <v>958</v>
      </c>
      <c r="H930" t="s">
        <v>27</v>
      </c>
      <c r="I930">
        <v>23</v>
      </c>
      <c r="J930" t="str" cm="1">
        <f t="array" ref="J930">_xlfn.IFS(I930&lt;=30, "Young Adult", I930&gt;=50, "Senior", I930&gt;30, "Adult")</f>
        <v>Young Adult</v>
      </c>
      <c r="K930" t="s">
        <v>7</v>
      </c>
      <c r="L930">
        <v>3</v>
      </c>
      <c r="M930">
        <v>25</v>
      </c>
      <c r="N930">
        <f>L930 * M930</f>
        <v>75</v>
      </c>
      <c r="O930">
        <f>N930*$R$3</f>
        <v>1.125</v>
      </c>
    </row>
    <row r="931" spans="1:15">
      <c r="A931">
        <v>930</v>
      </c>
      <c r="B931">
        <f>DAY($F931)</f>
        <v>10</v>
      </c>
      <c r="C931" t="str">
        <f>TEXT(F931,"mmmm")</f>
        <v>May</v>
      </c>
      <c r="D931">
        <f>MONTH($F931)</f>
        <v>5</v>
      </c>
      <c r="E931">
        <f>YEAR($F931)</f>
        <v>2023</v>
      </c>
      <c r="F931" s="10">
        <v>45056</v>
      </c>
      <c r="G931" t="s">
        <v>959</v>
      </c>
      <c r="H931" t="s">
        <v>24</v>
      </c>
      <c r="I931">
        <v>54</v>
      </c>
      <c r="J931" t="str" cm="1">
        <f t="array" ref="J931">_xlfn.IFS(I931&lt;=30, "Young Adult", I931&gt;=50, "Senior", I931&gt;30, "Adult")</f>
        <v>Senior</v>
      </c>
      <c r="K931" t="s">
        <v>8</v>
      </c>
      <c r="L931">
        <v>4</v>
      </c>
      <c r="M931">
        <v>50</v>
      </c>
      <c r="N931">
        <f>L931 * M931</f>
        <v>200</v>
      </c>
      <c r="O931">
        <f>N931*$R$3</f>
        <v>3</v>
      </c>
    </row>
    <row r="932" spans="1:15">
      <c r="A932">
        <v>931</v>
      </c>
      <c r="B932">
        <f>DAY($F932)</f>
        <v>2</v>
      </c>
      <c r="C932" t="str">
        <f>TEXT(F932,"mmmm")</f>
        <v>September</v>
      </c>
      <c r="D932">
        <f>MONTH($F932)</f>
        <v>9</v>
      </c>
      <c r="E932">
        <f>YEAR($F932)</f>
        <v>2023</v>
      </c>
      <c r="F932" s="10">
        <v>45171</v>
      </c>
      <c r="G932" t="s">
        <v>960</v>
      </c>
      <c r="H932" t="s">
        <v>24</v>
      </c>
      <c r="I932">
        <v>30</v>
      </c>
      <c r="J932" t="str" cm="1">
        <f t="array" ref="J932">_xlfn.IFS(I932&lt;=30, "Young Adult", I932&gt;=50, "Senior", I932&gt;30, "Adult")</f>
        <v>Young Adult</v>
      </c>
      <c r="K932" t="s">
        <v>7</v>
      </c>
      <c r="L932">
        <v>4</v>
      </c>
      <c r="M932">
        <v>30</v>
      </c>
      <c r="N932">
        <f>L932 * M932</f>
        <v>120</v>
      </c>
      <c r="O932">
        <f>N932*$R$3</f>
        <v>1.7999999999999998</v>
      </c>
    </row>
    <row r="933" spans="1:15">
      <c r="A933">
        <v>932</v>
      </c>
      <c r="B933">
        <f>DAY($F933)</f>
        <v>28</v>
      </c>
      <c r="C933" t="str">
        <f>TEXT(F933,"mmmm")</f>
        <v>February</v>
      </c>
      <c r="D933">
        <f>MONTH($F933)</f>
        <v>2</v>
      </c>
      <c r="E933">
        <f>YEAR($F933)</f>
        <v>2023</v>
      </c>
      <c r="F933" s="10">
        <v>44985</v>
      </c>
      <c r="G933" t="s">
        <v>961</v>
      </c>
      <c r="H933" t="s">
        <v>27</v>
      </c>
      <c r="I933">
        <v>45</v>
      </c>
      <c r="J933" t="str" cm="1">
        <f t="array" ref="J933">_xlfn.IFS(I933&lt;=30, "Young Adult", I933&gt;=50, "Senior", I933&gt;30, "Adult")</f>
        <v>Adult</v>
      </c>
      <c r="K933" t="s">
        <v>7</v>
      </c>
      <c r="L933">
        <v>4</v>
      </c>
      <c r="M933">
        <v>25</v>
      </c>
      <c r="N933">
        <f>L933 * M933</f>
        <v>100</v>
      </c>
      <c r="O933">
        <f>N933*$R$3</f>
        <v>1.5</v>
      </c>
    </row>
    <row r="934" spans="1:15">
      <c r="A934">
        <v>933</v>
      </c>
      <c r="B934">
        <f>DAY($F934)</f>
        <v>3</v>
      </c>
      <c r="C934" t="str">
        <f>TEXT(F934,"mmmm")</f>
        <v>February</v>
      </c>
      <c r="D934">
        <f>MONTH($F934)</f>
        <v>2</v>
      </c>
      <c r="E934">
        <f>YEAR($F934)</f>
        <v>2023</v>
      </c>
      <c r="F934" s="10">
        <v>44960</v>
      </c>
      <c r="G934" t="s">
        <v>962</v>
      </c>
      <c r="H934" t="s">
        <v>24</v>
      </c>
      <c r="I934">
        <v>22</v>
      </c>
      <c r="J934" t="str" cm="1">
        <f t="array" ref="J934">_xlfn.IFS(I934&lt;=30, "Young Adult", I934&gt;=50, "Senior", I934&gt;30, "Adult")</f>
        <v>Young Adult</v>
      </c>
      <c r="K934" t="s">
        <v>7</v>
      </c>
      <c r="L934">
        <v>1</v>
      </c>
      <c r="M934">
        <v>30</v>
      </c>
      <c r="N934">
        <f>L934 * M934</f>
        <v>30</v>
      </c>
      <c r="O934">
        <f>N934*$R$3</f>
        <v>0.44999999999999996</v>
      </c>
    </row>
    <row r="935" spans="1:15">
      <c r="A935">
        <v>934</v>
      </c>
      <c r="B935">
        <f>DAY($F935)</f>
        <v>25</v>
      </c>
      <c r="C935" t="str">
        <f>TEXT(F935,"mmmm")</f>
        <v>July</v>
      </c>
      <c r="D935">
        <f>MONTH($F935)</f>
        <v>7</v>
      </c>
      <c r="E935">
        <f>YEAR($F935)</f>
        <v>2023</v>
      </c>
      <c r="F935" s="10">
        <v>45132</v>
      </c>
      <c r="G935" t="s">
        <v>963</v>
      </c>
      <c r="H935" t="s">
        <v>24</v>
      </c>
      <c r="I935">
        <v>30</v>
      </c>
      <c r="J935" t="str" cm="1">
        <f t="array" ref="J935">_xlfn.IFS(I935&lt;=30, "Young Adult", I935&gt;=50, "Senior", I935&gt;30, "Adult")</f>
        <v>Young Adult</v>
      </c>
      <c r="K935" t="s">
        <v>7</v>
      </c>
      <c r="L935">
        <v>1</v>
      </c>
      <c r="M935">
        <v>500</v>
      </c>
      <c r="N935">
        <f>L935 * M935</f>
        <v>500</v>
      </c>
      <c r="O935">
        <f>N935*$R$3</f>
        <v>7.5</v>
      </c>
    </row>
    <row r="936" spans="1:15">
      <c r="A936">
        <v>935</v>
      </c>
      <c r="B936">
        <f>DAY($F936)</f>
        <v>9</v>
      </c>
      <c r="C936" t="str">
        <f>TEXT(F936,"mmmm")</f>
        <v>September</v>
      </c>
      <c r="D936">
        <f>MONTH($F936)</f>
        <v>9</v>
      </c>
      <c r="E936">
        <f>YEAR($F936)</f>
        <v>2023</v>
      </c>
      <c r="F936" s="10">
        <v>45178</v>
      </c>
      <c r="G936" t="s">
        <v>964</v>
      </c>
      <c r="H936" t="s">
        <v>27</v>
      </c>
      <c r="I936">
        <v>34</v>
      </c>
      <c r="J936" t="str" cm="1">
        <f t="array" ref="J936">_xlfn.IFS(I936&lt;=30, "Young Adult", I936&gt;=50, "Senior", I936&gt;30, "Adult")</f>
        <v>Adult</v>
      </c>
      <c r="K936" t="s">
        <v>7</v>
      </c>
      <c r="L936">
        <v>1</v>
      </c>
      <c r="M936">
        <v>50</v>
      </c>
      <c r="N936">
        <f>L936 * M936</f>
        <v>50</v>
      </c>
      <c r="O936">
        <f>N936*$R$3</f>
        <v>0.75</v>
      </c>
    </row>
    <row r="937" spans="1:15">
      <c r="A937">
        <v>936</v>
      </c>
      <c r="B937">
        <f>DAY($F937)</f>
        <v>7</v>
      </c>
      <c r="C937" t="str">
        <f>TEXT(F937,"mmmm")</f>
        <v>February</v>
      </c>
      <c r="D937">
        <f>MONTH($F937)</f>
        <v>2</v>
      </c>
      <c r="E937">
        <f>YEAR($F937)</f>
        <v>2023</v>
      </c>
      <c r="F937" s="10">
        <v>44964</v>
      </c>
      <c r="G937" t="s">
        <v>965</v>
      </c>
      <c r="H937" t="s">
        <v>24</v>
      </c>
      <c r="I937">
        <v>57</v>
      </c>
      <c r="J937" t="str" cm="1">
        <f t="array" ref="J937">_xlfn.IFS(I937&lt;=30, "Young Adult", I937&gt;=50, "Senior", I937&gt;30, "Adult")</f>
        <v>Senior</v>
      </c>
      <c r="K937" t="s">
        <v>7</v>
      </c>
      <c r="L937">
        <v>4</v>
      </c>
      <c r="M937">
        <v>50</v>
      </c>
      <c r="N937">
        <f>L937 * M937</f>
        <v>200</v>
      </c>
      <c r="O937">
        <f>N937*$R$3</f>
        <v>3</v>
      </c>
    </row>
    <row r="938" spans="1:15">
      <c r="A938">
        <v>937</v>
      </c>
      <c r="B938">
        <f>DAY($F938)</f>
        <v>23</v>
      </c>
      <c r="C938" t="str">
        <f>TEXT(F938,"mmmm")</f>
        <v>October</v>
      </c>
      <c r="D938">
        <f>MONTH($F938)</f>
        <v>10</v>
      </c>
      <c r="E938">
        <f>YEAR($F938)</f>
        <v>2023</v>
      </c>
      <c r="F938" s="10">
        <v>45222</v>
      </c>
      <c r="G938" t="s">
        <v>966</v>
      </c>
      <c r="H938" t="s">
        <v>27</v>
      </c>
      <c r="I938">
        <v>62</v>
      </c>
      <c r="J938" t="str" cm="1">
        <f t="array" ref="J938">_xlfn.IFS(I938&lt;=30, "Young Adult", I938&gt;=50, "Senior", I938&gt;30, "Adult")</f>
        <v>Senior</v>
      </c>
      <c r="K938" t="s">
        <v>7</v>
      </c>
      <c r="L938">
        <v>1</v>
      </c>
      <c r="M938">
        <v>500</v>
      </c>
      <c r="N938">
        <f>L938 * M938</f>
        <v>500</v>
      </c>
      <c r="O938">
        <f>N938*$R$3</f>
        <v>7.5</v>
      </c>
    </row>
    <row r="939" spans="1:15">
      <c r="A939">
        <v>938</v>
      </c>
      <c r="B939">
        <f>DAY($F939)</f>
        <v>19</v>
      </c>
      <c r="C939" t="str">
        <f>TEXT(F939,"mmmm")</f>
        <v>November</v>
      </c>
      <c r="D939">
        <f>MONTH($F939)</f>
        <v>11</v>
      </c>
      <c r="E939">
        <f>YEAR($F939)</f>
        <v>2023</v>
      </c>
      <c r="F939" s="10">
        <v>45249</v>
      </c>
      <c r="G939" t="s">
        <v>967</v>
      </c>
      <c r="H939" t="s">
        <v>24</v>
      </c>
      <c r="I939">
        <v>49</v>
      </c>
      <c r="J939" t="str" cm="1">
        <f t="array" ref="J939">_xlfn.IFS(I939&lt;=30, "Young Adult", I939&gt;=50, "Senior", I939&gt;30, "Adult")</f>
        <v>Adult</v>
      </c>
      <c r="K939" t="s">
        <v>8</v>
      </c>
      <c r="L939">
        <v>4</v>
      </c>
      <c r="M939">
        <v>50</v>
      </c>
      <c r="N939">
        <f>L939 * M939</f>
        <v>200</v>
      </c>
      <c r="O939">
        <f>N939*$R$3</f>
        <v>3</v>
      </c>
    </row>
    <row r="940" spans="1:15">
      <c r="A940">
        <v>939</v>
      </c>
      <c r="B940">
        <f>DAY($F940)</f>
        <v>18</v>
      </c>
      <c r="C940" t="str">
        <f>TEXT(F940,"mmmm")</f>
        <v>December</v>
      </c>
      <c r="D940">
        <f>MONTH($F940)</f>
        <v>12</v>
      </c>
      <c r="E940">
        <f>YEAR($F940)</f>
        <v>2023</v>
      </c>
      <c r="F940" s="10">
        <v>45278</v>
      </c>
      <c r="G940" t="s">
        <v>968</v>
      </c>
      <c r="H940" t="s">
        <v>27</v>
      </c>
      <c r="I940">
        <v>46</v>
      </c>
      <c r="J940" t="str" cm="1">
        <f t="array" ref="J940">_xlfn.IFS(I940&lt;=30, "Young Adult", I940&gt;=50, "Senior", I940&gt;30, "Adult")</f>
        <v>Adult</v>
      </c>
      <c r="K940" t="s">
        <v>9</v>
      </c>
      <c r="L940">
        <v>1</v>
      </c>
      <c r="M940">
        <v>300</v>
      </c>
      <c r="N940">
        <f>L940 * M940</f>
        <v>300</v>
      </c>
      <c r="O940">
        <f>N940*$R$3</f>
        <v>4.5</v>
      </c>
    </row>
    <row r="941" spans="1:15">
      <c r="A941">
        <v>940</v>
      </c>
      <c r="B941">
        <f>DAY($F941)</f>
        <v>28</v>
      </c>
      <c r="C941" t="str">
        <f>TEXT(F941,"mmmm")</f>
        <v>January</v>
      </c>
      <c r="D941">
        <f>MONTH($F941)</f>
        <v>1</v>
      </c>
      <c r="E941">
        <f>YEAR($F941)</f>
        <v>2023</v>
      </c>
      <c r="F941" s="10">
        <v>44954</v>
      </c>
      <c r="G941" t="s">
        <v>969</v>
      </c>
      <c r="H941" t="s">
        <v>27</v>
      </c>
      <c r="I941">
        <v>20</v>
      </c>
      <c r="J941" t="str" cm="1">
        <f t="array" ref="J941">_xlfn.IFS(I941&lt;=30, "Young Adult", I941&gt;=50, "Senior", I941&gt;30, "Adult")</f>
        <v>Young Adult</v>
      </c>
      <c r="K941" t="s">
        <v>9</v>
      </c>
      <c r="L941">
        <v>1</v>
      </c>
      <c r="M941">
        <v>30</v>
      </c>
      <c r="N941">
        <f>L941 * M941</f>
        <v>30</v>
      </c>
      <c r="O941">
        <f>N941*$R$3</f>
        <v>0.44999999999999996</v>
      </c>
    </row>
    <row r="942" spans="1:15">
      <c r="A942">
        <v>941</v>
      </c>
      <c r="B942">
        <f>DAY($F942)</f>
        <v>19</v>
      </c>
      <c r="C942" t="str">
        <f>TEXT(F942,"mmmm")</f>
        <v>March</v>
      </c>
      <c r="D942">
        <f>MONTH($F942)</f>
        <v>3</v>
      </c>
      <c r="E942">
        <f>YEAR($F942)</f>
        <v>2023</v>
      </c>
      <c r="F942" s="10">
        <v>45004</v>
      </c>
      <c r="G942" t="s">
        <v>970</v>
      </c>
      <c r="H942" t="s">
        <v>27</v>
      </c>
      <c r="I942">
        <v>57</v>
      </c>
      <c r="J942" t="str" cm="1">
        <f t="array" ref="J942">_xlfn.IFS(I942&lt;=30, "Young Adult", I942&gt;=50, "Senior", I942&gt;30, "Adult")</f>
        <v>Senior</v>
      </c>
      <c r="K942" t="s">
        <v>8</v>
      </c>
      <c r="L942">
        <v>2</v>
      </c>
      <c r="M942">
        <v>25</v>
      </c>
      <c r="N942">
        <f>L942 * M942</f>
        <v>50</v>
      </c>
      <c r="O942">
        <f>N942*$R$3</f>
        <v>0.75</v>
      </c>
    </row>
    <row r="943" spans="1:15">
      <c r="A943">
        <v>942</v>
      </c>
      <c r="B943">
        <f>DAY($F943)</f>
        <v>18</v>
      </c>
      <c r="C943" t="str">
        <f>TEXT(F943,"mmmm")</f>
        <v>March</v>
      </c>
      <c r="D943">
        <f>MONTH($F943)</f>
        <v>3</v>
      </c>
      <c r="E943">
        <f>YEAR($F943)</f>
        <v>2023</v>
      </c>
      <c r="F943" s="10">
        <v>45003</v>
      </c>
      <c r="G943" t="s">
        <v>971</v>
      </c>
      <c r="H943" t="s">
        <v>24</v>
      </c>
      <c r="I943">
        <v>51</v>
      </c>
      <c r="J943" t="str" cm="1">
        <f t="array" ref="J943">_xlfn.IFS(I943&lt;=30, "Young Adult", I943&gt;=50, "Senior", I943&gt;30, "Adult")</f>
        <v>Senior</v>
      </c>
      <c r="K943" t="s">
        <v>8</v>
      </c>
      <c r="L943">
        <v>3</v>
      </c>
      <c r="M943">
        <v>500</v>
      </c>
      <c r="N943">
        <f>L943 * M943</f>
        <v>1500</v>
      </c>
      <c r="O943">
        <f>N943*$R$3</f>
        <v>22.5</v>
      </c>
    </row>
    <row r="944" spans="1:15">
      <c r="A944">
        <v>943</v>
      </c>
      <c r="B944">
        <f>DAY($F944)</f>
        <v>16</v>
      </c>
      <c r="C944" t="str">
        <f>TEXT(F944,"mmmm")</f>
        <v>October</v>
      </c>
      <c r="D944">
        <f>MONTH($F944)</f>
        <v>10</v>
      </c>
      <c r="E944">
        <f>YEAR($F944)</f>
        <v>2023</v>
      </c>
      <c r="F944" s="10">
        <v>45215</v>
      </c>
      <c r="G944" t="s">
        <v>972</v>
      </c>
      <c r="H944" t="s">
        <v>27</v>
      </c>
      <c r="I944">
        <v>57</v>
      </c>
      <c r="J944" t="str" cm="1">
        <f t="array" ref="J944">_xlfn.IFS(I944&lt;=30, "Young Adult", I944&gt;=50, "Senior", I944&gt;30, "Adult")</f>
        <v>Senior</v>
      </c>
      <c r="K944" t="s">
        <v>8</v>
      </c>
      <c r="L944">
        <v>4</v>
      </c>
      <c r="M944">
        <v>300</v>
      </c>
      <c r="N944">
        <f>L944 * M944</f>
        <v>1200</v>
      </c>
      <c r="O944">
        <f>N944*$R$3</f>
        <v>18</v>
      </c>
    </row>
    <row r="945" spans="1:15">
      <c r="A945">
        <v>944</v>
      </c>
      <c r="B945">
        <f>DAY($F945)</f>
        <v>5</v>
      </c>
      <c r="C945" t="str">
        <f>TEXT(F945,"mmmm")</f>
        <v>June</v>
      </c>
      <c r="D945">
        <f>MONTH($F945)</f>
        <v>6</v>
      </c>
      <c r="E945">
        <f>YEAR($F945)</f>
        <v>2023</v>
      </c>
      <c r="F945" s="10">
        <v>45082</v>
      </c>
      <c r="G945" t="s">
        <v>973</v>
      </c>
      <c r="H945" t="s">
        <v>24</v>
      </c>
      <c r="I945">
        <v>44</v>
      </c>
      <c r="J945" t="str" cm="1">
        <f t="array" ref="J945">_xlfn.IFS(I945&lt;=30, "Young Adult", I945&gt;=50, "Senior", I945&gt;30, "Adult")</f>
        <v>Adult</v>
      </c>
      <c r="K945" t="s">
        <v>8</v>
      </c>
      <c r="L945">
        <v>2</v>
      </c>
      <c r="M945">
        <v>25</v>
      </c>
      <c r="N945">
        <f>L945 * M945</f>
        <v>50</v>
      </c>
      <c r="O945">
        <f>N945*$R$3</f>
        <v>0.75</v>
      </c>
    </row>
    <row r="946" spans="1:15">
      <c r="A946">
        <v>945</v>
      </c>
      <c r="B946">
        <f>DAY($F946)</f>
        <v>13</v>
      </c>
      <c r="C946" t="str">
        <f>TEXT(F946,"mmmm")</f>
        <v>February</v>
      </c>
      <c r="D946">
        <f>MONTH($F946)</f>
        <v>2</v>
      </c>
      <c r="E946">
        <f>YEAR($F946)</f>
        <v>2023</v>
      </c>
      <c r="F946" s="10">
        <v>44970</v>
      </c>
      <c r="G946" t="s">
        <v>974</v>
      </c>
      <c r="H946" t="s">
        <v>24</v>
      </c>
      <c r="I946">
        <v>30</v>
      </c>
      <c r="J946" t="str" cm="1">
        <f t="array" ref="J946">_xlfn.IFS(I946&lt;=30, "Young Adult", I946&gt;=50, "Senior", I946&gt;30, "Adult")</f>
        <v>Young Adult</v>
      </c>
      <c r="K946" t="s">
        <v>7</v>
      </c>
      <c r="L946">
        <v>1</v>
      </c>
      <c r="M946">
        <v>25</v>
      </c>
      <c r="N946">
        <f>L946 * M946</f>
        <v>25</v>
      </c>
      <c r="O946">
        <f>N946*$R$3</f>
        <v>0.375</v>
      </c>
    </row>
    <row r="947" spans="1:15">
      <c r="A947">
        <v>946</v>
      </c>
      <c r="B947">
        <f>DAY($F947)</f>
        <v>8</v>
      </c>
      <c r="C947" t="str">
        <f>TEXT(F947,"mmmm")</f>
        <v>May</v>
      </c>
      <c r="D947">
        <f>MONTH($F947)</f>
        <v>5</v>
      </c>
      <c r="E947">
        <f>YEAR($F947)</f>
        <v>2023</v>
      </c>
      <c r="F947" s="10">
        <v>45054</v>
      </c>
      <c r="G947" t="s">
        <v>975</v>
      </c>
      <c r="H947" t="s">
        <v>24</v>
      </c>
      <c r="I947">
        <v>62</v>
      </c>
      <c r="J947" t="str" cm="1">
        <f t="array" ref="J947">_xlfn.IFS(I947&lt;=30, "Young Adult", I947&gt;=50, "Senior", I947&gt;30, "Adult")</f>
        <v>Senior</v>
      </c>
      <c r="K947" t="s">
        <v>9</v>
      </c>
      <c r="L947">
        <v>4</v>
      </c>
      <c r="M947">
        <v>500</v>
      </c>
      <c r="N947">
        <f>L947 * M947</f>
        <v>2000</v>
      </c>
      <c r="O947">
        <f>N947*$R$3</f>
        <v>30</v>
      </c>
    </row>
    <row r="948" spans="1:15">
      <c r="A948">
        <v>947</v>
      </c>
      <c r="B948">
        <f>DAY($F948)</f>
        <v>2</v>
      </c>
      <c r="C948" t="str">
        <f>TEXT(F948,"mmmm")</f>
        <v>March</v>
      </c>
      <c r="D948">
        <f>MONTH($F948)</f>
        <v>3</v>
      </c>
      <c r="E948">
        <f>YEAR($F948)</f>
        <v>2023</v>
      </c>
      <c r="F948" s="10">
        <v>44987</v>
      </c>
      <c r="G948" t="s">
        <v>976</v>
      </c>
      <c r="H948" t="s">
        <v>24</v>
      </c>
      <c r="I948">
        <v>50</v>
      </c>
      <c r="J948" t="str" cm="1">
        <f t="array" ref="J948">_xlfn.IFS(I948&lt;=30, "Young Adult", I948&gt;=50, "Senior", I948&gt;30, "Adult")</f>
        <v>Senior</v>
      </c>
      <c r="K948" t="s">
        <v>7</v>
      </c>
      <c r="L948">
        <v>1</v>
      </c>
      <c r="M948">
        <v>300</v>
      </c>
      <c r="N948">
        <f>L948 * M948</f>
        <v>300</v>
      </c>
      <c r="O948">
        <f>N948*$R$3</f>
        <v>4.5</v>
      </c>
    </row>
    <row r="949" spans="1:15">
      <c r="A949">
        <v>948</v>
      </c>
      <c r="B949">
        <f>DAY($F949)</f>
        <v>13</v>
      </c>
      <c r="C949" t="str">
        <f>TEXT(F949,"mmmm")</f>
        <v>October</v>
      </c>
      <c r="D949">
        <f>MONTH($F949)</f>
        <v>10</v>
      </c>
      <c r="E949">
        <f>YEAR($F949)</f>
        <v>2023</v>
      </c>
      <c r="F949" s="10">
        <v>45212</v>
      </c>
      <c r="G949" t="s">
        <v>977</v>
      </c>
      <c r="H949" t="s">
        <v>27</v>
      </c>
      <c r="I949">
        <v>23</v>
      </c>
      <c r="J949" t="str" cm="1">
        <f t="array" ref="J949">_xlfn.IFS(I949&lt;=30, "Young Adult", I949&gt;=50, "Senior", I949&gt;30, "Adult")</f>
        <v>Young Adult</v>
      </c>
      <c r="K949" t="s">
        <v>9</v>
      </c>
      <c r="L949">
        <v>3</v>
      </c>
      <c r="M949">
        <v>25</v>
      </c>
      <c r="N949">
        <f>L949 * M949</f>
        <v>75</v>
      </c>
      <c r="O949">
        <f>N949*$R$3</f>
        <v>1.125</v>
      </c>
    </row>
    <row r="950" spans="1:15">
      <c r="A950">
        <v>949</v>
      </c>
      <c r="B950">
        <f>DAY($F950)</f>
        <v>2</v>
      </c>
      <c r="C950" t="str">
        <f>TEXT(F950,"mmmm")</f>
        <v>August</v>
      </c>
      <c r="D950">
        <f>MONTH($F950)</f>
        <v>8</v>
      </c>
      <c r="E950">
        <f>YEAR($F950)</f>
        <v>2023</v>
      </c>
      <c r="F950" s="10">
        <v>45140</v>
      </c>
      <c r="G950" t="s">
        <v>978</v>
      </c>
      <c r="H950" t="s">
        <v>27</v>
      </c>
      <c r="I950">
        <v>41</v>
      </c>
      <c r="J950" t="str" cm="1">
        <f t="array" ref="J950">_xlfn.IFS(I950&lt;=30, "Young Adult", I950&gt;=50, "Senior", I950&gt;30, "Adult")</f>
        <v>Adult</v>
      </c>
      <c r="K950" t="s">
        <v>9</v>
      </c>
      <c r="L950">
        <v>2</v>
      </c>
      <c r="M950">
        <v>25</v>
      </c>
      <c r="N950">
        <f>L950 * M950</f>
        <v>50</v>
      </c>
      <c r="O950">
        <f>N950*$R$3</f>
        <v>0.75</v>
      </c>
    </row>
    <row r="951" spans="1:15">
      <c r="A951">
        <v>950</v>
      </c>
      <c r="B951">
        <f>DAY($F951)</f>
        <v>7</v>
      </c>
      <c r="C951" t="str">
        <f>TEXT(F951,"mmmm")</f>
        <v>November</v>
      </c>
      <c r="D951">
        <f>MONTH($F951)</f>
        <v>11</v>
      </c>
      <c r="E951">
        <f>YEAR($F951)</f>
        <v>2023</v>
      </c>
      <c r="F951" s="10">
        <v>45237</v>
      </c>
      <c r="G951" t="s">
        <v>979</v>
      </c>
      <c r="H951" t="s">
        <v>24</v>
      </c>
      <c r="I951">
        <v>36</v>
      </c>
      <c r="J951" t="str" cm="1">
        <f t="array" ref="J951">_xlfn.IFS(I951&lt;=30, "Young Adult", I951&gt;=50, "Senior", I951&gt;30, "Adult")</f>
        <v>Adult</v>
      </c>
      <c r="K951" t="s">
        <v>8</v>
      </c>
      <c r="L951">
        <v>3</v>
      </c>
      <c r="M951">
        <v>300</v>
      </c>
      <c r="N951">
        <f>L951 * M951</f>
        <v>900</v>
      </c>
      <c r="O951">
        <f>N951*$R$3</f>
        <v>13.5</v>
      </c>
    </row>
    <row r="952" spans="1:15">
      <c r="A952">
        <v>951</v>
      </c>
      <c r="B952">
        <f>DAY($F952)</f>
        <v>2</v>
      </c>
      <c r="C952" t="str">
        <f>TEXT(F952,"mmmm")</f>
        <v>November</v>
      </c>
      <c r="D952">
        <f>MONTH($F952)</f>
        <v>11</v>
      </c>
      <c r="E952">
        <f>YEAR($F952)</f>
        <v>2023</v>
      </c>
      <c r="F952" s="10">
        <v>45232</v>
      </c>
      <c r="G952" t="s">
        <v>980</v>
      </c>
      <c r="H952" t="s">
        <v>24</v>
      </c>
      <c r="I952">
        <v>33</v>
      </c>
      <c r="J952" t="str" cm="1">
        <f t="array" ref="J952">_xlfn.IFS(I952&lt;=30, "Young Adult", I952&gt;=50, "Senior", I952&gt;30, "Adult")</f>
        <v>Adult</v>
      </c>
      <c r="K952" t="s">
        <v>7</v>
      </c>
      <c r="L952">
        <v>2</v>
      </c>
      <c r="M952">
        <v>50</v>
      </c>
      <c r="N952">
        <f>L952 * M952</f>
        <v>100</v>
      </c>
      <c r="O952">
        <f>N952*$R$3</f>
        <v>1.5</v>
      </c>
    </row>
    <row r="953" spans="1:15">
      <c r="A953">
        <v>952</v>
      </c>
      <c r="B953">
        <f>DAY($F953)</f>
        <v>13</v>
      </c>
      <c r="C953" t="str">
        <f>TEXT(F953,"mmmm")</f>
        <v>November</v>
      </c>
      <c r="D953">
        <f>MONTH($F953)</f>
        <v>11</v>
      </c>
      <c r="E953">
        <f>YEAR($F953)</f>
        <v>2023</v>
      </c>
      <c r="F953" s="10">
        <v>45243</v>
      </c>
      <c r="G953" t="s">
        <v>981</v>
      </c>
      <c r="H953" t="s">
        <v>27</v>
      </c>
      <c r="I953">
        <v>57</v>
      </c>
      <c r="J953" t="str" cm="1">
        <f t="array" ref="J953">_xlfn.IFS(I953&lt;=30, "Young Adult", I953&gt;=50, "Senior", I953&gt;30, "Adult")</f>
        <v>Senior</v>
      </c>
      <c r="K953" t="s">
        <v>8</v>
      </c>
      <c r="L953">
        <v>1</v>
      </c>
      <c r="M953">
        <v>25</v>
      </c>
      <c r="N953">
        <f>L953 * M953</f>
        <v>25</v>
      </c>
      <c r="O953">
        <f>N953*$R$3</f>
        <v>0.375</v>
      </c>
    </row>
    <row r="954" spans="1:15">
      <c r="A954">
        <v>953</v>
      </c>
      <c r="B954">
        <f>DAY($F954)</f>
        <v>26</v>
      </c>
      <c r="C954" t="str">
        <f>TEXT(F954,"mmmm")</f>
        <v>April</v>
      </c>
      <c r="D954">
        <f>MONTH($F954)</f>
        <v>4</v>
      </c>
      <c r="E954">
        <f>YEAR($F954)</f>
        <v>2023</v>
      </c>
      <c r="F954" s="10">
        <v>45042</v>
      </c>
      <c r="G954" t="s">
        <v>982</v>
      </c>
      <c r="H954" t="s">
        <v>24</v>
      </c>
      <c r="I954">
        <v>45</v>
      </c>
      <c r="J954" t="str" cm="1">
        <f t="array" ref="J954">_xlfn.IFS(I954&lt;=30, "Young Adult", I954&gt;=50, "Senior", I954&gt;30, "Adult")</f>
        <v>Adult</v>
      </c>
      <c r="K954" t="s">
        <v>7</v>
      </c>
      <c r="L954">
        <v>3</v>
      </c>
      <c r="M954">
        <v>30</v>
      </c>
      <c r="N954">
        <f>L954 * M954</f>
        <v>90</v>
      </c>
      <c r="O954">
        <f>N954*$R$3</f>
        <v>1.3499999999999999</v>
      </c>
    </row>
    <row r="955" spans="1:15">
      <c r="A955">
        <v>954</v>
      </c>
      <c r="B955">
        <f>DAY($F955)</f>
        <v>25</v>
      </c>
      <c r="C955" t="str">
        <f>TEXT(F955,"mmmm")</f>
        <v>September</v>
      </c>
      <c r="D955">
        <f>MONTH($F955)</f>
        <v>9</v>
      </c>
      <c r="E955">
        <f>YEAR($F955)</f>
        <v>2023</v>
      </c>
      <c r="F955" s="10">
        <v>45194</v>
      </c>
      <c r="G955" t="s">
        <v>983</v>
      </c>
      <c r="H955" t="s">
        <v>27</v>
      </c>
      <c r="I955">
        <v>50</v>
      </c>
      <c r="J955" t="str" cm="1">
        <f t="array" ref="J955">_xlfn.IFS(I955&lt;=30, "Young Adult", I955&gt;=50, "Senior", I955&gt;30, "Adult")</f>
        <v>Senior</v>
      </c>
      <c r="K955" t="s">
        <v>9</v>
      </c>
      <c r="L955">
        <v>3</v>
      </c>
      <c r="M955">
        <v>300</v>
      </c>
      <c r="N955">
        <f>L955 * M955</f>
        <v>900</v>
      </c>
      <c r="O955">
        <f>N955*$R$3</f>
        <v>13.5</v>
      </c>
    </row>
    <row r="956" spans="1:15">
      <c r="A956">
        <v>955</v>
      </c>
      <c r="B956">
        <f>DAY($F956)</f>
        <v>14</v>
      </c>
      <c r="C956" t="str">
        <f>TEXT(F956,"mmmm")</f>
        <v>July</v>
      </c>
      <c r="D956">
        <f>MONTH($F956)</f>
        <v>7</v>
      </c>
      <c r="E956">
        <f>YEAR($F956)</f>
        <v>2023</v>
      </c>
      <c r="F956" s="10">
        <v>45121</v>
      </c>
      <c r="G956" t="s">
        <v>984</v>
      </c>
      <c r="H956" t="s">
        <v>24</v>
      </c>
      <c r="I956">
        <v>58</v>
      </c>
      <c r="J956" t="str" cm="1">
        <f t="array" ref="J956">_xlfn.IFS(I956&lt;=30, "Young Adult", I956&gt;=50, "Senior", I956&gt;30, "Adult")</f>
        <v>Senior</v>
      </c>
      <c r="K956" t="s">
        <v>8</v>
      </c>
      <c r="L956">
        <v>1</v>
      </c>
      <c r="M956">
        <v>25</v>
      </c>
      <c r="N956">
        <f>L956 * M956</f>
        <v>25</v>
      </c>
      <c r="O956">
        <f>N956*$R$3</f>
        <v>0.375</v>
      </c>
    </row>
    <row r="957" spans="1:15">
      <c r="A957">
        <v>956</v>
      </c>
      <c r="B957">
        <f>DAY($F957)</f>
        <v>19</v>
      </c>
      <c r="C957" t="str">
        <f>TEXT(F957,"mmmm")</f>
        <v>August</v>
      </c>
      <c r="D957">
        <f>MONTH($F957)</f>
        <v>8</v>
      </c>
      <c r="E957">
        <f>YEAR($F957)</f>
        <v>2023</v>
      </c>
      <c r="F957" s="10">
        <v>45157</v>
      </c>
      <c r="G957" t="s">
        <v>985</v>
      </c>
      <c r="H957" t="s">
        <v>24</v>
      </c>
      <c r="I957">
        <v>30</v>
      </c>
      <c r="J957" t="str" cm="1">
        <f t="array" ref="J957">_xlfn.IFS(I957&lt;=30, "Young Adult", I957&gt;=50, "Senior", I957&gt;30, "Adult")</f>
        <v>Young Adult</v>
      </c>
      <c r="K957" t="s">
        <v>8</v>
      </c>
      <c r="L957">
        <v>3</v>
      </c>
      <c r="M957">
        <v>500</v>
      </c>
      <c r="N957">
        <f>L957 * M957</f>
        <v>1500</v>
      </c>
      <c r="O957">
        <f>N957*$R$3</f>
        <v>22.5</v>
      </c>
    </row>
    <row r="958" spans="1:15">
      <c r="A958">
        <v>957</v>
      </c>
      <c r="B958">
        <f>DAY($F958)</f>
        <v>15</v>
      </c>
      <c r="C958" t="str">
        <f>TEXT(F958,"mmmm")</f>
        <v>August</v>
      </c>
      <c r="D958">
        <f>MONTH($F958)</f>
        <v>8</v>
      </c>
      <c r="E958">
        <f>YEAR($F958)</f>
        <v>2023</v>
      </c>
      <c r="F958" s="10">
        <v>45153</v>
      </c>
      <c r="G958" t="s">
        <v>986</v>
      </c>
      <c r="H958" t="s">
        <v>27</v>
      </c>
      <c r="I958">
        <v>60</v>
      </c>
      <c r="J958" t="str" cm="1">
        <f t="array" ref="J958">_xlfn.IFS(I958&lt;=30, "Young Adult", I958&gt;=50, "Senior", I958&gt;30, "Adult")</f>
        <v>Senior</v>
      </c>
      <c r="K958" t="s">
        <v>9</v>
      </c>
      <c r="L958">
        <v>4</v>
      </c>
      <c r="M958">
        <v>30</v>
      </c>
      <c r="N958">
        <f>L958 * M958</f>
        <v>120</v>
      </c>
      <c r="O958">
        <f>N958*$R$3</f>
        <v>1.7999999999999998</v>
      </c>
    </row>
    <row r="959" spans="1:15">
      <c r="A959">
        <v>958</v>
      </c>
      <c r="B959">
        <f>DAY($F959)</f>
        <v>2</v>
      </c>
      <c r="C959" t="str">
        <f>TEXT(F959,"mmmm")</f>
        <v>June</v>
      </c>
      <c r="D959">
        <f>MONTH($F959)</f>
        <v>6</v>
      </c>
      <c r="E959">
        <f>YEAR($F959)</f>
        <v>2023</v>
      </c>
      <c r="F959" s="10">
        <v>45079</v>
      </c>
      <c r="G959" t="s">
        <v>987</v>
      </c>
      <c r="H959" t="s">
        <v>24</v>
      </c>
      <c r="I959">
        <v>62</v>
      </c>
      <c r="J959" t="str" cm="1">
        <f t="array" ref="J959">_xlfn.IFS(I959&lt;=30, "Young Adult", I959&gt;=50, "Senior", I959&gt;30, "Adult")</f>
        <v>Senior</v>
      </c>
      <c r="K959" t="s">
        <v>9</v>
      </c>
      <c r="L959">
        <v>2</v>
      </c>
      <c r="M959">
        <v>25</v>
      </c>
      <c r="N959">
        <f>L959 * M959</f>
        <v>50</v>
      </c>
      <c r="O959">
        <f>N959*$R$3</f>
        <v>0.75</v>
      </c>
    </row>
    <row r="960" spans="1:15">
      <c r="A960">
        <v>959</v>
      </c>
      <c r="B960">
        <f>DAY($F960)</f>
        <v>29</v>
      </c>
      <c r="C960" t="str">
        <f>TEXT(F960,"mmmm")</f>
        <v>October</v>
      </c>
      <c r="D960">
        <f>MONTH($F960)</f>
        <v>10</v>
      </c>
      <c r="E960">
        <f>YEAR($F960)</f>
        <v>2023</v>
      </c>
      <c r="F960" s="10">
        <v>45228</v>
      </c>
      <c r="G960" t="s">
        <v>988</v>
      </c>
      <c r="H960" t="s">
        <v>27</v>
      </c>
      <c r="I960">
        <v>42</v>
      </c>
      <c r="J960" t="str" cm="1">
        <f t="array" ref="J960">_xlfn.IFS(I960&lt;=30, "Young Adult", I960&gt;=50, "Senior", I960&gt;30, "Adult")</f>
        <v>Adult</v>
      </c>
      <c r="K960" t="s">
        <v>9</v>
      </c>
      <c r="L960">
        <v>2</v>
      </c>
      <c r="M960">
        <v>30</v>
      </c>
      <c r="N960">
        <f>L960 * M960</f>
        <v>60</v>
      </c>
      <c r="O960">
        <f>N960*$R$3</f>
        <v>0.89999999999999991</v>
      </c>
    </row>
    <row r="961" spans="1:15">
      <c r="A961">
        <v>960</v>
      </c>
      <c r="B961">
        <f>DAY($F961)</f>
        <v>8</v>
      </c>
      <c r="C961" t="str">
        <f>TEXT(F961,"mmmm")</f>
        <v>August</v>
      </c>
      <c r="D961">
        <f>MONTH($F961)</f>
        <v>8</v>
      </c>
      <c r="E961">
        <f>YEAR($F961)</f>
        <v>2023</v>
      </c>
      <c r="F961" s="10">
        <v>45146</v>
      </c>
      <c r="G961" t="s">
        <v>989</v>
      </c>
      <c r="H961" t="s">
        <v>24</v>
      </c>
      <c r="I961">
        <v>59</v>
      </c>
      <c r="J961" t="str" cm="1">
        <f t="array" ref="J961">_xlfn.IFS(I961&lt;=30, "Young Adult", I961&gt;=50, "Senior", I961&gt;30, "Adult")</f>
        <v>Senior</v>
      </c>
      <c r="K961" t="s">
        <v>8</v>
      </c>
      <c r="L961">
        <v>2</v>
      </c>
      <c r="M961">
        <v>30</v>
      </c>
      <c r="N961">
        <f>L961 * M961</f>
        <v>60</v>
      </c>
      <c r="O961">
        <f>N961*$R$3</f>
        <v>0.89999999999999991</v>
      </c>
    </row>
    <row r="962" spans="1:15">
      <c r="A962">
        <v>961</v>
      </c>
      <c r="B962">
        <f>DAY($F962)</f>
        <v>6</v>
      </c>
      <c r="C962" t="str">
        <f>TEXT(F962,"mmmm")</f>
        <v>June</v>
      </c>
      <c r="D962">
        <f>MONTH($F962)</f>
        <v>6</v>
      </c>
      <c r="E962">
        <f>YEAR($F962)</f>
        <v>2023</v>
      </c>
      <c r="F962" s="10">
        <v>45083</v>
      </c>
      <c r="G962" t="s">
        <v>990</v>
      </c>
      <c r="H962" t="s">
        <v>24</v>
      </c>
      <c r="I962">
        <v>53</v>
      </c>
      <c r="J962" t="str" cm="1">
        <f t="array" ref="J962">_xlfn.IFS(I962&lt;=30, "Young Adult", I962&gt;=50, "Senior", I962&gt;30, "Adult")</f>
        <v>Senior</v>
      </c>
      <c r="K962" t="s">
        <v>7</v>
      </c>
      <c r="L962">
        <v>4</v>
      </c>
      <c r="M962">
        <v>50</v>
      </c>
      <c r="N962">
        <f>L962 * M962</f>
        <v>200</v>
      </c>
      <c r="O962">
        <f>N962*$R$3</f>
        <v>3</v>
      </c>
    </row>
    <row r="963" spans="1:15">
      <c r="A963">
        <v>962</v>
      </c>
      <c r="B963">
        <f>DAY($F963)</f>
        <v>19</v>
      </c>
      <c r="C963" t="str">
        <f>TEXT(F963,"mmmm")</f>
        <v>October</v>
      </c>
      <c r="D963">
        <f>MONTH($F963)</f>
        <v>10</v>
      </c>
      <c r="E963">
        <f>YEAR($F963)</f>
        <v>2023</v>
      </c>
      <c r="F963" s="10">
        <v>45218</v>
      </c>
      <c r="G963" t="s">
        <v>991</v>
      </c>
      <c r="H963" t="s">
        <v>24</v>
      </c>
      <c r="I963">
        <v>44</v>
      </c>
      <c r="J963" t="str" cm="1">
        <f t="array" ref="J963">_xlfn.IFS(I963&lt;=30, "Young Adult", I963&gt;=50, "Senior", I963&gt;30, "Adult")</f>
        <v>Adult</v>
      </c>
      <c r="K963" t="s">
        <v>8</v>
      </c>
      <c r="L963">
        <v>2</v>
      </c>
      <c r="M963">
        <v>30</v>
      </c>
      <c r="N963">
        <f>L963 * M963</f>
        <v>60</v>
      </c>
      <c r="O963">
        <f>N963*$R$3</f>
        <v>0.89999999999999991</v>
      </c>
    </row>
    <row r="964" spans="1:15">
      <c r="A964">
        <v>963</v>
      </c>
      <c r="B964">
        <f>DAY($F964)</f>
        <v>14</v>
      </c>
      <c r="C964" t="str">
        <f>TEXT(F964,"mmmm")</f>
        <v>November</v>
      </c>
      <c r="D964">
        <f>MONTH($F964)</f>
        <v>11</v>
      </c>
      <c r="E964">
        <f>YEAR($F964)</f>
        <v>2023</v>
      </c>
      <c r="F964" s="10">
        <v>45244</v>
      </c>
      <c r="G964" t="s">
        <v>992</v>
      </c>
      <c r="H964" t="s">
        <v>27</v>
      </c>
      <c r="I964">
        <v>55</v>
      </c>
      <c r="J964" t="str" cm="1">
        <f t="array" ref="J964">_xlfn.IFS(I964&lt;=30, "Young Adult", I964&gt;=50, "Senior", I964&gt;30, "Adult")</f>
        <v>Senior</v>
      </c>
      <c r="K964" t="s">
        <v>7</v>
      </c>
      <c r="L964">
        <v>1</v>
      </c>
      <c r="M964">
        <v>50</v>
      </c>
      <c r="N964">
        <f>L964 * M964</f>
        <v>50</v>
      </c>
      <c r="O964">
        <f>N964*$R$3</f>
        <v>0.75</v>
      </c>
    </row>
    <row r="965" spans="1:15">
      <c r="A965">
        <v>964</v>
      </c>
      <c r="B965">
        <f>DAY($F965)</f>
        <v>31</v>
      </c>
      <c r="C965" t="str">
        <f>TEXT(F965,"mmmm")</f>
        <v>January</v>
      </c>
      <c r="D965">
        <f>MONTH($F965)</f>
        <v>1</v>
      </c>
      <c r="E965">
        <f>YEAR($F965)</f>
        <v>2023</v>
      </c>
      <c r="F965" s="10">
        <v>44957</v>
      </c>
      <c r="G965" t="s">
        <v>993</v>
      </c>
      <c r="H965" t="s">
        <v>24</v>
      </c>
      <c r="I965">
        <v>24</v>
      </c>
      <c r="J965" t="str" cm="1">
        <f t="array" ref="J965">_xlfn.IFS(I965&lt;=30, "Young Adult", I965&gt;=50, "Senior", I965&gt;30, "Adult")</f>
        <v>Young Adult</v>
      </c>
      <c r="K965" t="s">
        <v>8</v>
      </c>
      <c r="L965">
        <v>3</v>
      </c>
      <c r="M965">
        <v>300</v>
      </c>
      <c r="N965">
        <f>L965 * M965</f>
        <v>900</v>
      </c>
      <c r="O965">
        <f>N965*$R$3</f>
        <v>13.5</v>
      </c>
    </row>
    <row r="966" spans="1:15">
      <c r="A966">
        <v>965</v>
      </c>
      <c r="B966">
        <f>DAY($F966)</f>
        <v>9</v>
      </c>
      <c r="C966" t="str">
        <f>TEXT(F966,"mmmm")</f>
        <v>November</v>
      </c>
      <c r="D966">
        <f>MONTH($F966)</f>
        <v>11</v>
      </c>
      <c r="E966">
        <f>YEAR($F966)</f>
        <v>2023</v>
      </c>
      <c r="F966" s="10">
        <v>45239</v>
      </c>
      <c r="G966" t="s">
        <v>994</v>
      </c>
      <c r="H966" t="s">
        <v>24</v>
      </c>
      <c r="I966">
        <v>22</v>
      </c>
      <c r="J966" t="str" cm="1">
        <f t="array" ref="J966">_xlfn.IFS(I966&lt;=30, "Young Adult", I966&gt;=50, "Senior", I966&gt;30, "Adult")</f>
        <v>Young Adult</v>
      </c>
      <c r="K966" t="s">
        <v>8</v>
      </c>
      <c r="L966">
        <v>4</v>
      </c>
      <c r="M966">
        <v>50</v>
      </c>
      <c r="N966">
        <f>L966 * M966</f>
        <v>200</v>
      </c>
      <c r="O966">
        <f>N966*$R$3</f>
        <v>3</v>
      </c>
    </row>
    <row r="967" spans="1:15">
      <c r="A967">
        <v>966</v>
      </c>
      <c r="B967">
        <f>DAY($F967)</f>
        <v>20</v>
      </c>
      <c r="C967" t="str">
        <f>TEXT(F967,"mmmm")</f>
        <v>February</v>
      </c>
      <c r="D967">
        <f>MONTH($F967)</f>
        <v>2</v>
      </c>
      <c r="E967">
        <f>YEAR($F967)</f>
        <v>2023</v>
      </c>
      <c r="F967" s="10">
        <v>44977</v>
      </c>
      <c r="G967" t="s">
        <v>995</v>
      </c>
      <c r="H967" t="s">
        <v>24</v>
      </c>
      <c r="I967">
        <v>60</v>
      </c>
      <c r="J967" t="str" cm="1">
        <f t="array" ref="J967">_xlfn.IFS(I967&lt;=30, "Young Adult", I967&gt;=50, "Senior", I967&gt;30, "Adult")</f>
        <v>Senior</v>
      </c>
      <c r="K967" t="s">
        <v>9</v>
      </c>
      <c r="L967">
        <v>2</v>
      </c>
      <c r="M967">
        <v>500</v>
      </c>
      <c r="N967">
        <f>L967 * M967</f>
        <v>1000</v>
      </c>
      <c r="O967">
        <f>N967*$R$3</f>
        <v>15</v>
      </c>
    </row>
    <row r="968" spans="1:15">
      <c r="A968">
        <v>967</v>
      </c>
      <c r="B968">
        <f>DAY($F968)</f>
        <v>17</v>
      </c>
      <c r="C968" t="str">
        <f>TEXT(F968,"mmmm")</f>
        <v>April</v>
      </c>
      <c r="D968">
        <f>MONTH($F968)</f>
        <v>4</v>
      </c>
      <c r="E968">
        <f>YEAR($F968)</f>
        <v>2023</v>
      </c>
      <c r="F968" s="10">
        <v>45033</v>
      </c>
      <c r="G968" t="s">
        <v>996</v>
      </c>
      <c r="H968" t="s">
        <v>24</v>
      </c>
      <c r="I968">
        <v>62</v>
      </c>
      <c r="J968" t="str" cm="1">
        <f t="array" ref="J968">_xlfn.IFS(I968&lt;=30, "Young Adult", I968&gt;=50, "Senior", I968&gt;30, "Adult")</f>
        <v>Senior</v>
      </c>
      <c r="K968" t="s">
        <v>7</v>
      </c>
      <c r="L968">
        <v>1</v>
      </c>
      <c r="M968">
        <v>25</v>
      </c>
      <c r="N968">
        <f>L968 * M968</f>
        <v>25</v>
      </c>
      <c r="O968">
        <f>N968*$R$3</f>
        <v>0.375</v>
      </c>
    </row>
    <row r="969" spans="1:15">
      <c r="A969">
        <v>968</v>
      </c>
      <c r="B969">
        <f>DAY($F969)</f>
        <v>17</v>
      </c>
      <c r="C969" t="str">
        <f>TEXT(F969,"mmmm")</f>
        <v>November</v>
      </c>
      <c r="D969">
        <f>MONTH($F969)</f>
        <v>11</v>
      </c>
      <c r="E969">
        <f>YEAR($F969)</f>
        <v>2023</v>
      </c>
      <c r="F969" s="10">
        <v>45247</v>
      </c>
      <c r="G969" t="s">
        <v>997</v>
      </c>
      <c r="H969" t="s">
        <v>27</v>
      </c>
      <c r="I969">
        <v>48</v>
      </c>
      <c r="J969" t="str" cm="1">
        <f t="array" ref="J969">_xlfn.IFS(I969&lt;=30, "Young Adult", I969&gt;=50, "Senior", I969&gt;30, "Adult")</f>
        <v>Adult</v>
      </c>
      <c r="K969" t="s">
        <v>8</v>
      </c>
      <c r="L969">
        <v>3</v>
      </c>
      <c r="M969">
        <v>300</v>
      </c>
      <c r="N969">
        <f>L969 * M969</f>
        <v>900</v>
      </c>
      <c r="O969">
        <f>N969*$R$3</f>
        <v>13.5</v>
      </c>
    </row>
    <row r="970" spans="1:15">
      <c r="A970">
        <v>969</v>
      </c>
      <c r="B970">
        <f>DAY($F970)</f>
        <v>19</v>
      </c>
      <c r="C970" t="str">
        <f>TEXT(F970,"mmmm")</f>
        <v>April</v>
      </c>
      <c r="D970">
        <f>MONTH($F970)</f>
        <v>4</v>
      </c>
      <c r="E970">
        <f>YEAR($F970)</f>
        <v>2023</v>
      </c>
      <c r="F970" s="10">
        <v>45035</v>
      </c>
      <c r="G970" t="s">
        <v>998</v>
      </c>
      <c r="H970" t="s">
        <v>27</v>
      </c>
      <c r="I970">
        <v>40</v>
      </c>
      <c r="J970" t="str" cm="1">
        <f t="array" ref="J970">_xlfn.IFS(I970&lt;=30, "Young Adult", I970&gt;=50, "Senior", I970&gt;30, "Adult")</f>
        <v>Adult</v>
      </c>
      <c r="K970" t="s">
        <v>8</v>
      </c>
      <c r="L970">
        <v>3</v>
      </c>
      <c r="M970">
        <v>300</v>
      </c>
      <c r="N970">
        <f>L970 * M970</f>
        <v>900</v>
      </c>
      <c r="O970">
        <f>N970*$R$3</f>
        <v>13.5</v>
      </c>
    </row>
    <row r="971" spans="1:15">
      <c r="A971">
        <v>970</v>
      </c>
      <c r="B971">
        <f>DAY($F971)</f>
        <v>16</v>
      </c>
      <c r="C971" t="str">
        <f>TEXT(F971,"mmmm")</f>
        <v>May</v>
      </c>
      <c r="D971">
        <f>MONTH($F971)</f>
        <v>5</v>
      </c>
      <c r="E971">
        <f>YEAR($F971)</f>
        <v>2023</v>
      </c>
      <c r="F971" s="10">
        <v>45062</v>
      </c>
      <c r="G971" t="s">
        <v>999</v>
      </c>
      <c r="H971" t="s">
        <v>24</v>
      </c>
      <c r="I971">
        <v>59</v>
      </c>
      <c r="J971" t="str" cm="1">
        <f t="array" ref="J971">_xlfn.IFS(I971&lt;=30, "Young Adult", I971&gt;=50, "Senior", I971&gt;30, "Adult")</f>
        <v>Senior</v>
      </c>
      <c r="K971" t="s">
        <v>9</v>
      </c>
      <c r="L971">
        <v>4</v>
      </c>
      <c r="M971">
        <v>500</v>
      </c>
      <c r="N971">
        <f>L971 * M971</f>
        <v>2000</v>
      </c>
      <c r="O971">
        <f>N971*$R$3</f>
        <v>30</v>
      </c>
    </row>
    <row r="972" spans="1:15">
      <c r="A972">
        <v>971</v>
      </c>
      <c r="B972">
        <f>DAY($F972)</f>
        <v>5</v>
      </c>
      <c r="C972" t="str">
        <f>TEXT(F972,"mmmm")</f>
        <v>December</v>
      </c>
      <c r="D972">
        <f>MONTH($F972)</f>
        <v>12</v>
      </c>
      <c r="E972">
        <f>YEAR($F972)</f>
        <v>2023</v>
      </c>
      <c r="F972" s="10">
        <v>45265</v>
      </c>
      <c r="G972" t="s">
        <v>1000</v>
      </c>
      <c r="H972" t="s">
        <v>27</v>
      </c>
      <c r="I972">
        <v>27</v>
      </c>
      <c r="J972" t="str" cm="1">
        <f t="array" ref="J972">_xlfn.IFS(I972&lt;=30, "Young Adult", I972&gt;=50, "Senior", I972&gt;30, "Adult")</f>
        <v>Young Adult</v>
      </c>
      <c r="K972" t="s">
        <v>9</v>
      </c>
      <c r="L972">
        <v>4</v>
      </c>
      <c r="M972">
        <v>50</v>
      </c>
      <c r="N972">
        <f>L972 * M972</f>
        <v>200</v>
      </c>
      <c r="O972">
        <f>N972*$R$3</f>
        <v>3</v>
      </c>
    </row>
    <row r="973" spans="1:15">
      <c r="A973">
        <v>972</v>
      </c>
      <c r="B973">
        <f>DAY($F973)</f>
        <v>11</v>
      </c>
      <c r="C973" t="str">
        <f>TEXT(F973,"mmmm")</f>
        <v>February</v>
      </c>
      <c r="D973">
        <f>MONTH($F973)</f>
        <v>2</v>
      </c>
      <c r="E973">
        <f>YEAR($F973)</f>
        <v>2023</v>
      </c>
      <c r="F973" s="10">
        <v>44968</v>
      </c>
      <c r="G973" t="s">
        <v>1001</v>
      </c>
      <c r="H973" t="s">
        <v>24</v>
      </c>
      <c r="I973">
        <v>49</v>
      </c>
      <c r="J973" t="str" cm="1">
        <f t="array" ref="J973">_xlfn.IFS(I973&lt;=30, "Young Adult", I973&gt;=50, "Senior", I973&gt;30, "Adult")</f>
        <v>Adult</v>
      </c>
      <c r="K973" t="s">
        <v>7</v>
      </c>
      <c r="L973">
        <v>4</v>
      </c>
      <c r="M973">
        <v>25</v>
      </c>
      <c r="N973">
        <f>L973 * M973</f>
        <v>100</v>
      </c>
      <c r="O973">
        <f>N973*$R$3</f>
        <v>1.5</v>
      </c>
    </row>
    <row r="974" spans="1:15">
      <c r="A974">
        <v>973</v>
      </c>
      <c r="B974">
        <f>DAY($F974)</f>
        <v>22</v>
      </c>
      <c r="C974" t="str">
        <f>TEXT(F974,"mmmm")</f>
        <v>March</v>
      </c>
      <c r="D974">
        <f>MONTH($F974)</f>
        <v>3</v>
      </c>
      <c r="E974">
        <f>YEAR($F974)</f>
        <v>2023</v>
      </c>
      <c r="F974" s="10">
        <v>45007</v>
      </c>
      <c r="G974" t="s">
        <v>1002</v>
      </c>
      <c r="H974" t="s">
        <v>24</v>
      </c>
      <c r="I974">
        <v>60</v>
      </c>
      <c r="J974" t="str" cm="1">
        <f t="array" ref="J974">_xlfn.IFS(I974&lt;=30, "Young Adult", I974&gt;=50, "Senior", I974&gt;30, "Adult")</f>
        <v>Senior</v>
      </c>
      <c r="K974" t="s">
        <v>8</v>
      </c>
      <c r="L974">
        <v>1</v>
      </c>
      <c r="M974">
        <v>50</v>
      </c>
      <c r="N974">
        <f>L974 * M974</f>
        <v>50</v>
      </c>
      <c r="O974">
        <f>N974*$R$3</f>
        <v>0.75</v>
      </c>
    </row>
    <row r="975" spans="1:15">
      <c r="A975">
        <v>974</v>
      </c>
      <c r="B975">
        <f>DAY($F975)</f>
        <v>3</v>
      </c>
      <c r="C975" t="str">
        <f>TEXT(F975,"mmmm")</f>
        <v>May</v>
      </c>
      <c r="D975">
        <f>MONTH($F975)</f>
        <v>5</v>
      </c>
      <c r="E975">
        <f>YEAR($F975)</f>
        <v>2023</v>
      </c>
      <c r="F975" s="10">
        <v>45049</v>
      </c>
      <c r="G975" t="s">
        <v>1003</v>
      </c>
      <c r="H975" t="s">
        <v>24</v>
      </c>
      <c r="I975">
        <v>47</v>
      </c>
      <c r="J975" t="str" cm="1">
        <f t="array" ref="J975">_xlfn.IFS(I975&lt;=30, "Young Adult", I975&gt;=50, "Senior", I975&gt;30, "Adult")</f>
        <v>Adult</v>
      </c>
      <c r="K975" t="s">
        <v>7</v>
      </c>
      <c r="L975">
        <v>1</v>
      </c>
      <c r="M975">
        <v>30</v>
      </c>
      <c r="N975">
        <f>L975 * M975</f>
        <v>30</v>
      </c>
      <c r="O975">
        <f>N975*$R$3</f>
        <v>0.44999999999999996</v>
      </c>
    </row>
    <row r="976" spans="1:15">
      <c r="A976">
        <v>975</v>
      </c>
      <c r="B976">
        <f>DAY($F976)</f>
        <v>30</v>
      </c>
      <c r="C976" t="str">
        <f>TEXT(F976,"mmmm")</f>
        <v>March</v>
      </c>
      <c r="D976">
        <f>MONTH($F976)</f>
        <v>3</v>
      </c>
      <c r="E976">
        <f>YEAR($F976)</f>
        <v>2023</v>
      </c>
      <c r="F976" s="10">
        <v>45015</v>
      </c>
      <c r="G976" t="s">
        <v>1004</v>
      </c>
      <c r="H976" t="s">
        <v>27</v>
      </c>
      <c r="I976">
        <v>56</v>
      </c>
      <c r="J976" t="str" cm="1">
        <f t="array" ref="J976">_xlfn.IFS(I976&lt;=30, "Young Adult", I976&gt;=50, "Senior", I976&gt;30, "Adult")</f>
        <v>Senior</v>
      </c>
      <c r="K976" t="s">
        <v>8</v>
      </c>
      <c r="L976">
        <v>4</v>
      </c>
      <c r="M976">
        <v>50</v>
      </c>
      <c r="N976">
        <f>L976 * M976</f>
        <v>200</v>
      </c>
      <c r="O976">
        <f>N976*$R$3</f>
        <v>3</v>
      </c>
    </row>
    <row r="977" spans="1:15">
      <c r="A977">
        <v>976</v>
      </c>
      <c r="B977">
        <f>DAY($F977)</f>
        <v>10</v>
      </c>
      <c r="C977" t="str">
        <f>TEXT(F977,"mmmm")</f>
        <v>October</v>
      </c>
      <c r="D977">
        <f>MONTH($F977)</f>
        <v>10</v>
      </c>
      <c r="E977">
        <f>YEAR($F977)</f>
        <v>2023</v>
      </c>
      <c r="F977" s="10">
        <v>45209</v>
      </c>
      <c r="G977" t="s">
        <v>1005</v>
      </c>
      <c r="H977" t="s">
        <v>27</v>
      </c>
      <c r="I977">
        <v>48</v>
      </c>
      <c r="J977" t="str" cm="1">
        <f t="array" ref="J977">_xlfn.IFS(I977&lt;=30, "Young Adult", I977&gt;=50, "Senior", I977&gt;30, "Adult")</f>
        <v>Adult</v>
      </c>
      <c r="K977" t="s">
        <v>7</v>
      </c>
      <c r="L977">
        <v>2</v>
      </c>
      <c r="M977">
        <v>300</v>
      </c>
      <c r="N977">
        <f>L977 * M977</f>
        <v>600</v>
      </c>
      <c r="O977">
        <f>N977*$R$3</f>
        <v>9</v>
      </c>
    </row>
    <row r="978" spans="1:15">
      <c r="A978">
        <v>977</v>
      </c>
      <c r="B978">
        <f>DAY($F978)</f>
        <v>8</v>
      </c>
      <c r="C978" t="str">
        <f>TEXT(F978,"mmmm")</f>
        <v>February</v>
      </c>
      <c r="D978">
        <f>MONTH($F978)</f>
        <v>2</v>
      </c>
      <c r="E978">
        <f>YEAR($F978)</f>
        <v>2023</v>
      </c>
      <c r="F978" s="10">
        <v>44965</v>
      </c>
      <c r="G978" t="s">
        <v>1006</v>
      </c>
      <c r="H978" t="s">
        <v>27</v>
      </c>
      <c r="I978">
        <v>35</v>
      </c>
      <c r="J978" t="str" cm="1">
        <f t="array" ref="J978">_xlfn.IFS(I978&lt;=30, "Young Adult", I978&gt;=50, "Senior", I978&gt;30, "Adult")</f>
        <v>Adult</v>
      </c>
      <c r="K978" t="s">
        <v>9</v>
      </c>
      <c r="L978">
        <v>3</v>
      </c>
      <c r="M978">
        <v>25</v>
      </c>
      <c r="N978">
        <f>L978 * M978</f>
        <v>75</v>
      </c>
      <c r="O978">
        <f>N978*$R$3</f>
        <v>1.125</v>
      </c>
    </row>
    <row r="979" spans="1:15">
      <c r="A979">
        <v>978</v>
      </c>
      <c r="B979">
        <f>DAY($F979)</f>
        <v>22</v>
      </c>
      <c r="C979" t="str">
        <f>TEXT(F979,"mmmm")</f>
        <v>March</v>
      </c>
      <c r="D979">
        <f>MONTH($F979)</f>
        <v>3</v>
      </c>
      <c r="E979">
        <f>YEAR($F979)</f>
        <v>2023</v>
      </c>
      <c r="F979" s="10">
        <v>45007</v>
      </c>
      <c r="G979" t="s">
        <v>1007</v>
      </c>
      <c r="H979" t="s">
        <v>27</v>
      </c>
      <c r="I979">
        <v>53</v>
      </c>
      <c r="J979" t="str" cm="1">
        <f t="array" ref="J979">_xlfn.IFS(I979&lt;=30, "Young Adult", I979&gt;=50, "Senior", I979&gt;30, "Adult")</f>
        <v>Senior</v>
      </c>
      <c r="K979" t="s">
        <v>8</v>
      </c>
      <c r="L979">
        <v>3</v>
      </c>
      <c r="M979">
        <v>50</v>
      </c>
      <c r="N979">
        <f>L979 * M979</f>
        <v>150</v>
      </c>
      <c r="O979">
        <f>N979*$R$3</f>
        <v>2.25</v>
      </c>
    </row>
    <row r="980" spans="1:15">
      <c r="A980">
        <v>979</v>
      </c>
      <c r="B980">
        <f>DAY($F980)</f>
        <v>2</v>
      </c>
      <c r="C980" t="str">
        <f>TEXT(F980,"mmmm")</f>
        <v>January</v>
      </c>
      <c r="D980">
        <f>MONTH($F980)</f>
        <v>1</v>
      </c>
      <c r="E980">
        <f>YEAR($F980)</f>
        <v>2023</v>
      </c>
      <c r="F980" s="10">
        <v>44928</v>
      </c>
      <c r="G980" t="s">
        <v>1008</v>
      </c>
      <c r="H980" t="s">
        <v>27</v>
      </c>
      <c r="I980">
        <v>19</v>
      </c>
      <c r="J980" t="str" cm="1">
        <f t="array" ref="J980">_xlfn.IFS(I980&lt;=30, "Young Adult", I980&gt;=50, "Senior", I980&gt;30, "Adult")</f>
        <v>Young Adult</v>
      </c>
      <c r="K980" t="s">
        <v>7</v>
      </c>
      <c r="L980">
        <v>1</v>
      </c>
      <c r="M980">
        <v>25</v>
      </c>
      <c r="N980">
        <f>L980 * M980</f>
        <v>25</v>
      </c>
      <c r="O980">
        <f>N980*$R$3</f>
        <v>0.375</v>
      </c>
    </row>
    <row r="981" spans="1:15">
      <c r="A981">
        <v>980</v>
      </c>
      <c r="B981">
        <f>DAY($F981)</f>
        <v>29</v>
      </c>
      <c r="C981" t="str">
        <f>TEXT(F981,"mmmm")</f>
        <v>July</v>
      </c>
      <c r="D981">
        <f>MONTH($F981)</f>
        <v>7</v>
      </c>
      <c r="E981">
        <f>YEAR($F981)</f>
        <v>2023</v>
      </c>
      <c r="F981" s="10">
        <v>45136</v>
      </c>
      <c r="G981" t="s">
        <v>1009</v>
      </c>
      <c r="H981" t="s">
        <v>27</v>
      </c>
      <c r="I981">
        <v>31</v>
      </c>
      <c r="J981" t="str" cm="1">
        <f t="array" ref="J981">_xlfn.IFS(I981&lt;=30, "Young Adult", I981&gt;=50, "Senior", I981&gt;30, "Adult")</f>
        <v>Adult</v>
      </c>
      <c r="K981" t="s">
        <v>9</v>
      </c>
      <c r="L981">
        <v>3</v>
      </c>
      <c r="M981">
        <v>25</v>
      </c>
      <c r="N981">
        <f>L981 * M981</f>
        <v>75</v>
      </c>
      <c r="O981">
        <f>N981*$R$3</f>
        <v>1.125</v>
      </c>
    </row>
    <row r="982" spans="1:15">
      <c r="A982">
        <v>981</v>
      </c>
      <c r="B982">
        <f>DAY($F982)</f>
        <v>19</v>
      </c>
      <c r="C982" t="str">
        <f>TEXT(F982,"mmmm")</f>
        <v>August</v>
      </c>
      <c r="D982">
        <f>MONTH($F982)</f>
        <v>8</v>
      </c>
      <c r="E982">
        <f>YEAR($F982)</f>
        <v>2023</v>
      </c>
      <c r="F982" s="10">
        <v>45157</v>
      </c>
      <c r="G982" t="s">
        <v>1010</v>
      </c>
      <c r="H982" t="s">
        <v>27</v>
      </c>
      <c r="I982">
        <v>30</v>
      </c>
      <c r="J982" t="str" cm="1">
        <f t="array" ref="J982">_xlfn.IFS(I982&lt;=30, "Young Adult", I982&gt;=50, "Senior", I982&gt;30, "Adult")</f>
        <v>Young Adult</v>
      </c>
      <c r="K982" t="s">
        <v>9</v>
      </c>
      <c r="L982">
        <v>2</v>
      </c>
      <c r="M982">
        <v>30</v>
      </c>
      <c r="N982">
        <f>L982 * M982</f>
        <v>60</v>
      </c>
      <c r="O982">
        <f>N982*$R$3</f>
        <v>0.89999999999999991</v>
      </c>
    </row>
    <row r="983" spans="1:15">
      <c r="A983">
        <v>982</v>
      </c>
      <c r="B983">
        <f>DAY($F983)</f>
        <v>19</v>
      </c>
      <c r="C983" t="str">
        <f>TEXT(F983,"mmmm")</f>
        <v>December</v>
      </c>
      <c r="D983">
        <f>MONTH($F983)</f>
        <v>12</v>
      </c>
      <c r="E983">
        <f>YEAR($F983)</f>
        <v>2023</v>
      </c>
      <c r="F983" s="10">
        <v>45279</v>
      </c>
      <c r="G983" t="s">
        <v>1011</v>
      </c>
      <c r="H983" t="s">
        <v>27</v>
      </c>
      <c r="I983">
        <v>46</v>
      </c>
      <c r="J983" t="str" cm="1">
        <f t="array" ref="J983">_xlfn.IFS(I983&lt;=30, "Young Adult", I983&gt;=50, "Senior", I983&gt;30, "Adult")</f>
        <v>Adult</v>
      </c>
      <c r="K983" t="s">
        <v>7</v>
      </c>
      <c r="L983">
        <v>3</v>
      </c>
      <c r="M983">
        <v>30</v>
      </c>
      <c r="N983">
        <f>L983 * M983</f>
        <v>90</v>
      </c>
      <c r="O983">
        <f>N983*$R$3</f>
        <v>1.3499999999999999</v>
      </c>
    </row>
    <row r="984" spans="1:15">
      <c r="A984">
        <v>983</v>
      </c>
      <c r="B984">
        <f>DAY($F984)</f>
        <v>1</v>
      </c>
      <c r="C984" t="str">
        <f>TEXT(F984,"mmmm")</f>
        <v>November</v>
      </c>
      <c r="D984">
        <f>MONTH($F984)</f>
        <v>11</v>
      </c>
      <c r="E984">
        <f>YEAR($F984)</f>
        <v>2023</v>
      </c>
      <c r="F984" s="10">
        <v>45231</v>
      </c>
      <c r="G984" t="s">
        <v>1012</v>
      </c>
      <c r="H984" t="s">
        <v>27</v>
      </c>
      <c r="I984">
        <v>29</v>
      </c>
      <c r="J984" t="str" cm="1">
        <f t="array" ref="J984">_xlfn.IFS(I984&lt;=30, "Young Adult", I984&gt;=50, "Senior", I984&gt;30, "Adult")</f>
        <v>Young Adult</v>
      </c>
      <c r="K984" t="s">
        <v>8</v>
      </c>
      <c r="L984">
        <v>1</v>
      </c>
      <c r="M984">
        <v>300</v>
      </c>
      <c r="N984">
        <f>L984 * M984</f>
        <v>300</v>
      </c>
      <c r="O984">
        <f>N984*$R$3</f>
        <v>4.5</v>
      </c>
    </row>
    <row r="985" spans="1:15">
      <c r="A985">
        <v>984</v>
      </c>
      <c r="B985">
        <f>DAY($F985)</f>
        <v>29</v>
      </c>
      <c r="C985" t="str">
        <f>TEXT(F985,"mmmm")</f>
        <v>August</v>
      </c>
      <c r="D985">
        <f>MONTH($F985)</f>
        <v>8</v>
      </c>
      <c r="E985">
        <f>YEAR($F985)</f>
        <v>2023</v>
      </c>
      <c r="F985" s="10">
        <v>45167</v>
      </c>
      <c r="G985" t="s">
        <v>1013</v>
      </c>
      <c r="H985" t="s">
        <v>24</v>
      </c>
      <c r="I985">
        <v>56</v>
      </c>
      <c r="J985" t="str" cm="1">
        <f t="array" ref="J985">_xlfn.IFS(I985&lt;=30, "Young Adult", I985&gt;=50, "Senior", I985&gt;30, "Adult")</f>
        <v>Senior</v>
      </c>
      <c r="K985" t="s">
        <v>8</v>
      </c>
      <c r="L985">
        <v>1</v>
      </c>
      <c r="M985">
        <v>500</v>
      </c>
      <c r="N985">
        <f>L985 * M985</f>
        <v>500</v>
      </c>
      <c r="O985">
        <f>N985*$R$3</f>
        <v>7.5</v>
      </c>
    </row>
    <row r="986" spans="1:15">
      <c r="A986">
        <v>985</v>
      </c>
      <c r="B986">
        <f>DAY($F986)</f>
        <v>30</v>
      </c>
      <c r="C986" t="str">
        <f>TEXT(F986,"mmmm")</f>
        <v>May</v>
      </c>
      <c r="D986">
        <f>MONTH($F986)</f>
        <v>5</v>
      </c>
      <c r="E986">
        <f>YEAR($F986)</f>
        <v>2023</v>
      </c>
      <c r="F986" s="10">
        <v>45076</v>
      </c>
      <c r="G986" t="s">
        <v>1014</v>
      </c>
      <c r="H986" t="s">
        <v>27</v>
      </c>
      <c r="I986">
        <v>19</v>
      </c>
      <c r="J986" t="str" cm="1">
        <f t="array" ref="J986">_xlfn.IFS(I986&lt;=30, "Young Adult", I986&gt;=50, "Senior", I986&gt;30, "Adult")</f>
        <v>Young Adult</v>
      </c>
      <c r="K986" t="s">
        <v>9</v>
      </c>
      <c r="L986">
        <v>2</v>
      </c>
      <c r="M986">
        <v>25</v>
      </c>
      <c r="N986">
        <f>L986 * M986</f>
        <v>50</v>
      </c>
      <c r="O986">
        <f>N986*$R$3</f>
        <v>0.75</v>
      </c>
    </row>
    <row r="987" spans="1:15">
      <c r="A987">
        <v>986</v>
      </c>
      <c r="B987">
        <f>DAY($F987)</f>
        <v>17</v>
      </c>
      <c r="C987" t="str">
        <f>TEXT(F987,"mmmm")</f>
        <v>January</v>
      </c>
      <c r="D987">
        <f>MONTH($F987)</f>
        <v>1</v>
      </c>
      <c r="E987">
        <f>YEAR($F987)</f>
        <v>2023</v>
      </c>
      <c r="F987" s="10">
        <v>44943</v>
      </c>
      <c r="G987" t="s">
        <v>1015</v>
      </c>
      <c r="H987" t="s">
        <v>27</v>
      </c>
      <c r="I987">
        <v>49</v>
      </c>
      <c r="J987" t="str" cm="1">
        <f t="array" ref="J987">_xlfn.IFS(I987&lt;=30, "Young Adult", I987&gt;=50, "Senior", I987&gt;30, "Adult")</f>
        <v>Adult</v>
      </c>
      <c r="K987" t="s">
        <v>8</v>
      </c>
      <c r="L987">
        <v>2</v>
      </c>
      <c r="M987">
        <v>500</v>
      </c>
      <c r="N987">
        <f>L987 * M987</f>
        <v>1000</v>
      </c>
      <c r="O987">
        <f>N987*$R$3</f>
        <v>15</v>
      </c>
    </row>
    <row r="988" spans="1:15">
      <c r="A988">
        <v>987</v>
      </c>
      <c r="B988">
        <f>DAY($F988)</f>
        <v>29</v>
      </c>
      <c r="C988" t="str">
        <f>TEXT(F988,"mmmm")</f>
        <v>April</v>
      </c>
      <c r="D988">
        <f>MONTH($F988)</f>
        <v>4</v>
      </c>
      <c r="E988">
        <f>YEAR($F988)</f>
        <v>2023</v>
      </c>
      <c r="F988" s="10">
        <v>45045</v>
      </c>
      <c r="G988" t="s">
        <v>1016</v>
      </c>
      <c r="H988" t="s">
        <v>27</v>
      </c>
      <c r="I988">
        <v>30</v>
      </c>
      <c r="J988" t="str" cm="1">
        <f t="array" ref="J988">_xlfn.IFS(I988&lt;=30, "Young Adult", I988&gt;=50, "Senior", I988&gt;30, "Adult")</f>
        <v>Young Adult</v>
      </c>
      <c r="K988" t="s">
        <v>8</v>
      </c>
      <c r="L988">
        <v>3</v>
      </c>
      <c r="M988">
        <v>300</v>
      </c>
      <c r="N988">
        <f>L988 * M988</f>
        <v>900</v>
      </c>
      <c r="O988">
        <f>N988*$R$3</f>
        <v>13.5</v>
      </c>
    </row>
    <row r="989" spans="1:15">
      <c r="A989">
        <v>988</v>
      </c>
      <c r="B989">
        <f>DAY($F989)</f>
        <v>28</v>
      </c>
      <c r="C989" t="str">
        <f>TEXT(F989,"mmmm")</f>
        <v>May</v>
      </c>
      <c r="D989">
        <f>MONTH($F989)</f>
        <v>5</v>
      </c>
      <c r="E989">
        <f>YEAR($F989)</f>
        <v>2023</v>
      </c>
      <c r="F989" s="10">
        <v>45074</v>
      </c>
      <c r="G989" t="s">
        <v>1017</v>
      </c>
      <c r="H989" t="s">
        <v>27</v>
      </c>
      <c r="I989">
        <v>63</v>
      </c>
      <c r="J989" t="str" cm="1">
        <f t="array" ref="J989">_xlfn.IFS(I989&lt;=30, "Young Adult", I989&gt;=50, "Senior", I989&gt;30, "Adult")</f>
        <v>Senior</v>
      </c>
      <c r="K989" t="s">
        <v>8</v>
      </c>
      <c r="L989">
        <v>3</v>
      </c>
      <c r="M989">
        <v>25</v>
      </c>
      <c r="N989">
        <f>L989 * M989</f>
        <v>75</v>
      </c>
      <c r="O989">
        <f>N989*$R$3</f>
        <v>1.125</v>
      </c>
    </row>
    <row r="990" spans="1:15">
      <c r="A990">
        <v>989</v>
      </c>
      <c r="B990">
        <f>DAY($F990)</f>
        <v>28</v>
      </c>
      <c r="C990" t="str">
        <f>TEXT(F990,"mmmm")</f>
        <v>December</v>
      </c>
      <c r="D990">
        <f>MONTH($F990)</f>
        <v>12</v>
      </c>
      <c r="E990">
        <f>YEAR($F990)</f>
        <v>2023</v>
      </c>
      <c r="F990" s="10">
        <v>45288</v>
      </c>
      <c r="G990" t="s">
        <v>1018</v>
      </c>
      <c r="H990" t="s">
        <v>27</v>
      </c>
      <c r="I990">
        <v>44</v>
      </c>
      <c r="J990" t="str" cm="1">
        <f t="array" ref="J990">_xlfn.IFS(I990&lt;=30, "Young Adult", I990&gt;=50, "Senior", I990&gt;30, "Adult")</f>
        <v>Adult</v>
      </c>
      <c r="K990" t="s">
        <v>9</v>
      </c>
      <c r="L990">
        <v>1</v>
      </c>
      <c r="M990">
        <v>25</v>
      </c>
      <c r="N990">
        <f>L990 * M990</f>
        <v>25</v>
      </c>
      <c r="O990">
        <f>N990*$R$3</f>
        <v>0.375</v>
      </c>
    </row>
    <row r="991" spans="1:15">
      <c r="A991">
        <v>990</v>
      </c>
      <c r="B991">
        <f>DAY($F991)</f>
        <v>25</v>
      </c>
      <c r="C991" t="str">
        <f>TEXT(F991,"mmmm")</f>
        <v>May</v>
      </c>
      <c r="D991">
        <f>MONTH($F991)</f>
        <v>5</v>
      </c>
      <c r="E991">
        <f>YEAR($F991)</f>
        <v>2023</v>
      </c>
      <c r="F991" s="10">
        <v>45071</v>
      </c>
      <c r="G991" t="s">
        <v>1019</v>
      </c>
      <c r="H991" t="s">
        <v>27</v>
      </c>
      <c r="I991">
        <v>58</v>
      </c>
      <c r="J991" t="str" cm="1">
        <f t="array" ref="J991">_xlfn.IFS(I991&lt;=30, "Young Adult", I991&gt;=50, "Senior", I991&gt;30, "Adult")</f>
        <v>Senior</v>
      </c>
      <c r="K991" t="s">
        <v>7</v>
      </c>
      <c r="L991">
        <v>2</v>
      </c>
      <c r="M991">
        <v>500</v>
      </c>
      <c r="N991">
        <f>L991 * M991</f>
        <v>1000</v>
      </c>
      <c r="O991">
        <f>N991*$R$3</f>
        <v>15</v>
      </c>
    </row>
    <row r="992" spans="1:15">
      <c r="A992">
        <v>991</v>
      </c>
      <c r="B992">
        <f>DAY($F992)</f>
        <v>26</v>
      </c>
      <c r="C992" t="str">
        <f>TEXT(F992,"mmmm")</f>
        <v>December</v>
      </c>
      <c r="D992">
        <f>MONTH($F992)</f>
        <v>12</v>
      </c>
      <c r="E992">
        <f>YEAR($F992)</f>
        <v>2023</v>
      </c>
      <c r="F992" s="10">
        <v>45286</v>
      </c>
      <c r="G992" t="s">
        <v>1020</v>
      </c>
      <c r="H992" t="s">
        <v>27</v>
      </c>
      <c r="I992">
        <v>34</v>
      </c>
      <c r="J992" t="str" cm="1">
        <f t="array" ref="J992">_xlfn.IFS(I992&lt;=30, "Young Adult", I992&gt;=50, "Senior", I992&gt;30, "Adult")</f>
        <v>Adult</v>
      </c>
      <c r="K992" t="s">
        <v>8</v>
      </c>
      <c r="L992">
        <v>2</v>
      </c>
      <c r="M992">
        <v>50</v>
      </c>
      <c r="N992">
        <f>L992 * M992</f>
        <v>100</v>
      </c>
      <c r="O992">
        <f>N992*$R$3</f>
        <v>1.5</v>
      </c>
    </row>
    <row r="993" spans="1:15">
      <c r="A993">
        <v>992</v>
      </c>
      <c r="B993">
        <f>DAY($F993)</f>
        <v>21</v>
      </c>
      <c r="C993" t="str">
        <f>TEXT(F993,"mmmm")</f>
        <v>August</v>
      </c>
      <c r="D993">
        <f>MONTH($F993)</f>
        <v>8</v>
      </c>
      <c r="E993">
        <f>YEAR($F993)</f>
        <v>2023</v>
      </c>
      <c r="F993" s="10">
        <v>45159</v>
      </c>
      <c r="G993" t="s">
        <v>1021</v>
      </c>
      <c r="H993" t="s">
        <v>27</v>
      </c>
      <c r="I993">
        <v>57</v>
      </c>
      <c r="J993" t="str" cm="1">
        <f t="array" ref="J993">_xlfn.IFS(I993&lt;=30, "Young Adult", I993&gt;=50, "Senior", I993&gt;30, "Adult")</f>
        <v>Senior</v>
      </c>
      <c r="K993" t="s">
        <v>9</v>
      </c>
      <c r="L993">
        <v>2</v>
      </c>
      <c r="M993">
        <v>30</v>
      </c>
      <c r="N993">
        <f>L993 * M993</f>
        <v>60</v>
      </c>
      <c r="O993">
        <f>N993*$R$3</f>
        <v>0.89999999999999991</v>
      </c>
    </row>
    <row r="994" spans="1:15">
      <c r="A994">
        <v>993</v>
      </c>
      <c r="B994">
        <f>DAY($F994)</f>
        <v>6</v>
      </c>
      <c r="C994" t="str">
        <f>TEXT(F994,"mmmm")</f>
        <v>February</v>
      </c>
      <c r="D994">
        <f>MONTH($F994)</f>
        <v>2</v>
      </c>
      <c r="E994">
        <f>YEAR($F994)</f>
        <v>2023</v>
      </c>
      <c r="F994" s="10">
        <v>44963</v>
      </c>
      <c r="G994" t="s">
        <v>1022</v>
      </c>
      <c r="H994" t="s">
        <v>27</v>
      </c>
      <c r="I994">
        <v>48</v>
      </c>
      <c r="J994" t="str" cm="1">
        <f t="array" ref="J994">_xlfn.IFS(I994&lt;=30, "Young Adult", I994&gt;=50, "Senior", I994&gt;30, "Adult")</f>
        <v>Adult</v>
      </c>
      <c r="K994" t="s">
        <v>9</v>
      </c>
      <c r="L994">
        <v>3</v>
      </c>
      <c r="M994">
        <v>50</v>
      </c>
      <c r="N994">
        <f>L994 * M994</f>
        <v>150</v>
      </c>
      <c r="O994">
        <f>N994*$R$3</f>
        <v>2.25</v>
      </c>
    </row>
    <row r="995" spans="1:15">
      <c r="A995">
        <v>994</v>
      </c>
      <c r="B995">
        <f>DAY($F995)</f>
        <v>18</v>
      </c>
      <c r="C995" t="str">
        <f>TEXT(F995,"mmmm")</f>
        <v>December</v>
      </c>
      <c r="D995">
        <f>MONTH($F995)</f>
        <v>12</v>
      </c>
      <c r="E995">
        <f>YEAR($F995)</f>
        <v>2023</v>
      </c>
      <c r="F995" s="10">
        <v>45278</v>
      </c>
      <c r="G995" t="s">
        <v>1023</v>
      </c>
      <c r="H995" t="s">
        <v>27</v>
      </c>
      <c r="I995">
        <v>51</v>
      </c>
      <c r="J995" t="str" cm="1">
        <f t="array" ref="J995">_xlfn.IFS(I995&lt;=30, "Young Adult", I995&gt;=50, "Senior", I995&gt;30, "Adult")</f>
        <v>Senior</v>
      </c>
      <c r="K995" t="s">
        <v>7</v>
      </c>
      <c r="L995">
        <v>2</v>
      </c>
      <c r="M995">
        <v>500</v>
      </c>
      <c r="N995">
        <f>L995 * M995</f>
        <v>1000</v>
      </c>
      <c r="O995">
        <f>N995*$R$3</f>
        <v>15</v>
      </c>
    </row>
    <row r="996" spans="1:15">
      <c r="A996">
        <v>995</v>
      </c>
      <c r="B996">
        <f>DAY($F996)</f>
        <v>30</v>
      </c>
      <c r="C996" t="str">
        <f>TEXT(F996,"mmmm")</f>
        <v>April</v>
      </c>
      <c r="D996">
        <f>MONTH($F996)</f>
        <v>4</v>
      </c>
      <c r="E996">
        <f>YEAR($F996)</f>
        <v>2023</v>
      </c>
      <c r="F996" s="10">
        <v>45046</v>
      </c>
      <c r="G996" t="s">
        <v>1024</v>
      </c>
      <c r="H996" t="s">
        <v>27</v>
      </c>
      <c r="I996">
        <v>41</v>
      </c>
      <c r="J996" t="str" cm="1">
        <f t="array" ref="J996">_xlfn.IFS(I996&lt;=30, "Young Adult", I996&gt;=50, "Senior", I996&gt;30, "Adult")</f>
        <v>Adult</v>
      </c>
      <c r="K996" t="s">
        <v>8</v>
      </c>
      <c r="L996">
        <v>1</v>
      </c>
      <c r="M996">
        <v>30</v>
      </c>
      <c r="N996">
        <f>L996 * M996</f>
        <v>30</v>
      </c>
      <c r="O996">
        <f>N996*$R$3</f>
        <v>0.44999999999999996</v>
      </c>
    </row>
    <row r="997" spans="1:15">
      <c r="A997">
        <v>996</v>
      </c>
      <c r="B997">
        <f>DAY($F997)</f>
        <v>16</v>
      </c>
      <c r="C997" t="str">
        <f>TEXT(F997,"mmmm")</f>
        <v>May</v>
      </c>
      <c r="D997">
        <f>MONTH($F997)</f>
        <v>5</v>
      </c>
      <c r="E997">
        <f>YEAR($F997)</f>
        <v>2023</v>
      </c>
      <c r="F997" s="10">
        <v>45062</v>
      </c>
      <c r="G997" t="s">
        <v>1025</v>
      </c>
      <c r="H997" t="s">
        <v>24</v>
      </c>
      <c r="I997">
        <v>62</v>
      </c>
      <c r="J997" t="str" cm="1">
        <f t="array" ref="J997">_xlfn.IFS(I997&lt;=30, "Young Adult", I997&gt;=50, "Senior", I997&gt;30, "Adult")</f>
        <v>Senior</v>
      </c>
      <c r="K997" t="s">
        <v>8</v>
      </c>
      <c r="L997">
        <v>1</v>
      </c>
      <c r="M997">
        <v>50</v>
      </c>
      <c r="N997">
        <f>L997 * M997</f>
        <v>50</v>
      </c>
      <c r="O997">
        <f>N997*$R$3</f>
        <v>0.75</v>
      </c>
    </row>
    <row r="998" spans="1:15">
      <c r="A998">
        <v>997</v>
      </c>
      <c r="B998">
        <f>DAY($F998)</f>
        <v>17</v>
      </c>
      <c r="C998" t="str">
        <f>TEXT(F998,"mmmm")</f>
        <v>November</v>
      </c>
      <c r="D998">
        <f>MONTH($F998)</f>
        <v>11</v>
      </c>
      <c r="E998">
        <f>YEAR($F998)</f>
        <v>2023</v>
      </c>
      <c r="F998" s="10">
        <v>45247</v>
      </c>
      <c r="G998" t="s">
        <v>1026</v>
      </c>
      <c r="H998" t="s">
        <v>24</v>
      </c>
      <c r="I998">
        <v>52</v>
      </c>
      <c r="J998" t="str" cm="1">
        <f t="array" ref="J998">_xlfn.IFS(I998&lt;=30, "Young Adult", I998&gt;=50, "Senior", I998&gt;30, "Adult")</f>
        <v>Senior</v>
      </c>
      <c r="K998" t="s">
        <v>7</v>
      </c>
      <c r="L998">
        <v>3</v>
      </c>
      <c r="M998">
        <v>30</v>
      </c>
      <c r="N998">
        <f>L998 * M998</f>
        <v>90</v>
      </c>
      <c r="O998">
        <f>N998*$R$3</f>
        <v>1.3499999999999999</v>
      </c>
    </row>
    <row r="999" spans="1:15">
      <c r="A999">
        <v>998</v>
      </c>
      <c r="B999">
        <f>DAY($F999)</f>
        <v>29</v>
      </c>
      <c r="C999" t="str">
        <f>TEXT(F999,"mmmm")</f>
        <v>October</v>
      </c>
      <c r="D999">
        <f>MONTH($F999)</f>
        <v>10</v>
      </c>
      <c r="E999">
        <f>YEAR($F999)</f>
        <v>2023</v>
      </c>
      <c r="F999" s="10">
        <v>45228</v>
      </c>
      <c r="G999" t="s">
        <v>1027</v>
      </c>
      <c r="H999" t="s">
        <v>27</v>
      </c>
      <c r="I999">
        <v>23</v>
      </c>
      <c r="J999" t="str" cm="1">
        <f t="array" ref="J999">_xlfn.IFS(I999&lt;=30, "Young Adult", I999&gt;=50, "Senior", I999&gt;30, "Adult")</f>
        <v>Young Adult</v>
      </c>
      <c r="K999" t="s">
        <v>7</v>
      </c>
      <c r="L999">
        <v>4</v>
      </c>
      <c r="M999">
        <v>25</v>
      </c>
      <c r="N999">
        <f>L999 * M999</f>
        <v>100</v>
      </c>
      <c r="O999">
        <f>N999*$R$3</f>
        <v>1.5</v>
      </c>
    </row>
    <row r="1000" spans="1:15">
      <c r="A1000">
        <v>999</v>
      </c>
      <c r="B1000">
        <f>DAY($F1000)</f>
        <v>5</v>
      </c>
      <c r="C1000" t="str">
        <f>TEXT(F1000,"mmmm")</f>
        <v>December</v>
      </c>
      <c r="D1000">
        <f>MONTH($F1000)</f>
        <v>12</v>
      </c>
      <c r="E1000">
        <f>YEAR($F1000)</f>
        <v>2023</v>
      </c>
      <c r="F1000" s="10">
        <v>45265</v>
      </c>
      <c r="G1000" t="s">
        <v>1028</v>
      </c>
      <c r="H1000" t="s">
        <v>27</v>
      </c>
      <c r="I1000">
        <v>36</v>
      </c>
      <c r="J1000" t="str" cm="1">
        <f t="array" ref="J1000">_xlfn.IFS(I1000&lt;=30, "Young Adult", I1000&gt;=50, "Senior", I1000&gt;30, "Adult")</f>
        <v>Adult</v>
      </c>
      <c r="K1000" t="s">
        <v>9</v>
      </c>
      <c r="L1000">
        <v>3</v>
      </c>
      <c r="M1000">
        <v>50</v>
      </c>
      <c r="N1000">
        <f>L1000 * M1000</f>
        <v>150</v>
      </c>
      <c r="O1000">
        <f>N1000*$R$3</f>
        <v>2.25</v>
      </c>
    </row>
    <row r="1001" spans="1:15">
      <c r="A1001">
        <v>1000</v>
      </c>
      <c r="B1001">
        <f>DAY($F1001)</f>
        <v>12</v>
      </c>
      <c r="C1001" t="str">
        <f>TEXT(F1001,"mmmm")</f>
        <v>April</v>
      </c>
      <c r="D1001">
        <f>MONTH($F1001)</f>
        <v>4</v>
      </c>
      <c r="E1001">
        <f>YEAR($F1001)</f>
        <v>2023</v>
      </c>
      <c r="F1001" s="10">
        <v>45028</v>
      </c>
      <c r="G1001" t="s">
        <v>1029</v>
      </c>
      <c r="H1001" t="s">
        <v>24</v>
      </c>
      <c r="I1001">
        <v>47</v>
      </c>
      <c r="J1001" t="str" cm="1">
        <f t="array" ref="J1001">_xlfn.IFS(I1001&lt;=30, "Young Adult", I1001&gt;=50, "Senior", I1001&gt;30, "Adult")</f>
        <v>Adult</v>
      </c>
      <c r="K1001" t="s">
        <v>9</v>
      </c>
      <c r="L1001">
        <v>4</v>
      </c>
      <c r="M1001">
        <v>30</v>
      </c>
      <c r="N1001">
        <f>L1001 * M1001</f>
        <v>120</v>
      </c>
      <c r="O1001">
        <f>N1001*$R$3</f>
        <v>1.7999999999999998</v>
      </c>
    </row>
  </sheetData>
  <sortState xmlns:xlrd2="http://schemas.microsoft.com/office/spreadsheetml/2017/richdata2" ref="Q9:U12">
    <sortCondition descending="1" ref="R9:R12"/>
  </sortState>
  <mergeCells count="1">
    <mergeCell ref="S7:T7"/>
  </mergeCells>
  <conditionalFormatting sqref="R15:R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:R18">
    <cfRule type="colorScale" priority="3">
      <colorScale>
        <cfvo type="min"/>
        <cfvo type="max"/>
        <color rgb="FFFFEF9C"/>
        <color rgb="FF63BE7B"/>
      </colorScale>
    </cfRule>
  </conditionalFormatting>
  <conditionalFormatting sqref="R15:R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:R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D2" sqref="D2"/>
    </sheetView>
  </sheetViews>
  <sheetFormatPr defaultColWidth="11.25" defaultRowHeight="15.75"/>
  <cols>
    <col min="1" max="1" width="14.5" customWidth="1"/>
    <col min="3" max="3" width="15.25" bestFit="1" customWidth="1"/>
    <col min="4" max="4" width="15.25" customWidth="1"/>
    <col min="5" max="5" width="17.75" customWidth="1"/>
  </cols>
  <sheetData>
    <row r="1" spans="1:4">
      <c r="A1" s="1" t="s">
        <v>10</v>
      </c>
      <c r="B1" s="1" t="s">
        <v>21</v>
      </c>
      <c r="C1" s="1" t="s">
        <v>1030</v>
      </c>
      <c r="D1" s="1"/>
    </row>
    <row r="2" spans="1:4">
      <c r="A2">
        <v>10</v>
      </c>
      <c r="B2">
        <f>VLOOKUP(A2,retail_sales_dataset!$A$2:$O$1001,14,FALSE)</f>
        <v>200</v>
      </c>
      <c r="C2" t="str">
        <f>VLOOKUP(A2,retail_sales_dataset!$A$2:$O$1001,11,FALSE)</f>
        <v>Clothing</v>
      </c>
      <c r="D2" t="str">
        <f>CONCATENATE(B2," ",C2)</f>
        <v>200 Clothing</v>
      </c>
    </row>
    <row r="3" spans="1:4">
      <c r="A3">
        <v>15</v>
      </c>
      <c r="B3">
        <f>VLOOKUP(A3,retail_sales_dataset!$A$2:$O$1001,14,FALSE)</f>
        <v>2000</v>
      </c>
      <c r="C3" t="str">
        <f>VLOOKUP(A3,retail_sales_dataset!$A$2:$O$1001,11,FALSE)</f>
        <v>Electronics</v>
      </c>
      <c r="D3" t="str">
        <f t="shared" ref="D3:D10" si="0">CONCATENATE(B3," ",C3)</f>
        <v>2000 Electronics</v>
      </c>
    </row>
    <row r="4" spans="1:4">
      <c r="A4">
        <v>25</v>
      </c>
      <c r="B4">
        <f>VLOOKUP(A4,retail_sales_dataset!$A$2:$O$1001,14,FALSE)</f>
        <v>50</v>
      </c>
      <c r="C4" t="str">
        <f>VLOOKUP(A4,retail_sales_dataset!$A$2:$O$1001,11,FALSE)</f>
        <v>Beauty</v>
      </c>
      <c r="D4" t="str">
        <f t="shared" si="0"/>
        <v>50 Beauty</v>
      </c>
    </row>
    <row r="5" spans="1:4">
      <c r="A5">
        <v>30</v>
      </c>
      <c r="B5">
        <f>VLOOKUP(A5,retail_sales_dataset!$A$2:$O$1001,14,FALSE)</f>
        <v>900</v>
      </c>
      <c r="C5" t="str">
        <f>VLOOKUP(A5,retail_sales_dataset!$A$2:$O$1001,11,FALSE)</f>
        <v>Beauty</v>
      </c>
      <c r="D5" t="str">
        <f t="shared" si="0"/>
        <v>900 Beauty</v>
      </c>
    </row>
    <row r="6" spans="1:4">
      <c r="A6">
        <v>54</v>
      </c>
      <c r="B6">
        <f>VLOOKUP(A6,retail_sales_dataset!$A$2:$O$1001,14,FALSE)</f>
        <v>1500</v>
      </c>
      <c r="C6" t="str">
        <f>VLOOKUP(A6,retail_sales_dataset!$A$2:$O$1001,11,FALSE)</f>
        <v>Electronics</v>
      </c>
      <c r="D6" t="str">
        <f t="shared" si="0"/>
        <v>1500 Electronics</v>
      </c>
    </row>
    <row r="7" spans="1:4">
      <c r="A7">
        <v>55</v>
      </c>
      <c r="B7">
        <f>VLOOKUP(A7,retail_sales_dataset!$A$2:$O$1001,14,FALSE)</f>
        <v>120</v>
      </c>
      <c r="C7" t="str">
        <f>VLOOKUP(A7,retail_sales_dataset!$A$2:$O$1001,11,FALSE)</f>
        <v>Beauty</v>
      </c>
      <c r="D7" t="str">
        <f t="shared" si="0"/>
        <v>120 Beauty</v>
      </c>
    </row>
    <row r="8" spans="1:4">
      <c r="A8">
        <v>67</v>
      </c>
      <c r="B8">
        <f>VLOOKUP(A8,retail_sales_dataset!$A$2:$O$1001,14,FALSE)</f>
        <v>1200</v>
      </c>
      <c r="C8" t="str">
        <f>VLOOKUP(A8,retail_sales_dataset!$A$2:$O$1001,11,FALSE)</f>
        <v>Beauty</v>
      </c>
      <c r="D8" t="str">
        <f t="shared" si="0"/>
        <v>1200 Beauty</v>
      </c>
    </row>
    <row r="9" spans="1:4">
      <c r="A9">
        <v>89</v>
      </c>
      <c r="B9">
        <f>VLOOKUP(A9,retail_sales_dataset!$A$2:$O$1001,14,FALSE)</f>
        <v>2000</v>
      </c>
      <c r="C9" t="str">
        <f>VLOOKUP(A9,retail_sales_dataset!$A$2:$O$1001,11,FALSE)</f>
        <v>Electronics</v>
      </c>
      <c r="D9" t="str">
        <f t="shared" si="0"/>
        <v>2000 Electronics</v>
      </c>
    </row>
    <row r="10" spans="1:4">
      <c r="A10">
        <v>100</v>
      </c>
      <c r="B10">
        <f>VLOOKUP(A10,retail_sales_dataset!$A$2:$O$1001,14,FALSE)</f>
        <v>30</v>
      </c>
      <c r="C10" t="str">
        <f>VLOOKUP(A10,retail_sales_dataset!$A$2:$O$1001,11,FALSE)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G20"/>
  <sheetViews>
    <sheetView workbookViewId="0">
      <selection activeCell="E4" sqref="E4"/>
    </sheetView>
  </sheetViews>
  <sheetFormatPr defaultRowHeight="15.75"/>
  <cols>
    <col min="1" max="1" width="14.5" customWidth="1"/>
    <col min="6" max="6" width="11.25" bestFit="1" customWidth="1"/>
    <col min="7" max="7" width="39.625" bestFit="1" customWidth="1"/>
  </cols>
  <sheetData>
    <row r="1" spans="1:7">
      <c r="A1" s="2" t="s">
        <v>1031</v>
      </c>
      <c r="B1" s="3" t="s">
        <v>1032</v>
      </c>
      <c r="C1" s="3" t="s">
        <v>1033</v>
      </c>
      <c r="D1" s="3" t="s">
        <v>1034</v>
      </c>
      <c r="E1" s="3" t="s">
        <v>1035</v>
      </c>
      <c r="F1" s="3" t="s">
        <v>1036</v>
      </c>
      <c r="G1" t="s">
        <v>1037</v>
      </c>
    </row>
    <row r="2" spans="1:7">
      <c r="A2" s="2" t="s">
        <v>1038</v>
      </c>
      <c r="B2" s="2">
        <v>75</v>
      </c>
      <c r="C2" s="2">
        <v>85</v>
      </c>
      <c r="D2" s="2">
        <v>85</v>
      </c>
      <c r="E2" s="2">
        <f>AVERAGE(B2:D2)</f>
        <v>81.666666666666671</v>
      </c>
      <c r="F2" s="2">
        <f>MAX(B2:D2)</f>
        <v>85</v>
      </c>
    </row>
    <row r="3" spans="1:7">
      <c r="A3" s="4" t="s">
        <v>1039</v>
      </c>
      <c r="B3" s="2">
        <v>80</v>
      </c>
      <c r="C3" s="2">
        <v>75</v>
      </c>
      <c r="D3" s="2">
        <v>90</v>
      </c>
      <c r="E3" s="2">
        <f t="shared" ref="E3:E11" si="0">AVERAGE(B3:D3)</f>
        <v>81.666666666666671</v>
      </c>
      <c r="F3" s="2">
        <f t="shared" ref="F3:F11" si="1">MAX(B3:D3)</f>
        <v>90</v>
      </c>
    </row>
    <row r="4" spans="1:7">
      <c r="A4" s="4" t="s">
        <v>1040</v>
      </c>
      <c r="B4" s="2">
        <v>85</v>
      </c>
      <c r="C4" s="2">
        <v>75</v>
      </c>
      <c r="D4" s="2">
        <v>80</v>
      </c>
      <c r="E4" s="2">
        <f t="shared" si="0"/>
        <v>80</v>
      </c>
      <c r="F4" s="2">
        <f t="shared" si="1"/>
        <v>85</v>
      </c>
    </row>
    <row r="5" spans="1:7">
      <c r="A5" s="4" t="s">
        <v>1041</v>
      </c>
      <c r="B5" s="2">
        <v>80</v>
      </c>
      <c r="C5" s="2">
        <v>70</v>
      </c>
      <c r="D5" s="2">
        <v>80</v>
      </c>
      <c r="E5" s="2">
        <f t="shared" si="0"/>
        <v>76.666666666666671</v>
      </c>
      <c r="F5" s="2">
        <f t="shared" si="1"/>
        <v>80</v>
      </c>
    </row>
    <row r="6" spans="1:7">
      <c r="A6" s="2" t="s">
        <v>1042</v>
      </c>
      <c r="B6" s="2">
        <v>80</v>
      </c>
      <c r="C6" s="2">
        <v>70</v>
      </c>
      <c r="D6" s="2">
        <v>80</v>
      </c>
      <c r="E6" s="2">
        <f t="shared" si="0"/>
        <v>76.666666666666671</v>
      </c>
      <c r="F6" s="2">
        <f t="shared" si="1"/>
        <v>80</v>
      </c>
    </row>
    <row r="7" spans="1:7">
      <c r="A7" s="4" t="s">
        <v>1043</v>
      </c>
      <c r="B7" s="2">
        <v>65</v>
      </c>
      <c r="C7" s="2">
        <v>80</v>
      </c>
      <c r="D7" s="2">
        <v>70</v>
      </c>
      <c r="E7" s="2">
        <f t="shared" si="0"/>
        <v>71.666666666666671</v>
      </c>
      <c r="F7" s="2">
        <f t="shared" si="1"/>
        <v>80</v>
      </c>
    </row>
    <row r="8" spans="1:7">
      <c r="A8" s="4" t="s">
        <v>1044</v>
      </c>
      <c r="B8" s="2">
        <v>90</v>
      </c>
      <c r="C8" s="2">
        <v>50</v>
      </c>
      <c r="D8" s="2">
        <v>70</v>
      </c>
      <c r="E8" s="2">
        <f t="shared" si="0"/>
        <v>70</v>
      </c>
      <c r="F8" s="2">
        <f t="shared" si="1"/>
        <v>90</v>
      </c>
    </row>
    <row r="9" spans="1:7">
      <c r="A9" s="2" t="s">
        <v>1045</v>
      </c>
      <c r="B9" s="2">
        <v>55</v>
      </c>
      <c r="C9" s="2">
        <v>80</v>
      </c>
      <c r="D9" s="2">
        <v>60</v>
      </c>
      <c r="E9" s="2">
        <f t="shared" si="0"/>
        <v>65</v>
      </c>
      <c r="F9" s="2">
        <f t="shared" si="1"/>
        <v>80</v>
      </c>
    </row>
    <row r="10" spans="1:7">
      <c r="A10" s="4" t="s">
        <v>1046</v>
      </c>
      <c r="B10" s="2">
        <v>55</v>
      </c>
      <c r="C10" s="2">
        <v>70</v>
      </c>
      <c r="D10" s="2">
        <v>65</v>
      </c>
      <c r="E10" s="2">
        <f t="shared" si="0"/>
        <v>63.333333333333336</v>
      </c>
      <c r="F10" s="2">
        <f t="shared" si="1"/>
        <v>70</v>
      </c>
    </row>
    <row r="11" spans="1:7">
      <c r="A11" s="2" t="s">
        <v>1047</v>
      </c>
      <c r="B11" s="2">
        <v>55</v>
      </c>
      <c r="C11" s="2">
        <v>30</v>
      </c>
      <c r="D11" s="2">
        <v>65</v>
      </c>
      <c r="E11" s="2">
        <f t="shared" si="0"/>
        <v>50</v>
      </c>
      <c r="F11" s="2">
        <f t="shared" si="1"/>
        <v>65</v>
      </c>
    </row>
    <row r="14" spans="1:7">
      <c r="A14" t="s">
        <v>1048</v>
      </c>
    </row>
    <row r="15" spans="1:7">
      <c r="A15" t="s">
        <v>1049</v>
      </c>
    </row>
    <row r="16" spans="1:7">
      <c r="A16" t="s">
        <v>1050</v>
      </c>
    </row>
    <row r="17" spans="1:1">
      <c r="A17" t="s">
        <v>1051</v>
      </c>
    </row>
    <row r="18" spans="1:1">
      <c r="A18" t="s">
        <v>1052</v>
      </c>
    </row>
    <row r="19" spans="1:1">
      <c r="A19" t="s">
        <v>1053</v>
      </c>
    </row>
    <row r="20" spans="1:1">
      <c r="A20" t="s">
        <v>1054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1:G11" xr:uid="{CBA1DCA1-2DEF-448B-96E7-D075092C06B7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07CEC-807D-4764-A388-A6BBED7640E0}"/>
</file>

<file path=customXml/itemProps2.xml><?xml version="1.0" encoding="utf-8"?>
<ds:datastoreItem xmlns:ds="http://schemas.openxmlformats.org/officeDocument/2006/customXml" ds:itemID="{DD9334D5-6C08-4A46-AD2C-FA9BF6D4670C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06D295F5-8058-4546-A127-35DC9120150C}"/>
</file>

<file path=customXml/itemProps5.xml><?xml version="1.0" encoding="utf-8"?>
<ds:datastoreItem xmlns:ds="http://schemas.openxmlformats.org/officeDocument/2006/customXml" ds:itemID="{E643224C-1CC4-4A7F-A567-22ECFBDF619E}"/>
</file>

<file path=customXml/itemProps6.xml><?xml version="1.0" encoding="utf-8"?>
<ds:datastoreItem xmlns:ds="http://schemas.openxmlformats.org/officeDocument/2006/customXml" ds:itemID="{09B95C5D-16BB-4BEF-B316-6D3A8C9DD811}"/>
</file>

<file path=customXml/itemProps7.xml><?xml version="1.0" encoding="utf-8"?>
<ds:datastoreItem xmlns:ds="http://schemas.openxmlformats.org/officeDocument/2006/customXml" ds:itemID="{B0863CD4-1E7A-4D88-A05C-62E37A52A464}"/>
</file>

<file path=customXml/itemProps8.xml><?xml version="1.0" encoding="utf-8"?>
<ds:datastoreItem xmlns:ds="http://schemas.openxmlformats.org/officeDocument/2006/customXml" ds:itemID="{15575EC4-E142-4B68-9BA1-7D9F83EA5067}"/>
</file>

<file path=customXml/itemProps9.xml><?xml version="1.0" encoding="utf-8"?>
<ds:datastoreItem xmlns:ds="http://schemas.openxmlformats.org/officeDocument/2006/customXml" ds:itemID="{E2D36A1E-236C-4E19-9955-D6B07E5D30B7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4B72CF21-7631-4768-8344-576F3A605CF5}"/>
</file>

<file path=customXml/itemProps12.xml><?xml version="1.0" encoding="utf-8"?>
<ds:datastoreItem xmlns:ds="http://schemas.openxmlformats.org/officeDocument/2006/customXml" ds:itemID="{3E8CB0BE-C4BA-4913-9C77-CD4B1441093A}"/>
</file>

<file path=customXml/itemProps13.xml><?xml version="1.0" encoding="utf-8"?>
<ds:datastoreItem xmlns:ds="http://schemas.openxmlformats.org/officeDocument/2006/customXml" ds:itemID="{A4B88D49-EA58-47E5-AA07-36D60BC9149C}"/>
</file>

<file path=customXml/itemProps14.xml><?xml version="1.0" encoding="utf-8"?>
<ds:datastoreItem xmlns:ds="http://schemas.openxmlformats.org/officeDocument/2006/customXml" ds:itemID="{FE6DF61C-7ABD-44B9-B769-8F2899BB81F7}"/>
</file>

<file path=customXml/itemProps15.xml><?xml version="1.0" encoding="utf-8"?>
<ds:datastoreItem xmlns:ds="http://schemas.openxmlformats.org/officeDocument/2006/customXml" ds:itemID="{19C66761-A138-4D29-95EB-4CF018C84C81}"/>
</file>

<file path=customXml/itemProps16.xml><?xml version="1.0" encoding="utf-8"?>
<ds:datastoreItem xmlns:ds="http://schemas.openxmlformats.org/officeDocument/2006/customXml" ds:itemID="{0ECF1352-6F0C-4E7B-8AFB-2EA761E69D98}"/>
</file>

<file path=customXml/itemProps17.xml><?xml version="1.0" encoding="utf-8"?>
<ds:datastoreItem xmlns:ds="http://schemas.openxmlformats.org/officeDocument/2006/customXml" ds:itemID="{8B7F014E-65B1-48DD-A1AF-A79E02398FCF}"/>
</file>

<file path=customXml/itemProps18.xml><?xml version="1.0" encoding="utf-8"?>
<ds:datastoreItem xmlns:ds="http://schemas.openxmlformats.org/officeDocument/2006/customXml" ds:itemID="{6A238311-EE1E-4F00-870C-F1577541CA78}"/>
</file>

<file path=customXml/itemProps19.xml><?xml version="1.0" encoding="utf-8"?>
<ds:datastoreItem xmlns:ds="http://schemas.openxmlformats.org/officeDocument/2006/customXml" ds:itemID="{A85E162B-7A50-4957-AE78-A5F153441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2025-02-19T16:28:32Z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