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Démographiques et sociales\Gouvernance\"/>
    </mc:Choice>
  </mc:AlternateContent>
  <xr:revisionPtr revIDLastSave="0" documentId="8_{AC1458EA-1E4F-4EF2-AFD8-EB3C61FF31CA}" xr6:coauthVersionLast="47" xr6:coauthVersionMax="47" xr10:uidLastSave="{00000000-0000-0000-0000-000000000000}"/>
  <bookViews>
    <workbookView xWindow="-108" yWindow="-108" windowWidth="23256" windowHeight="12576" xr2:uid="{8CBBFE20-1370-4C4F-B2EA-193A359E91C9}"/>
  </bookViews>
  <sheets>
    <sheet name="T4.1" sheetId="1" r:id="rId1"/>
    <sheet name="T4.2" sheetId="2" r:id="rId2"/>
    <sheet name="T4.3" sheetId="3" r:id="rId3"/>
    <sheet name="T4.4" sheetId="4" r:id="rId4"/>
    <sheet name="T4.5" sheetId="5" r:id="rId5"/>
    <sheet name="T4.6" sheetId="6" r:id="rId6"/>
    <sheet name="T4.7" sheetId="7" r:id="rId7"/>
    <sheet name="T4.8" sheetId="8" r:id="rId8"/>
    <sheet name="T4.9" sheetId="9" r:id="rId9"/>
    <sheet name="T4.10" sheetId="10" r:id="rId10"/>
    <sheet name="T4.11" sheetId="11" r:id="rId11"/>
    <sheet name="T4.12" sheetId="12" r:id="rId12"/>
    <sheet name="T4.13" sheetId="13" r:id="rId13"/>
    <sheet name="T4.14" sheetId="14" r:id="rId14"/>
    <sheet name="T4.15" sheetId="15" r:id="rId15"/>
    <sheet name="T4.15.1" sheetId="16" r:id="rId16"/>
    <sheet name="T4.16" sheetId="17" r:id="rId17"/>
    <sheet name="T4.17" sheetId="18" r:id="rId18"/>
    <sheet name="T4.18" sheetId="19" r:id="rId19"/>
    <sheet name="T4.19" sheetId="20" r:id="rId20"/>
    <sheet name="T4.20" sheetId="21" r:id="rId21"/>
    <sheet name="T4.21" sheetId="22" r:id="rId22"/>
    <sheet name="T4.22 " sheetId="23" r:id="rId23"/>
    <sheet name="T4.23" sheetId="24" r:id="rId24"/>
    <sheet name="T4.24" sheetId="25" r:id="rId25"/>
    <sheet name="T4.25" sheetId="26" r:id="rId26"/>
    <sheet name="T4.26" sheetId="27" r:id="rId27"/>
    <sheet name="T4.27" sheetId="28" r:id="rId28"/>
    <sheet name="T4.28" sheetId="29" r:id="rId29"/>
    <sheet name="T4.29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9" l="1"/>
  <c r="C10" i="29"/>
  <c r="D10" i="29"/>
  <c r="E10" i="29"/>
  <c r="B6" i="17"/>
  <c r="C6" i="17"/>
  <c r="D6" i="17"/>
  <c r="E6" i="17"/>
  <c r="E6" i="15"/>
  <c r="D6" i="14"/>
  <c r="G6" i="14"/>
  <c r="J6" i="14"/>
  <c r="M6" i="14"/>
  <c r="P6" i="14"/>
  <c r="D7" i="14"/>
  <c r="G7" i="14"/>
  <c r="J7" i="14"/>
  <c r="M7" i="14"/>
  <c r="P7" i="14"/>
  <c r="D8" i="14"/>
  <c r="G8" i="14"/>
  <c r="J8" i="14"/>
  <c r="M8" i="14"/>
  <c r="P8" i="14"/>
  <c r="D9" i="14"/>
  <c r="G9" i="14"/>
  <c r="J9" i="14"/>
  <c r="M9" i="14"/>
  <c r="P9" i="14"/>
  <c r="D10" i="14"/>
  <c r="G10" i="14"/>
  <c r="J10" i="14"/>
  <c r="M10" i="14"/>
  <c r="P10" i="14"/>
  <c r="B11" i="14"/>
  <c r="D11" i="14" s="1"/>
  <c r="C11" i="14"/>
  <c r="E11" i="14"/>
  <c r="G11" i="14" s="1"/>
  <c r="F11" i="14"/>
  <c r="H11" i="14"/>
  <c r="J11" i="14" s="1"/>
  <c r="I11" i="14"/>
  <c r="K11" i="14"/>
  <c r="L11" i="14"/>
  <c r="M11" i="14"/>
  <c r="N11" i="14"/>
  <c r="O11" i="14"/>
  <c r="P11" i="14"/>
  <c r="D6" i="13"/>
  <c r="G6" i="13"/>
  <c r="J6" i="13"/>
  <c r="M6" i="13"/>
  <c r="D7" i="13"/>
  <c r="G7" i="13"/>
  <c r="J7" i="13"/>
  <c r="M7" i="13"/>
  <c r="D8" i="13"/>
  <c r="G8" i="13"/>
  <c r="J8" i="13"/>
  <c r="M8" i="13"/>
  <c r="D9" i="13"/>
  <c r="G9" i="13"/>
  <c r="J9" i="13"/>
  <c r="M9" i="13"/>
  <c r="D10" i="13"/>
  <c r="G10" i="13"/>
  <c r="J10" i="13"/>
  <c r="M10" i="13"/>
  <c r="D11" i="13"/>
  <c r="G11" i="13"/>
  <c r="B12" i="13"/>
  <c r="C12" i="13"/>
  <c r="D12" i="13" s="1"/>
  <c r="E12" i="13"/>
  <c r="G12" i="13" s="1"/>
  <c r="F12" i="13"/>
  <c r="H12" i="13"/>
  <c r="J12" i="13" s="1"/>
  <c r="I12" i="13"/>
  <c r="K12" i="13"/>
  <c r="M12" i="13" s="1"/>
  <c r="L12" i="13"/>
  <c r="D6" i="12"/>
  <c r="G6" i="12"/>
  <c r="J6" i="12"/>
  <c r="M6" i="12"/>
  <c r="P6" i="12"/>
  <c r="D7" i="12"/>
  <c r="G7" i="12"/>
  <c r="J7" i="12"/>
  <c r="M7" i="12"/>
  <c r="P7" i="12"/>
  <c r="D8" i="12"/>
  <c r="G8" i="12"/>
  <c r="J8" i="12"/>
  <c r="M8" i="12"/>
  <c r="P8" i="12"/>
  <c r="D9" i="12"/>
  <c r="G9" i="12"/>
  <c r="J9" i="12"/>
  <c r="M9" i="12"/>
  <c r="P9" i="12"/>
  <c r="D10" i="12"/>
  <c r="G10" i="12"/>
  <c r="J10" i="12"/>
  <c r="M10" i="12"/>
  <c r="P10" i="12"/>
  <c r="D8" i="11"/>
  <c r="G8" i="11"/>
  <c r="J8" i="11"/>
  <c r="M8" i="11"/>
  <c r="P8" i="11"/>
  <c r="D9" i="11"/>
  <c r="G9" i="11"/>
  <c r="J9" i="11"/>
  <c r="M9" i="11"/>
  <c r="P9" i="11"/>
  <c r="D10" i="11"/>
  <c r="G10" i="11"/>
  <c r="J10" i="11"/>
  <c r="M10" i="11"/>
  <c r="P10" i="11"/>
  <c r="D11" i="11"/>
  <c r="G11" i="11"/>
  <c r="J11" i="11"/>
  <c r="M11" i="11"/>
  <c r="P11" i="11"/>
  <c r="D12" i="11"/>
  <c r="G12" i="11"/>
  <c r="J12" i="11"/>
  <c r="M12" i="11"/>
  <c r="B6" i="10"/>
  <c r="C6" i="10"/>
  <c r="D6" i="10"/>
  <c r="E6" i="10"/>
  <c r="F6" i="10"/>
  <c r="D6" i="9"/>
  <c r="E6" i="9"/>
  <c r="G6" i="9" s="1"/>
  <c r="J6" i="9"/>
  <c r="M6" i="9"/>
  <c r="M19" i="9" s="1"/>
  <c r="D7" i="9"/>
  <c r="E7" i="9"/>
  <c r="G7" i="9"/>
  <c r="J7" i="9"/>
  <c r="M7" i="9"/>
  <c r="D8" i="9"/>
  <c r="E8" i="9"/>
  <c r="G8" i="9"/>
  <c r="J8" i="9"/>
  <c r="M8" i="9"/>
  <c r="D9" i="9"/>
  <c r="E9" i="9" s="1"/>
  <c r="J9" i="9"/>
  <c r="M9" i="9"/>
  <c r="D10" i="9"/>
  <c r="E10" i="9" s="1"/>
  <c r="G10" i="9" s="1"/>
  <c r="J10" i="9"/>
  <c r="J19" i="9" s="1"/>
  <c r="M10" i="9"/>
  <c r="D11" i="9"/>
  <c r="G11" i="9"/>
  <c r="J11" i="9"/>
  <c r="M11" i="9"/>
  <c r="D12" i="9"/>
  <c r="G12" i="9"/>
  <c r="J12" i="9"/>
  <c r="M12" i="9"/>
  <c r="D13" i="9"/>
  <c r="G13" i="9"/>
  <c r="J13" i="9"/>
  <c r="M13" i="9"/>
  <c r="D14" i="9"/>
  <c r="G14" i="9"/>
  <c r="J14" i="9"/>
  <c r="M14" i="9"/>
  <c r="D15" i="9"/>
  <c r="G15" i="9"/>
  <c r="J15" i="9"/>
  <c r="M15" i="9"/>
  <c r="D16" i="9"/>
  <c r="G16" i="9"/>
  <c r="J16" i="9"/>
  <c r="M16" i="9"/>
  <c r="D17" i="9"/>
  <c r="G17" i="9"/>
  <c r="J17" i="9"/>
  <c r="M17" i="9"/>
  <c r="D18" i="9"/>
  <c r="G18" i="9"/>
  <c r="J18" i="9"/>
  <c r="M18" i="9"/>
  <c r="B19" i="9"/>
  <c r="C19" i="9"/>
  <c r="F19" i="9"/>
  <c r="H19" i="9"/>
  <c r="I19" i="9"/>
  <c r="G5" i="8"/>
  <c r="J5" i="8"/>
  <c r="M5" i="8"/>
  <c r="P5" i="8"/>
  <c r="G6" i="8"/>
  <c r="J6" i="8"/>
  <c r="M6" i="8"/>
  <c r="P6" i="8"/>
  <c r="G7" i="8"/>
  <c r="J7" i="8"/>
  <c r="M7" i="8"/>
  <c r="P7" i="8"/>
  <c r="G8" i="8"/>
  <c r="J8" i="8"/>
  <c r="M8" i="8"/>
  <c r="P8" i="8"/>
  <c r="G9" i="8"/>
  <c r="J9" i="8"/>
  <c r="M9" i="8"/>
  <c r="P9" i="8"/>
  <c r="G10" i="8"/>
  <c r="J10" i="8"/>
  <c r="M10" i="8"/>
  <c r="P10" i="8"/>
  <c r="G11" i="8"/>
  <c r="J11" i="8"/>
  <c r="M11" i="8"/>
  <c r="P11" i="8"/>
  <c r="G12" i="8"/>
  <c r="J12" i="8"/>
  <c r="M12" i="8"/>
  <c r="P12" i="8"/>
  <c r="G13" i="8"/>
  <c r="J13" i="8"/>
  <c r="M13" i="8"/>
  <c r="P13" i="8"/>
  <c r="G14" i="8"/>
  <c r="J14" i="8"/>
  <c r="M14" i="8"/>
  <c r="P14" i="8"/>
  <c r="G15" i="8"/>
  <c r="J15" i="8"/>
  <c r="M15" i="8"/>
  <c r="P15" i="8"/>
  <c r="G16" i="8"/>
  <c r="J16" i="8"/>
  <c r="M16" i="8"/>
  <c r="P16" i="8"/>
  <c r="G17" i="8"/>
  <c r="J17" i="8"/>
  <c r="M17" i="8"/>
  <c r="P17" i="8"/>
  <c r="E18" i="8"/>
  <c r="G18" i="8" s="1"/>
  <c r="J18" i="8"/>
  <c r="M18" i="8"/>
  <c r="P18" i="8"/>
  <c r="G19" i="9" l="1"/>
  <c r="G9" i="9"/>
  <c r="E19" i="9"/>
  <c r="D19" i="9"/>
</calcChain>
</file>

<file path=xl/sharedStrings.xml><?xml version="1.0" encoding="utf-8"?>
<sst xmlns="http://schemas.openxmlformats.org/spreadsheetml/2006/main" count="681" uniqueCount="310">
  <si>
    <t>الترتيب بالنسبة للدول العربية</t>
  </si>
  <si>
    <t>rang parmi les pays arabes</t>
  </si>
  <si>
    <t xml:space="preserve"> الترتيب في العالم   </t>
  </si>
  <si>
    <t xml:space="preserve">rang dans le monde </t>
  </si>
  <si>
    <t xml:space="preserve">الترتيب </t>
  </si>
  <si>
    <t>السنة                            Année</t>
  </si>
  <si>
    <t>RANG</t>
  </si>
  <si>
    <t xml:space="preserve"> Tableau 4.1 : L’évolution de liberté de la presse en Mauritanie 2019 - 2023</t>
  </si>
  <si>
    <t>الجدول 1.4: تطور حرية الصحافة في موريتانيا 2019 - 2023</t>
  </si>
  <si>
    <t>المصدر: اللجنة المستقلة للإنتخابات</t>
  </si>
  <si>
    <t>Source: CENI et old.ami.mr</t>
  </si>
  <si>
    <t xml:space="preserve">نسبة   المشاركة </t>
  </si>
  <si>
    <t xml:space="preserve">  Taux de participation</t>
  </si>
  <si>
    <t>عدد الاصوات المعبر عنها</t>
  </si>
  <si>
    <t>Suffrages exprimés</t>
  </si>
  <si>
    <t xml:space="preserve">عدد الاصوات المحايدة </t>
  </si>
  <si>
    <t>Bulletins blancs</t>
  </si>
  <si>
    <t>عدد الاصوات اللاغية</t>
  </si>
  <si>
    <t>Bulletins nuls</t>
  </si>
  <si>
    <t xml:space="preserve">عدد المصوتين </t>
  </si>
  <si>
    <t>Nombre de votants</t>
  </si>
  <si>
    <t>عدد مكاتب التصويت</t>
  </si>
  <si>
    <t>Nombre de bureaux de
vote</t>
  </si>
  <si>
    <t>عدد المسجلين</t>
  </si>
  <si>
    <t>Nombre d'inscrits</t>
  </si>
  <si>
    <t>السنة</t>
  </si>
  <si>
    <t>Année</t>
  </si>
  <si>
    <t>Tableau 4.2 :Résultats des élections présidentielles en Mauritanie 2014-2024</t>
  </si>
  <si>
    <t>الجدول 2.4: نتائج الانتخابات الرئاسية في موريتانيا 2014 - 2024</t>
  </si>
  <si>
    <t xml:space="preserve">نسبة النساء </t>
  </si>
  <si>
    <t>Pourcentage   de femme</t>
  </si>
  <si>
    <t xml:space="preserve">عدد النساء          </t>
  </si>
  <si>
    <t>Nombre de femme</t>
  </si>
  <si>
    <t xml:space="preserve">العدد الإجمالي للمقاعد </t>
  </si>
  <si>
    <t>Nombre total de siège</t>
  </si>
  <si>
    <t>المقاعد</t>
  </si>
  <si>
    <t xml:space="preserve">                Année d'élection                                    سنة الانتخابات       </t>
  </si>
  <si>
    <t>Sièges</t>
  </si>
  <si>
    <t>Tableau 4.3: pourcentage des femmes dans le parlement Mauritanien 2013 - 2023</t>
  </si>
  <si>
    <t>الجدول 3.4: نسبة النساء في البرلمان الموريتاني 2013 - 2023</t>
  </si>
  <si>
    <t>Source: Source: CENI et old.ami.mr</t>
  </si>
  <si>
    <t>نسبة المشاركة</t>
  </si>
  <si>
    <t>75.53%</t>
  </si>
  <si>
    <t>Taux de participation</t>
  </si>
  <si>
    <t>عدد الوائح</t>
  </si>
  <si>
    <t>Nombre de listes</t>
  </si>
  <si>
    <t>عدد الأحزاب</t>
  </si>
  <si>
    <t>Nombre de partis</t>
  </si>
  <si>
    <t>عدد المقاعد</t>
  </si>
  <si>
    <t>Nombre de sièges</t>
  </si>
  <si>
    <t>عدد المصوتين</t>
  </si>
  <si>
    <t>Nombre d'inscrit</t>
  </si>
  <si>
    <t>سنة لأنتخابات</t>
  </si>
  <si>
    <t xml:space="preserve">     Année d'élection   </t>
  </si>
  <si>
    <t xml:space="preserve">Tableau 4.4: Taux de participation au élections Législatives en Mauritanie 2013 - 2023 </t>
  </si>
  <si>
    <t>الجدول 4.4: نسبة المشاركة في الانتخابات التشريعية في موريتانيا 2013 - 2023</t>
  </si>
  <si>
    <t xml:space="preserve">Année d'élection   </t>
  </si>
  <si>
    <t xml:space="preserve">Tableau 4.5: Taux de participation au élections Communales en Mauritanie 2013 - 2023 </t>
  </si>
  <si>
    <t>الجدول 5.4: نسبة المشاركة في الانتخابات البلدية في موريتانيا 2013 - 2023</t>
  </si>
  <si>
    <t>Tableau 4.6: Taux de participation au élections régionales 2018 - 2023</t>
  </si>
  <si>
    <t>الجدول 6.4: نسبة المشاركة في الانتخابات الجهوية في موريتانيا  2018 - 2023</t>
  </si>
  <si>
    <t>المصدر: الإدارة العامة للأمن الوطني</t>
  </si>
  <si>
    <t>Source: Direction Générale de la Sureté Nationale</t>
  </si>
  <si>
    <t>معدل جرائم القتل (لكل 100000ساكن)</t>
  </si>
  <si>
    <t>Taux d'homicide (pour 100000 habitants)</t>
  </si>
  <si>
    <t>عدد جرائم القتل</t>
  </si>
  <si>
    <t>Nombre de crime meurtrier</t>
  </si>
  <si>
    <t>Tableau 4.7:  L'évolution de taux d'homicide en Mauritanie 2000-2023</t>
  </si>
  <si>
    <t>الجدول 7.4:تطور معدل جرائم القتل في موريتانيا 2000-2023</t>
  </si>
  <si>
    <t>المجموع</t>
  </si>
  <si>
    <t>Enssemble</t>
  </si>
  <si>
    <t>أنواكشوط</t>
  </si>
  <si>
    <t>Nouakchott</t>
  </si>
  <si>
    <t>اينشيري</t>
  </si>
  <si>
    <t>Inchiri</t>
  </si>
  <si>
    <t>تيرس زمور</t>
  </si>
  <si>
    <t>Tiris-Zemmour</t>
  </si>
  <si>
    <t>كيدي ماغا</t>
  </si>
  <si>
    <t>Guidimagha</t>
  </si>
  <si>
    <t>تكانت</t>
  </si>
  <si>
    <t>Tagant</t>
  </si>
  <si>
    <t>داخلت انواذيبو</t>
  </si>
  <si>
    <t>D. Nouadhibou</t>
  </si>
  <si>
    <t>آدرار</t>
  </si>
  <si>
    <t>Adrar</t>
  </si>
  <si>
    <t>اترارزة</t>
  </si>
  <si>
    <t>Trarza</t>
  </si>
  <si>
    <t>لبراكنة</t>
  </si>
  <si>
    <t>Brakna</t>
  </si>
  <si>
    <t>كوركول</t>
  </si>
  <si>
    <t>Gorgol</t>
  </si>
  <si>
    <t>لعصابه</t>
  </si>
  <si>
    <t>Assaba</t>
  </si>
  <si>
    <t>الحوض الغربي</t>
  </si>
  <si>
    <t>Hodh El Gharbi</t>
  </si>
  <si>
    <t>الحوض الشرقي</t>
  </si>
  <si>
    <t>Hodh Charghi</t>
  </si>
  <si>
    <t>معدل جرائم القتل (لكل 100000ساكن)  Taux d'homicide(pour 100000 habitants)</t>
  </si>
  <si>
    <t>عدد جرائم القتل  Nombre de crime meurtrier</t>
  </si>
  <si>
    <t>عدد السكان Population</t>
  </si>
  <si>
    <t>الولاية</t>
  </si>
  <si>
    <t>Wilaya</t>
  </si>
  <si>
    <t>Tableau 4.8:  L'évolution du taux d'homicide en Mauritanie selon la Wilaya 2020 -2023</t>
  </si>
  <si>
    <t>الجدول 8.4: تطور معدل جرائم القتل في موريتانيا حسب الولاية 2020-2023</t>
  </si>
  <si>
    <t>المصدر: وزارة العدل/ إدارة السجون</t>
  </si>
  <si>
    <t>Source: Ministére de la Justice/ Direction de Prison</t>
  </si>
  <si>
    <t>Dakhlet Nouadhibou</t>
  </si>
  <si>
    <t xml:space="preserve">Ensemble </t>
  </si>
  <si>
    <t xml:space="preserve">Femme </t>
  </si>
  <si>
    <t xml:space="preserve">Homme   </t>
  </si>
  <si>
    <t xml:space="preserve">Ensemble  </t>
  </si>
  <si>
    <t xml:space="preserve">Homme </t>
  </si>
  <si>
    <t>Femme</t>
  </si>
  <si>
    <t xml:space="preserve">Femme  </t>
  </si>
  <si>
    <t xml:space="preserve">Homme  </t>
  </si>
  <si>
    <t xml:space="preserve"> المجموع </t>
  </si>
  <si>
    <t xml:space="preserve">الاناث </t>
  </si>
  <si>
    <t>الذكور</t>
  </si>
  <si>
    <t>Tableau 4.9:  Population carcérale totale en Mauritanie par sexe 2019 - 2023</t>
  </si>
  <si>
    <t>الجدول 9.4: إجمالي عدد نزلاء السجون في موريتانيا حسب الجنس،  2019 - 2023</t>
  </si>
  <si>
    <t>معدل نزلاء السجون (لكل 100،000 نسمة)</t>
  </si>
  <si>
    <t>Taux de population carcérale(pour 100 000 habitants)</t>
  </si>
  <si>
    <t>نزلاء السجون</t>
  </si>
  <si>
    <t>population carcérale</t>
  </si>
  <si>
    <t>مجموع السكان</t>
  </si>
  <si>
    <t>Population Totale</t>
  </si>
  <si>
    <t>Tableau 4.10:  Evolution du taux de la population carcérale (pour 100 000 habitants ) en Mauritanie 2019 - 2023</t>
  </si>
  <si>
    <t>الجدول 10.4: تطور معدل  نزلاء السجون (لكل 100000 ساكن)   في موريتانيا 2019 - 2023</t>
  </si>
  <si>
    <t>النساء</t>
  </si>
  <si>
    <t>Prison femmes</t>
  </si>
  <si>
    <t>الاك</t>
  </si>
  <si>
    <t>Prison Aleg</t>
  </si>
  <si>
    <t>انواذيبو</t>
  </si>
  <si>
    <t>Prison NDB</t>
  </si>
  <si>
    <t>المدني</t>
  </si>
  <si>
    <t>Prison CIVILE</t>
  </si>
  <si>
    <t>دار النعيم</t>
  </si>
  <si>
    <t>Prison Dar Naim</t>
  </si>
  <si>
    <t>Homme</t>
  </si>
  <si>
    <t xml:space="preserve"> المجموع</t>
  </si>
  <si>
    <t>الاناث</t>
  </si>
  <si>
    <t xml:space="preserve">  الذكور </t>
  </si>
  <si>
    <t>السجن</t>
  </si>
  <si>
    <t>Prison</t>
  </si>
  <si>
    <t>Tableau 4.11:  Repartition des detenus par sexe et par prison en Mauritanie, 2019 - 2023</t>
  </si>
  <si>
    <t>الجدول 11.4: توزيع المساجين في موريتانيا  حسب الجنس و السجن، 2019 - 2023</t>
  </si>
  <si>
    <t xml:space="preserve">  Mineur </t>
  </si>
  <si>
    <t>Adulte</t>
  </si>
  <si>
    <t>قاصر</t>
  </si>
  <si>
    <t xml:space="preserve">    بالغ</t>
  </si>
  <si>
    <t>Tableau 4.12:  Repartition des detenus par catégories d'âge et prison 2019 - 2023</t>
  </si>
  <si>
    <t>الجدول 12.4:توزيع المساجين  حسب الفئة العمرية و السجن 2019 - 2023</t>
  </si>
  <si>
    <t>Ensemble</t>
  </si>
  <si>
    <t>ND</t>
  </si>
  <si>
    <t>CARSEC</t>
  </si>
  <si>
    <t>انواذيب</t>
  </si>
  <si>
    <t xml:space="preserve"> % Etranger </t>
  </si>
  <si>
    <t xml:space="preserve"> Etranger</t>
  </si>
  <si>
    <t>Mauritanie</t>
  </si>
  <si>
    <t xml:space="preserve">  % الاجانب</t>
  </si>
  <si>
    <t xml:space="preserve">أجانب   </t>
  </si>
  <si>
    <t xml:space="preserve">   موريتانيا </t>
  </si>
  <si>
    <t>Tableau 4.13:  Repartition des detenus par nationalité et prison 2018 - 2022</t>
  </si>
  <si>
    <t>الجدول 13.4:توزيع المساجين  حسب الجنسية و السجن 2019 - 2023</t>
  </si>
  <si>
    <t>*</t>
  </si>
  <si>
    <t xml:space="preserve"> Ptév</t>
  </si>
  <si>
    <t>Cond</t>
  </si>
  <si>
    <t xml:space="preserve">محجوز </t>
  </si>
  <si>
    <t xml:space="preserve"> مدان</t>
  </si>
  <si>
    <t>Tableau 4.14:  Repartition des detenus par type de détention et prison 2019 - 2023</t>
  </si>
  <si>
    <t>الجدول 14.4:توزيع المساجين  حسب نوعية التوقيف و السجن 2019 - 2023</t>
  </si>
  <si>
    <t>Source: Ministére de la Justice/ Direction de Prison                                                                                       المصدر: وزارة العدل/ إدارة السجون</t>
  </si>
  <si>
    <t xml:space="preserve">القيمة </t>
  </si>
  <si>
    <t xml:space="preserve">Valeurs </t>
  </si>
  <si>
    <t>إجمالي الموقوفين</t>
  </si>
  <si>
    <t>Nombre total de détenus</t>
  </si>
  <si>
    <t xml:space="preserve">عدد الموقوفين مؤقتا     </t>
  </si>
  <si>
    <t xml:space="preserve">Nombre de personnes en détention provisoire  </t>
  </si>
  <si>
    <t>Tableau 4.15:  Efficacité du système judiciaire en Mauritanie 2010-2023</t>
  </si>
  <si>
    <t>الجدول 15.4:فعالية النظام القضائي في موريتانيا 2010 - 2023</t>
  </si>
  <si>
    <t>NDB</t>
  </si>
  <si>
    <t>ألاك</t>
  </si>
  <si>
    <t>Aleg</t>
  </si>
  <si>
    <t>Prison Femmes</t>
  </si>
  <si>
    <t>المركزي</t>
  </si>
  <si>
    <t>Prison centrale</t>
  </si>
  <si>
    <t>Dar Naim</t>
  </si>
  <si>
    <t xml:space="preserve"> % taux d'occupation</t>
  </si>
  <si>
    <t xml:space="preserve"> Capacité</t>
  </si>
  <si>
    <t>Nbr de tennus</t>
  </si>
  <si>
    <t xml:space="preserve">  % نسبة الاكتظاظ</t>
  </si>
  <si>
    <t xml:space="preserve">سعة السجن  </t>
  </si>
  <si>
    <t>عدد المساجين</t>
  </si>
  <si>
    <t>Tableau 15.1: Evolution duTaux d'occupastion par  prison 2018- 2023</t>
  </si>
  <si>
    <t>الجدول 15.1: تطور معدل الاكتظاط حسب السجن 2018 - 2023</t>
  </si>
  <si>
    <t>Source: Warld Prison Brief</t>
  </si>
  <si>
    <t xml:space="preserve"> القيمة</t>
  </si>
  <si>
    <t xml:space="preserve"> Valeurs</t>
  </si>
  <si>
    <t>عدد النساء الموقوفات</t>
  </si>
  <si>
    <t>Nombre de femmes détenues</t>
  </si>
  <si>
    <t xml:space="preserve">إجمالي الموقوفين </t>
  </si>
  <si>
    <t>Tableau 4.16:  Pourcentage de la population féminine carcérale  en Mauritanie 2010-2023</t>
  </si>
  <si>
    <t>الجدول 16.4:النسبة المئوية للنساء نزيلات السجون في موريتانيا 2010 - 2023</t>
  </si>
  <si>
    <t>Source : https://www.transparency.org/en/countries/mauritania</t>
  </si>
  <si>
    <t xml:space="preserve">رتبة البلد </t>
  </si>
  <si>
    <t xml:space="preserve"> Rang du pays</t>
  </si>
  <si>
    <t>القيمة</t>
  </si>
  <si>
    <t>Valeur</t>
  </si>
  <si>
    <t>Tableau 4.17:   L'évolution de l'indice de perception de corruption  en Mauritanie 2012-2023</t>
  </si>
  <si>
    <t>الجدول 17.4:تطور مؤشر الفساد في موريتانيا 2012 - 2023</t>
  </si>
  <si>
    <t>المصدر: البنك الدولي</t>
  </si>
  <si>
    <t xml:space="preserve">Source : BM </t>
  </si>
  <si>
    <t xml:space="preserve">القيمة  </t>
  </si>
  <si>
    <t xml:space="preserve">Valeur  </t>
  </si>
  <si>
    <t>Tableau 4.18:   Evolution du taux d’émission de CO2 /habitant en Mauritanie 2015-2019</t>
  </si>
  <si>
    <t>الجدول 18.4: تطور معدل انبعاث ثاني أوكسيد الكربون لكل ساكن في موريتانيا 2015 - 2019</t>
  </si>
  <si>
    <t xml:space="preserve"> </t>
  </si>
  <si>
    <t>Source: Atlasocio.com</t>
  </si>
  <si>
    <t xml:space="preserve"> مؤشر الأداء البيئي                </t>
  </si>
  <si>
    <t>Indice de performance environnementale</t>
  </si>
  <si>
    <t>Tableau 4.19:  L'évolution de l'Indice de performance environnementale en Mauritanie 2012-2022</t>
  </si>
  <si>
    <t>الجدول 19.4:تطور مؤشر الأداء البيئي في موريتانيا 2012 - 2022</t>
  </si>
  <si>
    <t>المصدر: المسح الدائم حول الظروف المعيشية 2004- 2019</t>
  </si>
  <si>
    <t>Source: EPCV 2004/2019</t>
  </si>
  <si>
    <t>موريتانيا</t>
  </si>
  <si>
    <t xml:space="preserve">National </t>
  </si>
  <si>
    <t xml:space="preserve">Nouakchott </t>
  </si>
  <si>
    <t xml:space="preserve">Inchiri </t>
  </si>
  <si>
    <t xml:space="preserve">Tiris-Zemmour </t>
  </si>
  <si>
    <t xml:space="preserve">Guidimakha </t>
  </si>
  <si>
    <t xml:space="preserve">Tagant </t>
  </si>
  <si>
    <t xml:space="preserve">D. Nouadhibou </t>
  </si>
  <si>
    <t xml:space="preserve">Adrar </t>
  </si>
  <si>
    <t xml:space="preserve">Trarza </t>
  </si>
  <si>
    <t xml:space="preserve">Brakna </t>
  </si>
  <si>
    <t xml:space="preserve">Gorgol </t>
  </si>
  <si>
    <t xml:space="preserve">Assaba </t>
  </si>
  <si>
    <t xml:space="preserve">Hodh Gharby </t>
  </si>
  <si>
    <t xml:space="preserve">Hodh Charghy </t>
  </si>
  <si>
    <t xml:space="preserve">Wilaya </t>
  </si>
  <si>
    <t>Tableau 4.20:  Indice de Gini par wilaya et milieu de résidence en 2004 et 2019</t>
  </si>
  <si>
    <t>الجدول 20.4:مؤشر جيني حسب الولاية ووسط الإقامة 2004-2019</t>
  </si>
  <si>
    <t>Source: atlasocio.com</t>
  </si>
  <si>
    <t xml:space="preserve">الرتبة </t>
  </si>
  <si>
    <t>Rang</t>
  </si>
  <si>
    <t xml:space="preserve">Année </t>
  </si>
  <si>
    <t xml:space="preserve">Tableau 4.21:  l'évolution de l'IDH  en Mauritanie 2017 - 2022 </t>
  </si>
  <si>
    <t>الجدول 21.4:تطور مؤشر النمو البشري في موريتانيا 2017-2022</t>
  </si>
  <si>
    <t>source : atlasocio.com</t>
  </si>
  <si>
    <t xml:space="preserve">   المؤشر العالمي للسعادة </t>
  </si>
  <si>
    <t xml:space="preserve"> Indice mondial   du bonheur  </t>
  </si>
  <si>
    <t xml:space="preserve"> الترتيب العالمي للسعادة</t>
  </si>
  <si>
    <t>125º</t>
  </si>
  <si>
    <t>133º</t>
  </si>
  <si>
    <t>134º</t>
  </si>
  <si>
    <t>129º</t>
  </si>
  <si>
    <t>122º</t>
  </si>
  <si>
    <t>Classement mondial du bonheur</t>
  </si>
  <si>
    <t>Tableau 4.22:  Indice mondial du bonheur  2019 - 2023</t>
  </si>
  <si>
    <t>الجدول 22.4:مؤشر السعادة العالمي 2019-2023</t>
  </si>
  <si>
    <t xml:space="preserve">Tableau 4.17:  Indice mondial du bonheur  2013 - 2022 </t>
  </si>
  <si>
    <t>الجدول 17.4:مؤشر السعادة العالمي 2013-2022</t>
  </si>
  <si>
    <t>Source: https://data.unhcr.org/fr/country/mrt</t>
  </si>
  <si>
    <t>العدد</t>
  </si>
  <si>
    <t>Nombre</t>
  </si>
  <si>
    <t xml:space="preserve">Tableau 4.23:  Evolution de nombre de refigés maliens dans le camp d'Mbera, 2019-2023 </t>
  </si>
  <si>
    <t>الجدول 23.4:تطور أعداد اللاجئين الماليين في مخيم امبره للاجئين في موريتانيا، 2019-2023</t>
  </si>
  <si>
    <t>المصدر: المفوضية السامية للاجئين</t>
  </si>
  <si>
    <t>Source: Haut Commissairiat des Réfugés</t>
  </si>
  <si>
    <t>إناث</t>
  </si>
  <si>
    <t>ذكور</t>
  </si>
  <si>
    <t>الجنس</t>
  </si>
  <si>
    <t>Sexe</t>
  </si>
  <si>
    <t>Tableau 4.24: L'évolution du nombre de demandeurs d'asile par sexe 2019-2023</t>
  </si>
  <si>
    <t>الجدول 24.4: تطور عدد طالبي اللجوء حسب الجنس 2019-2023</t>
  </si>
  <si>
    <t>15 سنة فأكثر</t>
  </si>
  <si>
    <t>15 ans et plus</t>
  </si>
  <si>
    <t>14-0 سنة</t>
  </si>
  <si>
    <t>0-14 ans</t>
  </si>
  <si>
    <t>الفئة العمرية</t>
  </si>
  <si>
    <t>Groupe d'âge</t>
  </si>
  <si>
    <t>Tableau 4.25 : L'évolution du nombre de réfugiés en Mauritanie par groupe d'age, 2019-2023</t>
  </si>
  <si>
    <t>الجدول 4 .25 تطور عدد اللاجئين في موريتانيا حسب الفئة العمرية 2019-2023</t>
  </si>
  <si>
    <t>Tableau 4.26 : L'évolution du nombre de réfugiés en Mauritanie par sexe 2019-2023</t>
  </si>
  <si>
    <t>الجدول 26.4:  تطور عدد اللاجئين في موريتانيا حسب الجنس 2019-2023</t>
  </si>
  <si>
    <t>Tableau 4.27 : L'évolution du nombre de demandeurs d'asile en Mauritanie par groupe d'age 2019-2023</t>
  </si>
  <si>
    <t>الجدول 27.4: تطور عدد طالبي اللجوء حسب الفئة العمرية 2019-2023</t>
  </si>
  <si>
    <t>Total</t>
  </si>
  <si>
    <t>مركز كوكي</t>
  </si>
  <si>
    <t>Traversée Gougui</t>
  </si>
  <si>
    <t>الكلم 55</t>
  </si>
  <si>
    <t>Km 55</t>
  </si>
  <si>
    <t>مطار نواذيبو</t>
  </si>
  <si>
    <t xml:space="preserve">Aéroport de Nouadhubou </t>
  </si>
  <si>
    <t>مركز جاما</t>
  </si>
  <si>
    <t>Traversée gamma</t>
  </si>
  <si>
    <t>مركز عبارة روصو</t>
  </si>
  <si>
    <t>Gare maritime de Rosso</t>
  </si>
  <si>
    <t>مطار نواكشوط</t>
  </si>
  <si>
    <t>Aéroport de Nouakchott</t>
  </si>
  <si>
    <t>نقطة العبور</t>
  </si>
  <si>
    <t>2022-2023</t>
  </si>
  <si>
    <t>2021-2022</t>
  </si>
  <si>
    <t>2020-2021</t>
  </si>
  <si>
    <t>2019-2020</t>
  </si>
  <si>
    <t>Point d'entrée</t>
  </si>
  <si>
    <t xml:space="preserve">Tableau 4.28: Nombre de personnes ayant franchi la frontière pour entrer en Mauritanie à partir des centres frontaliers les plus importants au cours de la période 2019-2023 </t>
  </si>
  <si>
    <t>الجدول 28.4: عدد الأشخاص الذين عبروا الحدود للدخول الى موريتاانيا من أهم المراكز الحدودية خلال الفترة 2019-2023.</t>
  </si>
  <si>
    <t xml:space="preserve">Tableau 4.29: Le nombre de personnes qui ont traversé la frontière pour quiter la Mauritanie depuis les postes frontières les plus importants au cours de la période 2019-2023  </t>
  </si>
  <si>
    <t>الجدول 29.4: عدد الأشخاص الذين عبروا الحدود للخروج من موريتاانيا من أهم المراكز الحدودية خلال الفترة 2019-2023.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</si>
</sst>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00"/>
    <numFmt numFmtId="166" formatCode="_-* #,##0_-;\-* #,##0_-;_-* &quot;-&quot;??_-;_-@_-"/>
    <numFmt numFmtId="167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Sakkal Majalla"/>
    </font>
    <font>
      <b/>
      <sz val="18"/>
      <color theme="1"/>
      <name val="Sakkal Majalla"/>
    </font>
    <font>
      <b/>
      <sz val="18"/>
      <color rgb="FF3F3F3F"/>
      <name val="Sakkal Majalla"/>
    </font>
    <font>
      <sz val="18"/>
      <color rgb="FF3F3F3F"/>
      <name val="Sakkal Majalla"/>
    </font>
    <font>
      <sz val="18"/>
      <color rgb="FF212529"/>
      <name val="Sakkal Majalla"/>
    </font>
    <font>
      <b/>
      <sz val="18"/>
      <color rgb="FF000000"/>
      <name val="Sakkal Majalla"/>
    </font>
    <font>
      <sz val="18"/>
      <name val="Sakkal Majalla"/>
    </font>
    <font>
      <b/>
      <sz val="18"/>
      <name val="Sakkal Majalla"/>
    </font>
    <font>
      <sz val="10"/>
      <name val="MS Sans Serif"/>
      <family val="2"/>
    </font>
    <font>
      <sz val="18"/>
      <color rgb="FF000000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8">
    <border>
      <left/>
      <right/>
      <top/>
      <bottom/>
      <diagonal/>
    </border>
    <border>
      <left/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thin">
        <color indexed="64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249977111117893"/>
      </right>
      <top/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3" tint="-0.249977111117893"/>
      </left>
      <right/>
      <top/>
      <bottom style="thin">
        <color indexed="64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thin">
        <color theme="3" tint="-0.249977111117893"/>
      </bottom>
      <diagonal/>
    </border>
    <border>
      <left style="medium">
        <color theme="3" tint="-0.249977111117893"/>
      </left>
      <right/>
      <top/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-0.249977111117893"/>
      </left>
      <right/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indexed="64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thin">
        <color indexed="64"/>
      </left>
      <right/>
      <top style="medium">
        <color theme="3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/>
      <top/>
      <bottom style="medium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/>
      <bottom/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/>
      <right/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/>
      <top style="medium">
        <color theme="3" tint="-0.249977111117893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theme="3" tint="-0.249977111117893"/>
      </left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medium">
        <color indexed="64"/>
      </left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3F3F3F"/>
      </top>
      <bottom/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 style="medium">
        <color rgb="FF3F3F3F"/>
      </right>
      <top/>
      <bottom/>
      <diagonal/>
    </border>
    <border>
      <left style="medium">
        <color rgb="FF3F3F3F"/>
      </left>
      <right style="medium">
        <color rgb="FF3F3F3F"/>
      </right>
      <top/>
      <bottom/>
      <diagonal/>
    </border>
    <border>
      <left/>
      <right/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 style="medium">
        <color rgb="FF3F3F3F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38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5" fillId="0" borderId="7" xfId="0" applyFont="1" applyBorder="1" applyAlignment="1">
      <alignment horizontal="right" vertical="center" wrapText="1"/>
    </xf>
    <xf numFmtId="164" fontId="5" fillId="0" borderId="17" xfId="2" applyNumberFormat="1" applyFont="1" applyFill="1" applyBorder="1" applyAlignment="1">
      <alignment horizontal="center" vertical="center"/>
    </xf>
    <xf numFmtId="164" fontId="5" fillId="0" borderId="18" xfId="2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5" fillId="0" borderId="20" xfId="0" applyFont="1" applyBorder="1" applyAlignment="1">
      <alignment horizontal="right" vertical="center" wrapText="1"/>
    </xf>
    <xf numFmtId="0" fontId="5" fillId="0" borderId="21" xfId="2" applyNumberFormat="1" applyFont="1" applyBorder="1" applyAlignment="1">
      <alignment horizontal="center" vertical="center"/>
    </xf>
    <xf numFmtId="0" fontId="5" fillId="0" borderId="22" xfId="2" applyNumberFormat="1" applyFont="1" applyBorder="1" applyAlignment="1">
      <alignment horizontal="center" vertical="center"/>
    </xf>
    <xf numFmtId="0" fontId="5" fillId="0" borderId="23" xfId="2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164" fontId="2" fillId="0" borderId="0" xfId="2" applyNumberFormat="1" applyFont="1"/>
    <xf numFmtId="0" fontId="5" fillId="0" borderId="25" xfId="0" applyFont="1" applyBorder="1" applyAlignment="1">
      <alignment horizontal="righ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right" vertical="center" wrapText="1"/>
    </xf>
    <xf numFmtId="0" fontId="5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right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right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40" xfId="0" applyFont="1" applyBorder="1" applyAlignment="1">
      <alignment horizontal="right" vertical="center" wrapText="1"/>
    </xf>
    <xf numFmtId="9" fontId="5" fillId="0" borderId="41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vertical="top" wrapText="1"/>
    </xf>
    <xf numFmtId="0" fontId="5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right"/>
    </xf>
    <xf numFmtId="0" fontId="4" fillId="0" borderId="28" xfId="0" applyFont="1" applyBorder="1" applyAlignment="1">
      <alignment horizontal="center" vertical="center"/>
    </xf>
    <xf numFmtId="0" fontId="4" fillId="0" borderId="42" xfId="0" applyFont="1" applyBorder="1" applyAlignment="1">
      <alignment vertical="top"/>
    </xf>
    <xf numFmtId="0" fontId="3" fillId="0" borderId="43" xfId="0" applyFont="1" applyBorder="1"/>
    <xf numFmtId="0" fontId="3" fillId="0" borderId="0" xfId="0" applyFont="1" applyAlignment="1">
      <alignment horizontal="left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3" fillId="0" borderId="44" xfId="0" applyFont="1" applyBorder="1" applyAlignment="1">
      <alignment horizontal="right"/>
    </xf>
    <xf numFmtId="0" fontId="4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wrapText="1"/>
    </xf>
    <xf numFmtId="0" fontId="4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/>
    </xf>
    <xf numFmtId="0" fontId="7" fillId="0" borderId="46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47" xfId="0" applyFont="1" applyBorder="1" applyAlignment="1">
      <alignment horizontal="right" vertical="center" wrapText="1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right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/>
    </xf>
    <xf numFmtId="0" fontId="4" fillId="0" borderId="53" xfId="0" applyFont="1" applyBorder="1" applyAlignment="1">
      <alignment horizontal="right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57" xfId="0" applyFont="1" applyBorder="1"/>
    <xf numFmtId="4" fontId="8" fillId="0" borderId="7" xfId="0" applyNumberFormat="1" applyFont="1" applyBorder="1" applyAlignment="1">
      <alignment horizontal="center" vertical="top" wrapText="1"/>
    </xf>
    <xf numFmtId="3" fontId="9" fillId="0" borderId="7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9" fillId="0" borderId="7" xfId="0" applyNumberFormat="1" applyFont="1" applyBorder="1" applyAlignment="1">
      <alignment horizontal="center" vertical="top" wrapText="1"/>
    </xf>
    <xf numFmtId="43" fontId="8" fillId="0" borderId="7" xfId="1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right" vertical="top" wrapText="1"/>
    </xf>
    <xf numFmtId="3" fontId="8" fillId="0" borderId="7" xfId="0" applyNumberFormat="1" applyFont="1" applyBorder="1" applyAlignment="1">
      <alignment horizontal="center" vertical="top" wrapText="1"/>
    </xf>
    <xf numFmtId="0" fontId="8" fillId="0" borderId="7" xfId="0" applyFont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wrapText="1"/>
    </xf>
    <xf numFmtId="0" fontId="8" fillId="0" borderId="7" xfId="0" applyFont="1" applyBorder="1" applyAlignment="1">
      <alignment horizontal="right"/>
    </xf>
    <xf numFmtId="0" fontId="9" fillId="0" borderId="7" xfId="0" applyFont="1" applyBorder="1" applyAlignment="1">
      <alignment horizontal="right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0" fontId="9" fillId="0" borderId="59" xfId="0" applyFont="1" applyBorder="1" applyAlignment="1">
      <alignment horizontal="center" vertical="top" wrapText="1"/>
    </xf>
    <xf numFmtId="0" fontId="9" fillId="0" borderId="60" xfId="0" applyFont="1" applyBorder="1" applyAlignment="1">
      <alignment horizontal="center" vertical="top" wrapText="1"/>
    </xf>
    <xf numFmtId="0" fontId="9" fillId="0" borderId="61" xfId="0" applyFont="1" applyBorder="1" applyAlignment="1">
      <alignment horizontal="center" vertical="top" wrapText="1"/>
    </xf>
    <xf numFmtId="0" fontId="9" fillId="0" borderId="62" xfId="0" applyFont="1" applyBorder="1" applyAlignment="1">
      <alignment horizontal="left" vertical="top" wrapText="1"/>
    </xf>
    <xf numFmtId="0" fontId="8" fillId="0" borderId="60" xfId="0" applyFont="1" applyBorder="1"/>
    <xf numFmtId="0" fontId="3" fillId="0" borderId="60" xfId="0" applyFont="1" applyBorder="1" applyAlignment="1">
      <alignment horizontal="left" vertical="top" wrapText="1"/>
    </xf>
    <xf numFmtId="0" fontId="9" fillId="0" borderId="0" xfId="0" applyFont="1" applyAlignment="1">
      <alignment horizontal="right"/>
    </xf>
    <xf numFmtId="0" fontId="9" fillId="0" borderId="60" xfId="0" applyFont="1" applyBorder="1"/>
    <xf numFmtId="0" fontId="4" fillId="0" borderId="0" xfId="0" applyFont="1" applyAlignment="1">
      <alignment horizontal="right" vertical="center" wrapText="1"/>
    </xf>
    <xf numFmtId="0" fontId="4" fillId="0" borderId="63" xfId="0" applyFont="1" applyBorder="1" applyAlignment="1">
      <alignment vertical="center"/>
    </xf>
    <xf numFmtId="3" fontId="8" fillId="0" borderId="11" xfId="0" applyNumberFormat="1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3" fontId="8" fillId="0" borderId="51" xfId="0" applyNumberFormat="1" applyFont="1" applyBorder="1" applyAlignment="1">
      <alignment horizontal="center" vertical="top" wrapText="1"/>
    </xf>
    <xf numFmtId="3" fontId="8" fillId="0" borderId="64" xfId="0" applyNumberFormat="1" applyFont="1" applyBorder="1" applyAlignment="1">
      <alignment horizontal="center" vertical="top" wrapText="1"/>
    </xf>
    <xf numFmtId="0" fontId="8" fillId="0" borderId="11" xfId="0" applyFont="1" applyBorder="1" applyAlignment="1">
      <alignment horizontal="right"/>
    </xf>
    <xf numFmtId="0" fontId="9" fillId="0" borderId="65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center" vertical="top" wrapText="1"/>
    </xf>
    <xf numFmtId="0" fontId="9" fillId="0" borderId="66" xfId="0" applyFont="1" applyBorder="1" applyAlignment="1">
      <alignment horizontal="center" vertical="top" wrapText="1"/>
    </xf>
    <xf numFmtId="0" fontId="9" fillId="0" borderId="67" xfId="0" applyFont="1" applyBorder="1" applyAlignment="1">
      <alignment horizontal="center" vertical="top" wrapText="1"/>
    </xf>
    <xf numFmtId="0" fontId="9" fillId="0" borderId="60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right" vertical="center" wrapText="1"/>
    </xf>
    <xf numFmtId="0" fontId="9" fillId="0" borderId="28" xfId="0" applyFont="1" applyBorder="1" applyAlignment="1">
      <alignment horizontal="center" vertical="top" wrapText="1"/>
    </xf>
    <xf numFmtId="0" fontId="9" fillId="0" borderId="69" xfId="0" applyFont="1" applyBorder="1" applyAlignment="1">
      <alignment horizontal="center" vertical="top" wrapText="1"/>
    </xf>
    <xf numFmtId="0" fontId="9" fillId="0" borderId="70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center" wrapText="1"/>
    </xf>
    <xf numFmtId="0" fontId="9" fillId="0" borderId="13" xfId="0" applyFont="1" applyBorder="1" applyAlignment="1">
      <alignment horizontal="right" vertical="center" wrapText="1"/>
    </xf>
    <xf numFmtId="0" fontId="9" fillId="0" borderId="71" xfId="0" applyFont="1" applyBorder="1" applyAlignment="1">
      <alignment horizontal="center" vertical="top" wrapText="1"/>
    </xf>
    <xf numFmtId="0" fontId="9" fillId="0" borderId="72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73" xfId="0" applyFont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 wrapText="1"/>
    </xf>
    <xf numFmtId="0" fontId="2" fillId="0" borderId="0" xfId="0" applyFont="1" applyAlignment="1">
      <alignment vertical="top"/>
    </xf>
    <xf numFmtId="0" fontId="4" fillId="0" borderId="72" xfId="0" applyFont="1" applyBorder="1" applyAlignment="1">
      <alignment vertical="center"/>
    </xf>
    <xf numFmtId="0" fontId="5" fillId="0" borderId="36" xfId="0" applyFont="1" applyBorder="1" applyAlignment="1">
      <alignment horizontal="right" vertical="center" wrapText="1"/>
    </xf>
    <xf numFmtId="165" fontId="5" fillId="0" borderId="67" xfId="0" applyNumberFormat="1" applyFont="1" applyBorder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0" fontId="5" fillId="0" borderId="66" xfId="0" applyFont="1" applyBorder="1" applyAlignment="1">
      <alignment horizontal="left" vertical="top" wrapText="1"/>
    </xf>
    <xf numFmtId="0" fontId="5" fillId="0" borderId="74" xfId="0" applyFont="1" applyBorder="1" applyAlignment="1">
      <alignment horizontal="right" vertical="center" wrapText="1"/>
    </xf>
    <xf numFmtId="0" fontId="5" fillId="0" borderId="70" xfId="0" applyFont="1" applyBorder="1" applyAlignment="1">
      <alignment horizontal="center" vertical="center"/>
    </xf>
    <xf numFmtId="0" fontId="5" fillId="0" borderId="69" xfId="0" applyFont="1" applyBorder="1" applyAlignment="1">
      <alignment horizontal="left" vertical="center" wrapText="1"/>
    </xf>
    <xf numFmtId="3" fontId="5" fillId="0" borderId="70" xfId="0" applyNumberFormat="1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right" vertical="center"/>
    </xf>
    <xf numFmtId="0" fontId="4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43" xfId="0" applyFont="1" applyBorder="1" applyAlignment="1">
      <alignment vertical="center"/>
    </xf>
    <xf numFmtId="0" fontId="4" fillId="0" borderId="78" xfId="0" applyFont="1" applyBorder="1" applyAlignment="1">
      <alignment vertical="center"/>
    </xf>
    <xf numFmtId="0" fontId="4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left" vertical="center"/>
    </xf>
    <xf numFmtId="0" fontId="4" fillId="0" borderId="51" xfId="0" applyFont="1" applyBorder="1" applyAlignment="1">
      <alignment horizontal="right" vertical="center" wrapText="1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4" fillId="0" borderId="64" xfId="0" applyFont="1" applyBorder="1" applyAlignment="1">
      <alignment horizontal="left" vertical="center"/>
    </xf>
    <xf numFmtId="0" fontId="4" fillId="0" borderId="62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left" vertical="center"/>
    </xf>
    <xf numFmtId="0" fontId="7" fillId="0" borderId="60" xfId="0" applyFont="1" applyBorder="1"/>
    <xf numFmtId="0" fontId="4" fillId="0" borderId="46" xfId="0" applyFont="1" applyBorder="1" applyAlignment="1">
      <alignment vertical="center"/>
    </xf>
    <xf numFmtId="0" fontId="4" fillId="0" borderId="80" xfId="0" applyFont="1" applyBorder="1" applyAlignment="1">
      <alignment horizontal="left" vertical="center"/>
    </xf>
    <xf numFmtId="0" fontId="5" fillId="0" borderId="80" xfId="0" applyFont="1" applyBorder="1" applyAlignment="1">
      <alignment horizontal="left" vertical="center"/>
    </xf>
    <xf numFmtId="0" fontId="4" fillId="0" borderId="81" xfId="0" applyFont="1" applyBorder="1" applyAlignment="1">
      <alignment horizontal="left" vertical="center"/>
    </xf>
    <xf numFmtId="0" fontId="4" fillId="0" borderId="82" xfId="0" applyFont="1" applyBorder="1" applyAlignment="1">
      <alignment horizontal="left" vertical="center"/>
    </xf>
    <xf numFmtId="0" fontId="4" fillId="0" borderId="8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/>
    </xf>
    <xf numFmtId="0" fontId="3" fillId="0" borderId="60" xfId="0" applyFont="1" applyBorder="1"/>
    <xf numFmtId="0" fontId="4" fillId="0" borderId="46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6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/>
    </xf>
    <xf numFmtId="2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center" vertical="center"/>
    </xf>
    <xf numFmtId="0" fontId="5" fillId="0" borderId="85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85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/>
    </xf>
    <xf numFmtId="0" fontId="4" fillId="0" borderId="86" xfId="0" applyFont="1" applyBorder="1" applyAlignment="1">
      <alignment horizontal="right" vertical="center" wrapText="1"/>
    </xf>
    <xf numFmtId="0" fontId="4" fillId="0" borderId="63" xfId="0" applyFont="1" applyBorder="1" applyAlignment="1">
      <alignment horizontal="left" vertical="center"/>
    </xf>
    <xf numFmtId="0" fontId="4" fillId="0" borderId="87" xfId="0" applyFont="1" applyBorder="1" applyAlignment="1">
      <alignment horizontal="right" vertical="center" wrapText="1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/>
    </xf>
    <xf numFmtId="0" fontId="4" fillId="2" borderId="46" xfId="0" applyFont="1" applyFill="1" applyBorder="1" applyAlignment="1">
      <alignment vertical="center"/>
    </xf>
    <xf numFmtId="0" fontId="2" fillId="2" borderId="0" xfId="0" applyFont="1" applyFill="1"/>
    <xf numFmtId="0" fontId="4" fillId="2" borderId="7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166" fontId="5" fillId="2" borderId="7" xfId="1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right"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4" fillId="2" borderId="85" xfId="0" applyFont="1" applyFill="1" applyBorder="1" applyAlignment="1">
      <alignment horizontal="left" vertical="center"/>
    </xf>
    <xf numFmtId="165" fontId="5" fillId="2" borderId="6" xfId="0" applyNumberFormat="1" applyFont="1" applyFill="1" applyBorder="1" applyAlignment="1">
      <alignment horizontal="right" vertical="center"/>
    </xf>
    <xf numFmtId="0" fontId="5" fillId="2" borderId="8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/>
    </xf>
    <xf numFmtId="0" fontId="4" fillId="2" borderId="86" xfId="0" applyFont="1" applyFill="1" applyBorder="1" applyAlignment="1">
      <alignment horizontal="right" vertical="center" wrapText="1"/>
    </xf>
    <xf numFmtId="0" fontId="3" fillId="2" borderId="28" xfId="0" applyFont="1" applyFill="1" applyBorder="1" applyAlignment="1">
      <alignment horizontal="center"/>
    </xf>
    <xf numFmtId="0" fontId="4" fillId="2" borderId="63" xfId="0" applyFont="1" applyFill="1" applyBorder="1" applyAlignment="1">
      <alignment horizontal="left" vertical="center"/>
    </xf>
    <xf numFmtId="0" fontId="4" fillId="2" borderId="87" xfId="0" applyFont="1" applyFill="1" applyBorder="1" applyAlignment="1">
      <alignment horizontal="right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2" borderId="88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2" borderId="90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/>
    </xf>
    <xf numFmtId="0" fontId="4" fillId="2" borderId="89" xfId="0" applyFont="1" applyFill="1" applyBorder="1" applyAlignment="1">
      <alignment horizontal="center" vertical="center"/>
    </xf>
    <xf numFmtId="0" fontId="4" fillId="2" borderId="9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/>
    </xf>
    <xf numFmtId="0" fontId="4" fillId="0" borderId="63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88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2" xfId="0" applyFont="1" applyBorder="1" applyAlignment="1">
      <alignment horizontal="right" vertical="center"/>
    </xf>
    <xf numFmtId="2" fontId="4" fillId="0" borderId="3" xfId="2" applyNumberFormat="1" applyFont="1" applyBorder="1" applyAlignment="1">
      <alignment horizontal="center" vertical="center" wrapText="1"/>
    </xf>
    <xf numFmtId="0" fontId="4" fillId="0" borderId="91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2" fontId="4" fillId="0" borderId="58" xfId="0" applyNumberFormat="1" applyFont="1" applyBorder="1" applyAlignment="1">
      <alignment horizontal="center" vertical="center" wrapText="1"/>
    </xf>
    <xf numFmtId="2" fontId="4" fillId="0" borderId="5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left" vertical="center"/>
    </xf>
    <xf numFmtId="0" fontId="3" fillId="0" borderId="93" xfId="0" applyFont="1" applyBorder="1" applyAlignment="1">
      <alignment horizontal="right" vertical="center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54" xfId="0" applyFont="1" applyBorder="1" applyAlignment="1">
      <alignment vertical="center"/>
    </xf>
    <xf numFmtId="0" fontId="3" fillId="0" borderId="96" xfId="0" applyFont="1" applyBorder="1" applyAlignment="1">
      <alignment horizontal="right"/>
    </xf>
    <xf numFmtId="0" fontId="4" fillId="0" borderId="97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3" fillId="0" borderId="99" xfId="0" applyFont="1" applyBorder="1" applyAlignment="1">
      <alignment horizontal="right"/>
    </xf>
    <xf numFmtId="0" fontId="4" fillId="0" borderId="70" xfId="0" applyFont="1" applyBorder="1" applyAlignment="1">
      <alignment horizontal="center" vertical="center"/>
    </xf>
    <xf numFmtId="0" fontId="4" fillId="0" borderId="100" xfId="0" applyFont="1" applyBorder="1" applyAlignment="1">
      <alignment horizontal="left" vertical="center" wrapText="1"/>
    </xf>
    <xf numFmtId="0" fontId="3" fillId="0" borderId="101" xfId="0" applyFont="1" applyBorder="1" applyAlignment="1">
      <alignment horizontal="right" vertic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10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6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05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106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9" fillId="0" borderId="107" xfId="3" applyFont="1" applyBorder="1" applyAlignment="1">
      <alignment horizontal="right"/>
    </xf>
    <xf numFmtId="0" fontId="9" fillId="0" borderId="46" xfId="3" applyFont="1" applyBorder="1" applyAlignment="1">
      <alignment horizontal="right"/>
    </xf>
    <xf numFmtId="0" fontId="4" fillId="0" borderId="46" xfId="0" applyFont="1" applyBorder="1" applyAlignment="1">
      <alignment horizontal="left" vertical="center"/>
    </xf>
    <xf numFmtId="0" fontId="7" fillId="0" borderId="4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0" xfId="3" applyFont="1" applyBorder="1"/>
    <xf numFmtId="0" fontId="4" fillId="0" borderId="5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108" xfId="3" applyFont="1" applyBorder="1" applyAlignment="1">
      <alignment vertical="top"/>
    </xf>
    <xf numFmtId="0" fontId="4" fillId="0" borderId="109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4" fillId="0" borderId="112" xfId="0" applyFont="1" applyBorder="1" applyAlignment="1">
      <alignment horizontal="left" vertical="center"/>
    </xf>
    <xf numFmtId="0" fontId="4" fillId="0" borderId="113" xfId="0" applyFont="1" applyBorder="1" applyAlignment="1">
      <alignment horizontal="center" vertical="center"/>
    </xf>
    <xf numFmtId="0" fontId="4" fillId="0" borderId="114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4" fillId="0" borderId="116" xfId="0" applyFont="1" applyBorder="1" applyAlignment="1">
      <alignment horizontal="left" vertical="center"/>
    </xf>
    <xf numFmtId="0" fontId="4" fillId="0" borderId="113" xfId="0" applyFont="1" applyBorder="1" applyAlignment="1">
      <alignment horizontal="center" vertical="center" wrapText="1"/>
    </xf>
    <xf numFmtId="0" fontId="4" fillId="0" borderId="114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8" fillId="0" borderId="81" xfId="3" applyFont="1" applyBorder="1"/>
    <xf numFmtId="0" fontId="7" fillId="0" borderId="75" xfId="0" applyFont="1" applyBorder="1" applyAlignment="1">
      <alignment vertical="center" wrapText="1"/>
    </xf>
    <xf numFmtId="0" fontId="4" fillId="0" borderId="117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 wrapText="1"/>
    </xf>
    <xf numFmtId="0" fontId="4" fillId="0" borderId="118" xfId="0" applyFont="1" applyBorder="1" applyAlignment="1">
      <alignment horizontal="left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7" xfId="0" applyFont="1" applyBorder="1" applyAlignment="1">
      <alignment horizontal="right"/>
    </xf>
    <xf numFmtId="0" fontId="3" fillId="0" borderId="7" xfId="0" applyFont="1" applyBorder="1"/>
    <xf numFmtId="0" fontId="3" fillId="0" borderId="54" xfId="0" applyFont="1" applyBorder="1"/>
    <xf numFmtId="0" fontId="3" fillId="0" borderId="119" xfId="0" applyFont="1" applyBorder="1" applyAlignment="1">
      <alignment vertical="top"/>
    </xf>
    <xf numFmtId="0" fontId="4" fillId="0" borderId="50" xfId="0" applyFont="1" applyBorder="1" applyAlignment="1">
      <alignment vertical="top" wrapText="1"/>
    </xf>
    <xf numFmtId="0" fontId="3" fillId="0" borderId="120" xfId="0" applyFont="1" applyBorder="1" applyAlignment="1">
      <alignment vertical="top"/>
    </xf>
    <xf numFmtId="0" fontId="4" fillId="0" borderId="100" xfId="0" applyFont="1" applyBorder="1" applyAlignment="1">
      <alignment horizontal="left" vertical="top" wrapText="1"/>
    </xf>
    <xf numFmtId="0" fontId="4" fillId="0" borderId="121" xfId="0" applyFont="1" applyBorder="1" applyAlignment="1">
      <alignment horizontal="center" vertical="center"/>
    </xf>
    <xf numFmtId="0" fontId="4" fillId="0" borderId="122" xfId="0" applyFont="1" applyBorder="1" applyAlignment="1">
      <alignment horizontal="center" vertical="center"/>
    </xf>
    <xf numFmtId="0" fontId="3" fillId="0" borderId="123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6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124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2" fillId="0" borderId="121" xfId="0" applyFont="1" applyBorder="1"/>
    <xf numFmtId="0" fontId="2" fillId="0" borderId="56" xfId="0" applyFont="1" applyBorder="1"/>
    <xf numFmtId="0" fontId="3" fillId="0" borderId="125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123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60" xfId="0" applyFont="1" applyBorder="1" applyAlignment="1">
      <alignment vertical="top"/>
    </xf>
    <xf numFmtId="0" fontId="3" fillId="0" borderId="7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 readingOrder="2"/>
    </xf>
    <xf numFmtId="0" fontId="3" fillId="0" borderId="7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center" vertical="center" readingOrder="2"/>
    </xf>
    <xf numFmtId="0" fontId="3" fillId="0" borderId="32" xfId="0" applyFont="1" applyBorder="1" applyAlignment="1">
      <alignment horizontal="right" vertical="center" wrapText="1" readingOrder="2"/>
    </xf>
    <xf numFmtId="0" fontId="3" fillId="0" borderId="126" xfId="0" applyFont="1" applyBorder="1" applyAlignment="1">
      <alignment horizontal="center" vertical="center" wrapText="1" readingOrder="2"/>
    </xf>
    <xf numFmtId="0" fontId="3" fillId="0" borderId="32" xfId="0" applyFont="1" applyBorder="1" applyAlignment="1">
      <alignment horizontal="left" vertical="center" wrapText="1" readingOrder="2"/>
    </xf>
    <xf numFmtId="0" fontId="2" fillId="0" borderId="32" xfId="0" applyFont="1" applyBorder="1" applyAlignment="1">
      <alignment horizontal="right" vertical="center" wrapText="1" readingOrder="2"/>
    </xf>
    <xf numFmtId="0" fontId="2" fillId="0" borderId="126" xfId="0" applyFont="1" applyBorder="1" applyAlignment="1">
      <alignment horizontal="center" vertical="center" wrapText="1" readingOrder="2"/>
    </xf>
    <xf numFmtId="0" fontId="2" fillId="0" borderId="32" xfId="0" applyFont="1" applyBorder="1" applyAlignment="1">
      <alignment horizontal="left" vertical="center" wrapText="1" readingOrder="2"/>
    </xf>
    <xf numFmtId="0" fontId="11" fillId="0" borderId="126" xfId="0" applyFont="1" applyBorder="1" applyAlignment="1">
      <alignment horizontal="center" vertical="center" wrapText="1" readingOrder="2"/>
    </xf>
    <xf numFmtId="0" fontId="3" fillId="0" borderId="53" xfId="0" applyFont="1" applyBorder="1" applyAlignment="1">
      <alignment horizontal="right" vertical="center" wrapText="1" readingOrder="2"/>
    </xf>
    <xf numFmtId="0" fontId="3" fillId="0" borderId="127" xfId="0" applyFont="1" applyBorder="1" applyAlignment="1">
      <alignment horizontal="center" vertical="center" wrapText="1" readingOrder="2"/>
    </xf>
    <xf numFmtId="0" fontId="3" fillId="0" borderId="53" xfId="0" applyFont="1" applyBorder="1" applyAlignment="1">
      <alignment horizontal="left" vertical="center" wrapText="1" readingOrder="2"/>
    </xf>
    <xf numFmtId="0" fontId="3" fillId="0" borderId="57" xfId="0" applyFont="1" applyBorder="1" applyAlignment="1">
      <alignment horizontal="left" vertical="center" wrapText="1" readingOrder="2"/>
    </xf>
    <xf numFmtId="0" fontId="3" fillId="0" borderId="0" xfId="0" applyFont="1" applyAlignment="1">
      <alignment horizontal="right" vertical="center" readingOrder="2"/>
    </xf>
  </cellXfs>
  <cellStyles count="4">
    <cellStyle name="Milliers" xfId="1" builtinId="3"/>
    <cellStyle name="Normal" xfId="0" builtinId="0"/>
    <cellStyle name="Normal 2 2" xfId="3" xr:uid="{7DFB5AD6-F981-4677-872C-05DAA8D186E3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22DD-CC5F-424F-88A0-6E6994BD8897}">
  <dimension ref="A1:G7"/>
  <sheetViews>
    <sheetView tabSelected="1" zoomScale="110" zoomScaleNormal="110" workbookViewId="0">
      <selection activeCell="A7" sqref="A7"/>
    </sheetView>
  </sheetViews>
  <sheetFormatPr baseColWidth="10" defaultColWidth="17.5546875" defaultRowHeight="26.4" x14ac:dyDescent="0.7"/>
  <cols>
    <col min="1" max="16384" width="17.5546875" style="1"/>
  </cols>
  <sheetData>
    <row r="1" spans="1:7" x14ac:dyDescent="0.7">
      <c r="C1" s="22"/>
      <c r="D1" s="22"/>
      <c r="E1" s="22"/>
      <c r="F1" s="23"/>
      <c r="G1" s="22" t="s">
        <v>8</v>
      </c>
    </row>
    <row r="2" spans="1:7" ht="27" thickBot="1" x14ac:dyDescent="0.75">
      <c r="A2" s="22" t="s">
        <v>7</v>
      </c>
      <c r="B2" s="22"/>
      <c r="C2" s="22"/>
    </row>
    <row r="3" spans="1:7" x14ac:dyDescent="0.7">
      <c r="A3" s="21" t="s">
        <v>6</v>
      </c>
      <c r="B3" s="20" t="s">
        <v>5</v>
      </c>
      <c r="C3" s="20"/>
      <c r="D3" s="20"/>
      <c r="E3" s="20"/>
      <c r="F3" s="19"/>
      <c r="G3" s="18" t="s">
        <v>4</v>
      </c>
    </row>
    <row r="4" spans="1:7" x14ac:dyDescent="0.7">
      <c r="A4" s="17"/>
      <c r="B4" s="16">
        <v>2019</v>
      </c>
      <c r="C4" s="16">
        <v>2020</v>
      </c>
      <c r="D4" s="16">
        <v>2021</v>
      </c>
      <c r="E4" s="15">
        <v>2022</v>
      </c>
      <c r="F4" s="14">
        <v>2023</v>
      </c>
      <c r="G4" s="13"/>
    </row>
    <row r="5" spans="1:7" ht="52.8" x14ac:dyDescent="0.7">
      <c r="A5" s="12" t="s">
        <v>3</v>
      </c>
      <c r="B5" s="11">
        <v>94</v>
      </c>
      <c r="C5" s="11">
        <v>97</v>
      </c>
      <c r="D5" s="11">
        <v>94</v>
      </c>
      <c r="E5" s="10">
        <v>97</v>
      </c>
      <c r="F5" s="9">
        <v>86</v>
      </c>
      <c r="G5" s="8" t="s">
        <v>2</v>
      </c>
    </row>
    <row r="6" spans="1:7" ht="53.4" thickBot="1" x14ac:dyDescent="0.75">
      <c r="A6" s="7" t="s">
        <v>1</v>
      </c>
      <c r="B6" s="6">
        <v>2</v>
      </c>
      <c r="C6" s="6">
        <v>3</v>
      </c>
      <c r="D6" s="6">
        <v>3</v>
      </c>
      <c r="E6" s="5">
        <v>3</v>
      </c>
      <c r="F6" s="4">
        <v>1</v>
      </c>
      <c r="G6" s="3" t="s">
        <v>0</v>
      </c>
    </row>
    <row r="7" spans="1:7" x14ac:dyDescent="0.7">
      <c r="A7" s="2"/>
    </row>
  </sheetData>
  <mergeCells count="3">
    <mergeCell ref="A3:A4"/>
    <mergeCell ref="B3:F3"/>
    <mergeCell ref="G3:G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9024-6452-4F5E-90A4-BD2C3719B16F}">
  <dimension ref="A1:H10"/>
  <sheetViews>
    <sheetView workbookViewId="0">
      <selection activeCell="A7" sqref="A7"/>
    </sheetView>
  </sheetViews>
  <sheetFormatPr baseColWidth="10" defaultRowHeight="26.4" x14ac:dyDescent="0.7"/>
  <cols>
    <col min="1" max="1" width="37.44140625" style="1" customWidth="1"/>
    <col min="2" max="5" width="11.5546875" style="1"/>
    <col min="6" max="6" width="22.109375" style="1" customWidth="1"/>
    <col min="7" max="7" width="21.21875" style="1" customWidth="1"/>
    <col min="8" max="16384" width="11.5546875" style="1"/>
  </cols>
  <sheetData>
    <row r="1" spans="1:8" x14ac:dyDescent="0.7">
      <c r="G1" s="22" t="s">
        <v>127</v>
      </c>
    </row>
    <row r="2" spans="1:8" ht="27.6" customHeight="1" thickBot="1" x14ac:dyDescent="0.75">
      <c r="A2" s="162" t="s">
        <v>126</v>
      </c>
      <c r="B2" s="161"/>
      <c r="C2" s="161"/>
      <c r="D2" s="161"/>
      <c r="E2" s="161"/>
      <c r="F2" s="161"/>
      <c r="G2" s="160"/>
      <c r="H2" s="160"/>
    </row>
    <row r="3" spans="1:8" x14ac:dyDescent="0.7">
      <c r="A3" s="159" t="s">
        <v>26</v>
      </c>
      <c r="B3" s="158">
        <v>2019</v>
      </c>
      <c r="C3" s="158">
        <v>2020</v>
      </c>
      <c r="D3" s="158">
        <v>2021</v>
      </c>
      <c r="E3" s="49">
        <v>2022</v>
      </c>
      <c r="F3" s="49">
        <v>2023</v>
      </c>
      <c r="G3" s="157" t="s">
        <v>25</v>
      </c>
    </row>
    <row r="4" spans="1:8" x14ac:dyDescent="0.7">
      <c r="A4" s="153" t="s">
        <v>125</v>
      </c>
      <c r="B4" s="156">
        <v>4077347</v>
      </c>
      <c r="C4" s="156">
        <v>4173077</v>
      </c>
      <c r="D4" s="156">
        <v>4271197</v>
      </c>
      <c r="E4" s="155">
        <v>4372037</v>
      </c>
      <c r="F4" s="154">
        <v>4475683</v>
      </c>
      <c r="G4" s="151" t="s">
        <v>124</v>
      </c>
    </row>
    <row r="5" spans="1:8" x14ac:dyDescent="0.7">
      <c r="A5" s="153" t="s">
        <v>123</v>
      </c>
      <c r="B5" s="44">
        <v>1902</v>
      </c>
      <c r="C5" s="44">
        <v>1872</v>
      </c>
      <c r="D5" s="44">
        <v>1916</v>
      </c>
      <c r="E5" s="152">
        <v>2303</v>
      </c>
      <c r="F5" s="152">
        <v>2271</v>
      </c>
      <c r="G5" s="151" t="s">
        <v>122</v>
      </c>
    </row>
    <row r="6" spans="1:8" ht="79.8" thickBot="1" x14ac:dyDescent="0.75">
      <c r="A6" s="150" t="s">
        <v>121</v>
      </c>
      <c r="B6" s="149">
        <f>B5*100000/B4</f>
        <v>46.647979678943194</v>
      </c>
      <c r="C6" s="149">
        <f>C5*100000/C4</f>
        <v>44.858985348221466</v>
      </c>
      <c r="D6" s="149">
        <f>D5*100000/D4</f>
        <v>44.85861925825477</v>
      </c>
      <c r="E6" s="148">
        <f>E5*100000/E4</f>
        <v>52.675674977133085</v>
      </c>
      <c r="F6" s="148">
        <f>F5*100000/F4</f>
        <v>50.74085899291795</v>
      </c>
      <c r="G6" s="147" t="s">
        <v>120</v>
      </c>
    </row>
    <row r="7" spans="1:8" ht="18.600000000000001" customHeight="1" x14ac:dyDescent="0.7">
      <c r="A7" s="121" t="s">
        <v>105</v>
      </c>
      <c r="B7" s="146"/>
      <c r="F7" s="120" t="s">
        <v>104</v>
      </c>
      <c r="G7" s="120"/>
    </row>
    <row r="10" spans="1:8" x14ac:dyDescent="0.7">
      <c r="D10" s="145"/>
    </row>
  </sheetData>
  <mergeCells count="1">
    <mergeCell ref="F7:G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8995-B66A-4D25-9B61-A1D32351D152}">
  <dimension ref="A3:Q13"/>
  <sheetViews>
    <sheetView topLeftCell="A3" workbookViewId="0">
      <selection activeCell="A7" sqref="A7"/>
    </sheetView>
  </sheetViews>
  <sheetFormatPr baseColWidth="10" defaultRowHeight="26.4" x14ac:dyDescent="0.7"/>
  <cols>
    <col min="1" max="1" width="18.21875" style="1" customWidth="1"/>
    <col min="2" max="2" width="13.77734375" style="1" customWidth="1"/>
    <col min="3" max="16" width="11.5546875" style="1"/>
    <col min="17" max="17" width="12.21875" style="1" customWidth="1"/>
    <col min="18" max="16384" width="11.5546875" style="1"/>
  </cols>
  <sheetData>
    <row r="3" spans="1:17" ht="21" customHeight="1" x14ac:dyDescent="0.7"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 t="s">
        <v>145</v>
      </c>
    </row>
    <row r="4" spans="1:17" ht="22.8" customHeight="1" x14ac:dyDescent="0.7">
      <c r="A4" s="186" t="s">
        <v>144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x14ac:dyDescent="0.7">
      <c r="A5" s="185" t="s">
        <v>143</v>
      </c>
      <c r="B5" s="184">
        <v>2019</v>
      </c>
      <c r="C5" s="183"/>
      <c r="D5" s="182"/>
      <c r="E5" s="184">
        <v>2020</v>
      </c>
      <c r="F5" s="183"/>
      <c r="G5" s="182"/>
      <c r="H5" s="184">
        <v>2021</v>
      </c>
      <c r="I5" s="183"/>
      <c r="J5" s="182"/>
      <c r="K5" s="184">
        <v>2022</v>
      </c>
      <c r="L5" s="183"/>
      <c r="M5" s="182"/>
      <c r="N5" s="184">
        <v>2023</v>
      </c>
      <c r="O5" s="183"/>
      <c r="P5" s="182"/>
      <c r="Q5" s="181" t="s">
        <v>142</v>
      </c>
    </row>
    <row r="6" spans="1:17" x14ac:dyDescent="0.7">
      <c r="A6" s="180"/>
      <c r="B6" s="179" t="s">
        <v>141</v>
      </c>
      <c r="C6" s="179" t="s">
        <v>140</v>
      </c>
      <c r="D6" s="179" t="s">
        <v>139</v>
      </c>
      <c r="E6" s="178" t="s">
        <v>141</v>
      </c>
      <c r="F6" s="178" t="s">
        <v>140</v>
      </c>
      <c r="G6" s="178" t="s">
        <v>139</v>
      </c>
      <c r="H6" s="178" t="s">
        <v>141</v>
      </c>
      <c r="I6" s="178" t="s">
        <v>140</v>
      </c>
      <c r="J6" s="178" t="s">
        <v>139</v>
      </c>
      <c r="K6" s="178" t="s">
        <v>141</v>
      </c>
      <c r="L6" s="178" t="s">
        <v>140</v>
      </c>
      <c r="M6" s="178" t="s">
        <v>139</v>
      </c>
      <c r="N6" s="178" t="s">
        <v>141</v>
      </c>
      <c r="O6" s="178" t="s">
        <v>140</v>
      </c>
      <c r="P6" s="178" t="s">
        <v>139</v>
      </c>
      <c r="Q6" s="177"/>
    </row>
    <row r="7" spans="1:17" x14ac:dyDescent="0.7">
      <c r="A7" s="176"/>
      <c r="B7" s="62" t="s">
        <v>138</v>
      </c>
      <c r="C7" s="175" t="s">
        <v>113</v>
      </c>
      <c r="D7" s="62" t="s">
        <v>110</v>
      </c>
      <c r="E7" s="62" t="s">
        <v>138</v>
      </c>
      <c r="F7" s="175" t="s">
        <v>113</v>
      </c>
      <c r="G7" s="62" t="s">
        <v>110</v>
      </c>
      <c r="H7" s="62" t="s">
        <v>138</v>
      </c>
      <c r="I7" s="175" t="s">
        <v>113</v>
      </c>
      <c r="J7" s="62" t="s">
        <v>110</v>
      </c>
      <c r="K7" s="62" t="s">
        <v>138</v>
      </c>
      <c r="L7" s="175" t="s">
        <v>113</v>
      </c>
      <c r="M7" s="62" t="s">
        <v>110</v>
      </c>
      <c r="N7" s="62" t="s">
        <v>138</v>
      </c>
      <c r="O7" s="175" t="s">
        <v>113</v>
      </c>
      <c r="P7" s="62" t="s">
        <v>110</v>
      </c>
      <c r="Q7" s="174"/>
    </row>
    <row r="8" spans="1:17" x14ac:dyDescent="0.7">
      <c r="A8" s="29" t="s">
        <v>137</v>
      </c>
      <c r="B8" s="170">
        <v>760</v>
      </c>
      <c r="C8" s="11"/>
      <c r="D8" s="171">
        <f>+B8+C8</f>
        <v>760</v>
      </c>
      <c r="E8" s="11">
        <v>609</v>
      </c>
      <c r="F8" s="172"/>
      <c r="G8" s="11">
        <f>+E8+F8</f>
        <v>609</v>
      </c>
      <c r="H8" s="171">
        <v>935</v>
      </c>
      <c r="I8" s="11"/>
      <c r="J8" s="170">
        <f>+H8+I8</f>
        <v>935</v>
      </c>
      <c r="K8" s="169">
        <v>1039</v>
      </c>
      <c r="L8" s="173"/>
      <c r="M8" s="169">
        <f>+K8+L8</f>
        <v>1039</v>
      </c>
      <c r="N8" s="169">
        <v>1017</v>
      </c>
      <c r="O8" s="173"/>
      <c r="P8" s="169">
        <f>+N8</f>
        <v>1017</v>
      </c>
      <c r="Q8" s="168" t="s">
        <v>136</v>
      </c>
    </row>
    <row r="9" spans="1:17" x14ac:dyDescent="0.7">
      <c r="A9" s="29" t="s">
        <v>135</v>
      </c>
      <c r="B9" s="170">
        <v>102</v>
      </c>
      <c r="C9" s="11"/>
      <c r="D9" s="171">
        <f>+B9+C9</f>
        <v>102</v>
      </c>
      <c r="E9" s="11">
        <v>84</v>
      </c>
      <c r="F9" s="172"/>
      <c r="G9" s="11">
        <f>+E9+F9</f>
        <v>84</v>
      </c>
      <c r="H9" s="171">
        <v>108</v>
      </c>
      <c r="I9" s="11"/>
      <c r="J9" s="170">
        <f>+H9+I9</f>
        <v>108</v>
      </c>
      <c r="K9" s="11">
        <v>115</v>
      </c>
      <c r="L9" s="170"/>
      <c r="M9" s="11">
        <f>+K9+L9</f>
        <v>115</v>
      </c>
      <c r="N9" s="11">
        <v>108</v>
      </c>
      <c r="O9" s="170"/>
      <c r="P9" s="169">
        <f>+N9</f>
        <v>108</v>
      </c>
      <c r="Q9" s="168" t="s">
        <v>134</v>
      </c>
    </row>
    <row r="10" spans="1:17" x14ac:dyDescent="0.7">
      <c r="A10" s="29" t="s">
        <v>133</v>
      </c>
      <c r="B10" s="170">
        <v>422</v>
      </c>
      <c r="C10" s="11">
        <v>5</v>
      </c>
      <c r="D10" s="171">
        <f>+B10+C10</f>
        <v>427</v>
      </c>
      <c r="E10" s="11">
        <v>334</v>
      </c>
      <c r="F10" s="172">
        <v>8</v>
      </c>
      <c r="G10" s="11">
        <f>+E10+F10</f>
        <v>342</v>
      </c>
      <c r="H10" s="171">
        <v>355</v>
      </c>
      <c r="I10" s="11">
        <v>4</v>
      </c>
      <c r="J10" s="170">
        <f>+H10+I10</f>
        <v>359</v>
      </c>
      <c r="K10" s="11">
        <v>371</v>
      </c>
      <c r="L10" s="170">
        <v>12</v>
      </c>
      <c r="M10" s="11">
        <f>+K10+L10</f>
        <v>383</v>
      </c>
      <c r="N10" s="11">
        <v>312</v>
      </c>
      <c r="O10" s="170"/>
      <c r="P10" s="169">
        <f>+N10</f>
        <v>312</v>
      </c>
      <c r="Q10" s="168" t="s">
        <v>132</v>
      </c>
    </row>
    <row r="11" spans="1:17" x14ac:dyDescent="0.7">
      <c r="A11" s="29" t="s">
        <v>131</v>
      </c>
      <c r="B11" s="170">
        <v>589</v>
      </c>
      <c r="C11" s="11"/>
      <c r="D11" s="171">
        <f>+B11+C11</f>
        <v>589</v>
      </c>
      <c r="E11" s="11">
        <v>288</v>
      </c>
      <c r="F11" s="172"/>
      <c r="G11" s="11">
        <f>+E11+F11</f>
        <v>288</v>
      </c>
      <c r="H11" s="171">
        <v>444</v>
      </c>
      <c r="I11" s="11"/>
      <c r="J11" s="170">
        <f>+H11+I11</f>
        <v>444</v>
      </c>
      <c r="K11" s="11">
        <v>221</v>
      </c>
      <c r="L11" s="170"/>
      <c r="M11" s="11">
        <f>+K11+L11</f>
        <v>221</v>
      </c>
      <c r="N11" s="11">
        <v>268</v>
      </c>
      <c r="O11" s="170"/>
      <c r="P11" s="169">
        <f>+N11</f>
        <v>268</v>
      </c>
      <c r="Q11" s="168" t="s">
        <v>130</v>
      </c>
    </row>
    <row r="12" spans="1:17" ht="27" thickBot="1" x14ac:dyDescent="0.75">
      <c r="A12" s="167" t="s">
        <v>129</v>
      </c>
      <c r="B12" s="164">
        <v>0</v>
      </c>
      <c r="C12" s="164">
        <v>26</v>
      </c>
      <c r="D12" s="166">
        <f>+B12+C12</f>
        <v>26</v>
      </c>
      <c r="E12" s="164">
        <v>0</v>
      </c>
      <c r="F12" s="164">
        <v>20</v>
      </c>
      <c r="G12" s="165">
        <f>+E12+F12</f>
        <v>20</v>
      </c>
      <c r="H12" s="166">
        <v>0</v>
      </c>
      <c r="I12" s="165">
        <v>44</v>
      </c>
      <c r="J12" s="164">
        <f>+H12+I12</f>
        <v>44</v>
      </c>
      <c r="K12" s="165">
        <v>0</v>
      </c>
      <c r="L12" s="164">
        <v>41</v>
      </c>
      <c r="M12" s="164">
        <f>+K12+L12</f>
        <v>41</v>
      </c>
      <c r="N12" s="165">
        <v>0</v>
      </c>
      <c r="O12" s="164">
        <v>35</v>
      </c>
      <c r="P12" s="164">
        <v>35</v>
      </c>
      <c r="Q12" s="163" t="s">
        <v>128</v>
      </c>
    </row>
    <row r="13" spans="1:17" ht="16.2" customHeight="1" x14ac:dyDescent="0.7">
      <c r="A13" s="121" t="s">
        <v>105</v>
      </c>
      <c r="B13" s="146"/>
      <c r="Q13" s="22" t="s">
        <v>104</v>
      </c>
    </row>
  </sheetData>
  <mergeCells count="7">
    <mergeCell ref="A5:A7"/>
    <mergeCell ref="K5:M5"/>
    <mergeCell ref="N5:P5"/>
    <mergeCell ref="Q5:Q7"/>
    <mergeCell ref="B5:D5"/>
    <mergeCell ref="E5:G5"/>
    <mergeCell ref="H5:J5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B785-79C1-43DD-B297-5C6E748D4925}">
  <dimension ref="A1:Q11"/>
  <sheetViews>
    <sheetView workbookViewId="0">
      <selection activeCell="A7" sqref="A7"/>
    </sheetView>
  </sheetViews>
  <sheetFormatPr baseColWidth="10" defaultRowHeight="26.4" x14ac:dyDescent="0.7"/>
  <cols>
    <col min="1" max="1" width="20.77734375" style="1" customWidth="1"/>
    <col min="2" max="16384" width="11.5546875" style="1"/>
  </cols>
  <sheetData>
    <row r="1" spans="1:17" x14ac:dyDescent="0.7">
      <c r="Q1" s="30" t="s">
        <v>151</v>
      </c>
    </row>
    <row r="2" spans="1:17" ht="27" thickBot="1" x14ac:dyDescent="0.75">
      <c r="A2" s="197" t="s">
        <v>150</v>
      </c>
      <c r="H2" s="197"/>
      <c r="I2" s="197"/>
      <c r="J2" s="197"/>
      <c r="K2" s="197"/>
      <c r="L2" s="197"/>
      <c r="M2" s="197"/>
    </row>
    <row r="3" spans="1:17" x14ac:dyDescent="0.7">
      <c r="A3" s="196" t="s">
        <v>143</v>
      </c>
      <c r="B3" s="195">
        <v>2019</v>
      </c>
      <c r="C3" s="183"/>
      <c r="D3" s="182"/>
      <c r="E3" s="184">
        <v>2020</v>
      </c>
      <c r="F3" s="183"/>
      <c r="G3" s="182"/>
      <c r="H3" s="184">
        <v>2021</v>
      </c>
      <c r="I3" s="183"/>
      <c r="J3" s="182"/>
      <c r="K3" s="194">
        <v>2022</v>
      </c>
      <c r="L3" s="193"/>
      <c r="M3" s="192"/>
      <c r="N3" s="194">
        <v>2023</v>
      </c>
      <c r="O3" s="193"/>
      <c r="P3" s="192"/>
      <c r="Q3" s="181" t="s">
        <v>142</v>
      </c>
    </row>
    <row r="4" spans="1:17" x14ac:dyDescent="0.7">
      <c r="A4" s="191"/>
      <c r="B4" s="179" t="s">
        <v>149</v>
      </c>
      <c r="C4" s="179" t="s">
        <v>148</v>
      </c>
      <c r="D4" s="179" t="s">
        <v>139</v>
      </c>
      <c r="E4" s="179" t="s">
        <v>149</v>
      </c>
      <c r="F4" s="179" t="s">
        <v>148</v>
      </c>
      <c r="G4" s="179" t="s">
        <v>139</v>
      </c>
      <c r="H4" s="179" t="s">
        <v>149</v>
      </c>
      <c r="I4" s="179" t="s">
        <v>148</v>
      </c>
      <c r="J4" s="179" t="s">
        <v>139</v>
      </c>
      <c r="K4" s="179" t="s">
        <v>149</v>
      </c>
      <c r="L4" s="179" t="s">
        <v>148</v>
      </c>
      <c r="M4" s="179" t="s">
        <v>139</v>
      </c>
      <c r="N4" s="179" t="s">
        <v>149</v>
      </c>
      <c r="O4" s="179" t="s">
        <v>148</v>
      </c>
      <c r="P4" s="179" t="s">
        <v>139</v>
      </c>
      <c r="Q4" s="177"/>
    </row>
    <row r="5" spans="1:17" x14ac:dyDescent="0.7">
      <c r="A5" s="190"/>
      <c r="B5" s="62" t="s">
        <v>147</v>
      </c>
      <c r="C5" s="175" t="s">
        <v>146</v>
      </c>
      <c r="D5" s="62" t="s">
        <v>110</v>
      </c>
      <c r="E5" s="62" t="s">
        <v>147</v>
      </c>
      <c r="F5" s="175" t="s">
        <v>146</v>
      </c>
      <c r="G5" s="62" t="s">
        <v>110</v>
      </c>
      <c r="H5" s="62" t="s">
        <v>147</v>
      </c>
      <c r="I5" s="175" t="s">
        <v>146</v>
      </c>
      <c r="J5" s="62" t="s">
        <v>110</v>
      </c>
      <c r="K5" s="62" t="s">
        <v>147</v>
      </c>
      <c r="L5" s="175" t="s">
        <v>146</v>
      </c>
      <c r="M5" s="62" t="s">
        <v>110</v>
      </c>
      <c r="N5" s="62" t="s">
        <v>147</v>
      </c>
      <c r="O5" s="175" t="s">
        <v>146</v>
      </c>
      <c r="P5" s="62" t="s">
        <v>110</v>
      </c>
      <c r="Q5" s="174"/>
    </row>
    <row r="6" spans="1:17" x14ac:dyDescent="0.7">
      <c r="A6" s="189" t="s">
        <v>137</v>
      </c>
      <c r="B6" s="170">
        <v>760</v>
      </c>
      <c r="C6" s="11"/>
      <c r="D6" s="171">
        <f>+B6+C6</f>
        <v>760</v>
      </c>
      <c r="E6" s="170">
        <v>609</v>
      </c>
      <c r="F6" s="11"/>
      <c r="G6" s="171">
        <f>E6+F6</f>
        <v>609</v>
      </c>
      <c r="H6" s="170">
        <v>935</v>
      </c>
      <c r="I6" s="11"/>
      <c r="J6" s="171">
        <f>+H6+I6</f>
        <v>935</v>
      </c>
      <c r="K6" s="170">
        <v>1039</v>
      </c>
      <c r="L6" s="11"/>
      <c r="M6" s="171">
        <f>+K6+L6</f>
        <v>1039</v>
      </c>
      <c r="N6" s="170">
        <v>1017</v>
      </c>
      <c r="O6" s="11"/>
      <c r="P6" s="171">
        <f>+N6+O6</f>
        <v>1017</v>
      </c>
      <c r="Q6" s="168" t="s">
        <v>136</v>
      </c>
    </row>
    <row r="7" spans="1:17" x14ac:dyDescent="0.7">
      <c r="A7" s="189" t="s">
        <v>135</v>
      </c>
      <c r="B7" s="170">
        <v>102</v>
      </c>
      <c r="C7" s="11"/>
      <c r="D7" s="171">
        <f>+B7+C7</f>
        <v>102</v>
      </c>
      <c r="E7" s="170">
        <v>84</v>
      </c>
      <c r="F7" s="11"/>
      <c r="G7" s="171">
        <f>E7+F7</f>
        <v>84</v>
      </c>
      <c r="H7" s="170">
        <v>108</v>
      </c>
      <c r="I7" s="11"/>
      <c r="J7" s="171">
        <f>+H7+I7</f>
        <v>108</v>
      </c>
      <c r="K7" s="170">
        <v>115</v>
      </c>
      <c r="L7" s="11"/>
      <c r="M7" s="171">
        <f>+K7+L7</f>
        <v>115</v>
      </c>
      <c r="N7" s="170">
        <v>108</v>
      </c>
      <c r="O7" s="11"/>
      <c r="P7" s="171">
        <f>+N7+O7</f>
        <v>108</v>
      </c>
      <c r="Q7" s="168" t="s">
        <v>134</v>
      </c>
    </row>
    <row r="8" spans="1:17" x14ac:dyDescent="0.7">
      <c r="A8" s="189" t="s">
        <v>133</v>
      </c>
      <c r="B8" s="170">
        <v>413</v>
      </c>
      <c r="C8" s="11">
        <v>14</v>
      </c>
      <c r="D8" s="171">
        <f>+B8+C8</f>
        <v>427</v>
      </c>
      <c r="E8" s="170">
        <v>335</v>
      </c>
      <c r="F8" s="11">
        <v>7</v>
      </c>
      <c r="G8" s="171">
        <f>E8+F8</f>
        <v>342</v>
      </c>
      <c r="H8" s="170">
        <v>358</v>
      </c>
      <c r="I8" s="11">
        <v>1</v>
      </c>
      <c r="J8" s="171">
        <f>+H8+I8</f>
        <v>359</v>
      </c>
      <c r="K8" s="170">
        <v>383</v>
      </c>
      <c r="L8" s="11"/>
      <c r="M8" s="171">
        <f>+K8+L8</f>
        <v>383</v>
      </c>
      <c r="N8" s="170">
        <v>312</v>
      </c>
      <c r="O8" s="11"/>
      <c r="P8" s="171">
        <f>+N8+O8</f>
        <v>312</v>
      </c>
      <c r="Q8" s="168" t="s">
        <v>132</v>
      </c>
    </row>
    <row r="9" spans="1:17" x14ac:dyDescent="0.7">
      <c r="A9" s="189" t="s">
        <v>131</v>
      </c>
      <c r="B9" s="170">
        <v>589</v>
      </c>
      <c r="C9" s="11"/>
      <c r="D9" s="171">
        <f>+B9+C9</f>
        <v>589</v>
      </c>
      <c r="E9" s="170">
        <v>295</v>
      </c>
      <c r="F9" s="11"/>
      <c r="G9" s="171">
        <f>E9+F9</f>
        <v>295</v>
      </c>
      <c r="H9" s="170">
        <v>444</v>
      </c>
      <c r="I9" s="11"/>
      <c r="J9" s="171">
        <f>+H9+I9</f>
        <v>444</v>
      </c>
      <c r="K9" s="170">
        <v>218</v>
      </c>
      <c r="L9" s="11">
        <v>3</v>
      </c>
      <c r="M9" s="171">
        <f>+K9+L9</f>
        <v>221</v>
      </c>
      <c r="N9" s="170">
        <v>265</v>
      </c>
      <c r="O9" s="11">
        <v>3</v>
      </c>
      <c r="P9" s="171">
        <f>+N9+O9</f>
        <v>268</v>
      </c>
      <c r="Q9" s="168" t="s">
        <v>130</v>
      </c>
    </row>
    <row r="10" spans="1:17" x14ac:dyDescent="0.7">
      <c r="A10" s="188" t="s">
        <v>129</v>
      </c>
      <c r="B10" s="170">
        <v>24</v>
      </c>
      <c r="C10" s="11">
        <v>2</v>
      </c>
      <c r="D10" s="171">
        <f>+B10+C10</f>
        <v>26</v>
      </c>
      <c r="E10" s="170">
        <v>18</v>
      </c>
      <c r="F10" s="11">
        <v>3</v>
      </c>
      <c r="G10" s="171">
        <f>E10+F10</f>
        <v>21</v>
      </c>
      <c r="H10" s="170">
        <v>44</v>
      </c>
      <c r="I10" s="11"/>
      <c r="J10" s="171">
        <f>+H10+I10</f>
        <v>44</v>
      </c>
      <c r="K10" s="170">
        <v>41</v>
      </c>
      <c r="L10" s="11"/>
      <c r="M10" s="171">
        <f>+K10+L10</f>
        <v>41</v>
      </c>
      <c r="N10" s="170">
        <v>35</v>
      </c>
      <c r="O10" s="11"/>
      <c r="P10" s="171">
        <f>+N10+O10</f>
        <v>35</v>
      </c>
      <c r="Q10" s="163" t="s">
        <v>128</v>
      </c>
    </row>
    <row r="11" spans="1:17" ht="15.6" customHeight="1" x14ac:dyDescent="0.7">
      <c r="A11" s="121" t="s">
        <v>105</v>
      </c>
      <c r="B11" s="22"/>
      <c r="C11" s="22"/>
      <c r="P11" s="187"/>
      <c r="Q11" s="187" t="s">
        <v>104</v>
      </c>
    </row>
  </sheetData>
  <mergeCells count="7">
    <mergeCell ref="A3:A5"/>
    <mergeCell ref="K3:M3"/>
    <mergeCell ref="N3:P3"/>
    <mergeCell ref="Q3:Q5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EFE0-5E11-4517-B3EB-EDCFFEC533C9}">
  <dimension ref="A1:Q13"/>
  <sheetViews>
    <sheetView topLeftCell="B1" workbookViewId="0">
      <selection activeCell="A7" sqref="A7"/>
    </sheetView>
  </sheetViews>
  <sheetFormatPr baseColWidth="10" defaultRowHeight="26.4" x14ac:dyDescent="0.7"/>
  <cols>
    <col min="1" max="1" width="19.77734375" style="1" customWidth="1"/>
    <col min="2" max="16384" width="11.5546875" style="1"/>
  </cols>
  <sheetData>
    <row r="1" spans="1:17" x14ac:dyDescent="0.7">
      <c r="Q1" s="143" t="s">
        <v>163</v>
      </c>
    </row>
    <row r="2" spans="1:17" ht="15.6" customHeight="1" thickBot="1" x14ac:dyDescent="0.75">
      <c r="A2" s="143" t="s">
        <v>162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M2" s="143"/>
      <c r="N2" s="143"/>
      <c r="O2" s="143"/>
      <c r="P2" s="143"/>
      <c r="Q2" s="143"/>
    </row>
    <row r="3" spans="1:17" x14ac:dyDescent="0.7">
      <c r="A3" s="222" t="s">
        <v>143</v>
      </c>
      <c r="B3" s="221">
        <v>2019</v>
      </c>
      <c r="C3" s="220"/>
      <c r="D3" s="219"/>
      <c r="E3" s="221">
        <v>2020</v>
      </c>
      <c r="F3" s="220"/>
      <c r="G3" s="219"/>
      <c r="H3" s="221">
        <v>2021</v>
      </c>
      <c r="I3" s="220"/>
      <c r="J3" s="219"/>
      <c r="K3" s="218">
        <v>2022</v>
      </c>
      <c r="L3" s="217"/>
      <c r="M3" s="216"/>
      <c r="N3" s="218">
        <v>2023</v>
      </c>
      <c r="O3" s="217"/>
      <c r="P3" s="216"/>
      <c r="Q3" s="215" t="s">
        <v>142</v>
      </c>
    </row>
    <row r="4" spans="1:17" x14ac:dyDescent="0.7">
      <c r="A4" s="214"/>
      <c r="B4" s="179" t="s">
        <v>161</v>
      </c>
      <c r="C4" s="179" t="s">
        <v>160</v>
      </c>
      <c r="D4" s="179" t="s">
        <v>159</v>
      </c>
      <c r="E4" s="179" t="s">
        <v>161</v>
      </c>
      <c r="F4" s="179" t="s">
        <v>160</v>
      </c>
      <c r="G4" s="179" t="s">
        <v>159</v>
      </c>
      <c r="H4" s="179" t="s">
        <v>161</v>
      </c>
      <c r="I4" s="179" t="s">
        <v>160</v>
      </c>
      <c r="J4" s="179" t="s">
        <v>159</v>
      </c>
      <c r="K4" s="179" t="s">
        <v>161</v>
      </c>
      <c r="L4" s="179" t="s">
        <v>160</v>
      </c>
      <c r="M4" s="179" t="s">
        <v>159</v>
      </c>
      <c r="N4" s="179" t="s">
        <v>161</v>
      </c>
      <c r="O4" s="179" t="s">
        <v>160</v>
      </c>
      <c r="P4" s="179" t="s">
        <v>159</v>
      </c>
      <c r="Q4" s="213"/>
    </row>
    <row r="5" spans="1:17" x14ac:dyDescent="0.7">
      <c r="A5" s="212"/>
      <c r="B5" s="62" t="s">
        <v>158</v>
      </c>
      <c r="C5" s="175" t="s">
        <v>157</v>
      </c>
      <c r="D5" s="62" t="s">
        <v>156</v>
      </c>
      <c r="E5" s="62" t="s">
        <v>158</v>
      </c>
      <c r="F5" s="175" t="s">
        <v>157</v>
      </c>
      <c r="G5" s="62" t="s">
        <v>156</v>
      </c>
      <c r="H5" s="62" t="s">
        <v>158</v>
      </c>
      <c r="I5" s="175" t="s">
        <v>157</v>
      </c>
      <c r="J5" s="62" t="s">
        <v>156</v>
      </c>
      <c r="K5" s="62" t="s">
        <v>158</v>
      </c>
      <c r="L5" s="175" t="s">
        <v>157</v>
      </c>
      <c r="M5" s="62" t="s">
        <v>156</v>
      </c>
      <c r="N5" s="62" t="s">
        <v>158</v>
      </c>
      <c r="O5" s="175" t="s">
        <v>157</v>
      </c>
      <c r="P5" s="62" t="s">
        <v>156</v>
      </c>
      <c r="Q5" s="211"/>
    </row>
    <row r="6" spans="1:17" x14ac:dyDescent="0.7">
      <c r="A6" s="207" t="s">
        <v>137</v>
      </c>
      <c r="B6" s="171">
        <v>684</v>
      </c>
      <c r="C6" s="171">
        <v>76</v>
      </c>
      <c r="D6" s="206">
        <f>(C6*100/(B6+C6))</f>
        <v>10</v>
      </c>
      <c r="E6" s="171">
        <v>553</v>
      </c>
      <c r="F6" s="171">
        <v>56</v>
      </c>
      <c r="G6" s="206">
        <f>(F6*100/(E6+F6))</f>
        <v>9.1954022988505741</v>
      </c>
      <c r="H6" s="171">
        <v>836</v>
      </c>
      <c r="I6" s="171">
        <v>99</v>
      </c>
      <c r="J6" s="206">
        <f>(I6*100/(H6+I6))</f>
        <v>10.588235294117647</v>
      </c>
      <c r="K6" s="171">
        <v>916</v>
      </c>
      <c r="L6" s="171">
        <v>103</v>
      </c>
      <c r="M6" s="206">
        <f>(L6*100/(K6+L6))</f>
        <v>10.107948969578018</v>
      </c>
      <c r="N6" s="171">
        <v>650</v>
      </c>
      <c r="O6" s="171">
        <v>108</v>
      </c>
      <c r="P6" s="206">
        <v>16.61</v>
      </c>
      <c r="Q6" s="205" t="s">
        <v>136</v>
      </c>
    </row>
    <row r="7" spans="1:17" x14ac:dyDescent="0.7">
      <c r="A7" s="207" t="s">
        <v>135</v>
      </c>
      <c r="B7" s="171">
        <v>98</v>
      </c>
      <c r="C7" s="171">
        <v>4</v>
      </c>
      <c r="D7" s="206">
        <f>(C7*100/(B7+C7))</f>
        <v>3.9215686274509802</v>
      </c>
      <c r="E7" s="171">
        <v>81</v>
      </c>
      <c r="F7" s="171">
        <v>3</v>
      </c>
      <c r="G7" s="206">
        <f>(F7*100/(E7+F7))</f>
        <v>3.5714285714285716</v>
      </c>
      <c r="H7" s="171">
        <v>104</v>
      </c>
      <c r="I7" s="171">
        <v>4</v>
      </c>
      <c r="J7" s="206">
        <f>(I7*100/(H7+I7))</f>
        <v>3.7037037037037037</v>
      </c>
      <c r="K7" s="171">
        <v>111</v>
      </c>
      <c r="L7" s="171">
        <v>4</v>
      </c>
      <c r="M7" s="206">
        <f>(L7*100/(K7+L7))</f>
        <v>3.4782608695652173</v>
      </c>
      <c r="N7" s="171">
        <v>89</v>
      </c>
      <c r="O7" s="171">
        <v>2</v>
      </c>
      <c r="P7" s="206">
        <v>2.2400000000000002</v>
      </c>
      <c r="Q7" s="205" t="s">
        <v>134</v>
      </c>
    </row>
    <row r="8" spans="1:17" x14ac:dyDescent="0.7">
      <c r="A8" s="207" t="s">
        <v>133</v>
      </c>
      <c r="B8" s="171">
        <v>377</v>
      </c>
      <c r="C8" s="171">
        <v>50</v>
      </c>
      <c r="D8" s="206">
        <f>(C8*100/(B8+C8))</f>
        <v>11.7096018735363</v>
      </c>
      <c r="E8" s="171">
        <v>278</v>
      </c>
      <c r="F8" s="171">
        <v>64</v>
      </c>
      <c r="G8" s="206">
        <f>(F8*100/(E8+F8))</f>
        <v>18.71345029239766</v>
      </c>
      <c r="H8" s="171">
        <v>285</v>
      </c>
      <c r="I8" s="171">
        <v>74</v>
      </c>
      <c r="J8" s="206">
        <f>(I8*100/(H8+I8))</f>
        <v>20.612813370473539</v>
      </c>
      <c r="K8" s="171">
        <v>281</v>
      </c>
      <c r="L8" s="171">
        <v>102</v>
      </c>
      <c r="M8" s="206">
        <f>(L8*100/(K8+L8))</f>
        <v>26.631853785900784</v>
      </c>
      <c r="N8" s="171">
        <v>392</v>
      </c>
      <c r="O8" s="171">
        <v>84</v>
      </c>
      <c r="P8" s="206">
        <v>21.42</v>
      </c>
      <c r="Q8" s="205" t="s">
        <v>155</v>
      </c>
    </row>
    <row r="9" spans="1:17" x14ac:dyDescent="0.7">
      <c r="A9" s="207" t="s">
        <v>131</v>
      </c>
      <c r="B9" s="171">
        <v>521</v>
      </c>
      <c r="C9" s="171">
        <v>68</v>
      </c>
      <c r="D9" s="206">
        <f>(C9*100/(B9+C9))</f>
        <v>11.544991511035654</v>
      </c>
      <c r="E9" s="171">
        <v>254</v>
      </c>
      <c r="F9" s="171">
        <v>34</v>
      </c>
      <c r="G9" s="206">
        <f>(F9*100/(E9+F9))</f>
        <v>11.805555555555555</v>
      </c>
      <c r="H9" s="171">
        <v>405</v>
      </c>
      <c r="I9" s="171">
        <v>39</v>
      </c>
      <c r="J9" s="206">
        <f>(I9*100/(H9+I9))</f>
        <v>8.7837837837837842</v>
      </c>
      <c r="K9" s="171">
        <v>203</v>
      </c>
      <c r="L9" s="171">
        <v>18</v>
      </c>
      <c r="M9" s="206">
        <f>(L9*100/(K9+L9))</f>
        <v>8.1447963800904972</v>
      </c>
      <c r="N9" s="171">
        <v>457</v>
      </c>
      <c r="O9" s="171">
        <v>26</v>
      </c>
      <c r="P9" s="206">
        <v>5.68</v>
      </c>
      <c r="Q9" s="205" t="s">
        <v>130</v>
      </c>
    </row>
    <row r="10" spans="1:17" x14ac:dyDescent="0.7">
      <c r="A10" s="210" t="s">
        <v>129</v>
      </c>
      <c r="B10" s="166">
        <v>21</v>
      </c>
      <c r="C10" s="166">
        <v>5</v>
      </c>
      <c r="D10" s="209">
        <f>(C10*100/(B10+C10))</f>
        <v>19.23076923076923</v>
      </c>
      <c r="E10" s="166">
        <v>16</v>
      </c>
      <c r="F10" s="166">
        <v>4</v>
      </c>
      <c r="G10" s="209">
        <f>(F10*100/(E10+F10))</f>
        <v>20</v>
      </c>
      <c r="H10" s="166">
        <v>36</v>
      </c>
      <c r="I10" s="166">
        <v>8</v>
      </c>
      <c r="J10" s="209">
        <f>(I10*100/(H10+I10))</f>
        <v>18.181818181818183</v>
      </c>
      <c r="K10" s="166">
        <v>31</v>
      </c>
      <c r="L10" s="166">
        <v>10</v>
      </c>
      <c r="M10" s="209">
        <f>(L10*100/(K10+L10))</f>
        <v>24.390243902439025</v>
      </c>
      <c r="N10" s="166">
        <v>29</v>
      </c>
      <c r="O10" s="166">
        <v>7</v>
      </c>
      <c r="P10" s="209">
        <v>24.13</v>
      </c>
      <c r="Q10" s="208" t="s">
        <v>128</v>
      </c>
    </row>
    <row r="11" spans="1:17" x14ac:dyDescent="0.7">
      <c r="A11" s="207" t="s">
        <v>154</v>
      </c>
      <c r="B11" s="171">
        <v>59</v>
      </c>
      <c r="C11" s="171">
        <v>1</v>
      </c>
      <c r="D11" s="206">
        <f>(C11*100/(B11+C11))</f>
        <v>1.6666666666666667</v>
      </c>
      <c r="E11" s="171">
        <v>62</v>
      </c>
      <c r="F11" s="171">
        <v>1</v>
      </c>
      <c r="G11" s="206">
        <f>(F11*100/(E11+F11))</f>
        <v>1.5873015873015872</v>
      </c>
      <c r="H11" s="171">
        <v>0</v>
      </c>
      <c r="I11" s="171">
        <v>0</v>
      </c>
      <c r="J11" s="206" t="s">
        <v>153</v>
      </c>
      <c r="K11" s="171">
        <v>0</v>
      </c>
      <c r="L11" s="171">
        <v>0</v>
      </c>
      <c r="M11" s="206" t="s">
        <v>153</v>
      </c>
      <c r="N11" s="171"/>
      <c r="O11" s="171"/>
      <c r="P11" s="206"/>
      <c r="Q11" s="205"/>
    </row>
    <row r="12" spans="1:17" ht="27" thickBot="1" x14ac:dyDescent="0.75">
      <c r="A12" s="204" t="s">
        <v>152</v>
      </c>
      <c r="B12" s="203">
        <f>SUM(B6:B11)</f>
        <v>1760</v>
      </c>
      <c r="C12" s="203">
        <f>SUM(C6:C11)</f>
        <v>204</v>
      </c>
      <c r="D12" s="202">
        <f>(C12*100/(B12+C12))</f>
        <v>10.386965376782078</v>
      </c>
      <c r="E12" s="203">
        <f>SUM(E6:E11)</f>
        <v>1244</v>
      </c>
      <c r="F12" s="203">
        <f>SUM(F6:F11)</f>
        <v>162</v>
      </c>
      <c r="G12" s="202">
        <f>(F12*100/(E12+F12))</f>
        <v>11.522048364153628</v>
      </c>
      <c r="H12" s="203">
        <f>SUM(H6:H11)</f>
        <v>1666</v>
      </c>
      <c r="I12" s="203">
        <f>SUM(I6:I11)</f>
        <v>224</v>
      </c>
      <c r="J12" s="202">
        <f>(I12*100/(H12+I12))</f>
        <v>11.851851851851851</v>
      </c>
      <c r="K12" s="203">
        <f>SUM(K6:K11)</f>
        <v>1542</v>
      </c>
      <c r="L12" s="203">
        <f>SUM(L6:L11)</f>
        <v>237</v>
      </c>
      <c r="M12" s="202">
        <f>(L12*100/(K12+L12))</f>
        <v>13.322091062394604</v>
      </c>
      <c r="N12" s="203">
        <v>1617</v>
      </c>
      <c r="O12" s="203">
        <v>227</v>
      </c>
      <c r="P12" s="202">
        <v>14.03</v>
      </c>
      <c r="Q12" s="201" t="s">
        <v>69</v>
      </c>
    </row>
    <row r="13" spans="1:17" ht="14.4" customHeight="1" x14ac:dyDescent="0.7">
      <c r="A13" s="200" t="s">
        <v>105</v>
      </c>
      <c r="B13" s="199"/>
      <c r="C13" s="199"/>
      <c r="O13" s="198" t="s">
        <v>104</v>
      </c>
      <c r="P13" s="198"/>
      <c r="Q13" s="198"/>
    </row>
  </sheetData>
  <mergeCells count="6">
    <mergeCell ref="A13:C13"/>
    <mergeCell ref="O13:Q13"/>
    <mergeCell ref="A3:A5"/>
    <mergeCell ref="K3:M3"/>
    <mergeCell ref="N3:P3"/>
    <mergeCell ref="Q3:Q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EDD9-274F-49EB-A00F-BD15C15A9219}">
  <dimension ref="A1:Q12"/>
  <sheetViews>
    <sheetView workbookViewId="0">
      <selection activeCell="A7" sqref="A7"/>
    </sheetView>
  </sheetViews>
  <sheetFormatPr baseColWidth="10" defaultRowHeight="26.4" x14ac:dyDescent="0.7"/>
  <cols>
    <col min="1" max="1" width="16.77734375" style="1" customWidth="1"/>
    <col min="2" max="3" width="11.5546875" style="1"/>
    <col min="4" max="4" width="13.6640625" style="1" bestFit="1" customWidth="1"/>
    <col min="5" max="16384" width="11.5546875" style="1"/>
  </cols>
  <sheetData>
    <row r="1" spans="1:17" x14ac:dyDescent="0.7">
      <c r="B1" s="142"/>
      <c r="C1" s="142"/>
      <c r="D1" s="142"/>
      <c r="E1" s="142"/>
      <c r="F1" s="142"/>
      <c r="G1" s="142"/>
      <c r="H1" s="142"/>
      <c r="I1" s="144" t="s">
        <v>170</v>
      </c>
      <c r="J1" s="144"/>
      <c r="K1" s="144"/>
      <c r="L1" s="144"/>
      <c r="M1" s="144"/>
      <c r="N1" s="144"/>
      <c r="O1" s="144"/>
      <c r="P1" s="144"/>
      <c r="Q1" s="144"/>
    </row>
    <row r="2" spans="1:17" ht="15.6" customHeight="1" thickBot="1" x14ac:dyDescent="0.75">
      <c r="A2" s="143" t="s">
        <v>169</v>
      </c>
      <c r="B2" s="143"/>
      <c r="C2" s="143"/>
      <c r="D2" s="143"/>
      <c r="E2" s="143"/>
      <c r="F2" s="143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7" x14ac:dyDescent="0.7">
      <c r="A3" s="254" t="s">
        <v>143</v>
      </c>
      <c r="B3" s="253">
        <v>2019</v>
      </c>
      <c r="C3" s="252"/>
      <c r="D3" s="251"/>
      <c r="E3" s="250">
        <v>2020</v>
      </c>
      <c r="F3" s="249"/>
      <c r="G3" s="248"/>
      <c r="H3" s="250">
        <v>2021</v>
      </c>
      <c r="I3" s="249"/>
      <c r="J3" s="248"/>
      <c r="K3" s="247">
        <v>2022</v>
      </c>
      <c r="L3" s="246"/>
      <c r="M3" s="245"/>
      <c r="N3" s="247">
        <v>2023</v>
      </c>
      <c r="O3" s="246"/>
      <c r="P3" s="245"/>
      <c r="Q3" s="244" t="s">
        <v>142</v>
      </c>
    </row>
    <row r="4" spans="1:17" x14ac:dyDescent="0.7">
      <c r="A4" s="243"/>
      <c r="B4" s="242" t="s">
        <v>168</v>
      </c>
      <c r="C4" s="242" t="s">
        <v>167</v>
      </c>
      <c r="D4" s="242" t="s">
        <v>139</v>
      </c>
      <c r="E4" s="242" t="s">
        <v>168</v>
      </c>
      <c r="F4" s="242" t="s">
        <v>167</v>
      </c>
      <c r="G4" s="242" t="s">
        <v>139</v>
      </c>
      <c r="H4" s="242" t="s">
        <v>168</v>
      </c>
      <c r="I4" s="242" t="s">
        <v>167</v>
      </c>
      <c r="J4" s="242" t="s">
        <v>139</v>
      </c>
      <c r="K4" s="242" t="s">
        <v>168</v>
      </c>
      <c r="L4" s="242" t="s">
        <v>167</v>
      </c>
      <c r="M4" s="242" t="s">
        <v>139</v>
      </c>
      <c r="N4" s="242" t="s">
        <v>168</v>
      </c>
      <c r="O4" s="242" t="s">
        <v>167</v>
      </c>
      <c r="P4" s="242" t="s">
        <v>139</v>
      </c>
      <c r="Q4" s="241"/>
    </row>
    <row r="5" spans="1:17" x14ac:dyDescent="0.7">
      <c r="A5" s="240"/>
      <c r="B5" s="238" t="s">
        <v>166</v>
      </c>
      <c r="C5" s="239" t="s">
        <v>165</v>
      </c>
      <c r="D5" s="238" t="s">
        <v>152</v>
      </c>
      <c r="E5" s="238" t="s">
        <v>166</v>
      </c>
      <c r="F5" s="239" t="s">
        <v>165</v>
      </c>
      <c r="G5" s="238" t="s">
        <v>152</v>
      </c>
      <c r="H5" s="238" t="s">
        <v>166</v>
      </c>
      <c r="I5" s="239" t="s">
        <v>165</v>
      </c>
      <c r="J5" s="238" t="s">
        <v>152</v>
      </c>
      <c r="K5" s="238" t="s">
        <v>166</v>
      </c>
      <c r="L5" s="239" t="s">
        <v>165</v>
      </c>
      <c r="M5" s="238" t="s">
        <v>152</v>
      </c>
      <c r="N5" s="238" t="s">
        <v>166</v>
      </c>
      <c r="O5" s="239" t="s">
        <v>165</v>
      </c>
      <c r="P5" s="238" t="s">
        <v>152</v>
      </c>
      <c r="Q5" s="237"/>
    </row>
    <row r="6" spans="1:17" x14ac:dyDescent="0.7">
      <c r="A6" s="236" t="s">
        <v>137</v>
      </c>
      <c r="B6" s="227">
        <v>403</v>
      </c>
      <c r="C6" s="227">
        <v>436</v>
      </c>
      <c r="D6" s="230">
        <f>+B6+C6</f>
        <v>839</v>
      </c>
      <c r="E6" s="227">
        <v>294</v>
      </c>
      <c r="F6" s="227">
        <v>362</v>
      </c>
      <c r="G6" s="227">
        <f>+E6+F6</f>
        <v>656</v>
      </c>
      <c r="H6" s="227">
        <v>385</v>
      </c>
      <c r="I6" s="227">
        <v>476</v>
      </c>
      <c r="J6" s="229">
        <f>H6+I6</f>
        <v>861</v>
      </c>
      <c r="K6" s="227">
        <v>474</v>
      </c>
      <c r="L6" s="227">
        <v>586</v>
      </c>
      <c r="M6" s="227">
        <f>+K6+L6</f>
        <v>1060</v>
      </c>
      <c r="N6" s="227">
        <v>454</v>
      </c>
      <c r="O6" s="227">
        <v>547</v>
      </c>
      <c r="P6" s="227">
        <f>N6+O6</f>
        <v>1001</v>
      </c>
      <c r="Q6" s="235" t="s">
        <v>136</v>
      </c>
    </row>
    <row r="7" spans="1:17" x14ac:dyDescent="0.7">
      <c r="A7" s="236" t="s">
        <v>135</v>
      </c>
      <c r="B7" s="227">
        <v>78</v>
      </c>
      <c r="C7" s="227">
        <v>39</v>
      </c>
      <c r="D7" s="230">
        <f>+B7+C7</f>
        <v>117</v>
      </c>
      <c r="E7" s="227">
        <v>62</v>
      </c>
      <c r="F7" s="227">
        <v>28</v>
      </c>
      <c r="G7" s="227">
        <f>+E7+F7</f>
        <v>90</v>
      </c>
      <c r="H7" s="227">
        <v>59</v>
      </c>
      <c r="I7" s="227">
        <v>37</v>
      </c>
      <c r="J7" s="229">
        <f>H7+I7</f>
        <v>96</v>
      </c>
      <c r="K7" s="227">
        <v>57</v>
      </c>
      <c r="L7" s="227">
        <v>68</v>
      </c>
      <c r="M7" s="227">
        <f>+K7+L7</f>
        <v>125</v>
      </c>
      <c r="N7" s="227">
        <v>43</v>
      </c>
      <c r="O7" s="227">
        <v>61</v>
      </c>
      <c r="P7" s="227">
        <f>N7+O7</f>
        <v>104</v>
      </c>
      <c r="Q7" s="235" t="s">
        <v>134</v>
      </c>
    </row>
    <row r="8" spans="1:17" x14ac:dyDescent="0.7">
      <c r="A8" s="236" t="s">
        <v>133</v>
      </c>
      <c r="B8" s="227">
        <v>275</v>
      </c>
      <c r="C8" s="227">
        <v>160</v>
      </c>
      <c r="D8" s="230">
        <f>+B8+C8</f>
        <v>435</v>
      </c>
      <c r="E8" s="227">
        <v>212</v>
      </c>
      <c r="F8" s="227">
        <v>180</v>
      </c>
      <c r="G8" s="227">
        <f>+E8+F8</f>
        <v>392</v>
      </c>
      <c r="H8" s="227">
        <v>191</v>
      </c>
      <c r="I8" s="227">
        <v>220</v>
      </c>
      <c r="J8" s="229">
        <f>H8+I8</f>
        <v>411</v>
      </c>
      <c r="K8" s="227">
        <v>166</v>
      </c>
      <c r="L8" s="227">
        <v>241</v>
      </c>
      <c r="M8" s="227">
        <f>+K8+L8</f>
        <v>407</v>
      </c>
      <c r="N8" s="227">
        <v>151</v>
      </c>
      <c r="O8" s="227">
        <v>153</v>
      </c>
      <c r="P8" s="227">
        <f>N8+O8</f>
        <v>304</v>
      </c>
      <c r="Q8" s="235" t="s">
        <v>132</v>
      </c>
    </row>
    <row r="9" spans="1:17" x14ac:dyDescent="0.7">
      <c r="A9" s="236" t="s">
        <v>131</v>
      </c>
      <c r="B9" s="227">
        <v>418</v>
      </c>
      <c r="C9" s="227">
        <v>17</v>
      </c>
      <c r="D9" s="230">
        <f>+B9+C9</f>
        <v>435</v>
      </c>
      <c r="E9" s="227">
        <v>430</v>
      </c>
      <c r="F9" s="227">
        <v>27</v>
      </c>
      <c r="G9" s="227">
        <f>+E9+F9</f>
        <v>457</v>
      </c>
      <c r="H9" s="227">
        <v>380</v>
      </c>
      <c r="I9" s="227">
        <v>31</v>
      </c>
      <c r="J9" s="229">
        <f>H9+I9</f>
        <v>411</v>
      </c>
      <c r="K9" s="227">
        <v>326</v>
      </c>
      <c r="L9" s="227">
        <v>28</v>
      </c>
      <c r="M9" s="227">
        <f>+K9+L9</f>
        <v>354</v>
      </c>
      <c r="N9" s="227">
        <v>494</v>
      </c>
      <c r="O9" s="227">
        <v>24</v>
      </c>
      <c r="P9" s="227">
        <f>N9+O9</f>
        <v>518</v>
      </c>
      <c r="Q9" s="235" t="s">
        <v>130</v>
      </c>
    </row>
    <row r="10" spans="1:17" x14ac:dyDescent="0.7">
      <c r="A10" s="234" t="s">
        <v>129</v>
      </c>
      <c r="B10" s="233">
        <v>9</v>
      </c>
      <c r="C10" s="233">
        <v>17</v>
      </c>
      <c r="D10" s="230">
        <f>+B10+C10</f>
        <v>26</v>
      </c>
      <c r="E10" s="233">
        <v>7</v>
      </c>
      <c r="F10" s="233">
        <v>13</v>
      </c>
      <c r="G10" s="227">
        <f>+E10+F10</f>
        <v>20</v>
      </c>
      <c r="H10" s="233">
        <v>9</v>
      </c>
      <c r="I10" s="233">
        <v>20</v>
      </c>
      <c r="J10" s="229">
        <f>H10+I10</f>
        <v>29</v>
      </c>
      <c r="K10" s="233">
        <v>18</v>
      </c>
      <c r="L10" s="233">
        <v>28</v>
      </c>
      <c r="M10" s="227">
        <f>+K10+L10</f>
        <v>46</v>
      </c>
      <c r="N10" s="233">
        <v>17</v>
      </c>
      <c r="O10" s="233">
        <v>20</v>
      </c>
      <c r="P10" s="227">
        <f>N10+O10</f>
        <v>37</v>
      </c>
      <c r="Q10" s="232" t="s">
        <v>128</v>
      </c>
    </row>
    <row r="11" spans="1:17" ht="27" thickBot="1" x14ac:dyDescent="0.75">
      <c r="A11" s="231" t="s">
        <v>152</v>
      </c>
      <c r="B11" s="228">
        <f>SUM(B6:B10)</f>
        <v>1183</v>
      </c>
      <c r="C11" s="228">
        <f>SUM(C6:C10)</f>
        <v>669</v>
      </c>
      <c r="D11" s="230">
        <f>+B11+C11</f>
        <v>1852</v>
      </c>
      <c r="E11" s="227">
        <f>SUM(E6:E10)</f>
        <v>1005</v>
      </c>
      <c r="F11" s="227">
        <f>SUM(F6:F10)</f>
        <v>610</v>
      </c>
      <c r="G11" s="227">
        <f>+E11+F11</f>
        <v>1615</v>
      </c>
      <c r="H11" s="228">
        <f>SUM(H6:H10)</f>
        <v>1024</v>
      </c>
      <c r="I11" s="228">
        <f>SUM(I6:I10)</f>
        <v>784</v>
      </c>
      <c r="J11" s="229">
        <f>H11+I11</f>
        <v>1808</v>
      </c>
      <c r="K11" s="228">
        <f>SUM(K6:K10)</f>
        <v>1041</v>
      </c>
      <c r="L11" s="228">
        <f>SUM(L6:L10)</f>
        <v>951</v>
      </c>
      <c r="M11" s="227">
        <f>+K11+L11</f>
        <v>1992</v>
      </c>
      <c r="N11" s="228">
        <f>+SUM(N6:N10)</f>
        <v>1159</v>
      </c>
      <c r="O11" s="228">
        <f>+SUM(O6:O10)</f>
        <v>805</v>
      </c>
      <c r="P11" s="227">
        <f>N11+O11</f>
        <v>1964</v>
      </c>
      <c r="Q11" s="226" t="s">
        <v>69</v>
      </c>
    </row>
    <row r="12" spans="1:17" ht="15" customHeight="1" x14ac:dyDescent="0.7">
      <c r="A12" s="121" t="s">
        <v>105</v>
      </c>
      <c r="B12" s="225"/>
      <c r="C12" s="225"/>
      <c r="D12" s="224"/>
      <c r="E12" s="224"/>
      <c r="F12" s="224"/>
      <c r="G12" s="224"/>
      <c r="H12" s="224"/>
      <c r="I12" s="224"/>
      <c r="J12" s="224"/>
      <c r="K12" s="224"/>
      <c r="L12" s="223" t="s">
        <v>164</v>
      </c>
      <c r="M12" s="223"/>
      <c r="N12" s="223"/>
      <c r="O12" s="223"/>
      <c r="P12" s="223"/>
      <c r="Q12" s="187" t="s">
        <v>104</v>
      </c>
    </row>
  </sheetData>
  <mergeCells count="8">
    <mergeCell ref="I1:Q1"/>
    <mergeCell ref="A3:A5"/>
    <mergeCell ref="B3:D3"/>
    <mergeCell ref="E3:G3"/>
    <mergeCell ref="H3:J3"/>
    <mergeCell ref="K3:M3"/>
    <mergeCell ref="N3:P3"/>
    <mergeCell ref="Q3:Q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4E25-26AB-4FEF-A66A-82F13B10422F}">
  <dimension ref="A1:F7"/>
  <sheetViews>
    <sheetView workbookViewId="0">
      <selection activeCell="A7" sqref="A7"/>
    </sheetView>
  </sheetViews>
  <sheetFormatPr baseColWidth="10" defaultRowHeight="26.4" x14ac:dyDescent="0.7"/>
  <cols>
    <col min="1" max="1" width="30" style="1" customWidth="1"/>
    <col min="2" max="2" width="11.5546875" style="1"/>
    <col min="3" max="3" width="21.21875" style="1" customWidth="1"/>
    <col min="4" max="4" width="11.5546875" style="1"/>
    <col min="5" max="5" width="12.6640625" style="1" bestFit="1" customWidth="1"/>
    <col min="6" max="6" width="18.77734375" style="1" customWidth="1"/>
    <col min="7" max="16384" width="11.5546875" style="1"/>
  </cols>
  <sheetData>
    <row r="1" spans="1:6" x14ac:dyDescent="0.7">
      <c r="F1" s="143" t="s">
        <v>179</v>
      </c>
    </row>
    <row r="2" spans="1:6" ht="15.6" customHeight="1" x14ac:dyDescent="0.7">
      <c r="A2" s="143" t="s">
        <v>178</v>
      </c>
      <c r="B2" s="143"/>
      <c r="C2" s="143"/>
      <c r="D2" s="143"/>
      <c r="E2" s="143"/>
      <c r="F2" s="143"/>
    </row>
    <row r="3" spans="1:6" x14ac:dyDescent="0.7">
      <c r="A3" s="167" t="s">
        <v>26</v>
      </c>
      <c r="B3" s="165">
        <v>2010</v>
      </c>
      <c r="C3" s="165">
        <v>2015</v>
      </c>
      <c r="D3" s="165">
        <v>2022</v>
      </c>
      <c r="E3" s="165">
        <v>2023</v>
      </c>
      <c r="F3" s="163" t="s">
        <v>25</v>
      </c>
    </row>
    <row r="4" spans="1:6" ht="44.25" customHeight="1" x14ac:dyDescent="0.7">
      <c r="A4" s="257" t="s">
        <v>177</v>
      </c>
      <c r="B4" s="164">
        <v>700</v>
      </c>
      <c r="C4" s="164">
        <v>794</v>
      </c>
      <c r="D4" s="164">
        <v>1413</v>
      </c>
      <c r="E4" s="164">
        <v>1018</v>
      </c>
      <c r="F4" s="163" t="s">
        <v>176</v>
      </c>
    </row>
    <row r="5" spans="1:6" ht="36.6" customHeight="1" x14ac:dyDescent="0.7">
      <c r="A5" s="167" t="s">
        <v>175</v>
      </c>
      <c r="B5" s="165">
        <v>1700</v>
      </c>
      <c r="C5" s="165">
        <v>1873</v>
      </c>
      <c r="D5" s="165">
        <v>2826</v>
      </c>
      <c r="E5" s="165">
        <v>2566</v>
      </c>
      <c r="F5" s="163" t="s">
        <v>174</v>
      </c>
    </row>
    <row r="6" spans="1:6" ht="25.5" customHeight="1" x14ac:dyDescent="0.7">
      <c r="A6" s="167" t="s">
        <v>173</v>
      </c>
      <c r="B6" s="165">
        <v>0.41199999999999998</v>
      </c>
      <c r="C6" s="165">
        <v>0.42399999999999999</v>
      </c>
      <c r="D6" s="165">
        <v>0.5</v>
      </c>
      <c r="E6" s="256">
        <f>+E4/E5</f>
        <v>0.39672642244738893</v>
      </c>
      <c r="F6" s="163" t="s">
        <v>172</v>
      </c>
    </row>
    <row r="7" spans="1:6" ht="18" customHeight="1" x14ac:dyDescent="0.7">
      <c r="A7" s="255" t="s">
        <v>171</v>
      </c>
      <c r="B7" s="255"/>
      <c r="C7" s="255"/>
      <c r="D7" s="255"/>
      <c r="E7" s="255"/>
      <c r="F7" s="255"/>
    </row>
  </sheetData>
  <mergeCells count="1">
    <mergeCell ref="A7:F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2013-1C4A-4CF8-89C0-8378392EDB28}">
  <dimension ref="A1:T12"/>
  <sheetViews>
    <sheetView workbookViewId="0">
      <selection activeCell="A7" sqref="A7"/>
    </sheetView>
  </sheetViews>
  <sheetFormatPr baseColWidth="10" defaultColWidth="8.88671875" defaultRowHeight="26.4" x14ac:dyDescent="0.7"/>
  <cols>
    <col min="1" max="1" width="18.88671875" style="1" customWidth="1"/>
    <col min="2" max="2" width="18" style="1" customWidth="1"/>
    <col min="3" max="3" width="13" style="1" customWidth="1"/>
    <col min="4" max="4" width="16.44140625" style="1" customWidth="1"/>
    <col min="5" max="5" width="13.33203125" style="1" customWidth="1"/>
    <col min="6" max="6" width="14.44140625" style="1" customWidth="1"/>
    <col min="7" max="7" width="16.109375" style="1" customWidth="1"/>
    <col min="8" max="8" width="14.44140625" style="1" customWidth="1"/>
    <col min="9" max="9" width="10.33203125" style="1" customWidth="1"/>
    <col min="10" max="10" width="20.6640625" style="1" bestFit="1" customWidth="1"/>
    <col min="11" max="11" width="14" style="1" bestFit="1" customWidth="1"/>
    <col min="12" max="12" width="10.33203125" style="1" bestFit="1" customWidth="1"/>
    <col min="13" max="13" width="20.6640625" style="1" bestFit="1" customWidth="1"/>
    <col min="14" max="14" width="14" style="1" bestFit="1" customWidth="1"/>
    <col min="15" max="15" width="10.33203125" style="1" bestFit="1" customWidth="1"/>
    <col min="16" max="16" width="20.6640625" style="1" customWidth="1"/>
    <col min="17" max="17" width="14" style="1" customWidth="1"/>
    <col min="18" max="18" width="13.6640625" style="1" customWidth="1"/>
    <col min="19" max="19" width="18.6640625" style="1" customWidth="1"/>
    <col min="20" max="20" width="11.6640625" style="1" customWidth="1"/>
    <col min="21" max="16384" width="8.88671875" style="1"/>
  </cols>
  <sheetData>
    <row r="1" spans="1:20" x14ac:dyDescent="0.7">
      <c r="T1" s="143" t="s">
        <v>194</v>
      </c>
    </row>
    <row r="2" spans="1:20" ht="15.6" customHeight="1" thickBot="1" x14ac:dyDescent="0.75">
      <c r="A2" s="143" t="s">
        <v>193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M2" s="143"/>
      <c r="N2" s="143"/>
      <c r="O2" s="143"/>
      <c r="P2" s="143"/>
      <c r="Q2" s="143"/>
      <c r="R2" s="143"/>
      <c r="S2" s="143"/>
      <c r="T2" s="143"/>
    </row>
    <row r="3" spans="1:20" x14ac:dyDescent="0.7">
      <c r="A3" s="222" t="s">
        <v>143</v>
      </c>
      <c r="B3" s="266">
        <v>2018</v>
      </c>
      <c r="C3" s="265"/>
      <c r="D3" s="264"/>
      <c r="E3" s="263">
        <v>2019</v>
      </c>
      <c r="F3" s="262"/>
      <c r="G3" s="261"/>
      <c r="H3" s="263">
        <v>2020</v>
      </c>
      <c r="I3" s="262"/>
      <c r="J3" s="261"/>
      <c r="K3" s="263">
        <v>2021</v>
      </c>
      <c r="L3" s="262"/>
      <c r="M3" s="261"/>
      <c r="N3" s="218">
        <v>2022</v>
      </c>
      <c r="O3" s="217"/>
      <c r="P3" s="216"/>
      <c r="Q3" s="218">
        <v>2023</v>
      </c>
      <c r="R3" s="217"/>
      <c r="S3" s="216"/>
      <c r="T3" s="260" t="s">
        <v>142</v>
      </c>
    </row>
    <row r="4" spans="1:20" ht="44.25" customHeight="1" x14ac:dyDescent="0.7">
      <c r="A4" s="214"/>
      <c r="B4" s="179" t="s">
        <v>192</v>
      </c>
      <c r="C4" s="179" t="s">
        <v>191</v>
      </c>
      <c r="D4" s="179" t="s">
        <v>190</v>
      </c>
      <c r="E4" s="179" t="s">
        <v>192</v>
      </c>
      <c r="F4" s="179" t="s">
        <v>191</v>
      </c>
      <c r="G4" s="179" t="s">
        <v>190</v>
      </c>
      <c r="H4" s="179" t="s">
        <v>192</v>
      </c>
      <c r="I4" s="179" t="s">
        <v>191</v>
      </c>
      <c r="J4" s="179" t="s">
        <v>190</v>
      </c>
      <c r="K4" s="179" t="s">
        <v>192</v>
      </c>
      <c r="L4" s="179" t="s">
        <v>191</v>
      </c>
      <c r="M4" s="179" t="s">
        <v>190</v>
      </c>
      <c r="N4" s="179" t="s">
        <v>192</v>
      </c>
      <c r="O4" s="179" t="s">
        <v>191</v>
      </c>
      <c r="P4" s="179" t="s">
        <v>190</v>
      </c>
      <c r="Q4" s="179" t="s">
        <v>192</v>
      </c>
      <c r="R4" s="179" t="s">
        <v>191</v>
      </c>
      <c r="S4" s="179" t="s">
        <v>190</v>
      </c>
      <c r="T4" s="259"/>
    </row>
    <row r="5" spans="1:20" ht="36.6" customHeight="1" x14ac:dyDescent="0.7">
      <c r="A5" s="212"/>
      <c r="B5" s="62" t="s">
        <v>189</v>
      </c>
      <c r="C5" s="175" t="s">
        <v>188</v>
      </c>
      <c r="D5" s="62" t="s">
        <v>187</v>
      </c>
      <c r="E5" s="62" t="s">
        <v>189</v>
      </c>
      <c r="F5" s="175" t="s">
        <v>188</v>
      </c>
      <c r="G5" s="62" t="s">
        <v>187</v>
      </c>
      <c r="H5" s="62" t="s">
        <v>189</v>
      </c>
      <c r="I5" s="175" t="s">
        <v>188</v>
      </c>
      <c r="J5" s="62" t="s">
        <v>187</v>
      </c>
      <c r="K5" s="62" t="s">
        <v>189</v>
      </c>
      <c r="L5" s="175" t="s">
        <v>188</v>
      </c>
      <c r="M5" s="62" t="s">
        <v>187</v>
      </c>
      <c r="N5" s="62" t="s">
        <v>189</v>
      </c>
      <c r="O5" s="175" t="s">
        <v>188</v>
      </c>
      <c r="P5" s="62" t="s">
        <v>187</v>
      </c>
      <c r="Q5" s="62" t="s">
        <v>189</v>
      </c>
      <c r="R5" s="175" t="s">
        <v>188</v>
      </c>
      <c r="S5" s="62" t="s">
        <v>187</v>
      </c>
      <c r="T5" s="258"/>
    </row>
    <row r="6" spans="1:20" ht="25.5" customHeight="1" x14ac:dyDescent="0.7">
      <c r="A6" s="207" t="s">
        <v>186</v>
      </c>
      <c r="B6" s="171">
        <v>767</v>
      </c>
      <c r="C6" s="171">
        <v>350</v>
      </c>
      <c r="D6" s="206">
        <v>219.14</v>
      </c>
      <c r="E6" s="171">
        <v>840</v>
      </c>
      <c r="F6" s="171">
        <v>350</v>
      </c>
      <c r="G6" s="206">
        <v>240</v>
      </c>
      <c r="H6" s="171">
        <v>652</v>
      </c>
      <c r="I6" s="171">
        <v>350</v>
      </c>
      <c r="J6" s="206">
        <v>186.28</v>
      </c>
      <c r="K6" s="171">
        <v>854</v>
      </c>
      <c r="L6" s="171">
        <v>350</v>
      </c>
      <c r="M6" s="206">
        <v>244</v>
      </c>
      <c r="N6" s="171">
        <v>1087</v>
      </c>
      <c r="O6" s="171">
        <v>350</v>
      </c>
      <c r="P6" s="206">
        <v>310.57</v>
      </c>
      <c r="Q6" s="171">
        <v>1017</v>
      </c>
      <c r="R6" s="171">
        <v>350</v>
      </c>
      <c r="S6" s="206">
        <v>290.57</v>
      </c>
      <c r="T6" s="205" t="s">
        <v>136</v>
      </c>
    </row>
    <row r="7" spans="1:20" x14ac:dyDescent="0.7">
      <c r="A7" s="207" t="s">
        <v>185</v>
      </c>
      <c r="B7" s="171">
        <v>188</v>
      </c>
      <c r="C7" s="171">
        <v>150</v>
      </c>
      <c r="D7" s="206">
        <v>125.3</v>
      </c>
      <c r="E7" s="171">
        <v>115</v>
      </c>
      <c r="F7" s="171">
        <v>150</v>
      </c>
      <c r="G7" s="206">
        <v>76.66</v>
      </c>
      <c r="H7" s="171">
        <v>90</v>
      </c>
      <c r="I7" s="171">
        <v>150</v>
      </c>
      <c r="J7" s="206">
        <v>60</v>
      </c>
      <c r="K7" s="171">
        <v>97</v>
      </c>
      <c r="L7" s="171">
        <v>150</v>
      </c>
      <c r="M7" s="206">
        <v>64.66</v>
      </c>
      <c r="N7" s="171">
        <v>127</v>
      </c>
      <c r="O7" s="171">
        <v>150</v>
      </c>
      <c r="P7" s="206">
        <v>84.66</v>
      </c>
      <c r="Q7" s="171">
        <v>105</v>
      </c>
      <c r="R7" s="171">
        <v>150</v>
      </c>
      <c r="S7" s="206">
        <v>70</v>
      </c>
      <c r="T7" s="205" t="s">
        <v>184</v>
      </c>
    </row>
    <row r="8" spans="1:20" x14ac:dyDescent="0.7">
      <c r="A8" s="207" t="s">
        <v>183</v>
      </c>
      <c r="B8" s="171">
        <v>26</v>
      </c>
      <c r="C8" s="171">
        <v>50</v>
      </c>
      <c r="D8" s="206">
        <v>51.5</v>
      </c>
      <c r="E8" s="171">
        <v>27</v>
      </c>
      <c r="F8" s="171">
        <v>50</v>
      </c>
      <c r="G8" s="206">
        <v>54</v>
      </c>
      <c r="H8" s="171">
        <v>20</v>
      </c>
      <c r="I8" s="171">
        <v>50</v>
      </c>
      <c r="J8" s="206">
        <v>40</v>
      </c>
      <c r="K8" s="171">
        <v>29</v>
      </c>
      <c r="L8" s="171">
        <v>50</v>
      </c>
      <c r="M8" s="206">
        <v>58</v>
      </c>
      <c r="N8" s="171">
        <v>46</v>
      </c>
      <c r="O8" s="171">
        <v>50</v>
      </c>
      <c r="P8" s="206">
        <v>92</v>
      </c>
      <c r="Q8" s="171">
        <v>37</v>
      </c>
      <c r="R8" s="171">
        <v>50</v>
      </c>
      <c r="S8" s="206">
        <v>74</v>
      </c>
      <c r="T8" s="205" t="s">
        <v>128</v>
      </c>
    </row>
    <row r="9" spans="1:20" x14ac:dyDescent="0.7">
      <c r="A9" s="207" t="s">
        <v>182</v>
      </c>
      <c r="B9" s="171">
        <v>453</v>
      </c>
      <c r="C9" s="171">
        <v>650</v>
      </c>
      <c r="D9" s="206">
        <v>69.7</v>
      </c>
      <c r="E9" s="171">
        <v>435</v>
      </c>
      <c r="F9" s="171">
        <v>650</v>
      </c>
      <c r="G9" s="206">
        <v>66.92</v>
      </c>
      <c r="H9" s="171">
        <v>456</v>
      </c>
      <c r="I9" s="171">
        <v>650</v>
      </c>
      <c r="J9" s="206">
        <v>70.150000000000006</v>
      </c>
      <c r="K9" s="171">
        <v>411</v>
      </c>
      <c r="L9" s="171">
        <v>650</v>
      </c>
      <c r="M9" s="206">
        <v>63.23</v>
      </c>
      <c r="N9" s="171">
        <v>354</v>
      </c>
      <c r="O9" s="171">
        <v>650</v>
      </c>
      <c r="P9" s="206">
        <v>54.61</v>
      </c>
      <c r="Q9" s="171">
        <v>268</v>
      </c>
      <c r="R9" s="171">
        <v>650</v>
      </c>
      <c r="S9" s="206">
        <v>41.23</v>
      </c>
      <c r="T9" s="205" t="s">
        <v>181</v>
      </c>
    </row>
    <row r="10" spans="1:20" x14ac:dyDescent="0.7">
      <c r="A10" s="207" t="s">
        <v>180</v>
      </c>
      <c r="B10" s="171">
        <v>419</v>
      </c>
      <c r="C10" s="171">
        <v>450</v>
      </c>
      <c r="D10" s="206">
        <v>93.11</v>
      </c>
      <c r="E10" s="171">
        <v>435</v>
      </c>
      <c r="F10" s="171">
        <v>450</v>
      </c>
      <c r="G10" s="206">
        <v>96.66</v>
      </c>
      <c r="H10" s="171">
        <v>393</v>
      </c>
      <c r="I10" s="171">
        <v>450</v>
      </c>
      <c r="J10" s="206">
        <v>87.33</v>
      </c>
      <c r="K10" s="171">
        <v>411</v>
      </c>
      <c r="L10" s="171">
        <v>450</v>
      </c>
      <c r="M10" s="206">
        <v>91.33</v>
      </c>
      <c r="N10" s="171">
        <v>400</v>
      </c>
      <c r="O10" s="171">
        <v>450</v>
      </c>
      <c r="P10" s="206">
        <v>88.88</v>
      </c>
      <c r="Q10" s="171">
        <v>318</v>
      </c>
      <c r="R10" s="171">
        <v>450</v>
      </c>
      <c r="S10" s="206">
        <v>70.66</v>
      </c>
      <c r="T10" s="205" t="s">
        <v>132</v>
      </c>
    </row>
    <row r="11" spans="1:20" ht="27" thickBot="1" x14ac:dyDescent="0.75">
      <c r="A11" s="204" t="s">
        <v>152</v>
      </c>
      <c r="B11" s="203"/>
      <c r="C11" s="203"/>
      <c r="D11" s="202"/>
      <c r="E11" s="203"/>
      <c r="F11" s="203"/>
      <c r="G11" s="202"/>
      <c r="H11" s="203"/>
      <c r="I11" s="203"/>
      <c r="J11" s="202"/>
      <c r="K11" s="203"/>
      <c r="L11" s="203"/>
      <c r="M11" s="202"/>
      <c r="N11" s="203"/>
      <c r="O11" s="203"/>
      <c r="P11" s="202"/>
      <c r="Q11" s="203"/>
      <c r="R11" s="203"/>
      <c r="S11" s="202"/>
      <c r="T11" s="201" t="s">
        <v>69</v>
      </c>
    </row>
    <row r="12" spans="1:20" x14ac:dyDescent="0.7">
      <c r="A12" s="200" t="s">
        <v>105</v>
      </c>
      <c r="B12" s="199"/>
      <c r="C12" s="199"/>
      <c r="O12" s="198" t="s">
        <v>104</v>
      </c>
      <c r="P12" s="198"/>
      <c r="Q12" s="198"/>
      <c r="R12" s="198"/>
      <c r="S12" s="198"/>
      <c r="T12" s="198"/>
    </row>
  </sheetData>
  <mergeCells count="10">
    <mergeCell ref="N3:P3"/>
    <mergeCell ref="Q3:S3"/>
    <mergeCell ref="T3:T5"/>
    <mergeCell ref="A12:C12"/>
    <mergeCell ref="O12:T12"/>
    <mergeCell ref="A3:A5"/>
    <mergeCell ref="B3:D3"/>
    <mergeCell ref="E3:G3"/>
    <mergeCell ref="H3:J3"/>
    <mergeCell ref="K3:M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3515-80C7-4233-B7CF-26EED7987FDB}">
  <dimension ref="A1:F7"/>
  <sheetViews>
    <sheetView workbookViewId="0">
      <selection activeCell="A7" sqref="A7"/>
    </sheetView>
  </sheetViews>
  <sheetFormatPr baseColWidth="10" defaultRowHeight="26.4" x14ac:dyDescent="0.7"/>
  <cols>
    <col min="1" max="1" width="28" style="1" bestFit="1" customWidth="1"/>
    <col min="2" max="2" width="14.77734375" style="1" customWidth="1"/>
    <col min="3" max="3" width="16" style="1" customWidth="1"/>
    <col min="4" max="5" width="25" style="1" customWidth="1"/>
    <col min="6" max="6" width="17.44140625" style="1" customWidth="1"/>
    <col min="7" max="16384" width="11.5546875" style="1"/>
  </cols>
  <sheetData>
    <row r="1" spans="1:6" ht="18" customHeight="1" x14ac:dyDescent="0.7">
      <c r="C1" s="143"/>
      <c r="D1" s="143"/>
      <c r="E1" s="143"/>
      <c r="F1" s="143" t="s">
        <v>202</v>
      </c>
    </row>
    <row r="2" spans="1:6" ht="18.600000000000001" customHeight="1" thickBot="1" x14ac:dyDescent="0.75">
      <c r="A2" s="280" t="s">
        <v>201</v>
      </c>
      <c r="B2" s="280"/>
      <c r="C2" s="280"/>
      <c r="D2" s="280"/>
      <c r="E2" s="279"/>
      <c r="F2" s="142"/>
    </row>
    <row r="3" spans="1:6" x14ac:dyDescent="0.7">
      <c r="A3" s="278" t="s">
        <v>26</v>
      </c>
      <c r="B3" s="277">
        <v>2010</v>
      </c>
      <c r="C3" s="277">
        <v>2015</v>
      </c>
      <c r="D3" s="277">
        <v>2022</v>
      </c>
      <c r="E3" s="221">
        <v>2023</v>
      </c>
      <c r="F3" s="276" t="s">
        <v>25</v>
      </c>
    </row>
    <row r="4" spans="1:6" x14ac:dyDescent="0.7">
      <c r="A4" s="275" t="s">
        <v>175</v>
      </c>
      <c r="B4" s="165">
        <v>1700</v>
      </c>
      <c r="C4" s="165">
        <v>1873</v>
      </c>
      <c r="D4" s="274">
        <v>2826</v>
      </c>
      <c r="E4" s="273">
        <v>2566</v>
      </c>
      <c r="F4" s="271" t="s">
        <v>200</v>
      </c>
    </row>
    <row r="5" spans="1:6" x14ac:dyDescent="0.7">
      <c r="A5" s="210" t="s">
        <v>199</v>
      </c>
      <c r="B5" s="164">
        <v>62</v>
      </c>
      <c r="C5" s="165">
        <v>35</v>
      </c>
      <c r="D5" s="209">
        <v>57</v>
      </c>
      <c r="E5" s="272">
        <v>35</v>
      </c>
      <c r="F5" s="271" t="s">
        <v>198</v>
      </c>
    </row>
    <row r="6" spans="1:6" ht="27" thickBot="1" x14ac:dyDescent="0.75">
      <c r="A6" s="270" t="s">
        <v>197</v>
      </c>
      <c r="B6" s="269">
        <f>B5/B4</f>
        <v>3.6470588235294116E-2</v>
      </c>
      <c r="C6" s="269">
        <f>C5/C4</f>
        <v>1.8686599038974908E-2</v>
      </c>
      <c r="D6" s="269">
        <f>D5/D4</f>
        <v>2.0169851380042462E-2</v>
      </c>
      <c r="E6" s="269">
        <f>E5/E4</f>
        <v>1.3639906469212782E-2</v>
      </c>
      <c r="F6" s="268" t="s">
        <v>196</v>
      </c>
    </row>
    <row r="7" spans="1:6" x14ac:dyDescent="0.7">
      <c r="A7" s="267" t="s">
        <v>195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AB35-8E32-4A96-9B75-9F59DDCEA69F}">
  <dimension ref="A1:N7"/>
  <sheetViews>
    <sheetView workbookViewId="0">
      <selection activeCell="A7" sqref="A7"/>
    </sheetView>
  </sheetViews>
  <sheetFormatPr baseColWidth="10" defaultRowHeight="26.4" x14ac:dyDescent="0.7"/>
  <cols>
    <col min="1" max="1" width="16.44140625" style="1" customWidth="1"/>
    <col min="2" max="16384" width="11.5546875" style="1"/>
  </cols>
  <sheetData>
    <row r="1" spans="1:14" x14ac:dyDescent="0.7">
      <c r="N1" s="143" t="s">
        <v>209</v>
      </c>
    </row>
    <row r="2" spans="1:14" ht="21" customHeight="1" x14ac:dyDescent="0.7">
      <c r="A2" s="143" t="s">
        <v>208</v>
      </c>
      <c r="C2" s="143"/>
      <c r="D2" s="143"/>
      <c r="E2" s="143"/>
      <c r="F2" s="143"/>
      <c r="G2" s="143"/>
    </row>
    <row r="3" spans="1:14" ht="3.6" customHeight="1" thickBot="1" x14ac:dyDescent="0.75">
      <c r="C3" s="143"/>
      <c r="D3" s="143"/>
      <c r="E3" s="143"/>
      <c r="F3" s="143"/>
      <c r="G3" s="143"/>
      <c r="H3" s="143"/>
      <c r="I3" s="143"/>
    </row>
    <row r="4" spans="1:14" x14ac:dyDescent="0.7">
      <c r="A4" s="292" t="s">
        <v>26</v>
      </c>
      <c r="B4" s="291">
        <v>2012</v>
      </c>
      <c r="C4" s="291">
        <v>2013</v>
      </c>
      <c r="D4" s="291">
        <v>2014</v>
      </c>
      <c r="E4" s="291">
        <v>2015</v>
      </c>
      <c r="F4" s="291">
        <v>2016</v>
      </c>
      <c r="G4" s="291">
        <v>2017</v>
      </c>
      <c r="H4" s="291">
        <v>2018</v>
      </c>
      <c r="I4" s="291">
        <v>2019</v>
      </c>
      <c r="J4" s="291">
        <v>2020</v>
      </c>
      <c r="K4" s="291">
        <v>2021</v>
      </c>
      <c r="L4" s="291">
        <v>2022</v>
      </c>
      <c r="M4" s="290">
        <v>2023</v>
      </c>
      <c r="N4" s="289" t="s">
        <v>25</v>
      </c>
    </row>
    <row r="5" spans="1:14" x14ac:dyDescent="0.7">
      <c r="A5" s="288" t="s">
        <v>207</v>
      </c>
      <c r="B5" s="62">
        <v>31</v>
      </c>
      <c r="C5" s="62">
        <v>30</v>
      </c>
      <c r="D5" s="62">
        <v>30</v>
      </c>
      <c r="E5" s="62">
        <v>31</v>
      </c>
      <c r="F5" s="62">
        <v>27</v>
      </c>
      <c r="G5" s="175">
        <v>28</v>
      </c>
      <c r="H5" s="62">
        <v>27</v>
      </c>
      <c r="I5" s="62">
        <v>28</v>
      </c>
      <c r="J5" s="62">
        <v>29</v>
      </c>
      <c r="K5" s="62">
        <v>28</v>
      </c>
      <c r="L5" s="62">
        <v>30</v>
      </c>
      <c r="M5" s="287">
        <v>30</v>
      </c>
      <c r="N5" s="286" t="s">
        <v>206</v>
      </c>
    </row>
    <row r="6" spans="1:14" ht="27" thickBot="1" x14ac:dyDescent="0.75">
      <c r="A6" s="285" t="s">
        <v>205</v>
      </c>
      <c r="B6" s="284">
        <v>123</v>
      </c>
      <c r="C6" s="284">
        <v>119</v>
      </c>
      <c r="D6" s="284">
        <v>124</v>
      </c>
      <c r="E6" s="284">
        <v>111</v>
      </c>
      <c r="F6" s="284">
        <v>142</v>
      </c>
      <c r="G6" s="284">
        <v>143</v>
      </c>
      <c r="H6" s="284">
        <v>144</v>
      </c>
      <c r="I6" s="284">
        <v>137</v>
      </c>
      <c r="J6" s="284">
        <v>140</v>
      </c>
      <c r="K6" s="284">
        <v>140</v>
      </c>
      <c r="L6" s="284">
        <v>130</v>
      </c>
      <c r="M6" s="283">
        <v>130</v>
      </c>
      <c r="N6" s="282" t="s">
        <v>204</v>
      </c>
    </row>
    <row r="7" spans="1:14" x14ac:dyDescent="0.7">
      <c r="A7" s="281" t="s">
        <v>203</v>
      </c>
      <c r="B7" s="281"/>
      <c r="C7" s="281"/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B4BE-CA3C-4766-A9FB-73461F557018}">
  <dimension ref="A1:G5"/>
  <sheetViews>
    <sheetView workbookViewId="0">
      <selection activeCell="A7" sqref="A7"/>
    </sheetView>
  </sheetViews>
  <sheetFormatPr baseColWidth="10" defaultRowHeight="26.4" x14ac:dyDescent="0.7"/>
  <cols>
    <col min="1" max="1" width="17.77734375" style="1" customWidth="1"/>
    <col min="2" max="2" width="11.33203125" style="1" customWidth="1"/>
    <col min="3" max="3" width="10.5546875" style="1" customWidth="1"/>
    <col min="4" max="4" width="9.5546875" style="1" customWidth="1"/>
    <col min="5" max="5" width="13.109375" style="1" customWidth="1"/>
    <col min="6" max="6" width="13.88671875" style="1" customWidth="1"/>
    <col min="7" max="7" width="17.21875" style="1" customWidth="1"/>
    <col min="8" max="16384" width="11.5546875" style="1"/>
  </cols>
  <sheetData>
    <row r="1" spans="1:7" x14ac:dyDescent="0.7">
      <c r="G1" s="30" t="s">
        <v>215</v>
      </c>
    </row>
    <row r="2" spans="1:7" ht="18" customHeight="1" x14ac:dyDescent="0.7">
      <c r="A2" s="30" t="s">
        <v>214</v>
      </c>
    </row>
    <row r="3" spans="1:7" x14ac:dyDescent="0.7">
      <c r="A3" s="294" t="s">
        <v>26</v>
      </c>
      <c r="B3" s="165">
        <v>2015</v>
      </c>
      <c r="C3" s="165">
        <v>2016</v>
      </c>
      <c r="D3" s="165">
        <v>2017</v>
      </c>
      <c r="E3" s="165">
        <v>2018</v>
      </c>
      <c r="F3" s="165">
        <v>2019</v>
      </c>
      <c r="G3" s="163" t="s">
        <v>25</v>
      </c>
    </row>
    <row r="4" spans="1:7" x14ac:dyDescent="0.7">
      <c r="A4" s="257" t="s">
        <v>213</v>
      </c>
      <c r="B4" s="274">
        <v>0.9</v>
      </c>
      <c r="C4" s="274">
        <v>0.8</v>
      </c>
      <c r="D4" s="274">
        <v>0.84</v>
      </c>
      <c r="E4" s="274">
        <v>0.86</v>
      </c>
      <c r="F4" s="209">
        <v>0.9</v>
      </c>
      <c r="G4" s="163" t="s">
        <v>212</v>
      </c>
    </row>
    <row r="5" spans="1:7" x14ac:dyDescent="0.7">
      <c r="A5" s="293" t="s">
        <v>211</v>
      </c>
      <c r="G5" s="2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2779-5170-44E1-8D2F-077B55B5EAA7}">
  <dimension ref="A1:H18"/>
  <sheetViews>
    <sheetView zoomScale="120" zoomScaleNormal="120" workbookViewId="0">
      <selection activeCell="A7" sqref="A7"/>
    </sheetView>
  </sheetViews>
  <sheetFormatPr baseColWidth="10" defaultRowHeight="26.4" x14ac:dyDescent="0.7"/>
  <cols>
    <col min="1" max="1" width="40" style="1" customWidth="1"/>
    <col min="2" max="2" width="18.88671875" style="1" customWidth="1"/>
    <col min="3" max="3" width="10.6640625" style="1" customWidth="1"/>
    <col min="4" max="4" width="22.77734375" style="1" customWidth="1"/>
    <col min="5" max="5" width="26.33203125" style="1" customWidth="1"/>
    <col min="6" max="7" width="11.5546875" style="1"/>
    <col min="8" max="8" width="12.77734375" style="1" customWidth="1"/>
    <col min="9" max="16384" width="11.5546875" style="1"/>
  </cols>
  <sheetData>
    <row r="1" spans="1:8" x14ac:dyDescent="0.7">
      <c r="A1" s="33"/>
      <c r="B1" s="33"/>
      <c r="C1" s="33"/>
      <c r="E1" s="32" t="s">
        <v>28</v>
      </c>
      <c r="F1" s="31"/>
      <c r="G1" s="31"/>
      <c r="H1" s="31"/>
    </row>
    <row r="2" spans="1:8" x14ac:dyDescent="0.7">
      <c r="A2" s="30" t="s">
        <v>27</v>
      </c>
    </row>
    <row r="3" spans="1:8" x14ac:dyDescent="0.7">
      <c r="A3" s="29" t="s">
        <v>26</v>
      </c>
      <c r="B3" s="11">
        <v>2014</v>
      </c>
      <c r="C3" s="11">
        <v>2019</v>
      </c>
      <c r="D3" s="11">
        <v>2024</v>
      </c>
      <c r="E3" s="25" t="s">
        <v>25</v>
      </c>
    </row>
    <row r="4" spans="1:8" x14ac:dyDescent="0.7">
      <c r="A4" s="29" t="s">
        <v>24</v>
      </c>
      <c r="B4" s="11">
        <v>1328168</v>
      </c>
      <c r="C4" s="11">
        <v>1544132</v>
      </c>
      <c r="D4" s="11">
        <v>1939342</v>
      </c>
      <c r="E4" s="25" t="s">
        <v>23</v>
      </c>
    </row>
    <row r="5" spans="1:8" x14ac:dyDescent="0.7">
      <c r="A5" s="29" t="s">
        <v>22</v>
      </c>
      <c r="B5" s="11">
        <v>2957</v>
      </c>
      <c r="C5" s="11">
        <v>3861</v>
      </c>
      <c r="D5" s="11">
        <v>4505</v>
      </c>
      <c r="E5" s="25" t="s">
        <v>21</v>
      </c>
    </row>
    <row r="6" spans="1:8" x14ac:dyDescent="0.7">
      <c r="A6" s="29" t="s">
        <v>20</v>
      </c>
      <c r="B6" s="11">
        <v>749865</v>
      </c>
      <c r="C6" s="11">
        <v>967594</v>
      </c>
      <c r="D6" s="11">
        <v>1074208</v>
      </c>
      <c r="E6" s="25" t="s">
        <v>19</v>
      </c>
    </row>
    <row r="7" spans="1:8" x14ac:dyDescent="0.7">
      <c r="A7" s="29" t="s">
        <v>18</v>
      </c>
      <c r="B7" s="11">
        <v>33200</v>
      </c>
      <c r="C7" s="11">
        <v>28800</v>
      </c>
      <c r="D7" s="11">
        <v>53787</v>
      </c>
      <c r="E7" s="25" t="s">
        <v>17</v>
      </c>
    </row>
    <row r="8" spans="1:8" x14ac:dyDescent="0.7">
      <c r="A8" s="29" t="s">
        <v>16</v>
      </c>
      <c r="B8" s="11">
        <v>10877</v>
      </c>
      <c r="C8" s="11">
        <v>9484</v>
      </c>
      <c r="D8" s="11">
        <v>31608</v>
      </c>
      <c r="E8" s="25" t="s">
        <v>15</v>
      </c>
    </row>
    <row r="9" spans="1:8" x14ac:dyDescent="0.7">
      <c r="A9" s="29" t="s">
        <v>14</v>
      </c>
      <c r="B9" s="11">
        <v>705788</v>
      </c>
      <c r="C9" s="11">
        <v>929310</v>
      </c>
      <c r="D9" s="11">
        <v>988822</v>
      </c>
      <c r="E9" s="25" t="s">
        <v>13</v>
      </c>
    </row>
    <row r="10" spans="1:8" ht="27" thickBot="1" x14ac:dyDescent="0.75">
      <c r="A10" s="28" t="s">
        <v>12</v>
      </c>
      <c r="B10" s="27">
        <v>0.56499999999999995</v>
      </c>
      <c r="C10" s="26">
        <v>0.627</v>
      </c>
      <c r="D10" s="26">
        <v>0.55389999999999995</v>
      </c>
      <c r="E10" s="25" t="s">
        <v>11</v>
      </c>
    </row>
    <row r="11" spans="1:8" x14ac:dyDescent="0.7">
      <c r="A11" s="1" t="s">
        <v>10</v>
      </c>
      <c r="E11" s="1" t="s">
        <v>9</v>
      </c>
    </row>
    <row r="14" spans="1:8" x14ac:dyDescent="0.7">
      <c r="D14" s="24"/>
      <c r="E14" s="24"/>
    </row>
    <row r="15" spans="1:8" x14ac:dyDescent="0.7">
      <c r="D15" s="24"/>
    </row>
    <row r="16" spans="1:8" x14ac:dyDescent="0.7">
      <c r="D16" s="24"/>
    </row>
    <row r="18" spans="4:4" x14ac:dyDescent="0.7">
      <c r="D18" s="2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AEB0-8EC1-4181-9FBE-746680F3E334}">
  <dimension ref="A1:I6"/>
  <sheetViews>
    <sheetView workbookViewId="0">
      <selection activeCell="A7" sqref="A7"/>
    </sheetView>
  </sheetViews>
  <sheetFormatPr baseColWidth="10" defaultColWidth="16.33203125" defaultRowHeight="26.4" x14ac:dyDescent="0.7"/>
  <cols>
    <col min="1" max="16384" width="16.33203125" style="1"/>
  </cols>
  <sheetData>
    <row r="1" spans="1:9" x14ac:dyDescent="0.7">
      <c r="H1" s="30" t="s">
        <v>221</v>
      </c>
    </row>
    <row r="2" spans="1:9" ht="18.75" customHeight="1" thickBot="1" x14ac:dyDescent="0.75">
      <c r="A2" s="30" t="s">
        <v>220</v>
      </c>
      <c r="C2" s="30"/>
      <c r="D2" s="30"/>
      <c r="E2" s="30"/>
      <c r="F2" s="30"/>
      <c r="G2" s="30"/>
    </row>
    <row r="3" spans="1:9" ht="15.6" customHeight="1" x14ac:dyDescent="0.7">
      <c r="A3" s="304" t="s">
        <v>26</v>
      </c>
      <c r="B3" s="303">
        <v>2012</v>
      </c>
      <c r="C3" s="303">
        <v>2014</v>
      </c>
      <c r="D3" s="303">
        <v>2016</v>
      </c>
      <c r="E3" s="303">
        <v>2018</v>
      </c>
      <c r="F3" s="303">
        <v>2020</v>
      </c>
      <c r="G3" s="303">
        <v>2022</v>
      </c>
      <c r="H3" s="302" t="s">
        <v>25</v>
      </c>
    </row>
    <row r="4" spans="1:9" ht="15.6" customHeight="1" x14ac:dyDescent="0.7">
      <c r="A4" s="301"/>
      <c r="B4" s="300"/>
      <c r="C4" s="300"/>
      <c r="D4" s="300"/>
      <c r="E4" s="300"/>
      <c r="F4" s="300"/>
      <c r="G4" s="300"/>
      <c r="H4" s="299"/>
    </row>
    <row r="5" spans="1:9" ht="106.2" thickBot="1" x14ac:dyDescent="0.75">
      <c r="A5" s="298" t="s">
        <v>219</v>
      </c>
      <c r="B5" s="297">
        <v>33.700000000000003</v>
      </c>
      <c r="C5" s="297">
        <v>27.19</v>
      </c>
      <c r="D5" s="297">
        <v>46.31</v>
      </c>
      <c r="E5" s="297">
        <v>39.24</v>
      </c>
      <c r="F5" s="297">
        <v>27.7</v>
      </c>
      <c r="G5" s="297">
        <v>28.1</v>
      </c>
      <c r="H5" s="296" t="s">
        <v>218</v>
      </c>
    </row>
    <row r="6" spans="1:9" x14ac:dyDescent="0.7">
      <c r="A6" s="295" t="s">
        <v>217</v>
      </c>
      <c r="B6" s="295"/>
      <c r="I6" s="1" t="s">
        <v>216</v>
      </c>
    </row>
  </sheetData>
  <mergeCells count="9">
    <mergeCell ref="H3:H4"/>
    <mergeCell ref="A6:B6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FF11-0633-425A-8217-688A883E1819}">
  <dimension ref="A1:G18"/>
  <sheetViews>
    <sheetView workbookViewId="0">
      <selection activeCell="A7" sqref="A7"/>
    </sheetView>
  </sheetViews>
  <sheetFormatPr baseColWidth="10" defaultRowHeight="26.4" x14ac:dyDescent="0.7"/>
  <cols>
    <col min="1" max="1" width="19.21875" style="305" customWidth="1"/>
    <col min="2" max="16384" width="11.5546875" style="1"/>
  </cols>
  <sheetData>
    <row r="1" spans="1:7" ht="18" customHeight="1" x14ac:dyDescent="0.7">
      <c r="A1" s="332" t="s">
        <v>241</v>
      </c>
      <c r="B1" s="332"/>
      <c r="C1" s="332"/>
      <c r="D1" s="332"/>
      <c r="E1" s="332"/>
      <c r="F1" s="332"/>
      <c r="G1" s="332"/>
    </row>
    <row r="2" spans="1:7" ht="27" thickBot="1" x14ac:dyDescent="0.75">
      <c r="A2" s="331" t="s">
        <v>240</v>
      </c>
      <c r="B2" s="331"/>
      <c r="C2" s="331"/>
      <c r="D2" s="331"/>
      <c r="E2" s="331"/>
      <c r="F2" s="331"/>
      <c r="G2" s="331"/>
    </row>
    <row r="3" spans="1:7" ht="27" thickBot="1" x14ac:dyDescent="0.75">
      <c r="A3" s="330" t="s">
        <v>239</v>
      </c>
      <c r="B3" s="328">
        <v>2004</v>
      </c>
      <c r="C3" s="329">
        <v>2008</v>
      </c>
      <c r="D3" s="328">
        <v>2014</v>
      </c>
      <c r="E3" s="324">
        <v>2019</v>
      </c>
      <c r="F3" s="323"/>
      <c r="G3" s="327" t="s">
        <v>100</v>
      </c>
    </row>
    <row r="4" spans="1:7" ht="27" thickBot="1" x14ac:dyDescent="0.75">
      <c r="A4" s="322" t="s">
        <v>238</v>
      </c>
      <c r="B4" s="321">
        <v>0.31</v>
      </c>
      <c r="C4" s="321">
        <v>0.36</v>
      </c>
      <c r="D4" s="321">
        <v>0.3</v>
      </c>
      <c r="E4" s="320">
        <v>0.3</v>
      </c>
      <c r="F4" s="319"/>
      <c r="G4" s="326" t="s">
        <v>95</v>
      </c>
    </row>
    <row r="5" spans="1:7" ht="27" thickBot="1" x14ac:dyDescent="0.75">
      <c r="A5" s="322" t="s">
        <v>237</v>
      </c>
      <c r="B5" s="321">
        <v>0.38</v>
      </c>
      <c r="C5" s="321">
        <v>0.31</v>
      </c>
      <c r="D5" s="321">
        <v>0.34</v>
      </c>
      <c r="E5" s="320">
        <v>0.27</v>
      </c>
      <c r="F5" s="319"/>
      <c r="G5" s="311" t="s">
        <v>93</v>
      </c>
    </row>
    <row r="6" spans="1:7" ht="27" thickBot="1" x14ac:dyDescent="0.75">
      <c r="A6" s="322" t="s">
        <v>236</v>
      </c>
      <c r="B6" s="321">
        <v>0.41</v>
      </c>
      <c r="C6" s="321">
        <v>0.35</v>
      </c>
      <c r="D6" s="321">
        <v>0.35</v>
      </c>
      <c r="E6" s="320">
        <v>0.37</v>
      </c>
      <c r="F6" s="319"/>
      <c r="G6" s="311" t="s">
        <v>91</v>
      </c>
    </row>
    <row r="7" spans="1:7" ht="27" thickBot="1" x14ac:dyDescent="0.75">
      <c r="A7" s="322" t="s">
        <v>235</v>
      </c>
      <c r="B7" s="321">
        <v>0.34</v>
      </c>
      <c r="C7" s="321">
        <v>0.3</v>
      </c>
      <c r="D7" s="321">
        <v>0.28000000000000003</v>
      </c>
      <c r="E7" s="320">
        <v>0.27</v>
      </c>
      <c r="F7" s="319"/>
      <c r="G7" s="311" t="s">
        <v>89</v>
      </c>
    </row>
    <row r="8" spans="1:7" ht="27" thickBot="1" x14ac:dyDescent="0.75">
      <c r="A8" s="322" t="s">
        <v>234</v>
      </c>
      <c r="B8" s="321">
        <v>0.31</v>
      </c>
      <c r="C8" s="321">
        <v>0.34</v>
      </c>
      <c r="D8" s="321">
        <v>0.32</v>
      </c>
      <c r="E8" s="320">
        <v>0.33</v>
      </c>
      <c r="F8" s="319"/>
      <c r="G8" s="311" t="s">
        <v>87</v>
      </c>
    </row>
    <row r="9" spans="1:7" ht="27" thickBot="1" x14ac:dyDescent="0.75">
      <c r="A9" s="322" t="s">
        <v>233</v>
      </c>
      <c r="B9" s="321">
        <v>0.36</v>
      </c>
      <c r="C9" s="321">
        <v>0.31</v>
      </c>
      <c r="D9" s="321">
        <v>0.39</v>
      </c>
      <c r="E9" s="320">
        <v>0.28999999999999998</v>
      </c>
      <c r="F9" s="319"/>
      <c r="G9" s="311" t="s">
        <v>85</v>
      </c>
    </row>
    <row r="10" spans="1:7" ht="27" thickBot="1" x14ac:dyDescent="0.75">
      <c r="A10" s="322" t="s">
        <v>232</v>
      </c>
      <c r="B10" s="321">
        <v>0.38</v>
      </c>
      <c r="C10" s="325">
        <v>0.33</v>
      </c>
      <c r="D10" s="321">
        <v>0.3</v>
      </c>
      <c r="E10" s="324">
        <v>0.27</v>
      </c>
      <c r="F10" s="323"/>
      <c r="G10" s="311" t="s">
        <v>83</v>
      </c>
    </row>
    <row r="11" spans="1:7" ht="27" thickBot="1" x14ac:dyDescent="0.75">
      <c r="A11" s="322" t="s">
        <v>231</v>
      </c>
      <c r="B11" s="321">
        <v>0.39</v>
      </c>
      <c r="C11" s="321">
        <v>0.34</v>
      </c>
      <c r="D11" s="321">
        <v>0.3</v>
      </c>
      <c r="E11" s="320">
        <v>0.27</v>
      </c>
      <c r="F11" s="319"/>
      <c r="G11" s="311" t="s">
        <v>81</v>
      </c>
    </row>
    <row r="12" spans="1:7" ht="27" thickBot="1" x14ac:dyDescent="0.75">
      <c r="A12" s="322" t="s">
        <v>230</v>
      </c>
      <c r="B12" s="321">
        <v>0.33</v>
      </c>
      <c r="C12" s="321">
        <v>0.32</v>
      </c>
      <c r="D12" s="321">
        <v>0.31</v>
      </c>
      <c r="E12" s="320">
        <v>0.36</v>
      </c>
      <c r="F12" s="319"/>
      <c r="G12" s="311" t="s">
        <v>79</v>
      </c>
    </row>
    <row r="13" spans="1:7" ht="27" thickBot="1" x14ac:dyDescent="0.75">
      <c r="A13" s="322" t="s">
        <v>229</v>
      </c>
      <c r="B13" s="321">
        <v>0.32</v>
      </c>
      <c r="C13" s="321">
        <v>0.33</v>
      </c>
      <c r="D13" s="321">
        <v>0.34</v>
      </c>
      <c r="E13" s="320">
        <v>0.36</v>
      </c>
      <c r="F13" s="319"/>
      <c r="G13" s="311" t="s">
        <v>77</v>
      </c>
    </row>
    <row r="14" spans="1:7" ht="27" thickBot="1" x14ac:dyDescent="0.75">
      <c r="A14" s="322" t="s">
        <v>228</v>
      </c>
      <c r="B14" s="321">
        <v>0.27</v>
      </c>
      <c r="C14" s="321">
        <v>0.27</v>
      </c>
      <c r="D14" s="321">
        <v>0.22</v>
      </c>
      <c r="E14" s="320">
        <v>0.32</v>
      </c>
      <c r="F14" s="319"/>
      <c r="G14" s="311" t="s">
        <v>75</v>
      </c>
    </row>
    <row r="15" spans="1:7" x14ac:dyDescent="0.7">
      <c r="A15" s="318" t="s">
        <v>227</v>
      </c>
      <c r="B15" s="317">
        <v>0.24</v>
      </c>
      <c r="C15" s="317">
        <v>0.3</v>
      </c>
      <c r="D15" s="317">
        <v>0.26</v>
      </c>
      <c r="E15" s="316">
        <v>0.25</v>
      </c>
      <c r="F15" s="315"/>
      <c r="G15" s="314" t="s">
        <v>73</v>
      </c>
    </row>
    <row r="16" spans="1:7" x14ac:dyDescent="0.7">
      <c r="A16" s="167" t="s">
        <v>226</v>
      </c>
      <c r="B16" s="165">
        <v>0.4</v>
      </c>
      <c r="C16" s="165">
        <v>0.31</v>
      </c>
      <c r="D16" s="165">
        <v>0.32</v>
      </c>
      <c r="E16" s="313">
        <v>0.28999999999999998</v>
      </c>
      <c r="F16" s="312"/>
      <c r="G16" s="311" t="s">
        <v>71</v>
      </c>
    </row>
    <row r="17" spans="1:7" ht="27" thickBot="1" x14ac:dyDescent="0.75">
      <c r="A17" s="167" t="s">
        <v>225</v>
      </c>
      <c r="B17" s="165">
        <v>0.39</v>
      </c>
      <c r="C17" s="164">
        <v>0.38</v>
      </c>
      <c r="D17" s="165">
        <v>0.34</v>
      </c>
      <c r="E17" s="310">
        <v>0.32</v>
      </c>
      <c r="F17" s="184"/>
      <c r="G17" s="309" t="s">
        <v>224</v>
      </c>
    </row>
    <row r="18" spans="1:7" x14ac:dyDescent="0.7">
      <c r="A18" s="308" t="s">
        <v>223</v>
      </c>
      <c r="B18" s="308"/>
      <c r="C18" s="22"/>
      <c r="D18" s="307" t="s">
        <v>222</v>
      </c>
      <c r="E18" s="307"/>
      <c r="F18" s="307"/>
      <c r="G18" s="306"/>
    </row>
  </sheetData>
  <mergeCells count="19">
    <mergeCell ref="E15:F15"/>
    <mergeCell ref="E16:F16"/>
    <mergeCell ref="E17:F17"/>
    <mergeCell ref="A18:B18"/>
    <mergeCell ref="D18:G18"/>
    <mergeCell ref="E7:F7"/>
    <mergeCell ref="E8:F8"/>
    <mergeCell ref="E9:F9"/>
    <mergeCell ref="E10:F10"/>
    <mergeCell ref="E11:F11"/>
    <mergeCell ref="E12:F12"/>
    <mergeCell ref="E13:F13"/>
    <mergeCell ref="E14:F14"/>
    <mergeCell ref="E6:F6"/>
    <mergeCell ref="A1:G1"/>
    <mergeCell ref="A2:G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059F-D588-43C8-BFAE-2A35FC93565C}">
  <dimension ref="A1:H7"/>
  <sheetViews>
    <sheetView workbookViewId="0">
      <selection activeCell="A7" sqref="A7"/>
    </sheetView>
  </sheetViews>
  <sheetFormatPr baseColWidth="10" defaultRowHeight="26.4" x14ac:dyDescent="0.7"/>
  <cols>
    <col min="1" max="1" width="17" style="305" customWidth="1"/>
    <col min="2" max="7" width="11.5546875" style="1"/>
    <col min="8" max="8" width="11.5546875" style="31"/>
    <col min="9" max="16384" width="11.5546875" style="1"/>
  </cols>
  <sheetData>
    <row r="1" spans="1:8" x14ac:dyDescent="0.7">
      <c r="H1" s="32" t="s">
        <v>247</v>
      </c>
    </row>
    <row r="2" spans="1:8" x14ac:dyDescent="0.7">
      <c r="A2" s="56" t="s">
        <v>246</v>
      </c>
    </row>
    <row r="3" spans="1:8" x14ac:dyDescent="0.7">
      <c r="A3" s="334" t="s">
        <v>245</v>
      </c>
      <c r="B3" s="165">
        <v>2017</v>
      </c>
      <c r="C3" s="165">
        <v>2018</v>
      </c>
      <c r="D3" s="165">
        <v>2019</v>
      </c>
      <c r="E3" s="165">
        <v>2020</v>
      </c>
      <c r="F3" s="165">
        <v>2021</v>
      </c>
      <c r="G3" s="165">
        <v>2022</v>
      </c>
      <c r="H3" s="333" t="s">
        <v>25</v>
      </c>
    </row>
    <row r="4" spans="1:8" x14ac:dyDescent="0.7">
      <c r="A4" s="334" t="s">
        <v>213</v>
      </c>
      <c r="B4" s="165">
        <v>0.54500000000000004</v>
      </c>
      <c r="C4" s="165">
        <v>0.55600000000000005</v>
      </c>
      <c r="D4" s="165">
        <v>0.56299999999999994</v>
      </c>
      <c r="E4" s="165">
        <v>0.55600000000000005</v>
      </c>
      <c r="F4" s="164">
        <v>0.55600000000000005</v>
      </c>
      <c r="G4" s="164">
        <v>0.55000000000000004</v>
      </c>
      <c r="H4" s="333" t="s">
        <v>206</v>
      </c>
    </row>
    <row r="5" spans="1:8" x14ac:dyDescent="0.7">
      <c r="A5" s="334" t="s">
        <v>244</v>
      </c>
      <c r="B5" s="165">
        <v>118</v>
      </c>
      <c r="C5" s="165">
        <v>120</v>
      </c>
      <c r="D5" s="165">
        <v>122</v>
      </c>
      <c r="E5" s="165">
        <v>124</v>
      </c>
      <c r="F5" s="165">
        <v>124</v>
      </c>
      <c r="G5" s="165">
        <v>164</v>
      </c>
      <c r="H5" s="333" t="s">
        <v>243</v>
      </c>
    </row>
    <row r="6" spans="1:8" x14ac:dyDescent="0.7">
      <c r="A6" s="1" t="s">
        <v>242</v>
      </c>
    </row>
    <row r="7" spans="1:8" x14ac:dyDescent="0.7">
      <c r="B7" s="1" t="s">
        <v>216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F0B-C973-4F4C-A69A-C1015621445B}">
  <dimension ref="A5:K12"/>
  <sheetViews>
    <sheetView topLeftCell="A7" workbookViewId="0">
      <selection activeCell="A7" sqref="A7"/>
    </sheetView>
  </sheetViews>
  <sheetFormatPr baseColWidth="10" defaultRowHeight="26.4" x14ac:dyDescent="0.7"/>
  <cols>
    <col min="1" max="1" width="27.33203125" style="305" customWidth="1"/>
    <col min="2" max="2" width="12.44140625" style="1" customWidth="1"/>
    <col min="3" max="4" width="14.21875" style="1" customWidth="1"/>
    <col min="5" max="6" width="11.5546875" style="1"/>
    <col min="7" max="7" width="19.33203125" style="1" customWidth="1"/>
    <col min="8" max="11" width="11.5546875" style="1"/>
    <col min="12" max="12" width="23" style="1" customWidth="1"/>
    <col min="13" max="16384" width="11.5546875" style="1"/>
  </cols>
  <sheetData>
    <row r="5" spans="1:11" s="1" customFormat="1" ht="14.55" customHeight="1" x14ac:dyDescent="0.7">
      <c r="A5" s="347" t="s">
        <v>261</v>
      </c>
      <c r="B5" s="347"/>
      <c r="C5" s="347"/>
      <c r="D5" s="347"/>
    </row>
    <row r="6" spans="1:11" s="1" customFormat="1" x14ac:dyDescent="0.7">
      <c r="A6" s="346" t="s">
        <v>260</v>
      </c>
      <c r="B6" s="346"/>
      <c r="C6" s="346"/>
      <c r="D6" s="346"/>
      <c r="E6" s="345"/>
    </row>
    <row r="7" spans="1:11" s="1" customFormat="1" x14ac:dyDescent="0.7">
      <c r="A7" s="344"/>
      <c r="G7" s="32" t="s">
        <v>259</v>
      </c>
      <c r="H7" s="32"/>
      <c r="I7" s="32"/>
      <c r="J7" s="32"/>
      <c r="K7" s="32"/>
    </row>
    <row r="8" spans="1:11" s="1" customFormat="1" ht="27" thickBot="1" x14ac:dyDescent="0.75">
      <c r="A8" s="343" t="s">
        <v>258</v>
      </c>
      <c r="B8" s="343"/>
      <c r="C8" s="343"/>
      <c r="D8" s="343"/>
      <c r="E8" s="343"/>
      <c r="F8" s="343"/>
      <c r="G8" s="1" t="s">
        <v>216</v>
      </c>
    </row>
    <row r="9" spans="1:11" s="1" customFormat="1" x14ac:dyDescent="0.7">
      <c r="A9" s="342" t="s">
        <v>26</v>
      </c>
      <c r="B9" s="86">
        <v>2019</v>
      </c>
      <c r="C9" s="86">
        <v>2020</v>
      </c>
      <c r="D9" s="86">
        <v>2021</v>
      </c>
      <c r="E9" s="86">
        <v>2022</v>
      </c>
      <c r="F9" s="341">
        <v>2023</v>
      </c>
      <c r="G9" s="340" t="s">
        <v>25</v>
      </c>
    </row>
    <row r="10" spans="1:11" s="1" customFormat="1" ht="46.8" customHeight="1" x14ac:dyDescent="0.7">
      <c r="A10" s="339" t="s">
        <v>257</v>
      </c>
      <c r="B10" s="165" t="s">
        <v>256</v>
      </c>
      <c r="C10" s="165" t="s">
        <v>255</v>
      </c>
      <c r="D10" s="165" t="s">
        <v>254</v>
      </c>
      <c r="E10" s="165" t="s">
        <v>253</v>
      </c>
      <c r="F10" s="165" t="s">
        <v>252</v>
      </c>
      <c r="G10" s="338" t="s">
        <v>251</v>
      </c>
    </row>
    <row r="11" spans="1:11" s="1" customFormat="1" ht="41.4" customHeight="1" thickBot="1" x14ac:dyDescent="0.75">
      <c r="A11" s="337" t="s">
        <v>250</v>
      </c>
      <c r="B11" s="79">
        <v>4.49</v>
      </c>
      <c r="C11" s="79">
        <v>4.375</v>
      </c>
      <c r="D11" s="79">
        <v>4.2270000000000003</v>
      </c>
      <c r="E11" s="79">
        <v>4.1529999999999996</v>
      </c>
      <c r="F11" s="79">
        <v>4.7240000000000002</v>
      </c>
      <c r="G11" s="336" t="s">
        <v>249</v>
      </c>
    </row>
    <row r="12" spans="1:11" s="1" customFormat="1" x14ac:dyDescent="0.7">
      <c r="A12" s="335" t="s">
        <v>248</v>
      </c>
      <c r="B12" s="335"/>
    </row>
  </sheetData>
  <mergeCells count="3">
    <mergeCell ref="A5:D5"/>
    <mergeCell ref="A6:D6"/>
    <mergeCell ref="A8:F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926B-C4BA-49DB-B51A-5DECC67E72D0}">
  <dimension ref="A1:H6"/>
  <sheetViews>
    <sheetView workbookViewId="0">
      <selection activeCell="A7" sqref="A7"/>
    </sheetView>
  </sheetViews>
  <sheetFormatPr baseColWidth="10" defaultRowHeight="27.6" customHeight="1" x14ac:dyDescent="0.7"/>
  <cols>
    <col min="1" max="6" width="11.5546875" style="1"/>
    <col min="7" max="7" width="11.5546875" style="1" customWidth="1"/>
    <col min="8" max="16384" width="11.5546875" style="1"/>
  </cols>
  <sheetData>
    <row r="1" spans="1:8" ht="27.6" customHeight="1" x14ac:dyDescent="0.7">
      <c r="H1" s="30" t="s">
        <v>266</v>
      </c>
    </row>
    <row r="2" spans="1:8" ht="27.6" customHeight="1" thickBot="1" x14ac:dyDescent="0.75">
      <c r="A2" s="356" t="s">
        <v>265</v>
      </c>
      <c r="E2" s="30"/>
      <c r="F2" s="30"/>
    </row>
    <row r="3" spans="1:8" ht="27.6" customHeight="1" thickBot="1" x14ac:dyDescent="0.75">
      <c r="A3" s="356"/>
      <c r="B3" s="355"/>
      <c r="C3" s="354"/>
      <c r="D3" s="354"/>
      <c r="E3" s="354"/>
      <c r="F3" s="353"/>
    </row>
    <row r="4" spans="1:8" ht="27.6" customHeight="1" x14ac:dyDescent="0.7">
      <c r="A4" s="352"/>
      <c r="B4" s="86">
        <v>2019</v>
      </c>
      <c r="C4" s="86">
        <v>2020</v>
      </c>
      <c r="D4" s="86">
        <v>2021</v>
      </c>
      <c r="E4" s="86">
        <v>2022</v>
      </c>
      <c r="F4" s="86">
        <v>2023</v>
      </c>
      <c r="G4" s="351"/>
    </row>
    <row r="5" spans="1:8" ht="27.6" customHeight="1" thickBot="1" x14ac:dyDescent="0.75">
      <c r="A5" s="350" t="s">
        <v>264</v>
      </c>
      <c r="B5" s="79">
        <v>56856</v>
      </c>
      <c r="C5" s="79">
        <v>60456</v>
      </c>
      <c r="D5" s="79">
        <v>66455</v>
      </c>
      <c r="E5" s="79">
        <v>78268</v>
      </c>
      <c r="F5" s="79">
        <v>84367</v>
      </c>
      <c r="G5" s="349" t="s">
        <v>263</v>
      </c>
    </row>
    <row r="6" spans="1:8" ht="27.6" customHeight="1" x14ac:dyDescent="0.7">
      <c r="A6" s="348" t="s">
        <v>262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C542-1044-4F81-9803-3D6B72DF4EBE}">
  <dimension ref="A1:G7"/>
  <sheetViews>
    <sheetView workbookViewId="0">
      <selection activeCell="A7" sqref="A7"/>
    </sheetView>
  </sheetViews>
  <sheetFormatPr baseColWidth="10" defaultRowHeight="26.4" x14ac:dyDescent="0.7"/>
  <cols>
    <col min="1" max="1" width="18.21875" style="1" customWidth="1"/>
    <col min="2" max="6" width="11.5546875" style="1"/>
    <col min="7" max="7" width="22.88671875" style="1" customWidth="1"/>
    <col min="8" max="16384" width="11.5546875" style="1"/>
  </cols>
  <sheetData>
    <row r="1" spans="1:7" x14ac:dyDescent="0.7">
      <c r="G1" s="362" t="s">
        <v>274</v>
      </c>
    </row>
    <row r="2" spans="1:7" x14ac:dyDescent="0.7">
      <c r="A2" s="362" t="s">
        <v>273</v>
      </c>
    </row>
    <row r="3" spans="1:7" x14ac:dyDescent="0.7">
      <c r="A3" s="358" t="s">
        <v>272</v>
      </c>
      <c r="B3" s="357">
        <v>2019</v>
      </c>
      <c r="C3" s="357">
        <v>2020</v>
      </c>
      <c r="D3" s="357">
        <v>2021</v>
      </c>
      <c r="E3" s="357">
        <v>2022</v>
      </c>
      <c r="F3" s="357">
        <v>2023</v>
      </c>
      <c r="G3" s="334" t="s">
        <v>271</v>
      </c>
    </row>
    <row r="4" spans="1:7" x14ac:dyDescent="0.7">
      <c r="A4" s="361" t="s">
        <v>138</v>
      </c>
      <c r="B4" s="360">
        <v>1054</v>
      </c>
      <c r="C4" s="360">
        <v>1303</v>
      </c>
      <c r="D4" s="360">
        <v>2206</v>
      </c>
      <c r="E4" s="360">
        <v>3524</v>
      </c>
      <c r="F4" s="360">
        <v>3730</v>
      </c>
      <c r="G4" s="359" t="s">
        <v>270</v>
      </c>
    </row>
    <row r="5" spans="1:7" x14ac:dyDescent="0.7">
      <c r="A5" s="361" t="s">
        <v>112</v>
      </c>
      <c r="B5" s="360">
        <v>495</v>
      </c>
      <c r="C5" s="360">
        <v>673</v>
      </c>
      <c r="D5" s="360">
        <v>1178</v>
      </c>
      <c r="E5" s="360">
        <v>1925</v>
      </c>
      <c r="F5" s="360">
        <v>2209</v>
      </c>
      <c r="G5" s="359" t="s">
        <v>269</v>
      </c>
    </row>
    <row r="6" spans="1:7" x14ac:dyDescent="0.7">
      <c r="A6" s="358" t="s">
        <v>152</v>
      </c>
      <c r="B6" s="357">
        <v>1549</v>
      </c>
      <c r="C6" s="357">
        <v>1976</v>
      </c>
      <c r="D6" s="357">
        <v>3384</v>
      </c>
      <c r="E6" s="357">
        <v>5449</v>
      </c>
      <c r="F6" s="357">
        <v>5939</v>
      </c>
      <c r="G6" s="334" t="s">
        <v>69</v>
      </c>
    </row>
    <row r="7" spans="1:7" x14ac:dyDescent="0.7">
      <c r="A7" s="76" t="s">
        <v>268</v>
      </c>
      <c r="G7" s="1" t="s">
        <v>267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4B99-87AB-45D5-B1C7-BD7E1921CA58}">
  <dimension ref="A1:G7"/>
  <sheetViews>
    <sheetView workbookViewId="0">
      <selection activeCell="A7" sqref="A7"/>
    </sheetView>
  </sheetViews>
  <sheetFormatPr baseColWidth="10" defaultRowHeight="26.4" x14ac:dyDescent="0.7"/>
  <cols>
    <col min="1" max="1" width="21.33203125" style="1" customWidth="1"/>
    <col min="2" max="6" width="11.5546875" style="1"/>
    <col min="7" max="7" width="30.21875" style="1" customWidth="1"/>
    <col min="8" max="16384" width="11.5546875" style="1"/>
  </cols>
  <sheetData>
    <row r="1" spans="1:7" x14ac:dyDescent="0.7">
      <c r="G1" s="362" t="s">
        <v>282</v>
      </c>
    </row>
    <row r="2" spans="1:7" x14ac:dyDescent="0.7">
      <c r="A2" s="362" t="s">
        <v>281</v>
      </c>
    </row>
    <row r="3" spans="1:7" x14ac:dyDescent="0.7">
      <c r="A3" s="358" t="s">
        <v>280</v>
      </c>
      <c r="B3" s="357">
        <v>2019</v>
      </c>
      <c r="C3" s="357">
        <v>2020</v>
      </c>
      <c r="D3" s="357">
        <v>2021</v>
      </c>
      <c r="E3" s="357">
        <v>2022</v>
      </c>
      <c r="F3" s="357">
        <v>2023</v>
      </c>
      <c r="G3" s="334" t="s">
        <v>279</v>
      </c>
    </row>
    <row r="4" spans="1:7" x14ac:dyDescent="0.7">
      <c r="A4" s="361" t="s">
        <v>278</v>
      </c>
      <c r="B4" s="360">
        <v>34464</v>
      </c>
      <c r="C4" s="360">
        <v>34029</v>
      </c>
      <c r="D4" s="360">
        <v>38403</v>
      </c>
      <c r="E4" s="360">
        <v>50640</v>
      </c>
      <c r="F4" s="360">
        <v>53975</v>
      </c>
      <c r="G4" s="364" t="s">
        <v>277</v>
      </c>
    </row>
    <row r="5" spans="1:7" ht="22.2" customHeight="1" x14ac:dyDescent="0.7">
      <c r="A5" s="361" t="s">
        <v>276</v>
      </c>
      <c r="B5" s="360">
        <v>24445</v>
      </c>
      <c r="C5" s="360">
        <v>33593</v>
      </c>
      <c r="D5" s="360">
        <v>37546</v>
      </c>
      <c r="E5" s="360">
        <v>50456</v>
      </c>
      <c r="F5" s="360">
        <v>58589</v>
      </c>
      <c r="G5" s="364" t="s">
        <v>275</v>
      </c>
    </row>
    <row r="6" spans="1:7" x14ac:dyDescent="0.7">
      <c r="A6" s="358" t="s">
        <v>152</v>
      </c>
      <c r="B6" s="357">
        <v>58909</v>
      </c>
      <c r="C6" s="357">
        <v>67622</v>
      </c>
      <c r="D6" s="357">
        <v>75949</v>
      </c>
      <c r="E6" s="357">
        <v>101096</v>
      </c>
      <c r="F6" s="357">
        <v>112564</v>
      </c>
      <c r="G6" s="363" t="s">
        <v>69</v>
      </c>
    </row>
    <row r="7" spans="1:7" x14ac:dyDescent="0.7">
      <c r="A7" s="76" t="s">
        <v>268</v>
      </c>
      <c r="G7" s="1" t="s">
        <v>267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03D8-FEB2-4117-A3F2-B3EBD38533BC}">
  <dimension ref="A1:G7"/>
  <sheetViews>
    <sheetView workbookViewId="0">
      <selection activeCell="A7" sqref="A7"/>
    </sheetView>
  </sheetViews>
  <sheetFormatPr baseColWidth="10" defaultRowHeight="26.4" x14ac:dyDescent="0.7"/>
  <cols>
    <col min="1" max="1" width="16.109375" style="1" customWidth="1"/>
    <col min="2" max="2" width="18.109375" style="1" customWidth="1"/>
    <col min="3" max="3" width="14.5546875" style="1" customWidth="1"/>
    <col min="4" max="4" width="17.77734375" style="1" customWidth="1"/>
    <col min="5" max="5" width="20" style="1" customWidth="1"/>
    <col min="6" max="6" width="25.109375" style="1" customWidth="1"/>
    <col min="7" max="7" width="29.44140625" style="1" customWidth="1"/>
    <col min="8" max="16384" width="11.5546875" style="1"/>
  </cols>
  <sheetData>
    <row r="1" spans="1:7" x14ac:dyDescent="0.7">
      <c r="G1" s="356" t="s">
        <v>284</v>
      </c>
    </row>
    <row r="2" spans="1:7" x14ac:dyDescent="0.7">
      <c r="A2" s="362" t="s">
        <v>283</v>
      </c>
    </row>
    <row r="3" spans="1:7" x14ac:dyDescent="0.7">
      <c r="A3" s="358" t="s">
        <v>272</v>
      </c>
      <c r="B3" s="357">
        <v>2019</v>
      </c>
      <c r="C3" s="357">
        <v>2020</v>
      </c>
      <c r="D3" s="357">
        <v>2021</v>
      </c>
      <c r="E3" s="357">
        <v>2022</v>
      </c>
      <c r="F3" s="357">
        <v>2023</v>
      </c>
      <c r="G3" s="334" t="s">
        <v>271</v>
      </c>
    </row>
    <row r="4" spans="1:7" x14ac:dyDescent="0.7">
      <c r="A4" s="361" t="s">
        <v>138</v>
      </c>
      <c r="B4" s="360">
        <v>26976</v>
      </c>
      <c r="C4" s="360">
        <v>31154</v>
      </c>
      <c r="D4" s="360">
        <v>35476</v>
      </c>
      <c r="E4" s="360">
        <v>48480</v>
      </c>
      <c r="F4" s="360">
        <v>53907</v>
      </c>
      <c r="G4" s="359" t="s">
        <v>270</v>
      </c>
    </row>
    <row r="5" spans="1:7" x14ac:dyDescent="0.7">
      <c r="A5" s="361" t="s">
        <v>112</v>
      </c>
      <c r="B5" s="360">
        <v>31933</v>
      </c>
      <c r="C5" s="360">
        <v>36468</v>
      </c>
      <c r="D5" s="360">
        <v>40473</v>
      </c>
      <c r="E5" s="360">
        <v>52616</v>
      </c>
      <c r="F5" s="360">
        <v>58657</v>
      </c>
      <c r="G5" s="359" t="s">
        <v>269</v>
      </c>
    </row>
    <row r="6" spans="1:7" x14ac:dyDescent="0.7">
      <c r="A6" s="358" t="s">
        <v>152</v>
      </c>
      <c r="B6" s="357">
        <v>58909</v>
      </c>
      <c r="C6" s="357">
        <v>67622</v>
      </c>
      <c r="D6" s="357">
        <v>75949</v>
      </c>
      <c r="E6" s="357">
        <v>101096</v>
      </c>
      <c r="F6" s="357">
        <v>112564</v>
      </c>
      <c r="G6" s="334" t="s">
        <v>69</v>
      </c>
    </row>
    <row r="7" spans="1:7" x14ac:dyDescent="0.7">
      <c r="A7" s="76" t="s">
        <v>268</v>
      </c>
      <c r="G7" s="1" t="s">
        <v>267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15C4-13DC-42A7-A5D0-DDB0CAE10701}">
  <dimension ref="A1:G7"/>
  <sheetViews>
    <sheetView workbookViewId="0">
      <selection activeCell="A7" sqref="A7"/>
    </sheetView>
  </sheetViews>
  <sheetFormatPr baseColWidth="10" defaultRowHeight="26.4" x14ac:dyDescent="0.7"/>
  <cols>
    <col min="1" max="1" width="21.21875" style="1" customWidth="1"/>
    <col min="2" max="2" width="18" style="1" customWidth="1"/>
    <col min="3" max="3" width="15.88671875" style="1" customWidth="1"/>
    <col min="4" max="4" width="16.21875" style="1" customWidth="1"/>
    <col min="5" max="5" width="24.21875" style="1" customWidth="1"/>
    <col min="6" max="6" width="20.77734375" style="1" customWidth="1"/>
    <col min="7" max="7" width="34.44140625" style="1" customWidth="1"/>
    <col min="8" max="16384" width="11.5546875" style="1"/>
  </cols>
  <sheetData>
    <row r="1" spans="1:7" x14ac:dyDescent="0.7">
      <c r="G1" s="356" t="s">
        <v>286</v>
      </c>
    </row>
    <row r="2" spans="1:7" x14ac:dyDescent="0.7">
      <c r="A2" s="362" t="s">
        <v>285</v>
      </c>
    </row>
    <row r="3" spans="1:7" x14ac:dyDescent="0.7">
      <c r="A3" s="358" t="s">
        <v>280</v>
      </c>
      <c r="B3" s="357">
        <v>2019</v>
      </c>
      <c r="C3" s="357">
        <v>2020</v>
      </c>
      <c r="D3" s="357">
        <v>2021</v>
      </c>
      <c r="E3" s="357">
        <v>2022</v>
      </c>
      <c r="F3" s="357">
        <v>2023</v>
      </c>
      <c r="G3" s="334" t="s">
        <v>279</v>
      </c>
    </row>
    <row r="4" spans="1:7" x14ac:dyDescent="0.7">
      <c r="A4" s="366" t="s">
        <v>278</v>
      </c>
      <c r="B4" s="360">
        <v>340</v>
      </c>
      <c r="C4" s="360">
        <v>505</v>
      </c>
      <c r="D4" s="360">
        <v>893</v>
      </c>
      <c r="E4" s="360">
        <v>1523</v>
      </c>
      <c r="F4" s="360">
        <v>1756</v>
      </c>
      <c r="G4" s="364" t="s">
        <v>277</v>
      </c>
    </row>
    <row r="5" spans="1:7" x14ac:dyDescent="0.7">
      <c r="A5" s="366" t="s">
        <v>276</v>
      </c>
      <c r="B5" s="360">
        <v>1209</v>
      </c>
      <c r="C5" s="360">
        <v>1471</v>
      </c>
      <c r="D5" s="360">
        <v>2491</v>
      </c>
      <c r="E5" s="360">
        <v>3926</v>
      </c>
      <c r="F5" s="360">
        <v>4183</v>
      </c>
      <c r="G5" s="364" t="s">
        <v>275</v>
      </c>
    </row>
    <row r="6" spans="1:7" x14ac:dyDescent="0.7">
      <c r="A6" s="365" t="s">
        <v>152</v>
      </c>
      <c r="B6" s="357">
        <v>1549</v>
      </c>
      <c r="C6" s="357">
        <v>1976</v>
      </c>
      <c r="D6" s="357">
        <v>3384</v>
      </c>
      <c r="E6" s="357">
        <v>5449</v>
      </c>
      <c r="F6" s="357">
        <v>5939</v>
      </c>
      <c r="G6" s="363" t="s">
        <v>69</v>
      </c>
    </row>
    <row r="7" spans="1:7" x14ac:dyDescent="0.7">
      <c r="A7" s="76" t="s">
        <v>268</v>
      </c>
      <c r="G7" s="1" t="s">
        <v>267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43B5-C7A6-4329-A1DF-15EA0887E399}">
  <dimension ref="A1:AA15"/>
  <sheetViews>
    <sheetView workbookViewId="0">
      <selection activeCell="A7" sqref="A7"/>
    </sheetView>
  </sheetViews>
  <sheetFormatPr baseColWidth="10" defaultColWidth="8.88671875" defaultRowHeight="26.4" x14ac:dyDescent="0.7"/>
  <cols>
    <col min="1" max="1" width="25.88671875" style="1" customWidth="1"/>
    <col min="2" max="2" width="21.5546875" style="1" customWidth="1"/>
    <col min="3" max="3" width="18.77734375" style="1" customWidth="1"/>
    <col min="4" max="4" width="16.6640625" style="1" customWidth="1"/>
    <col min="5" max="5" width="20.21875" style="1" customWidth="1"/>
    <col min="6" max="6" width="29.5546875" style="1" customWidth="1"/>
    <col min="7" max="16384" width="8.88671875" style="1"/>
  </cols>
  <sheetData>
    <row r="1" spans="1:27" x14ac:dyDescent="0.7">
      <c r="F1" s="379" t="s">
        <v>307</v>
      </c>
    </row>
    <row r="2" spans="1:27" ht="39" customHeight="1" thickBot="1" x14ac:dyDescent="0.75">
      <c r="A2" s="378" t="s">
        <v>306</v>
      </c>
      <c r="B2" s="378"/>
      <c r="C2" s="378"/>
      <c r="D2" s="378"/>
      <c r="E2" s="378"/>
      <c r="F2" s="378"/>
    </row>
    <row r="3" spans="1:27" ht="27" thickBot="1" x14ac:dyDescent="0.75">
      <c r="A3" s="377" t="s">
        <v>305</v>
      </c>
      <c r="B3" s="376" t="s">
        <v>304</v>
      </c>
      <c r="C3" s="376" t="s">
        <v>303</v>
      </c>
      <c r="D3" s="376" t="s">
        <v>302</v>
      </c>
      <c r="E3" s="376" t="s">
        <v>301</v>
      </c>
      <c r="F3" s="375" t="s">
        <v>300</v>
      </c>
    </row>
    <row r="4" spans="1:27" ht="53.4" thickBot="1" x14ac:dyDescent="0.75">
      <c r="A4" s="373" t="s">
        <v>299</v>
      </c>
      <c r="B4" s="372">
        <v>242919</v>
      </c>
      <c r="C4" s="372">
        <v>242750</v>
      </c>
      <c r="D4" s="372">
        <v>454279</v>
      </c>
      <c r="E4" s="372">
        <v>570062</v>
      </c>
      <c r="F4" s="371" t="s">
        <v>298</v>
      </c>
    </row>
    <row r="5" spans="1:27" ht="53.4" thickBot="1" x14ac:dyDescent="0.75">
      <c r="A5" s="373" t="s">
        <v>297</v>
      </c>
      <c r="B5" s="372">
        <v>168741</v>
      </c>
      <c r="C5" s="372">
        <v>230745</v>
      </c>
      <c r="D5" s="372">
        <v>357373</v>
      </c>
      <c r="E5" s="372">
        <v>299468</v>
      </c>
      <c r="F5" s="371" t="s">
        <v>296</v>
      </c>
    </row>
    <row r="6" spans="1:27" ht="27" thickBot="1" x14ac:dyDescent="0.75">
      <c r="A6" s="373" t="s">
        <v>295</v>
      </c>
      <c r="B6" s="372">
        <v>68220</v>
      </c>
      <c r="C6" s="372">
        <v>11665</v>
      </c>
      <c r="D6" s="372">
        <v>45248</v>
      </c>
      <c r="E6" s="374">
        <v>135011</v>
      </c>
      <c r="F6" s="371" t="s">
        <v>294</v>
      </c>
    </row>
    <row r="7" spans="1:27" ht="35.4" customHeight="1" thickBot="1" x14ac:dyDescent="0.75">
      <c r="A7" s="373" t="s">
        <v>293</v>
      </c>
      <c r="B7" s="372">
        <v>32369</v>
      </c>
      <c r="C7" s="372">
        <v>23079</v>
      </c>
      <c r="D7" s="372">
        <v>42876</v>
      </c>
      <c r="E7" s="372">
        <v>40006</v>
      </c>
      <c r="F7" s="371" t="s">
        <v>292</v>
      </c>
    </row>
    <row r="8" spans="1:27" ht="27" thickBot="1" x14ac:dyDescent="0.75">
      <c r="A8" s="373" t="s">
        <v>291</v>
      </c>
      <c r="B8" s="372">
        <v>462413</v>
      </c>
      <c r="C8" s="372">
        <v>377224</v>
      </c>
      <c r="D8" s="372">
        <v>347952</v>
      </c>
      <c r="E8" s="372">
        <v>305638</v>
      </c>
      <c r="F8" s="371" t="s">
        <v>290</v>
      </c>
    </row>
    <row r="9" spans="1:27" ht="27" thickBot="1" x14ac:dyDescent="0.75">
      <c r="A9" s="373" t="s">
        <v>289</v>
      </c>
      <c r="B9" s="372">
        <v>56561</v>
      </c>
      <c r="C9" s="372">
        <v>30208</v>
      </c>
      <c r="D9" s="372">
        <v>53592</v>
      </c>
      <c r="E9" s="372">
        <v>92373</v>
      </c>
      <c r="F9" s="371" t="s">
        <v>288</v>
      </c>
    </row>
    <row r="10" spans="1:27" ht="27" thickBot="1" x14ac:dyDescent="0.75">
      <c r="A10" s="370" t="s">
        <v>287</v>
      </c>
      <c r="B10" s="369">
        <f>SUM(B4:B9)</f>
        <v>1031223</v>
      </c>
      <c r="C10" s="369">
        <f>SUM(C4:C9)</f>
        <v>915671</v>
      </c>
      <c r="D10" s="369">
        <f>SUM(D4:D9)</f>
        <v>1301320</v>
      </c>
      <c r="E10" s="369">
        <f>SUM(E4:E9)</f>
        <v>1442558</v>
      </c>
      <c r="F10" s="368" t="s">
        <v>69</v>
      </c>
    </row>
    <row r="11" spans="1:27" x14ac:dyDescent="0.7">
      <c r="A11" s="76" t="s">
        <v>62</v>
      </c>
      <c r="F11" s="1" t="s">
        <v>61</v>
      </c>
    </row>
    <row r="15" spans="1:27" ht="42" customHeight="1" x14ac:dyDescent="0.7">
      <c r="D15" s="345"/>
      <c r="H15" s="367"/>
      <c r="I15" s="367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367"/>
      <c r="Y15" s="367"/>
      <c r="Z15" s="367"/>
      <c r="AA15" s="367"/>
    </row>
  </sheetData>
  <mergeCells count="2">
    <mergeCell ref="A2:F2"/>
    <mergeCell ref="H15:A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02E8-8BE8-4DB2-A56E-51FECEC3EC50}">
  <dimension ref="A1:H8"/>
  <sheetViews>
    <sheetView zoomScale="130" zoomScaleNormal="130" workbookViewId="0">
      <selection activeCell="A7" sqref="A7"/>
    </sheetView>
  </sheetViews>
  <sheetFormatPr baseColWidth="10" defaultRowHeight="26.4" x14ac:dyDescent="0.7"/>
  <cols>
    <col min="1" max="1" width="24.44140625" style="1" customWidth="1"/>
    <col min="2" max="2" width="11.5546875" style="1"/>
    <col min="3" max="3" width="26.44140625" style="1" customWidth="1"/>
    <col min="4" max="4" width="11.44140625" style="1" bestFit="1" customWidth="1"/>
    <col min="5" max="5" width="17.5546875" style="1" customWidth="1"/>
    <col min="6" max="16384" width="11.5546875" style="1"/>
  </cols>
  <sheetData>
    <row r="1" spans="1:8" x14ac:dyDescent="0.7">
      <c r="E1" s="30" t="s">
        <v>39</v>
      </c>
    </row>
    <row r="2" spans="1:8" ht="27" thickBot="1" x14ac:dyDescent="0.75">
      <c r="A2" s="30" t="s">
        <v>38</v>
      </c>
      <c r="B2" s="30"/>
      <c r="C2" s="30"/>
      <c r="D2" s="30"/>
      <c r="E2" s="30"/>
      <c r="F2" s="30"/>
      <c r="G2" s="30"/>
      <c r="H2" s="56"/>
    </row>
    <row r="3" spans="1:8" ht="27" thickBot="1" x14ac:dyDescent="0.75">
      <c r="A3" s="55" t="s">
        <v>37</v>
      </c>
      <c r="B3" s="54" t="s">
        <v>36</v>
      </c>
      <c r="C3" s="54"/>
      <c r="D3" s="54"/>
      <c r="E3" s="53" t="s">
        <v>35</v>
      </c>
    </row>
    <row r="4" spans="1:8" ht="27" thickBot="1" x14ac:dyDescent="0.75">
      <c r="A4" s="52"/>
      <c r="B4" s="51">
        <v>2013</v>
      </c>
      <c r="C4" s="50">
        <v>2018</v>
      </c>
      <c r="D4" s="49">
        <v>2023</v>
      </c>
      <c r="E4" s="48"/>
    </row>
    <row r="5" spans="1:8" ht="52.8" x14ac:dyDescent="0.7">
      <c r="A5" s="47" t="s">
        <v>34</v>
      </c>
      <c r="B5" s="44">
        <v>147</v>
      </c>
      <c r="C5" s="43">
        <v>153</v>
      </c>
      <c r="D5" s="42">
        <v>157</v>
      </c>
      <c r="E5" s="46" t="s">
        <v>33</v>
      </c>
    </row>
    <row r="6" spans="1:8" x14ac:dyDescent="0.7">
      <c r="A6" s="45" t="s">
        <v>32</v>
      </c>
      <c r="B6" s="44">
        <v>37</v>
      </c>
      <c r="C6" s="43">
        <v>31</v>
      </c>
      <c r="D6" s="42">
        <v>42</v>
      </c>
      <c r="E6" s="41" t="s">
        <v>31</v>
      </c>
      <c r="G6" s="40"/>
    </row>
    <row r="7" spans="1:8" ht="18.600000000000001" customHeight="1" thickBot="1" x14ac:dyDescent="0.75">
      <c r="A7" s="39" t="s">
        <v>30</v>
      </c>
      <c r="B7" s="38">
        <v>25.2</v>
      </c>
      <c r="C7" s="37">
        <v>20.3</v>
      </c>
      <c r="D7" s="36">
        <v>27</v>
      </c>
      <c r="E7" s="35" t="s">
        <v>29</v>
      </c>
    </row>
    <row r="8" spans="1:8" x14ac:dyDescent="0.7">
      <c r="A8" s="34" t="s">
        <v>10</v>
      </c>
      <c r="B8" s="34"/>
      <c r="C8" s="34"/>
      <c r="E8" s="1" t="s">
        <v>9</v>
      </c>
    </row>
  </sheetData>
  <mergeCells count="4">
    <mergeCell ref="A3:A4"/>
    <mergeCell ref="A8:C8"/>
    <mergeCell ref="E3:E4"/>
    <mergeCell ref="B3:D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54A0-78B9-4818-B4FD-6C2B65F8788D}">
  <dimension ref="A1:F11"/>
  <sheetViews>
    <sheetView workbookViewId="0">
      <selection activeCell="A7" sqref="A7"/>
    </sheetView>
  </sheetViews>
  <sheetFormatPr baseColWidth="10" defaultRowHeight="26.4" x14ac:dyDescent="0.7"/>
  <cols>
    <col min="1" max="1" width="27.6640625" style="1" customWidth="1"/>
    <col min="2" max="2" width="25.21875" style="1" customWidth="1"/>
    <col min="3" max="3" width="27" style="1" customWidth="1"/>
    <col min="4" max="4" width="23.44140625" style="1" customWidth="1"/>
    <col min="5" max="5" width="26.88671875" style="1" customWidth="1"/>
    <col min="6" max="6" width="22.109375" style="1" customWidth="1"/>
    <col min="7" max="16384" width="11.5546875" style="1"/>
  </cols>
  <sheetData>
    <row r="1" spans="1:6" x14ac:dyDescent="0.7">
      <c r="F1" s="379" t="s">
        <v>309</v>
      </c>
    </row>
    <row r="2" spans="1:6" ht="42.6" customHeight="1" thickBot="1" x14ac:dyDescent="0.75">
      <c r="A2" s="378" t="s">
        <v>308</v>
      </c>
      <c r="B2" s="378"/>
      <c r="C2" s="378"/>
      <c r="D2" s="378"/>
      <c r="E2" s="378"/>
      <c r="F2" s="378"/>
    </row>
    <row r="3" spans="1:6" ht="27" thickBot="1" x14ac:dyDescent="0.75">
      <c r="A3" s="377" t="s">
        <v>305</v>
      </c>
      <c r="B3" s="376" t="s">
        <v>304</v>
      </c>
      <c r="C3" s="376" t="s">
        <v>303</v>
      </c>
      <c r="D3" s="376" t="s">
        <v>302</v>
      </c>
      <c r="E3" s="376" t="s">
        <v>301</v>
      </c>
      <c r="F3" s="375" t="s">
        <v>300</v>
      </c>
    </row>
    <row r="4" spans="1:6" ht="53.4" thickBot="1" x14ac:dyDescent="0.75">
      <c r="A4" s="370" t="s">
        <v>299</v>
      </c>
      <c r="B4" s="369">
        <v>266147</v>
      </c>
      <c r="C4" s="369">
        <v>267148</v>
      </c>
      <c r="D4" s="369">
        <v>499688</v>
      </c>
      <c r="E4" s="369">
        <v>612141</v>
      </c>
      <c r="F4" s="368" t="s">
        <v>298</v>
      </c>
    </row>
    <row r="5" spans="1:6" ht="27" thickBot="1" x14ac:dyDescent="0.75">
      <c r="A5" s="370" t="s">
        <v>297</v>
      </c>
      <c r="B5" s="369">
        <v>74369</v>
      </c>
      <c r="C5" s="369">
        <v>82600</v>
      </c>
      <c r="D5" s="369">
        <v>93297</v>
      </c>
      <c r="E5" s="369">
        <v>86166</v>
      </c>
      <c r="F5" s="368" t="s">
        <v>296</v>
      </c>
    </row>
    <row r="6" spans="1:6" ht="27" thickBot="1" x14ac:dyDescent="0.75">
      <c r="A6" s="370" t="s">
        <v>295</v>
      </c>
      <c r="B6" s="369">
        <v>67671</v>
      </c>
      <c r="C6" s="369">
        <v>11561</v>
      </c>
      <c r="D6" s="369">
        <v>49657</v>
      </c>
      <c r="E6" s="369">
        <v>137280</v>
      </c>
      <c r="F6" s="368" t="s">
        <v>294</v>
      </c>
    </row>
    <row r="7" spans="1:6" ht="35.4" customHeight="1" thickBot="1" x14ac:dyDescent="0.75">
      <c r="A7" s="370" t="s">
        <v>293</v>
      </c>
      <c r="B7" s="369">
        <v>36939</v>
      </c>
      <c r="C7" s="369">
        <v>26459</v>
      </c>
      <c r="D7" s="369">
        <v>50785</v>
      </c>
      <c r="E7" s="369">
        <v>47530</v>
      </c>
      <c r="F7" s="368" t="s">
        <v>292</v>
      </c>
    </row>
    <row r="8" spans="1:6" ht="27" thickBot="1" x14ac:dyDescent="0.75">
      <c r="A8" s="370" t="s">
        <v>291</v>
      </c>
      <c r="B8" s="369">
        <v>439481</v>
      </c>
      <c r="C8" s="369">
        <v>359047</v>
      </c>
      <c r="D8" s="369">
        <v>332693</v>
      </c>
      <c r="E8" s="369">
        <v>294057</v>
      </c>
      <c r="F8" s="368" t="s">
        <v>290</v>
      </c>
    </row>
    <row r="9" spans="1:6" ht="27" thickBot="1" x14ac:dyDescent="0.75">
      <c r="A9" s="370" t="s">
        <v>289</v>
      </c>
      <c r="B9" s="369">
        <v>38034</v>
      </c>
      <c r="C9" s="369">
        <v>16111</v>
      </c>
      <c r="D9" s="369">
        <v>31839</v>
      </c>
      <c r="E9" s="369">
        <v>59811</v>
      </c>
      <c r="F9" s="368" t="s">
        <v>288</v>
      </c>
    </row>
    <row r="10" spans="1:6" ht="27" thickBot="1" x14ac:dyDescent="0.75">
      <c r="A10" s="370" t="s">
        <v>287</v>
      </c>
      <c r="B10" s="369">
        <v>922641</v>
      </c>
      <c r="C10" s="369">
        <v>762926</v>
      </c>
      <c r="D10" s="369">
        <v>1057959</v>
      </c>
      <c r="E10" s="369">
        <v>1236985</v>
      </c>
      <c r="F10" s="368" t="s">
        <v>69</v>
      </c>
    </row>
    <row r="11" spans="1:6" x14ac:dyDescent="0.7">
      <c r="A11" s="76" t="s">
        <v>62</v>
      </c>
      <c r="F11" s="1" t="s">
        <v>61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9D74-56F2-4CCF-A427-D51F7C126E7B}">
  <dimension ref="A1:E10"/>
  <sheetViews>
    <sheetView zoomScale="120" zoomScaleNormal="120" workbookViewId="0">
      <selection activeCell="A7" sqref="A7"/>
    </sheetView>
  </sheetViews>
  <sheetFormatPr baseColWidth="10" defaultRowHeight="26.4" x14ac:dyDescent="0.7"/>
  <cols>
    <col min="1" max="1" width="22.5546875" style="1" customWidth="1"/>
    <col min="2" max="2" width="22.88671875" style="1" customWidth="1"/>
    <col min="3" max="3" width="14.5546875" style="1" customWidth="1"/>
    <col min="4" max="4" width="24" style="1" customWidth="1"/>
    <col min="5" max="5" width="22.77734375" style="1" customWidth="1"/>
    <col min="6" max="6" width="13.21875" style="1" customWidth="1"/>
    <col min="7" max="16384" width="11.5546875" style="1"/>
  </cols>
  <sheetData>
    <row r="1" spans="1:5" s="1" customFormat="1" x14ac:dyDescent="0.7">
      <c r="E1" s="30" t="s">
        <v>55</v>
      </c>
    </row>
    <row r="2" spans="1:5" s="1" customFormat="1" ht="27" thickBot="1" x14ac:dyDescent="0.75">
      <c r="A2" s="64" t="s">
        <v>54</v>
      </c>
      <c r="B2" s="64"/>
      <c r="C2" s="64"/>
      <c r="D2" s="64"/>
      <c r="E2" s="64"/>
    </row>
    <row r="3" spans="1:5" s="1" customFormat="1" ht="27" thickBot="1" x14ac:dyDescent="0.75">
      <c r="A3" s="63" t="s">
        <v>53</v>
      </c>
      <c r="B3" s="62">
        <v>2013</v>
      </c>
      <c r="C3" s="62">
        <v>2018</v>
      </c>
      <c r="D3" s="62">
        <v>2023</v>
      </c>
      <c r="E3" s="61" t="s">
        <v>52</v>
      </c>
    </row>
    <row r="4" spans="1:5" s="1" customFormat="1" ht="27" thickBot="1" x14ac:dyDescent="0.75">
      <c r="A4" s="59" t="s">
        <v>51</v>
      </c>
      <c r="B4" s="60">
        <v>1189105</v>
      </c>
      <c r="C4" s="60">
        <v>1417823</v>
      </c>
      <c r="D4" s="60">
        <v>1786448</v>
      </c>
      <c r="E4" s="57" t="s">
        <v>23</v>
      </c>
    </row>
    <row r="5" spans="1:5" s="1" customFormat="1" ht="27" thickBot="1" x14ac:dyDescent="0.75">
      <c r="A5" s="59" t="s">
        <v>20</v>
      </c>
      <c r="B5" s="60">
        <v>898100</v>
      </c>
      <c r="C5" s="60">
        <v>1041199</v>
      </c>
      <c r="D5" s="60">
        <v>1272837</v>
      </c>
      <c r="E5" s="57" t="s">
        <v>50</v>
      </c>
    </row>
    <row r="6" spans="1:5" s="1" customFormat="1" ht="27" thickBot="1" x14ac:dyDescent="0.75">
      <c r="A6" s="59" t="s">
        <v>49</v>
      </c>
      <c r="B6" s="60">
        <v>147</v>
      </c>
      <c r="C6" s="60">
        <v>157</v>
      </c>
      <c r="D6" s="60">
        <v>176</v>
      </c>
      <c r="E6" s="57" t="s">
        <v>48</v>
      </c>
    </row>
    <row r="7" spans="1:5" s="1" customFormat="1" ht="27" thickBot="1" x14ac:dyDescent="0.75">
      <c r="A7" s="59" t="s">
        <v>47</v>
      </c>
      <c r="B7" s="60">
        <v>64</v>
      </c>
      <c r="C7" s="60">
        <v>98</v>
      </c>
      <c r="D7" s="60">
        <v>25</v>
      </c>
      <c r="E7" s="57" t="s">
        <v>46</v>
      </c>
    </row>
    <row r="8" spans="1:5" s="1" customFormat="1" ht="27" thickBot="1" x14ac:dyDescent="0.75">
      <c r="A8" s="59" t="s">
        <v>45</v>
      </c>
      <c r="B8" s="60">
        <v>438</v>
      </c>
      <c r="C8" s="60">
        <v>540</v>
      </c>
      <c r="D8" s="60">
        <v>559</v>
      </c>
      <c r="E8" s="57" t="s">
        <v>44</v>
      </c>
    </row>
    <row r="9" spans="1:5" s="1" customFormat="1" ht="53.4" thickBot="1" x14ac:dyDescent="0.75">
      <c r="A9" s="59" t="s">
        <v>43</v>
      </c>
      <c r="B9" s="58" t="s">
        <v>42</v>
      </c>
      <c r="C9" s="58">
        <v>0.73</v>
      </c>
      <c r="D9" s="58">
        <v>0.71</v>
      </c>
      <c r="E9" s="57" t="s">
        <v>41</v>
      </c>
    </row>
    <row r="10" spans="1:5" s="1" customFormat="1" x14ac:dyDescent="0.7">
      <c r="A10" s="34" t="s">
        <v>40</v>
      </c>
      <c r="B10" s="34"/>
      <c r="E10" s="1" t="s">
        <v>9</v>
      </c>
    </row>
  </sheetData>
  <mergeCells count="1">
    <mergeCell ref="A10:B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D8DE-05CA-472E-8A6C-1BAED16168FF}">
  <dimension ref="A1:E10"/>
  <sheetViews>
    <sheetView workbookViewId="0">
      <selection activeCell="A7" sqref="A7"/>
    </sheetView>
  </sheetViews>
  <sheetFormatPr baseColWidth="10" defaultRowHeight="26.4" x14ac:dyDescent="0.7"/>
  <cols>
    <col min="1" max="1" width="31.88671875" style="1" customWidth="1"/>
    <col min="2" max="2" width="17.5546875" style="1" customWidth="1"/>
    <col min="3" max="3" width="22.6640625" style="1" customWidth="1"/>
    <col min="4" max="4" width="19.44140625" style="1" customWidth="1"/>
    <col min="5" max="5" width="20.6640625" style="1" customWidth="1"/>
    <col min="6" max="16384" width="11.5546875" style="1"/>
  </cols>
  <sheetData>
    <row r="1" spans="1:5" x14ac:dyDescent="0.7">
      <c r="E1" s="30" t="s">
        <v>58</v>
      </c>
    </row>
    <row r="2" spans="1:5" ht="27" thickBot="1" x14ac:dyDescent="0.75">
      <c r="A2" s="64" t="s">
        <v>57</v>
      </c>
      <c r="B2" s="64"/>
      <c r="C2" s="64"/>
      <c r="D2" s="64"/>
      <c r="E2" s="64"/>
    </row>
    <row r="3" spans="1:5" x14ac:dyDescent="0.7">
      <c r="A3" s="70" t="s">
        <v>56</v>
      </c>
      <c r="B3" s="69">
        <v>2013</v>
      </c>
      <c r="C3" s="69">
        <v>2018</v>
      </c>
      <c r="D3" s="69">
        <v>2023</v>
      </c>
      <c r="E3" s="68" t="s">
        <v>52</v>
      </c>
    </row>
    <row r="4" spans="1:5" x14ac:dyDescent="0.7">
      <c r="A4" s="67" t="s">
        <v>51</v>
      </c>
      <c r="B4" s="11">
        <v>1189105</v>
      </c>
      <c r="C4" s="11">
        <v>1417823</v>
      </c>
      <c r="D4" s="11">
        <v>1786448</v>
      </c>
      <c r="E4" s="25" t="s">
        <v>23</v>
      </c>
    </row>
    <row r="5" spans="1:5" x14ac:dyDescent="0.7">
      <c r="A5" s="67" t="s">
        <v>20</v>
      </c>
      <c r="B5" s="11">
        <v>898100</v>
      </c>
      <c r="C5" s="11">
        <v>1041199</v>
      </c>
      <c r="D5" s="11">
        <v>1272837</v>
      </c>
      <c r="E5" s="25" t="s">
        <v>50</v>
      </c>
    </row>
    <row r="6" spans="1:5" x14ac:dyDescent="0.7">
      <c r="A6" s="67" t="s">
        <v>49</v>
      </c>
      <c r="B6" s="11">
        <v>147</v>
      </c>
      <c r="C6" s="11">
        <v>157</v>
      </c>
      <c r="D6" s="11">
        <v>176</v>
      </c>
      <c r="E6" s="25" t="s">
        <v>48</v>
      </c>
    </row>
    <row r="7" spans="1:5" x14ac:dyDescent="0.7">
      <c r="A7" s="67" t="s">
        <v>47</v>
      </c>
      <c r="B7" s="11">
        <v>64</v>
      </c>
      <c r="C7" s="11">
        <v>98</v>
      </c>
      <c r="D7" s="11">
        <v>25</v>
      </c>
      <c r="E7" s="25" t="s">
        <v>46</v>
      </c>
    </row>
    <row r="8" spans="1:5" x14ac:dyDescent="0.7">
      <c r="A8" s="67" t="s">
        <v>45</v>
      </c>
      <c r="B8" s="11">
        <v>438</v>
      </c>
      <c r="C8" s="11">
        <v>540</v>
      </c>
      <c r="D8" s="11">
        <v>559</v>
      </c>
      <c r="E8" s="25" t="s">
        <v>44</v>
      </c>
    </row>
    <row r="9" spans="1:5" x14ac:dyDescent="0.7">
      <c r="A9" s="67" t="s">
        <v>43</v>
      </c>
      <c r="B9" s="66" t="s">
        <v>42</v>
      </c>
      <c r="C9" s="66">
        <v>0.73</v>
      </c>
      <c r="D9" s="66">
        <v>0.71</v>
      </c>
      <c r="E9" s="25" t="s">
        <v>41</v>
      </c>
    </row>
    <row r="10" spans="1:5" x14ac:dyDescent="0.7">
      <c r="A10" s="65" t="s">
        <v>40</v>
      </c>
      <c r="B10" s="65"/>
      <c r="E10" s="1" t="s">
        <v>9</v>
      </c>
    </row>
  </sheetData>
  <mergeCells count="1"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B277-8AFE-4E10-981E-8481067D56B4}">
  <dimension ref="A1:D8"/>
  <sheetViews>
    <sheetView zoomScale="140" zoomScaleNormal="140" workbookViewId="0">
      <selection activeCell="A7" sqref="A7"/>
    </sheetView>
  </sheetViews>
  <sheetFormatPr baseColWidth="10" defaultRowHeight="26.4" x14ac:dyDescent="0.7"/>
  <cols>
    <col min="1" max="1" width="31.44140625" style="1" customWidth="1"/>
    <col min="2" max="2" width="16.88671875" style="1" customWidth="1"/>
    <col min="3" max="3" width="19.109375" style="1" customWidth="1"/>
    <col min="4" max="4" width="24.5546875" style="1" customWidth="1"/>
    <col min="5" max="16384" width="11.5546875" style="1"/>
  </cols>
  <sheetData>
    <row r="1" spans="1:4" x14ac:dyDescent="0.7">
      <c r="D1" s="30" t="s">
        <v>60</v>
      </c>
    </row>
    <row r="2" spans="1:4" ht="27" thickBot="1" x14ac:dyDescent="0.75">
      <c r="A2" s="74" t="s">
        <v>59</v>
      </c>
      <c r="B2" s="64"/>
      <c r="C2" s="64"/>
      <c r="D2" s="64"/>
    </row>
    <row r="3" spans="1:4" ht="27" thickBot="1" x14ac:dyDescent="0.75">
      <c r="A3" s="73" t="s">
        <v>56</v>
      </c>
      <c r="B3" s="62">
        <v>2018</v>
      </c>
      <c r="C3" s="62">
        <v>2023</v>
      </c>
      <c r="D3" s="61" t="s">
        <v>52</v>
      </c>
    </row>
    <row r="4" spans="1:4" ht="16.8" customHeight="1" thickBot="1" x14ac:dyDescent="0.75">
      <c r="A4" s="72" t="s">
        <v>51</v>
      </c>
      <c r="B4" s="60">
        <v>1417823</v>
      </c>
      <c r="C4" s="60">
        <v>1786448</v>
      </c>
      <c r="D4" s="57" t="s">
        <v>23</v>
      </c>
    </row>
    <row r="5" spans="1:4" ht="27" thickBot="1" x14ac:dyDescent="0.75">
      <c r="A5" s="71" t="s">
        <v>20</v>
      </c>
      <c r="B5" s="60">
        <v>1041199</v>
      </c>
      <c r="C5" s="60">
        <v>1272837</v>
      </c>
      <c r="D5" s="57" t="s">
        <v>50</v>
      </c>
    </row>
    <row r="6" spans="1:4" ht="27" thickBot="1" x14ac:dyDescent="0.75">
      <c r="A6" s="71" t="s">
        <v>14</v>
      </c>
      <c r="B6" s="60">
        <v>800379</v>
      </c>
      <c r="C6" s="60">
        <v>1255463</v>
      </c>
      <c r="D6" s="57" t="s">
        <v>13</v>
      </c>
    </row>
    <row r="7" spans="1:4" ht="27" thickBot="1" x14ac:dyDescent="0.75">
      <c r="A7" s="71" t="s">
        <v>18</v>
      </c>
      <c r="B7" s="60">
        <v>219670</v>
      </c>
      <c r="C7" s="60">
        <v>255615</v>
      </c>
      <c r="D7" s="57" t="s">
        <v>17</v>
      </c>
    </row>
    <row r="8" spans="1:4" x14ac:dyDescent="0.7">
      <c r="A8" s="65" t="s">
        <v>40</v>
      </c>
      <c r="B8" s="65"/>
      <c r="D8" s="1" t="s">
        <v>9</v>
      </c>
    </row>
  </sheetData>
  <mergeCells count="1">
    <mergeCell ref="A8:B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987A-8644-4FB2-B620-1D05902D18E6}">
  <dimension ref="A1:J7"/>
  <sheetViews>
    <sheetView workbookViewId="0">
      <selection activeCell="A7" sqref="A7"/>
    </sheetView>
  </sheetViews>
  <sheetFormatPr baseColWidth="10" defaultRowHeight="26.4" x14ac:dyDescent="0.7"/>
  <cols>
    <col min="1" max="1" width="29.21875" style="1" customWidth="1"/>
    <col min="2" max="9" width="11.5546875" style="1"/>
    <col min="10" max="10" width="21" style="1" customWidth="1"/>
    <col min="11" max="16384" width="11.5546875" style="1"/>
  </cols>
  <sheetData>
    <row r="1" spans="1:10" ht="18.75" customHeight="1" x14ac:dyDescent="0.7">
      <c r="A1" s="88"/>
      <c r="B1" s="88"/>
      <c r="D1" s="30"/>
      <c r="E1" s="30"/>
      <c r="F1" s="30"/>
      <c r="G1" s="30"/>
      <c r="H1" s="30"/>
      <c r="I1" s="30"/>
      <c r="J1" s="30" t="s">
        <v>68</v>
      </c>
    </row>
    <row r="2" spans="1:10" ht="16.5" customHeight="1" thickBot="1" x14ac:dyDescent="0.75">
      <c r="A2" s="89" t="s">
        <v>67</v>
      </c>
      <c r="B2" s="89"/>
      <c r="C2" s="89"/>
      <c r="D2" s="89"/>
      <c r="E2" s="89"/>
      <c r="F2" s="89"/>
      <c r="G2" s="88"/>
      <c r="H2" s="88"/>
      <c r="I2" s="88"/>
    </row>
    <row r="3" spans="1:10" ht="27" thickBot="1" x14ac:dyDescent="0.75">
      <c r="A3" s="87" t="s">
        <v>26</v>
      </c>
      <c r="B3" s="86">
        <v>2000</v>
      </c>
      <c r="C3" s="86">
        <v>2005</v>
      </c>
      <c r="D3" s="86">
        <v>2010</v>
      </c>
      <c r="E3" s="86">
        <v>2015</v>
      </c>
      <c r="F3" s="86">
        <v>2020</v>
      </c>
      <c r="G3" s="85">
        <v>2021</v>
      </c>
      <c r="H3" s="85">
        <v>2022</v>
      </c>
      <c r="I3" s="85">
        <v>2023</v>
      </c>
      <c r="J3" s="84" t="s">
        <v>25</v>
      </c>
    </row>
    <row r="4" spans="1:10" ht="27" thickBot="1" x14ac:dyDescent="0.75">
      <c r="A4" s="83" t="s">
        <v>66</v>
      </c>
      <c r="B4" s="82">
        <v>12</v>
      </c>
      <c r="C4" s="82">
        <v>28</v>
      </c>
      <c r="D4" s="82">
        <v>17</v>
      </c>
      <c r="E4" s="82">
        <v>15</v>
      </c>
      <c r="F4" s="82">
        <v>29</v>
      </c>
      <c r="G4" s="23">
        <v>32</v>
      </c>
      <c r="H4" s="23">
        <v>33</v>
      </c>
      <c r="I4" s="23">
        <v>36</v>
      </c>
      <c r="J4" s="81" t="s">
        <v>65</v>
      </c>
    </row>
    <row r="5" spans="1:10" ht="51" customHeight="1" thickBot="1" x14ac:dyDescent="0.75">
      <c r="A5" s="80" t="s">
        <v>64</v>
      </c>
      <c r="B5" s="79">
        <v>0.47</v>
      </c>
      <c r="C5" s="79">
        <v>1.1100000000000001</v>
      </c>
      <c r="D5" s="79">
        <v>0.67</v>
      </c>
      <c r="E5" s="79">
        <v>0.4</v>
      </c>
      <c r="F5" s="79">
        <v>0.69</v>
      </c>
      <c r="G5" s="78">
        <v>0.74</v>
      </c>
      <c r="H5" s="78">
        <v>0.75</v>
      </c>
      <c r="I5" s="78">
        <v>0.73</v>
      </c>
      <c r="J5" s="77" t="s">
        <v>63</v>
      </c>
    </row>
    <row r="6" spans="1:10" x14ac:dyDescent="0.7">
      <c r="A6" s="76" t="s">
        <v>62</v>
      </c>
      <c r="J6" s="1" t="s">
        <v>61</v>
      </c>
    </row>
    <row r="7" spans="1:10" x14ac:dyDescent="0.7">
      <c r="A7" s="7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CE1F-4D40-4519-B4C5-93CCDB0B6283}">
  <dimension ref="A1:Q19"/>
  <sheetViews>
    <sheetView topLeftCell="A2" zoomScale="60" zoomScaleNormal="60" workbookViewId="0">
      <selection activeCell="A7" sqref="A7"/>
    </sheetView>
  </sheetViews>
  <sheetFormatPr baseColWidth="10" defaultColWidth="19.5546875" defaultRowHeight="26.4" x14ac:dyDescent="0.7"/>
  <cols>
    <col min="1" max="1" width="32.33203125" style="1" customWidth="1"/>
    <col min="2" max="4" width="0" style="1" hidden="1" customWidth="1"/>
    <col min="5" max="5" width="23.44140625" style="1" customWidth="1"/>
    <col min="6" max="6" width="19.5546875" style="1"/>
    <col min="7" max="7" width="27.88671875" style="1" customWidth="1"/>
    <col min="8" max="9" width="19.5546875" style="1"/>
    <col min="10" max="10" width="31" style="1" customWidth="1"/>
    <col min="11" max="12" width="19.5546875" style="1"/>
    <col min="13" max="13" width="42.44140625" style="1" customWidth="1"/>
    <col min="14" max="14" width="24.44140625" style="1" customWidth="1"/>
    <col min="15" max="15" width="25.5546875" style="1" customWidth="1"/>
    <col min="16" max="16" width="31.77734375" style="1" customWidth="1"/>
    <col min="17" max="16384" width="19.5546875" style="1"/>
  </cols>
  <sheetData>
    <row r="1" spans="1:17" x14ac:dyDescent="0.7">
      <c r="I1" s="119"/>
      <c r="J1" s="119"/>
      <c r="K1" s="119"/>
      <c r="L1" s="119"/>
      <c r="M1" s="119"/>
      <c r="N1" s="118"/>
      <c r="O1" s="118"/>
      <c r="P1" s="118"/>
      <c r="Q1" s="30" t="s">
        <v>103</v>
      </c>
    </row>
    <row r="2" spans="1:17" ht="27" customHeight="1" thickBot="1" x14ac:dyDescent="0.75">
      <c r="A2" s="89" t="s">
        <v>102</v>
      </c>
      <c r="B2" s="117"/>
      <c r="C2" s="117"/>
      <c r="D2" s="117"/>
      <c r="E2" s="116"/>
    </row>
    <row r="3" spans="1:17" ht="39.6" customHeight="1" x14ac:dyDescent="0.7">
      <c r="A3" s="115" t="s">
        <v>101</v>
      </c>
      <c r="B3" s="107">
        <v>1977</v>
      </c>
      <c r="C3" s="107">
        <v>1988</v>
      </c>
      <c r="D3" s="107">
        <v>2000</v>
      </c>
      <c r="E3" s="114">
        <v>2020</v>
      </c>
      <c r="F3" s="113"/>
      <c r="G3" s="112"/>
      <c r="H3" s="111">
        <v>2021</v>
      </c>
      <c r="I3" s="110"/>
      <c r="J3" s="109"/>
      <c r="K3" s="111">
        <v>2022</v>
      </c>
      <c r="L3" s="110"/>
      <c r="M3" s="109"/>
      <c r="N3" s="111">
        <v>2023</v>
      </c>
      <c r="O3" s="110"/>
      <c r="P3" s="109"/>
      <c r="Q3" s="102" t="s">
        <v>100</v>
      </c>
    </row>
    <row r="4" spans="1:17" ht="153.6" customHeight="1" x14ac:dyDescent="0.7">
      <c r="A4" s="108"/>
      <c r="B4" s="107"/>
      <c r="C4" s="107"/>
      <c r="D4" s="107"/>
      <c r="E4" s="105" t="s">
        <v>99</v>
      </c>
      <c r="F4" s="104" t="s">
        <v>98</v>
      </c>
      <c r="G4" s="106" t="s">
        <v>97</v>
      </c>
      <c r="H4" s="105" t="s">
        <v>99</v>
      </c>
      <c r="I4" s="104" t="s">
        <v>98</v>
      </c>
      <c r="J4" s="103" t="s">
        <v>97</v>
      </c>
      <c r="K4" s="105" t="s">
        <v>99</v>
      </c>
      <c r="L4" s="104" t="s">
        <v>98</v>
      </c>
      <c r="M4" s="103" t="s">
        <v>97</v>
      </c>
      <c r="N4" s="105" t="s">
        <v>99</v>
      </c>
      <c r="O4" s="104" t="s">
        <v>98</v>
      </c>
      <c r="P4" s="103" t="s">
        <v>97</v>
      </c>
      <c r="Q4" s="102"/>
    </row>
    <row r="5" spans="1:17" x14ac:dyDescent="0.7">
      <c r="A5" s="98" t="s">
        <v>96</v>
      </c>
      <c r="B5" s="97">
        <v>156721</v>
      </c>
      <c r="C5" s="97">
        <v>212203</v>
      </c>
      <c r="D5" s="97">
        <v>281600</v>
      </c>
      <c r="E5" s="97">
        <v>515139</v>
      </c>
      <c r="F5" s="97">
        <v>1</v>
      </c>
      <c r="G5" s="94">
        <f>F5*100000/E5</f>
        <v>0.19412236309035036</v>
      </c>
      <c r="H5" s="97">
        <v>527973</v>
      </c>
      <c r="I5" s="97">
        <v>1</v>
      </c>
      <c r="J5" s="90">
        <f>I5*100000/H5</f>
        <v>0.18940362480657155</v>
      </c>
      <c r="K5" s="97">
        <v>541133.7513813941</v>
      </c>
      <c r="L5" s="97">
        <v>1</v>
      </c>
      <c r="M5" s="90">
        <f>+L5*100000/K5</f>
        <v>0.18479719615478105</v>
      </c>
      <c r="N5" s="97">
        <v>625643</v>
      </c>
      <c r="O5" s="97">
        <v>0</v>
      </c>
      <c r="P5" s="90">
        <f>O5*100000/N5</f>
        <v>0</v>
      </c>
      <c r="Q5" s="101" t="s">
        <v>95</v>
      </c>
    </row>
    <row r="6" spans="1:17" ht="32.4" customHeight="1" x14ac:dyDescent="0.7">
      <c r="A6" s="100" t="s">
        <v>94</v>
      </c>
      <c r="B6" s="97">
        <v>124194</v>
      </c>
      <c r="C6" s="97">
        <v>159296</v>
      </c>
      <c r="D6" s="97">
        <v>212156</v>
      </c>
      <c r="E6" s="97">
        <v>329555</v>
      </c>
      <c r="F6" s="97">
        <v>1</v>
      </c>
      <c r="G6" s="94">
        <f>F6*100000/E6</f>
        <v>0.30343948658038872</v>
      </c>
      <c r="H6" s="97">
        <v>335019</v>
      </c>
      <c r="I6" s="97">
        <v>1</v>
      </c>
      <c r="J6" s="90">
        <f>I6*100000/H6</f>
        <v>0.29849053337273407</v>
      </c>
      <c r="K6" s="97">
        <v>340578.26942076068</v>
      </c>
      <c r="L6" s="97">
        <v>2</v>
      </c>
      <c r="M6" s="90">
        <f>+L6*100000/K6</f>
        <v>0.58723652668783155</v>
      </c>
      <c r="N6" s="97">
        <v>403090.6865867725</v>
      </c>
      <c r="O6" s="97">
        <v>1</v>
      </c>
      <c r="P6" s="90">
        <f>O6*100000/N6</f>
        <v>0.24808313197897022</v>
      </c>
      <c r="Q6" s="96" t="s">
        <v>93</v>
      </c>
    </row>
    <row r="7" spans="1:17" ht="34.200000000000003" customHeight="1" x14ac:dyDescent="0.7">
      <c r="A7" s="98" t="s">
        <v>92</v>
      </c>
      <c r="B7" s="97">
        <v>129162</v>
      </c>
      <c r="C7" s="97">
        <v>167123</v>
      </c>
      <c r="D7" s="97">
        <v>242265</v>
      </c>
      <c r="E7" s="97">
        <v>386693</v>
      </c>
      <c r="F7" s="97">
        <v>2</v>
      </c>
      <c r="G7" s="94">
        <f>F7*100000/E7</f>
        <v>0.51720615578766616</v>
      </c>
      <c r="H7" s="97">
        <v>395928</v>
      </c>
      <c r="I7" s="97">
        <v>1</v>
      </c>
      <c r="J7" s="90">
        <f>I7*100000/H7</f>
        <v>0.25257117455699019</v>
      </c>
      <c r="K7" s="97">
        <v>405389.33467436064</v>
      </c>
      <c r="L7" s="97">
        <v>1</v>
      </c>
      <c r="M7" s="90">
        <f>+L7*100000/K7</f>
        <v>0.24667644520132123</v>
      </c>
      <c r="N7" s="97">
        <v>451804.35778684233</v>
      </c>
      <c r="O7" s="97">
        <v>0</v>
      </c>
      <c r="P7" s="90">
        <f>O7*100000/N7</f>
        <v>0</v>
      </c>
      <c r="Q7" s="96" t="s">
        <v>91</v>
      </c>
    </row>
    <row r="8" spans="1:17" ht="27.6" customHeight="1" x14ac:dyDescent="0.7">
      <c r="A8" s="98" t="s">
        <v>90</v>
      </c>
      <c r="B8" s="97">
        <v>149432</v>
      </c>
      <c r="C8" s="97">
        <v>184359</v>
      </c>
      <c r="D8" s="97">
        <v>242711</v>
      </c>
      <c r="E8" s="97">
        <v>375991</v>
      </c>
      <c r="F8" s="97">
        <v>1</v>
      </c>
      <c r="G8" s="94">
        <f>F8*100000/E8</f>
        <v>0.26596381296360816</v>
      </c>
      <c r="H8" s="97">
        <v>382172</v>
      </c>
      <c r="I8" s="97">
        <v>2</v>
      </c>
      <c r="J8" s="90">
        <f>I8*100000/H8</f>
        <v>0.5233245763687554</v>
      </c>
      <c r="K8" s="97">
        <v>388461.20405649551</v>
      </c>
      <c r="L8" s="97">
        <v>1</v>
      </c>
      <c r="M8" s="90">
        <f>+L8*100000/K8</f>
        <v>0.25742596417802532</v>
      </c>
      <c r="N8" s="97">
        <v>442490.44402451365</v>
      </c>
      <c r="O8" s="97">
        <v>1</v>
      </c>
      <c r="P8" s="90">
        <f>O8*100000/N8</f>
        <v>0.22599358099236166</v>
      </c>
      <c r="Q8" s="96" t="s">
        <v>89</v>
      </c>
    </row>
    <row r="9" spans="1:17" x14ac:dyDescent="0.7">
      <c r="A9" s="98" t="s">
        <v>88</v>
      </c>
      <c r="B9" s="97">
        <v>151353</v>
      </c>
      <c r="C9" s="97">
        <v>192157</v>
      </c>
      <c r="D9" s="97">
        <v>247006</v>
      </c>
      <c r="E9" s="97">
        <v>328956</v>
      </c>
      <c r="F9" s="97">
        <v>1</v>
      </c>
      <c r="G9" s="94">
        <f>F9*100000/E9</f>
        <v>0.30399202324930996</v>
      </c>
      <c r="H9" s="97">
        <v>331838</v>
      </c>
      <c r="I9" s="97">
        <v>1</v>
      </c>
      <c r="J9" s="90">
        <f>I9*100000/H9</f>
        <v>0.30135186446398543</v>
      </c>
      <c r="K9" s="97">
        <v>334750.49896803411</v>
      </c>
      <c r="L9" s="97">
        <v>2</v>
      </c>
      <c r="M9" s="90">
        <f>+L9*100000/K9</f>
        <v>0.59745990108023206</v>
      </c>
      <c r="N9" s="97">
        <v>391309.70501409716</v>
      </c>
      <c r="O9" s="97">
        <v>1</v>
      </c>
      <c r="P9" s="90">
        <f>O9*100000/N9</f>
        <v>0.25555205689671673</v>
      </c>
      <c r="Q9" s="96" t="s">
        <v>87</v>
      </c>
    </row>
    <row r="10" spans="1:17" x14ac:dyDescent="0.7">
      <c r="A10" s="98" t="s">
        <v>86</v>
      </c>
      <c r="B10" s="97">
        <v>216008</v>
      </c>
      <c r="C10" s="97">
        <v>202596</v>
      </c>
      <c r="D10" s="97">
        <v>268220</v>
      </c>
      <c r="E10" s="97">
        <v>306125</v>
      </c>
      <c r="F10" s="97">
        <v>2</v>
      </c>
      <c r="G10" s="94">
        <f>F10*100000/E10</f>
        <v>0.65332788893425886</v>
      </c>
      <c r="H10" s="97">
        <v>311261</v>
      </c>
      <c r="I10" s="97">
        <v>1</v>
      </c>
      <c r="J10" s="90">
        <f>I10*100000/H10</f>
        <v>0.32127378630795378</v>
      </c>
      <c r="K10" s="97">
        <v>316488.57908011915</v>
      </c>
      <c r="L10" s="97">
        <v>1</v>
      </c>
      <c r="M10" s="90">
        <f>+L10*100000/K10</f>
        <v>0.31596716788533774</v>
      </c>
      <c r="N10" s="97">
        <v>323903.17972817359</v>
      </c>
      <c r="O10" s="97">
        <v>2</v>
      </c>
      <c r="P10" s="90">
        <f>O10*100000/N10</f>
        <v>0.61746846748415452</v>
      </c>
      <c r="Q10" s="96" t="s">
        <v>85</v>
      </c>
    </row>
    <row r="11" spans="1:17" x14ac:dyDescent="0.7">
      <c r="A11" s="98" t="s">
        <v>84</v>
      </c>
      <c r="B11" s="97">
        <v>55354</v>
      </c>
      <c r="C11" s="97">
        <v>61043</v>
      </c>
      <c r="D11" s="97">
        <v>69542</v>
      </c>
      <c r="E11" s="97">
        <v>60984</v>
      </c>
      <c r="F11" s="97">
        <v>0</v>
      </c>
      <c r="G11" s="94">
        <f>F11*100000/E11</f>
        <v>0</v>
      </c>
      <c r="H11" s="97">
        <v>60913</v>
      </c>
      <c r="I11" s="97">
        <v>0</v>
      </c>
      <c r="J11" s="90">
        <f>I11*100000/H11</f>
        <v>0</v>
      </c>
      <c r="K11" s="97">
        <v>60843.078695937147</v>
      </c>
      <c r="L11" s="97">
        <v>0</v>
      </c>
      <c r="M11" s="90">
        <f>+L11*100000/K11</f>
        <v>0</v>
      </c>
      <c r="N11" s="97">
        <v>71622.836609117934</v>
      </c>
      <c r="O11" s="97">
        <v>4</v>
      </c>
      <c r="P11" s="90">
        <f>O11*100000/N11</f>
        <v>5.5848109197769205</v>
      </c>
      <c r="Q11" s="96" t="s">
        <v>83</v>
      </c>
    </row>
    <row r="12" spans="1:17" x14ac:dyDescent="0.7">
      <c r="A12" s="98" t="s">
        <v>82</v>
      </c>
      <c r="B12" s="97">
        <v>53526</v>
      </c>
      <c r="C12" s="97">
        <v>63030</v>
      </c>
      <c r="D12" s="97">
        <v>79516</v>
      </c>
      <c r="E12" s="97">
        <v>149800</v>
      </c>
      <c r="F12" s="97">
        <v>5</v>
      </c>
      <c r="G12" s="94">
        <f>F12*100000/E12</f>
        <v>3.3377837116154874</v>
      </c>
      <c r="H12" s="97">
        <v>153757</v>
      </c>
      <c r="I12" s="97">
        <v>6</v>
      </c>
      <c r="J12" s="90">
        <f>I12*100000/H12</f>
        <v>3.9022613604583856</v>
      </c>
      <c r="K12" s="97">
        <v>157820.52408884346</v>
      </c>
      <c r="L12" s="97">
        <v>5</v>
      </c>
      <c r="M12" s="90">
        <f>+L12*100000/K12</f>
        <v>3.1681557445502468</v>
      </c>
      <c r="N12" s="97">
        <v>184458.68980562521</v>
      </c>
      <c r="O12" s="97">
        <v>3</v>
      </c>
      <c r="P12" s="90">
        <f>O12*100000/N12</f>
        <v>1.6263804124171506</v>
      </c>
      <c r="Q12" s="96" t="s">
        <v>81</v>
      </c>
    </row>
    <row r="13" spans="1:17" x14ac:dyDescent="0.7">
      <c r="A13" s="98" t="s">
        <v>80</v>
      </c>
      <c r="B13" s="97">
        <v>74980</v>
      </c>
      <c r="C13" s="97">
        <v>64908</v>
      </c>
      <c r="D13" s="97">
        <v>75520</v>
      </c>
      <c r="E13" s="97">
        <v>84635</v>
      </c>
      <c r="F13" s="97">
        <v>1</v>
      </c>
      <c r="G13" s="94">
        <f>F13*100000/E13</f>
        <v>1.181544278371832</v>
      </c>
      <c r="H13" s="97">
        <v>85294</v>
      </c>
      <c r="I13" s="97">
        <v>0</v>
      </c>
      <c r="J13" s="90">
        <f>I13*100000/H13</f>
        <v>0</v>
      </c>
      <c r="K13" s="97">
        <v>85960.630109713384</v>
      </c>
      <c r="L13" s="97">
        <v>0</v>
      </c>
      <c r="M13" s="90">
        <f>+L13*100000/K13</f>
        <v>0</v>
      </c>
      <c r="N13" s="97">
        <v>114759.43387697596</v>
      </c>
      <c r="O13" s="97">
        <v>0</v>
      </c>
      <c r="P13" s="90">
        <f>O13*100000/N13</f>
        <v>0</v>
      </c>
      <c r="Q13" s="96" t="s">
        <v>79</v>
      </c>
    </row>
    <row r="14" spans="1:17" x14ac:dyDescent="0.7">
      <c r="A14" s="98" t="s">
        <v>78</v>
      </c>
      <c r="B14" s="97">
        <v>83231</v>
      </c>
      <c r="C14" s="97">
        <v>116436</v>
      </c>
      <c r="D14" s="97">
        <v>177707</v>
      </c>
      <c r="E14" s="97">
        <v>315694</v>
      </c>
      <c r="F14" s="97">
        <v>1</v>
      </c>
      <c r="G14" s="94">
        <f>F14*100000/E14</f>
        <v>0.31676243450936664</v>
      </c>
      <c r="H14" s="97">
        <v>323087</v>
      </c>
      <c r="I14" s="97">
        <v>1</v>
      </c>
      <c r="J14" s="90">
        <f>I14*100000/H14</f>
        <v>0.30951415562990775</v>
      </c>
      <c r="K14" s="97">
        <v>330657.63555593201</v>
      </c>
      <c r="L14" s="97">
        <v>2</v>
      </c>
      <c r="M14" s="90">
        <f>+L14*100000/K14</f>
        <v>0.6048552293786944</v>
      </c>
      <c r="N14" s="97">
        <v>363075.30269448232</v>
      </c>
      <c r="O14" s="97">
        <v>3</v>
      </c>
      <c r="P14" s="90">
        <f>O14*100000/N14</f>
        <v>0.82627487403747091</v>
      </c>
      <c r="Q14" s="96" t="s">
        <v>77</v>
      </c>
    </row>
    <row r="15" spans="1:17" ht="30" customHeight="1" x14ac:dyDescent="0.7">
      <c r="A15" s="98" t="s">
        <v>76</v>
      </c>
      <c r="B15" s="97">
        <v>22554</v>
      </c>
      <c r="C15" s="97">
        <v>33147</v>
      </c>
      <c r="D15" s="97">
        <v>41121</v>
      </c>
      <c r="E15" s="97">
        <v>57026</v>
      </c>
      <c r="F15" s="97">
        <v>0</v>
      </c>
      <c r="G15" s="94">
        <f>F15*100000/E15</f>
        <v>0</v>
      </c>
      <c r="H15" s="97">
        <v>57643</v>
      </c>
      <c r="I15" s="97">
        <v>0</v>
      </c>
      <c r="J15" s="90">
        <f>I15*100000/H15</f>
        <v>0</v>
      </c>
      <c r="K15" s="97">
        <v>58267.058851158901</v>
      </c>
      <c r="L15" s="97">
        <v>0</v>
      </c>
      <c r="M15" s="90">
        <f>+L15*100000/K15</f>
        <v>0</v>
      </c>
      <c r="N15" s="97">
        <v>79128.988636066191</v>
      </c>
      <c r="O15" s="97">
        <v>0</v>
      </c>
      <c r="P15" s="90">
        <f>O15*100000/N15</f>
        <v>0</v>
      </c>
      <c r="Q15" s="96" t="s">
        <v>75</v>
      </c>
    </row>
    <row r="16" spans="1:17" x14ac:dyDescent="0.7">
      <c r="A16" s="99" t="s">
        <v>74</v>
      </c>
      <c r="B16" s="97">
        <v>17611</v>
      </c>
      <c r="C16" s="97">
        <v>14613</v>
      </c>
      <c r="D16" s="97">
        <v>11500</v>
      </c>
      <c r="E16" s="97">
        <v>25263</v>
      </c>
      <c r="F16" s="97">
        <v>0</v>
      </c>
      <c r="G16" s="94">
        <f>F16*100000/E16</f>
        <v>0</v>
      </c>
      <c r="H16" s="97">
        <v>26129</v>
      </c>
      <c r="I16" s="97">
        <v>0</v>
      </c>
      <c r="J16" s="90">
        <f>I16*100000/H16</f>
        <v>0</v>
      </c>
      <c r="K16" s="97">
        <v>27024.643548327993</v>
      </c>
      <c r="L16" s="97">
        <v>0</v>
      </c>
      <c r="M16" s="90">
        <f>+L16*100000/K16</f>
        <v>0</v>
      </c>
      <c r="N16" s="97">
        <v>29484</v>
      </c>
      <c r="O16" s="97">
        <v>0</v>
      </c>
      <c r="P16" s="90">
        <f>O16*100000/N16</f>
        <v>0</v>
      </c>
      <c r="Q16" s="96" t="s">
        <v>73</v>
      </c>
    </row>
    <row r="17" spans="1:17" x14ac:dyDescent="0.7">
      <c r="A17" s="98" t="s">
        <v>72</v>
      </c>
      <c r="B17" s="97">
        <v>134704</v>
      </c>
      <c r="C17" s="97">
        <v>393325</v>
      </c>
      <c r="D17" s="97">
        <v>558195</v>
      </c>
      <c r="E17" s="97">
        <v>1237216</v>
      </c>
      <c r="F17" s="97">
        <v>14</v>
      </c>
      <c r="G17" s="94">
        <f>F17*100000/E17</f>
        <v>1.1315728215606653</v>
      </c>
      <c r="H17" s="97">
        <v>1280183</v>
      </c>
      <c r="I17" s="97">
        <v>18</v>
      </c>
      <c r="J17" s="90">
        <f>I17*100000/H17</f>
        <v>1.4060489789350428</v>
      </c>
      <c r="K17" s="97">
        <v>1324661.7915689237</v>
      </c>
      <c r="L17" s="97">
        <v>18</v>
      </c>
      <c r="M17" s="90">
        <f>+L17*100000/K17</f>
        <v>1.3588374115238031</v>
      </c>
      <c r="N17" s="97">
        <v>1446761.4669487609</v>
      </c>
      <c r="O17" s="97">
        <v>21</v>
      </c>
      <c r="P17" s="90">
        <f>O17*100000/N17</f>
        <v>1.4515177850492023</v>
      </c>
      <c r="Q17" s="96" t="s">
        <v>71</v>
      </c>
    </row>
    <row r="18" spans="1:17" x14ac:dyDescent="0.7">
      <c r="A18" s="95" t="s">
        <v>70</v>
      </c>
      <c r="B18" s="93">
        <v>1338830</v>
      </c>
      <c r="C18" s="93">
        <v>1864236</v>
      </c>
      <c r="D18" s="93">
        <v>2508159</v>
      </c>
      <c r="E18" s="93">
        <f>SUM(E5:E17)</f>
        <v>4173077</v>
      </c>
      <c r="F18" s="93">
        <v>29</v>
      </c>
      <c r="G18" s="94">
        <f>F18*100000/E18</f>
        <v>0.69493086276625138</v>
      </c>
      <c r="H18" s="93">
        <v>4271197</v>
      </c>
      <c r="I18" s="93">
        <v>32</v>
      </c>
      <c r="J18" s="90">
        <f>I18*100000/H18</f>
        <v>0.74920449700634273</v>
      </c>
      <c r="K18" s="93">
        <v>4372037</v>
      </c>
      <c r="L18" s="93">
        <v>33</v>
      </c>
      <c r="M18" s="90">
        <f>+L18*100000/K18</f>
        <v>0.75479690588162907</v>
      </c>
      <c r="N18" s="92">
        <v>4927532.0917114299</v>
      </c>
      <c r="O18" s="92">
        <v>36</v>
      </c>
      <c r="P18" s="90">
        <f>O18*100000/N18</f>
        <v>0.73058884914327338</v>
      </c>
      <c r="Q18" s="91" t="s">
        <v>69</v>
      </c>
    </row>
    <row r="19" spans="1:17" x14ac:dyDescent="0.7">
      <c r="A19" s="76" t="s">
        <v>62</v>
      </c>
      <c r="J19" s="90"/>
      <c r="P19" s="90"/>
      <c r="Q19" s="1" t="s">
        <v>61</v>
      </c>
    </row>
  </sheetData>
  <mergeCells count="5">
    <mergeCell ref="A3:A4"/>
    <mergeCell ref="N3:P3"/>
    <mergeCell ref="E3:G3"/>
    <mergeCell ref="H3:J3"/>
    <mergeCell ref="K3:M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8D19-D90C-4BB9-9F65-7AECD504FDD6}">
  <dimension ref="A1:R71"/>
  <sheetViews>
    <sheetView zoomScale="60" zoomScaleNormal="60" workbookViewId="0">
      <selection activeCell="A7" sqref="A7"/>
    </sheetView>
  </sheetViews>
  <sheetFormatPr baseColWidth="10" defaultRowHeight="26.4" x14ac:dyDescent="0.7"/>
  <cols>
    <col min="1" max="1" width="30.5546875" style="1" customWidth="1"/>
    <col min="2" max="2" width="12.88671875" style="1" customWidth="1"/>
    <col min="3" max="3" width="13" style="1" customWidth="1"/>
    <col min="4" max="4" width="15.21875" style="1" customWidth="1"/>
    <col min="5" max="5" width="13.44140625" style="1" customWidth="1"/>
    <col min="6" max="6" width="18.6640625" style="1" customWidth="1"/>
    <col min="7" max="7" width="16.44140625" style="1" customWidth="1"/>
    <col min="8" max="8" width="13.44140625" style="1" customWidth="1"/>
    <col min="9" max="9" width="13" style="1" customWidth="1"/>
    <col min="10" max="10" width="15.21875" style="1" customWidth="1"/>
    <col min="11" max="11" width="13" style="1" customWidth="1"/>
    <col min="12" max="12" width="12.88671875" style="1" customWidth="1"/>
    <col min="13" max="16" width="14.77734375" style="1" customWidth="1"/>
    <col min="17" max="17" width="19.21875" style="1" bestFit="1" customWidth="1"/>
    <col min="18" max="16384" width="11.5546875" style="1"/>
  </cols>
  <sheetData>
    <row r="1" spans="1:18" ht="18.75" customHeight="1" x14ac:dyDescent="0.7">
      <c r="G1" s="144" t="s">
        <v>119</v>
      </c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2"/>
    </row>
    <row r="2" spans="1:18" ht="21.75" customHeight="1" thickBot="1" x14ac:dyDescent="0.75">
      <c r="A2" s="143" t="s">
        <v>118</v>
      </c>
      <c r="B2" s="143"/>
      <c r="C2" s="143"/>
      <c r="D2" s="143"/>
      <c r="E2" s="143"/>
      <c r="F2" s="143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8" ht="39.6" customHeight="1" x14ac:dyDescent="0.7">
      <c r="A3" s="136" t="s">
        <v>101</v>
      </c>
      <c r="B3" s="141">
        <v>2019</v>
      </c>
      <c r="C3" s="139"/>
      <c r="D3" s="138"/>
      <c r="E3" s="141">
        <v>2020</v>
      </c>
      <c r="F3" s="139"/>
      <c r="G3" s="138"/>
      <c r="H3" s="141">
        <v>2021</v>
      </c>
      <c r="I3" s="139"/>
      <c r="J3" s="139"/>
      <c r="K3" s="140">
        <v>2022</v>
      </c>
      <c r="L3" s="139"/>
      <c r="M3" s="138"/>
      <c r="N3" s="140">
        <v>2023</v>
      </c>
      <c r="O3" s="139"/>
      <c r="P3" s="138"/>
      <c r="Q3" s="137" t="s">
        <v>100</v>
      </c>
    </row>
    <row r="4" spans="1:18" x14ac:dyDescent="0.7">
      <c r="A4" s="136"/>
      <c r="B4" s="133" t="s">
        <v>117</v>
      </c>
      <c r="C4" s="133" t="s">
        <v>116</v>
      </c>
      <c r="D4" s="133" t="s">
        <v>115</v>
      </c>
      <c r="E4" s="133" t="s">
        <v>117</v>
      </c>
      <c r="F4" s="133" t="s">
        <v>116</v>
      </c>
      <c r="G4" s="133" t="s">
        <v>115</v>
      </c>
      <c r="H4" s="133" t="s">
        <v>117</v>
      </c>
      <c r="I4" s="133" t="s">
        <v>116</v>
      </c>
      <c r="J4" s="135" t="s">
        <v>115</v>
      </c>
      <c r="K4" s="134" t="s">
        <v>117</v>
      </c>
      <c r="L4" s="133" t="s">
        <v>116</v>
      </c>
      <c r="M4" s="133" t="s">
        <v>115</v>
      </c>
      <c r="N4" s="134" t="s">
        <v>117</v>
      </c>
      <c r="O4" s="133" t="s">
        <v>116</v>
      </c>
      <c r="P4" s="133" t="s">
        <v>115</v>
      </c>
      <c r="Q4" s="132"/>
    </row>
    <row r="5" spans="1:18" ht="49.2" customHeight="1" thickBot="1" x14ac:dyDescent="0.75">
      <c r="A5" s="131"/>
      <c r="B5" s="128" t="s">
        <v>114</v>
      </c>
      <c r="C5" s="128" t="s">
        <v>113</v>
      </c>
      <c r="D5" s="128" t="s">
        <v>110</v>
      </c>
      <c r="E5" s="128" t="s">
        <v>109</v>
      </c>
      <c r="F5" s="128" t="s">
        <v>112</v>
      </c>
      <c r="G5" s="128" t="s">
        <v>107</v>
      </c>
      <c r="H5" s="128" t="s">
        <v>111</v>
      </c>
      <c r="I5" s="128" t="s">
        <v>108</v>
      </c>
      <c r="J5" s="130" t="s">
        <v>110</v>
      </c>
      <c r="K5" s="129" t="s">
        <v>109</v>
      </c>
      <c r="L5" s="128" t="s">
        <v>108</v>
      </c>
      <c r="M5" s="128" t="s">
        <v>107</v>
      </c>
      <c r="N5" s="129" t="s">
        <v>109</v>
      </c>
      <c r="O5" s="128" t="s">
        <v>108</v>
      </c>
      <c r="P5" s="128" t="s">
        <v>107</v>
      </c>
      <c r="Q5" s="127"/>
    </row>
    <row r="6" spans="1:18" x14ac:dyDescent="0.7">
      <c r="A6" s="98" t="s">
        <v>96</v>
      </c>
      <c r="B6" s="122">
        <v>73</v>
      </c>
      <c r="C6" s="122"/>
      <c r="D6" s="122">
        <f>B6+C6</f>
        <v>73</v>
      </c>
      <c r="E6" s="122">
        <f>C6+D6</f>
        <v>73</v>
      </c>
      <c r="F6" s="122"/>
      <c r="G6" s="122">
        <f>E6+F6</f>
        <v>73</v>
      </c>
      <c r="H6" s="122">
        <v>77</v>
      </c>
      <c r="I6" s="122"/>
      <c r="J6" s="122">
        <f>H6+I6</f>
        <v>77</v>
      </c>
      <c r="K6" s="122">
        <v>89</v>
      </c>
      <c r="L6" s="122"/>
      <c r="M6" s="122">
        <f>K6+L6</f>
        <v>89</v>
      </c>
      <c r="N6" s="122">
        <v>79</v>
      </c>
      <c r="O6" s="122"/>
      <c r="P6" s="122">
        <v>79</v>
      </c>
      <c r="Q6" s="126" t="s">
        <v>95</v>
      </c>
    </row>
    <row r="7" spans="1:18" x14ac:dyDescent="0.7">
      <c r="A7" s="100" t="s">
        <v>94</v>
      </c>
      <c r="B7" s="97">
        <v>41</v>
      </c>
      <c r="C7" s="97"/>
      <c r="D7" s="97">
        <f>B7+C7</f>
        <v>41</v>
      </c>
      <c r="E7" s="97">
        <f>C7+D7</f>
        <v>41</v>
      </c>
      <c r="F7" s="97"/>
      <c r="G7" s="97">
        <f>E7+F7</f>
        <v>41</v>
      </c>
      <c r="H7" s="97">
        <v>34</v>
      </c>
      <c r="I7" s="97"/>
      <c r="J7" s="97">
        <f>H7+I7</f>
        <v>34</v>
      </c>
      <c r="K7" s="97">
        <v>41</v>
      </c>
      <c r="L7" s="97"/>
      <c r="M7" s="97">
        <f>K7+L7</f>
        <v>41</v>
      </c>
      <c r="N7" s="97">
        <v>30</v>
      </c>
      <c r="O7" s="97"/>
      <c r="P7" s="122">
        <v>30</v>
      </c>
      <c r="Q7" s="96" t="s">
        <v>93</v>
      </c>
    </row>
    <row r="8" spans="1:18" x14ac:dyDescent="0.7">
      <c r="A8" s="98" t="s">
        <v>92</v>
      </c>
      <c r="B8" s="97">
        <v>55</v>
      </c>
      <c r="C8" s="97"/>
      <c r="D8" s="97">
        <f>B8+C8</f>
        <v>55</v>
      </c>
      <c r="E8" s="97">
        <f>C8+D8</f>
        <v>55</v>
      </c>
      <c r="F8" s="97"/>
      <c r="G8" s="97">
        <f>E8+F8</f>
        <v>55</v>
      </c>
      <c r="H8" s="97">
        <v>54</v>
      </c>
      <c r="I8" s="97"/>
      <c r="J8" s="97">
        <f>H8+I8</f>
        <v>54</v>
      </c>
      <c r="K8" s="97">
        <v>54</v>
      </c>
      <c r="L8" s="97"/>
      <c r="M8" s="97">
        <f>K8+L8</f>
        <v>54</v>
      </c>
      <c r="N8" s="97">
        <v>52</v>
      </c>
      <c r="O8" s="97"/>
      <c r="P8" s="122">
        <v>52</v>
      </c>
      <c r="Q8" s="96" t="s">
        <v>91</v>
      </c>
    </row>
    <row r="9" spans="1:18" x14ac:dyDescent="0.7">
      <c r="A9" s="98" t="s">
        <v>90</v>
      </c>
      <c r="B9" s="97">
        <v>31</v>
      </c>
      <c r="C9" s="97"/>
      <c r="D9" s="97">
        <f>B9+C9</f>
        <v>31</v>
      </c>
      <c r="E9" s="97">
        <f>C9+D9</f>
        <v>31</v>
      </c>
      <c r="F9" s="97"/>
      <c r="G9" s="97">
        <f>E9+F9</f>
        <v>31</v>
      </c>
      <c r="H9" s="97">
        <v>29</v>
      </c>
      <c r="I9" s="123"/>
      <c r="J9" s="97">
        <f>H9+I9</f>
        <v>29</v>
      </c>
      <c r="K9" s="97">
        <v>34</v>
      </c>
      <c r="L9" s="97"/>
      <c r="M9" s="97">
        <f>K9+L9</f>
        <v>34</v>
      </c>
      <c r="N9" s="97">
        <v>37</v>
      </c>
      <c r="O9" s="97"/>
      <c r="P9" s="122">
        <v>37</v>
      </c>
      <c r="Q9" s="96" t="s">
        <v>89</v>
      </c>
    </row>
    <row r="10" spans="1:18" x14ac:dyDescent="0.7">
      <c r="A10" s="98" t="s">
        <v>88</v>
      </c>
      <c r="B10" s="97">
        <v>335</v>
      </c>
      <c r="C10" s="97"/>
      <c r="D10" s="97">
        <f>B10+C10</f>
        <v>335</v>
      </c>
      <c r="E10" s="97">
        <f>C10+D10</f>
        <v>335</v>
      </c>
      <c r="F10" s="97"/>
      <c r="G10" s="97">
        <f>E10+F10</f>
        <v>335</v>
      </c>
      <c r="H10" s="125">
        <v>457</v>
      </c>
      <c r="I10" s="123"/>
      <c r="J10" s="97">
        <f>H10+I10</f>
        <v>457</v>
      </c>
      <c r="K10" s="97">
        <v>354</v>
      </c>
      <c r="L10" s="97"/>
      <c r="M10" s="97">
        <f>K10+L10</f>
        <v>354</v>
      </c>
      <c r="N10" s="97">
        <v>268</v>
      </c>
      <c r="O10" s="97"/>
      <c r="P10" s="122">
        <v>268</v>
      </c>
      <c r="Q10" s="96" t="s">
        <v>87</v>
      </c>
    </row>
    <row r="11" spans="1:18" x14ac:dyDescent="0.7">
      <c r="A11" s="98" t="s">
        <v>86</v>
      </c>
      <c r="B11" s="97">
        <v>40</v>
      </c>
      <c r="C11" s="97"/>
      <c r="D11" s="97">
        <f>B11+C11</f>
        <v>40</v>
      </c>
      <c r="E11" s="97">
        <v>57</v>
      </c>
      <c r="F11" s="97"/>
      <c r="G11" s="97">
        <f>E11+F11</f>
        <v>57</v>
      </c>
      <c r="H11" s="97">
        <v>57</v>
      </c>
      <c r="I11" s="123"/>
      <c r="J11" s="97">
        <f>H11+I11</f>
        <v>57</v>
      </c>
      <c r="K11" s="97">
        <v>82</v>
      </c>
      <c r="L11" s="97"/>
      <c r="M11" s="97">
        <f>K11+L11</f>
        <v>82</v>
      </c>
      <c r="N11" s="97">
        <v>57</v>
      </c>
      <c r="O11" s="97"/>
      <c r="P11" s="122">
        <v>57</v>
      </c>
      <c r="Q11" s="96" t="s">
        <v>85</v>
      </c>
    </row>
    <row r="12" spans="1:18" x14ac:dyDescent="0.7">
      <c r="A12" s="98" t="s">
        <v>84</v>
      </c>
      <c r="B12" s="97">
        <v>5</v>
      </c>
      <c r="C12" s="97"/>
      <c r="D12" s="97">
        <f>B12+C12</f>
        <v>5</v>
      </c>
      <c r="E12" s="97">
        <v>8</v>
      </c>
      <c r="F12" s="97"/>
      <c r="G12" s="97">
        <f>E12+F12</f>
        <v>8</v>
      </c>
      <c r="H12" s="97">
        <v>18</v>
      </c>
      <c r="I12" s="123"/>
      <c r="J12" s="97">
        <f>H12+I12</f>
        <v>18</v>
      </c>
      <c r="K12" s="97">
        <v>14</v>
      </c>
      <c r="L12" s="97"/>
      <c r="M12" s="97">
        <f>K12+L12</f>
        <v>14</v>
      </c>
      <c r="N12" s="97">
        <v>14</v>
      </c>
      <c r="O12" s="97"/>
      <c r="P12" s="122">
        <v>14</v>
      </c>
      <c r="Q12" s="96" t="s">
        <v>83</v>
      </c>
    </row>
    <row r="13" spans="1:18" ht="23.4" customHeight="1" x14ac:dyDescent="0.7">
      <c r="A13" s="98" t="s">
        <v>106</v>
      </c>
      <c r="B13" s="97">
        <v>427</v>
      </c>
      <c r="C13" s="97">
        <v>5</v>
      </c>
      <c r="D13" s="97">
        <f>B13+C13</f>
        <v>432</v>
      </c>
      <c r="E13" s="124">
        <v>392</v>
      </c>
      <c r="F13" s="97">
        <v>8</v>
      </c>
      <c r="G13" s="97">
        <f>E13+F13</f>
        <v>400</v>
      </c>
      <c r="H13" s="97">
        <v>392</v>
      </c>
      <c r="I13" s="123">
        <v>4</v>
      </c>
      <c r="J13" s="97">
        <f>H13+I13</f>
        <v>396</v>
      </c>
      <c r="K13" s="97">
        <v>399</v>
      </c>
      <c r="L13" s="97">
        <v>12</v>
      </c>
      <c r="M13" s="97">
        <f>K13+L13</f>
        <v>411</v>
      </c>
      <c r="N13" s="97">
        <v>312</v>
      </c>
      <c r="O13" s="97"/>
      <c r="P13" s="122">
        <v>312</v>
      </c>
      <c r="Q13" s="96" t="s">
        <v>81</v>
      </c>
    </row>
    <row r="14" spans="1:18" x14ac:dyDescent="0.7">
      <c r="A14" s="98" t="s">
        <v>80</v>
      </c>
      <c r="B14" s="97">
        <v>4</v>
      </c>
      <c r="C14" s="97"/>
      <c r="D14" s="97">
        <f>B14+C14</f>
        <v>4</v>
      </c>
      <c r="E14" s="97">
        <v>4</v>
      </c>
      <c r="F14" s="97"/>
      <c r="G14" s="97">
        <f>E14+F14</f>
        <v>4</v>
      </c>
      <c r="H14" s="97">
        <v>4</v>
      </c>
      <c r="I14" s="123"/>
      <c r="J14" s="97">
        <f>H14+I14</f>
        <v>4</v>
      </c>
      <c r="K14" s="97">
        <v>6</v>
      </c>
      <c r="L14" s="97"/>
      <c r="M14" s="97">
        <f>K14+L14</f>
        <v>6</v>
      </c>
      <c r="N14" s="97">
        <v>178</v>
      </c>
      <c r="O14" s="97"/>
      <c r="P14" s="122">
        <v>178</v>
      </c>
      <c r="Q14" s="96" t="s">
        <v>79</v>
      </c>
    </row>
    <row r="15" spans="1:18" x14ac:dyDescent="0.7">
      <c r="A15" s="98" t="s">
        <v>78</v>
      </c>
      <c r="B15" s="97">
        <v>60</v>
      </c>
      <c r="C15" s="97"/>
      <c r="D15" s="97">
        <f>B15+C15</f>
        <v>60</v>
      </c>
      <c r="E15" s="97">
        <v>60</v>
      </c>
      <c r="F15" s="97"/>
      <c r="G15" s="97">
        <f>E15+F15</f>
        <v>60</v>
      </c>
      <c r="H15" s="97">
        <v>60</v>
      </c>
      <c r="I15" s="123"/>
      <c r="J15" s="97">
        <f>H15+I15</f>
        <v>60</v>
      </c>
      <c r="K15" s="97">
        <v>57</v>
      </c>
      <c r="L15" s="97"/>
      <c r="M15" s="97">
        <f>K15+L15</f>
        <v>57</v>
      </c>
      <c r="N15" s="97">
        <v>54</v>
      </c>
      <c r="O15" s="97"/>
      <c r="P15" s="122">
        <v>54</v>
      </c>
      <c r="Q15" s="96" t="s">
        <v>77</v>
      </c>
    </row>
    <row r="16" spans="1:18" x14ac:dyDescent="0.7">
      <c r="A16" s="98" t="s">
        <v>76</v>
      </c>
      <c r="B16" s="97">
        <v>35</v>
      </c>
      <c r="C16" s="97"/>
      <c r="D16" s="97">
        <f>B16+C16</f>
        <v>35</v>
      </c>
      <c r="E16" s="97">
        <v>18</v>
      </c>
      <c r="F16" s="97"/>
      <c r="G16" s="97">
        <f>E16+F16</f>
        <v>18</v>
      </c>
      <c r="H16" s="97">
        <v>32</v>
      </c>
      <c r="I16" s="123"/>
      <c r="J16" s="97">
        <f>H16+I16</f>
        <v>32</v>
      </c>
      <c r="K16" s="97">
        <v>18</v>
      </c>
      <c r="L16" s="97"/>
      <c r="M16" s="97">
        <f>K16+L16</f>
        <v>18</v>
      </c>
      <c r="N16" s="97">
        <v>13</v>
      </c>
      <c r="O16" s="97"/>
      <c r="P16" s="122">
        <v>13</v>
      </c>
      <c r="Q16" s="96" t="s">
        <v>75</v>
      </c>
    </row>
    <row r="17" spans="1:17" x14ac:dyDescent="0.7">
      <c r="A17" s="99" t="s">
        <v>74</v>
      </c>
      <c r="B17" s="97">
        <v>5</v>
      </c>
      <c r="C17" s="97"/>
      <c r="D17" s="97">
        <f>B17+C17</f>
        <v>5</v>
      </c>
      <c r="E17" s="97">
        <v>4</v>
      </c>
      <c r="F17" s="97"/>
      <c r="G17" s="97">
        <f>E17+F17</f>
        <v>4</v>
      </c>
      <c r="H17" s="97">
        <v>4</v>
      </c>
      <c r="I17" s="123"/>
      <c r="J17" s="97">
        <f>H17+I17</f>
        <v>4</v>
      </c>
      <c r="K17" s="97">
        <v>16</v>
      </c>
      <c r="L17" s="97"/>
      <c r="M17" s="97">
        <f>K17+L17</f>
        <v>16</v>
      </c>
      <c r="N17" s="97">
        <v>7</v>
      </c>
      <c r="O17" s="97"/>
      <c r="P17" s="122">
        <v>7</v>
      </c>
      <c r="Q17" s="96" t="s">
        <v>73</v>
      </c>
    </row>
    <row r="18" spans="1:17" x14ac:dyDescent="0.7">
      <c r="A18" s="98" t="s">
        <v>72</v>
      </c>
      <c r="B18" s="97">
        <v>760</v>
      </c>
      <c r="C18" s="97">
        <v>26</v>
      </c>
      <c r="D18" s="97">
        <f>B18+C18</f>
        <v>786</v>
      </c>
      <c r="E18" s="97">
        <v>650</v>
      </c>
      <c r="F18" s="97">
        <v>20</v>
      </c>
      <c r="G18" s="97">
        <f>E18+F18</f>
        <v>670</v>
      </c>
      <c r="H18" s="97">
        <v>650</v>
      </c>
      <c r="I18" s="97">
        <v>44</v>
      </c>
      <c r="J18" s="97">
        <f>H18+I18</f>
        <v>694</v>
      </c>
      <c r="K18" s="97">
        <v>1086</v>
      </c>
      <c r="L18" s="97">
        <v>41</v>
      </c>
      <c r="M18" s="97">
        <f>K18+L18</f>
        <v>1127</v>
      </c>
      <c r="N18" s="97">
        <v>1135</v>
      </c>
      <c r="O18" s="97">
        <v>35</v>
      </c>
      <c r="P18" s="122">
        <v>1170</v>
      </c>
      <c r="Q18" s="96" t="s">
        <v>71</v>
      </c>
    </row>
    <row r="19" spans="1:17" x14ac:dyDescent="0.7">
      <c r="A19" s="95" t="s">
        <v>70</v>
      </c>
      <c r="B19" s="93">
        <f>SUM(B6:B18)</f>
        <v>1871</v>
      </c>
      <c r="C19" s="93">
        <f>SUM(C6:C18)</f>
        <v>31</v>
      </c>
      <c r="D19" s="93">
        <f>SUM(D6:D18)</f>
        <v>1902</v>
      </c>
      <c r="E19" s="93">
        <f>SUM(E6:E18)</f>
        <v>1728</v>
      </c>
      <c r="F19" s="93">
        <f>SUM(F6:F18)</f>
        <v>28</v>
      </c>
      <c r="G19" s="93">
        <f>SUM(G6:G18)</f>
        <v>1756</v>
      </c>
      <c r="H19" s="93">
        <f>SUM(H6:H18)</f>
        <v>1868</v>
      </c>
      <c r="I19" s="93">
        <f>SUM(I6:I18)</f>
        <v>48</v>
      </c>
      <c r="J19" s="93">
        <f>SUM(J6:J18)</f>
        <v>1916</v>
      </c>
      <c r="K19" s="93">
        <v>2250</v>
      </c>
      <c r="L19" s="93">
        <v>53</v>
      </c>
      <c r="M19" s="93">
        <f>SUM(M6:M18)</f>
        <v>2303</v>
      </c>
      <c r="N19" s="93">
        <v>2236</v>
      </c>
      <c r="O19" s="93">
        <v>35</v>
      </c>
      <c r="P19" s="122">
        <v>2271</v>
      </c>
      <c r="Q19" s="91" t="s">
        <v>69</v>
      </c>
    </row>
    <row r="20" spans="1:17" ht="29.4" customHeight="1" x14ac:dyDescent="0.7">
      <c r="A20" s="121" t="s">
        <v>105</v>
      </c>
      <c r="B20" s="22"/>
      <c r="K20" s="120" t="s">
        <v>104</v>
      </c>
      <c r="L20" s="120"/>
      <c r="M20" s="120"/>
      <c r="N20" s="120"/>
      <c r="O20" s="120"/>
      <c r="P20" s="120"/>
      <c r="Q20" s="120"/>
    </row>
    <row r="38" s="1" customFormat="1" ht="18.75" customHeight="1" x14ac:dyDescent="0.7"/>
    <row r="39" s="1" customFormat="1" ht="37.799999999999997" customHeight="1" x14ac:dyDescent="0.7"/>
    <row r="50" s="1" customFormat="1" ht="18" customHeight="1" x14ac:dyDescent="0.7"/>
    <row r="51" s="1" customFormat="1" ht="19.350000000000001" customHeight="1" x14ac:dyDescent="0.7"/>
    <row r="70" s="1" customFormat="1" ht="18" customHeight="1" x14ac:dyDescent="0.7"/>
    <row r="71" s="1" customFormat="1" ht="18" customHeight="1" x14ac:dyDescent="0.7"/>
  </sheetData>
  <mergeCells count="9">
    <mergeCell ref="K20:Q20"/>
    <mergeCell ref="G1:Q1"/>
    <mergeCell ref="A3:A5"/>
    <mergeCell ref="B3:D3"/>
    <mergeCell ref="E3:G3"/>
    <mergeCell ref="H3:J3"/>
    <mergeCell ref="K3:M3"/>
    <mergeCell ref="N3:P3"/>
    <mergeCell ref="Q3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  <vt:lpstr>T4.13</vt:lpstr>
      <vt:lpstr>T4.14</vt:lpstr>
      <vt:lpstr>T4.15</vt:lpstr>
      <vt:lpstr>T4.15.1</vt:lpstr>
      <vt:lpstr>T4.16</vt:lpstr>
      <vt:lpstr>T4.17</vt:lpstr>
      <vt:lpstr>T4.18</vt:lpstr>
      <vt:lpstr>T4.19</vt:lpstr>
      <vt:lpstr>T4.20</vt:lpstr>
      <vt:lpstr>T4.21</vt:lpstr>
      <vt:lpstr>T4.22 </vt:lpstr>
      <vt:lpstr>T4.23</vt:lpstr>
      <vt:lpstr>T4.24</vt:lpstr>
      <vt:lpstr>T4.25</vt:lpstr>
      <vt:lpstr>T4.26</vt:lpstr>
      <vt:lpstr>T4.27</vt:lpstr>
      <vt:lpstr>T4.28</vt:lpstr>
      <vt:lpstr>T4.29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2025-02-18T12:47:24Z</dcterms:created>
  <dcterms:modified xsi:type="dcterms:W3CDTF">2025-02-18T12:48:29Z</dcterms:modified>
</cp:coreProperties>
</file>