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fileSharing readOnlyRecommended="1"/>
  <workbookPr filterPrivacy="1" codeName="ThisWorkbook"/>
  <xr:revisionPtr revIDLastSave="0" documentId="13_ncr:1_{95B8A1D1-F983-4D87-8F92-EA945040A829}" xr6:coauthVersionLast="47" xr6:coauthVersionMax="47" xr10:uidLastSave="{00000000-0000-0000-0000-000000000000}"/>
  <bookViews>
    <workbookView xWindow="29580" yWindow="780" windowWidth="21600" windowHeight="11295" xr2:uid="{00000000-000D-0000-FFFF-FFFF00000000}"/>
  </bookViews>
  <sheets>
    <sheet name="見積書（税込）" sheetId="3" r:id="rId1"/>
    <sheet name="見積条件書" sheetId="2" r:id="rId2"/>
    <sheet name="見積計算書" sheetId="8" r:id="rId3"/>
    <sheet name="見積書（税抜）" sheetId="5" r:id="rId4"/>
    <sheet name="注文請書" sheetId="7" r:id="rId5"/>
  </sheets>
  <definedNames>
    <definedName name="_xlnm.Print_Area" localSheetId="2">見積計算書!$A$1:$H$61</definedName>
    <definedName name="_xlnm.Print_Area" localSheetId="0">'見積書（税込）'!$A$1:$L$39</definedName>
    <definedName name="_xlnm.Print_Area" localSheetId="3">'見積書（税抜）'!$A$1:$L$38</definedName>
    <definedName name="_xlnm.Print_Area" localSheetId="1">見積条件書!$A$1:$L$51</definedName>
    <definedName name="_xlnm.Print_Area" localSheetId="4">注文請書!$A$1:$L$39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G56" i="8"/>
  <c r="K1" i="7"/>
  <c r="K17" i="3" l="1"/>
  <c r="B3" i="7" l="1"/>
  <c r="B2" i="7"/>
  <c r="B2" i="3"/>
  <c r="B35" i="5" l="1"/>
  <c r="B36" i="5"/>
  <c r="B37" i="5"/>
  <c r="G31" i="8" l="1"/>
  <c r="E31" i="8"/>
  <c r="G47" i="8"/>
  <c r="E47" i="8"/>
  <c r="G46" i="8"/>
  <c r="E46" i="8"/>
  <c r="G45" i="8"/>
  <c r="E45" i="8"/>
  <c r="G44" i="8"/>
  <c r="E44" i="8"/>
  <c r="G43" i="8"/>
  <c r="E43" i="8"/>
  <c r="K18" i="3"/>
  <c r="K19" i="3"/>
  <c r="K20" i="3"/>
  <c r="K21" i="3"/>
  <c r="K22" i="3"/>
  <c r="K23" i="3"/>
  <c r="K24" i="3"/>
  <c r="K25" i="3"/>
  <c r="K26" i="3"/>
  <c r="K27" i="3"/>
  <c r="K28" i="3"/>
  <c r="K29" i="3"/>
  <c r="G48" i="8" l="1"/>
  <c r="D55" i="8" s="1"/>
  <c r="E55" i="8" s="1"/>
  <c r="G55" i="8" s="1"/>
  <c r="D10" i="7" l="1"/>
  <c r="D12" i="7"/>
  <c r="D11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I17" i="7"/>
  <c r="J17" i="7"/>
  <c r="H17" i="7"/>
  <c r="C18" i="7"/>
  <c r="C19" i="7"/>
  <c r="C20" i="7"/>
  <c r="C21" i="7"/>
  <c r="C22" i="7"/>
  <c r="C23" i="7"/>
  <c r="C24" i="7"/>
  <c r="C25" i="7"/>
  <c r="C26" i="7"/>
  <c r="C27" i="7"/>
  <c r="C28" i="7"/>
  <c r="C29" i="7"/>
  <c r="C17" i="7"/>
  <c r="B18" i="7"/>
  <c r="B19" i="7"/>
  <c r="B20" i="7"/>
  <c r="B21" i="7"/>
  <c r="B22" i="7"/>
  <c r="B23" i="7"/>
  <c r="B24" i="7"/>
  <c r="B25" i="7"/>
  <c r="B26" i="7"/>
  <c r="B27" i="7"/>
  <c r="B28" i="7"/>
  <c r="B29" i="7"/>
  <c r="B17" i="7"/>
  <c r="E14" i="7"/>
  <c r="C18" i="5" l="1"/>
  <c r="H18" i="5"/>
  <c r="I18" i="5"/>
  <c r="J18" i="5"/>
  <c r="C19" i="5"/>
  <c r="H19" i="5"/>
  <c r="I19" i="5"/>
  <c r="J19" i="5"/>
  <c r="C20" i="5"/>
  <c r="H20" i="5"/>
  <c r="I20" i="5"/>
  <c r="J20" i="5"/>
  <c r="E56" i="8"/>
  <c r="E34" i="8"/>
  <c r="E35" i="8"/>
  <c r="E36" i="8"/>
  <c r="E37" i="8"/>
  <c r="E38" i="8"/>
  <c r="E32" i="8"/>
  <c r="E39" i="8"/>
  <c r="E33" i="8"/>
  <c r="E25" i="8"/>
  <c r="E26" i="8"/>
  <c r="E27" i="8"/>
  <c r="E24" i="8"/>
  <c r="E15" i="8"/>
  <c r="E16" i="8"/>
  <c r="E17" i="8"/>
  <c r="E18" i="8"/>
  <c r="E19" i="8"/>
  <c r="E20" i="8"/>
  <c r="E14" i="8"/>
  <c r="E6" i="8"/>
  <c r="E7" i="8"/>
  <c r="E8" i="8"/>
  <c r="E9" i="8"/>
  <c r="E10" i="8"/>
  <c r="E5" i="8"/>
  <c r="G27" i="8"/>
  <c r="G37" i="8"/>
  <c r="G38" i="8"/>
  <c r="G32" i="8"/>
  <c r="G39" i="8"/>
  <c r="G24" i="8"/>
  <c r="G25" i="8"/>
  <c r="G26" i="8"/>
  <c r="G6" i="8"/>
  <c r="G7" i="8"/>
  <c r="G8" i="8"/>
  <c r="G9" i="8"/>
  <c r="G10" i="8"/>
  <c r="G1" i="8"/>
  <c r="A1" i="8"/>
  <c r="B34" i="5"/>
  <c r="B33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17" i="5"/>
  <c r="I21" i="5"/>
  <c r="I22" i="5"/>
  <c r="I23" i="5"/>
  <c r="I24" i="5"/>
  <c r="I25" i="5"/>
  <c r="I26" i="5"/>
  <c r="I27" i="5"/>
  <c r="I28" i="5"/>
  <c r="I29" i="5"/>
  <c r="I17" i="5"/>
  <c r="H21" i="5"/>
  <c r="H22" i="5"/>
  <c r="H23" i="5"/>
  <c r="H24" i="5"/>
  <c r="H25" i="5"/>
  <c r="H26" i="5"/>
  <c r="H27" i="5"/>
  <c r="H28" i="5"/>
  <c r="H29" i="5"/>
  <c r="H17" i="5"/>
  <c r="C21" i="5"/>
  <c r="C22" i="5"/>
  <c r="C23" i="5"/>
  <c r="C24" i="5"/>
  <c r="C25" i="5"/>
  <c r="C26" i="5"/>
  <c r="C27" i="5"/>
  <c r="C28" i="5"/>
  <c r="C29" i="5"/>
  <c r="C17" i="5"/>
  <c r="B18" i="5"/>
  <c r="B19" i="5"/>
  <c r="B20" i="5"/>
  <c r="B21" i="5"/>
  <c r="B22" i="5"/>
  <c r="B23" i="5"/>
  <c r="B24" i="5"/>
  <c r="B25" i="5"/>
  <c r="B26" i="5"/>
  <c r="B27" i="5"/>
  <c r="B28" i="5"/>
  <c r="B29" i="5"/>
  <c r="B17" i="5"/>
  <c r="E15" i="5"/>
  <c r="D10" i="5"/>
  <c r="D11" i="5"/>
  <c r="D12" i="5"/>
  <c r="D13" i="5"/>
  <c r="D9" i="5"/>
  <c r="B3" i="5"/>
  <c r="B2" i="5" s="1"/>
  <c r="J2" i="5"/>
  <c r="J1" i="5"/>
  <c r="G36" i="8"/>
  <c r="G35" i="8"/>
  <c r="G34" i="8"/>
  <c r="G33" i="8"/>
  <c r="G20" i="8"/>
  <c r="G19" i="8"/>
  <c r="G18" i="8"/>
  <c r="G17" i="8"/>
  <c r="G16" i="8"/>
  <c r="G15" i="8"/>
  <c r="G14" i="8"/>
  <c r="G5" i="8"/>
  <c r="G60" i="8" l="1"/>
  <c r="G40" i="8"/>
  <c r="D54" i="8" s="1"/>
  <c r="E54" i="8" s="1"/>
  <c r="G54" i="8" s="1"/>
  <c r="G11" i="8"/>
  <c r="G21" i="8"/>
  <c r="G28" i="8"/>
  <c r="D53" i="8" s="1"/>
  <c r="E53" i="8" s="1"/>
  <c r="G53" i="8" s="1"/>
  <c r="C3" i="2"/>
  <c r="D52" i="8" l="1"/>
  <c r="E52" i="8" s="1"/>
  <c r="G52" i="8" s="1"/>
  <c r="J1" i="2"/>
  <c r="C4" i="2"/>
  <c r="K31" i="3" l="1"/>
  <c r="K30" i="3"/>
  <c r="K17" i="7"/>
  <c r="K30" i="7" s="1"/>
  <c r="K17" i="5"/>
  <c r="K31" i="7" l="1"/>
  <c r="K20" i="5"/>
  <c r="K19" i="5"/>
  <c r="K18" i="5"/>
  <c r="K30" i="5" l="1"/>
  <c r="E7" i="5" s="1"/>
  <c r="K32" i="7"/>
  <c r="E7" i="7" s="1"/>
  <c r="K32" i="3" l="1"/>
  <c r="D51" i="8"/>
  <c r="E51" i="8" s="1"/>
  <c r="G51" i="8" s="1"/>
  <c r="G57" i="8" l="1"/>
  <c r="G59" i="8" s="1"/>
  <c r="E7" i="3"/>
  <c r="G61" i="8" l="1"/>
  <c r="H5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※確認して入力する
　　コピペ不可！</t>
        </r>
      </text>
    </comment>
  </commentList>
</comments>
</file>

<file path=xl/sharedStrings.xml><?xml version="1.0" encoding="utf-8"?>
<sst xmlns="http://schemas.openxmlformats.org/spreadsheetml/2006/main" count="288" uniqueCount="199">
  <si>
    <t>納入期限</t>
    <rPh sb="0" eb="2">
      <t>ノウニュウ</t>
    </rPh>
    <rPh sb="2" eb="4">
      <t>キゲン</t>
    </rPh>
    <phoneticPr fontId="3"/>
  </si>
  <si>
    <t>納入場所</t>
    <rPh sb="0" eb="2">
      <t>ノウニュウ</t>
    </rPh>
    <rPh sb="2" eb="4">
      <t>バショ</t>
    </rPh>
    <phoneticPr fontId="3"/>
  </si>
  <si>
    <t>有効期限</t>
    <rPh sb="0" eb="2">
      <t>ユウコウ</t>
    </rPh>
    <rPh sb="2" eb="4">
      <t>キゲン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</si>
  <si>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</si>
  <si>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</si>
  <si>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金　額</t>
    <rPh sb="0" eb="1">
      <t>キン</t>
    </rPh>
    <rPh sb="2" eb="3">
      <t>ガク</t>
    </rPh>
    <phoneticPr fontId="3"/>
  </si>
  <si>
    <t>単　価</t>
    <rPh sb="0" eb="1">
      <t>タン</t>
    </rPh>
    <rPh sb="2" eb="3">
      <t>アタイ</t>
    </rPh>
    <phoneticPr fontId="3"/>
  </si>
  <si>
    <t>合　計</t>
    <rPh sb="0" eb="1">
      <t>ゴウ</t>
    </rPh>
    <rPh sb="2" eb="3">
      <t>ケイ</t>
    </rPh>
    <phoneticPr fontId="3"/>
  </si>
  <si>
    <t>御社</t>
    <rPh sb="0" eb="2">
      <t>オンシャ</t>
    </rPh>
    <phoneticPr fontId="3"/>
  </si>
  <si>
    <t>項目</t>
    <rPh sb="0" eb="2">
      <t>コウモク</t>
    </rPh>
    <phoneticPr fontId="3"/>
  </si>
  <si>
    <t>材料費</t>
    <rPh sb="0" eb="3">
      <t>ザイリョウヒ</t>
    </rPh>
    <phoneticPr fontId="3"/>
  </si>
  <si>
    <t>部品代</t>
    <rPh sb="0" eb="2">
      <t>ブヒン</t>
    </rPh>
    <rPh sb="2" eb="3">
      <t>ダイ</t>
    </rPh>
    <phoneticPr fontId="4"/>
  </si>
  <si>
    <t>数量</t>
    <rPh sb="0" eb="2">
      <t>スウリョウ</t>
    </rPh>
    <phoneticPr fontId="4"/>
  </si>
  <si>
    <t>単価</t>
    <rPh sb="0" eb="2">
      <t>タンカ</t>
    </rPh>
    <phoneticPr fontId="4"/>
  </si>
  <si>
    <t>副資材</t>
    <rPh sb="0" eb="3">
      <t>フクシザイ</t>
    </rPh>
    <phoneticPr fontId="4"/>
  </si>
  <si>
    <t>消費税（10%)</t>
    <rPh sb="0" eb="2">
      <t>ショウヒ</t>
    </rPh>
    <rPh sb="2" eb="3">
      <t>ゼイ</t>
    </rPh>
    <phoneticPr fontId="3"/>
  </si>
  <si>
    <t>支払方法</t>
    <rPh sb="0" eb="2">
      <t>シハライ</t>
    </rPh>
    <rPh sb="2" eb="4">
      <t>ホウホウ</t>
    </rPh>
    <phoneticPr fontId="3"/>
  </si>
  <si>
    <t>支払期限</t>
    <rPh sb="0" eb="2">
      <t>シハラ</t>
    </rPh>
    <rPh sb="2" eb="4">
      <t>キゲン</t>
    </rPh>
    <phoneticPr fontId="3"/>
  </si>
  <si>
    <t>件名</t>
    <rPh sb="0" eb="2">
      <t>ケンメイ</t>
    </rPh>
    <phoneticPr fontId="3"/>
  </si>
  <si>
    <t>御見積書</t>
    <rPh sb="0" eb="1">
      <t>オ</t>
    </rPh>
    <rPh sb="1" eb="4">
      <t>ミツモリショ</t>
    </rPh>
    <phoneticPr fontId="3"/>
  </si>
  <si>
    <t>下記の通り御見積り申し上げます。</t>
    <phoneticPr fontId="3"/>
  </si>
  <si>
    <t>別途お打ち合わせ</t>
    <rPh sb="0" eb="2">
      <t>ベット</t>
    </rPh>
    <rPh sb="3" eb="4">
      <t>ウ</t>
    </rPh>
    <rPh sb="5" eb="6">
      <t>ア</t>
    </rPh>
    <phoneticPr fontId="3"/>
  </si>
  <si>
    <t>御見積金額</t>
    <rPh sb="0" eb="3">
      <t>オミツモリ</t>
    </rPh>
    <rPh sb="3" eb="5">
      <t>キンガク</t>
    </rPh>
    <phoneticPr fontId="3"/>
  </si>
  <si>
    <t>加工費</t>
    <rPh sb="0" eb="3">
      <t>カコウヒ</t>
    </rPh>
    <phoneticPr fontId="3"/>
  </si>
  <si>
    <t>設計費</t>
    <rPh sb="0" eb="3">
      <t>セッケイヒ</t>
    </rPh>
    <phoneticPr fontId="3"/>
  </si>
  <si>
    <t>品名</t>
    <rPh sb="0" eb="2">
      <t>ヒンメイ</t>
    </rPh>
    <phoneticPr fontId="3"/>
  </si>
  <si>
    <t>日野電子株式会社</t>
    <rPh sb="0" eb="2">
      <t>ヒノ</t>
    </rPh>
    <rPh sb="2" eb="4">
      <t>デンシ</t>
    </rPh>
    <rPh sb="4" eb="8">
      <t>カブシキガイシャ</t>
    </rPh>
    <phoneticPr fontId="3"/>
  </si>
  <si>
    <t>〒910-0347</t>
    <phoneticPr fontId="3"/>
  </si>
  <si>
    <t>福井県坂井市丸岡町熊堂3-6-8</t>
    <rPh sb="0" eb="3">
      <t>フクイケン</t>
    </rPh>
    <rPh sb="3" eb="6">
      <t>サカイシ</t>
    </rPh>
    <rPh sb="6" eb="9">
      <t>マルオカチョウ</t>
    </rPh>
    <rPh sb="9" eb="11">
      <t>クマンドウ</t>
    </rPh>
    <phoneticPr fontId="3"/>
  </si>
  <si>
    <t>（税込）</t>
    <rPh sb="1" eb="3">
      <t>ゼイコ</t>
    </rPh>
    <phoneticPr fontId="3"/>
  </si>
  <si>
    <t>銀行振込（当社指定口座）</t>
    <rPh sb="0" eb="4">
      <t>ギンコウフリコミ</t>
    </rPh>
    <rPh sb="5" eb="7">
      <t>トウシャ</t>
    </rPh>
    <rPh sb="7" eb="11">
      <t>シテイコウザ</t>
    </rPh>
    <phoneticPr fontId="3"/>
  </si>
  <si>
    <t>【お振込先】</t>
    <rPh sb="2" eb="5">
      <t>フリコミサキ</t>
    </rPh>
    <phoneticPr fontId="3"/>
  </si>
  <si>
    <t>福邦銀行　開発支店　普通預金　5048151</t>
    <rPh sb="0" eb="4">
      <t>フクホウギンコウ</t>
    </rPh>
    <rPh sb="5" eb="7">
      <t>カイハツ</t>
    </rPh>
    <rPh sb="7" eb="9">
      <t>シテン</t>
    </rPh>
    <rPh sb="10" eb="14">
      <t>フツウヨキン</t>
    </rPh>
    <phoneticPr fontId="3"/>
  </si>
  <si>
    <t>検収月の翌月末迄</t>
    <rPh sb="0" eb="2">
      <t>ケンシュウ</t>
    </rPh>
    <rPh sb="2" eb="3">
      <t>ツキ</t>
    </rPh>
    <rPh sb="4" eb="7">
      <t>ヨクゲツマツ</t>
    </rPh>
    <rPh sb="7" eb="8">
      <t>マデ</t>
    </rPh>
    <phoneticPr fontId="3"/>
  </si>
  <si>
    <t>件　名：</t>
    <rPh sb="0" eb="1">
      <t>ケン</t>
    </rPh>
    <rPh sb="2" eb="3">
      <t>メイ</t>
    </rPh>
    <phoneticPr fontId="3"/>
  </si>
  <si>
    <t>小計</t>
    <rPh sb="0" eb="2">
      <t>ショウケイ</t>
    </rPh>
    <phoneticPr fontId="3"/>
  </si>
  <si>
    <t>【備考欄】</t>
    <rPh sb="1" eb="4">
      <t>ビコウラン</t>
    </rPh>
    <phoneticPr fontId="3"/>
  </si>
  <si>
    <t>※お振込み額5万円未満の場合は振込手数料のご負担をお願い申し上げます。</t>
    <rPh sb="2" eb="4">
      <t>フリコ</t>
    </rPh>
    <rPh sb="5" eb="6">
      <t>ガク</t>
    </rPh>
    <rPh sb="7" eb="8">
      <t>マン</t>
    </rPh>
    <rPh sb="8" eb="9">
      <t>エン</t>
    </rPh>
    <rPh sb="9" eb="11">
      <t>ミマン</t>
    </rPh>
    <rPh sb="12" eb="14">
      <t>バアイ</t>
    </rPh>
    <rPh sb="15" eb="17">
      <t>フリコミ</t>
    </rPh>
    <rPh sb="17" eb="20">
      <t>テスウリョウ</t>
    </rPh>
    <rPh sb="22" eb="24">
      <t>フタン</t>
    </rPh>
    <rPh sb="26" eb="27">
      <t>ネガ</t>
    </rPh>
    <rPh sb="28" eb="29">
      <t>モウ</t>
    </rPh>
    <rPh sb="30" eb="31">
      <t>ア</t>
    </rPh>
    <phoneticPr fontId="3"/>
  </si>
  <si>
    <t>　《銀行コード：0537　　支店コード：071》</t>
    <rPh sb="2" eb="4">
      <t>ギンコウ</t>
    </rPh>
    <rPh sb="14" eb="16">
      <t>シテン</t>
    </rPh>
    <phoneticPr fontId="3"/>
  </si>
  <si>
    <t>支払条件（既存顧客）</t>
    <rPh sb="0" eb="4">
      <t>シハライジョウケン</t>
    </rPh>
    <rPh sb="5" eb="7">
      <t>キゾン</t>
    </rPh>
    <rPh sb="7" eb="9">
      <t>コキャク</t>
    </rPh>
    <phoneticPr fontId="3"/>
  </si>
  <si>
    <t>支払条件（新規顧客・与信調査不可能な個人事業主）</t>
    <rPh sb="0" eb="4">
      <t>シハライジョウケン</t>
    </rPh>
    <rPh sb="5" eb="7">
      <t>シンキ</t>
    </rPh>
    <rPh sb="7" eb="9">
      <t>コキャク</t>
    </rPh>
    <rPh sb="10" eb="12">
      <t>ヨシン</t>
    </rPh>
    <rPh sb="12" eb="14">
      <t>チョウサ</t>
    </rPh>
    <rPh sb="14" eb="17">
      <t>フカノウ</t>
    </rPh>
    <rPh sb="18" eb="23">
      <t>コジンジギョウヌシ</t>
    </rPh>
    <phoneticPr fontId="3"/>
  </si>
  <si>
    <t>見積書：</t>
    <rPh sb="0" eb="2">
      <t>ミツモリ</t>
    </rPh>
    <rPh sb="2" eb="3">
      <t>ショ</t>
    </rPh>
    <phoneticPr fontId="3"/>
  </si>
  <si>
    <t>　①お支払い方法は銀行振込でお願い申し上げます。振込先口座は下欄記載の通りです。</t>
    <rPh sb="3" eb="5">
      <t>シハラ</t>
    </rPh>
    <rPh sb="6" eb="8">
      <t>ホウホウ</t>
    </rPh>
    <rPh sb="9" eb="11">
      <t>ギンコウ</t>
    </rPh>
    <rPh sb="11" eb="13">
      <t>フリコミ</t>
    </rPh>
    <rPh sb="15" eb="16">
      <t>ネガ</t>
    </rPh>
    <rPh sb="17" eb="18">
      <t>モウ</t>
    </rPh>
    <rPh sb="19" eb="20">
      <t>ア</t>
    </rPh>
    <rPh sb="24" eb="27">
      <t>フリコミサキ</t>
    </rPh>
    <rPh sb="27" eb="29">
      <t>コウザ</t>
    </rPh>
    <rPh sb="30" eb="31">
      <t>シタ</t>
    </rPh>
    <rPh sb="31" eb="32">
      <t>ラン</t>
    </rPh>
    <rPh sb="32" eb="34">
      <t>キサイ</t>
    </rPh>
    <rPh sb="35" eb="36">
      <t>トオ</t>
    </rPh>
    <phoneticPr fontId="3"/>
  </si>
  <si>
    <t>　③お支払い方法・期限の変更が必要な場合は、別途お打ち合わせにて決定し、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ケッテイ</t>
    </rPh>
    <phoneticPr fontId="3"/>
  </si>
  <si>
    <t>【お支払条件】</t>
    <rPh sb="2" eb="4">
      <t>シハライ</t>
    </rPh>
    <rPh sb="4" eb="6">
      <t>ジョウケン</t>
    </rPh>
    <phoneticPr fontId="3"/>
  </si>
  <si>
    <t>　②お支払い期限は、検収月の翌月末までとさせていただきます。</t>
    <rPh sb="3" eb="5">
      <t>シハラ</t>
    </rPh>
    <rPh sb="6" eb="8">
      <t>キゲン</t>
    </rPh>
    <rPh sb="10" eb="12">
      <t>ケンシュウ</t>
    </rPh>
    <rPh sb="12" eb="13">
      <t>ツキ</t>
    </rPh>
    <rPh sb="14" eb="16">
      <t>ヨクゲツ</t>
    </rPh>
    <rPh sb="16" eb="17">
      <t>マツ</t>
    </rPh>
    <phoneticPr fontId="3"/>
  </si>
  <si>
    <t>　①ご注文時に代金100％を銀行振込にてお支払いをお願い申し上げます。</t>
    <rPh sb="3" eb="5">
      <t>チュウモン</t>
    </rPh>
    <rPh sb="5" eb="6">
      <t>ジ</t>
    </rPh>
    <rPh sb="7" eb="9">
      <t>ダイキン</t>
    </rPh>
    <rPh sb="14" eb="18">
      <t>ギンコウフリコミ</t>
    </rPh>
    <rPh sb="21" eb="23">
      <t>シハラ</t>
    </rPh>
    <rPh sb="26" eb="27">
      <t>ネガ</t>
    </rPh>
    <rPh sb="28" eb="29">
      <t>モウ</t>
    </rPh>
    <rPh sb="30" eb="31">
      <t>ア</t>
    </rPh>
    <phoneticPr fontId="3"/>
  </si>
  <si>
    <t>　　お振込口座は下欄記載のとおりです。</t>
    <rPh sb="3" eb="5">
      <t>フリコミ</t>
    </rPh>
    <rPh sb="5" eb="7">
      <t>コウザ</t>
    </rPh>
    <rPh sb="8" eb="9">
      <t>シタ</t>
    </rPh>
    <rPh sb="9" eb="10">
      <t>ラン</t>
    </rPh>
    <rPh sb="10" eb="12">
      <t>キサイ</t>
    </rPh>
    <phoneticPr fontId="3"/>
  </si>
  <si>
    <t>　②お支払い方法・期限の変更が必要な場合は、別途お打ち合わせにて協議し、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キョウギ</t>
    </rPh>
    <phoneticPr fontId="3"/>
  </si>
  <si>
    <t>【支給品】</t>
    <rPh sb="1" eb="4">
      <t>シキュウヒン</t>
    </rPh>
    <phoneticPr fontId="3"/>
  </si>
  <si>
    <t>　下記材料のご支給をお願いいたします。</t>
    <rPh sb="1" eb="3">
      <t>カキ</t>
    </rPh>
    <rPh sb="3" eb="5">
      <t>ザイリョウ</t>
    </rPh>
    <rPh sb="7" eb="9">
      <t>シキュウ</t>
    </rPh>
    <rPh sb="11" eb="12">
      <t>ネガ</t>
    </rPh>
    <phoneticPr fontId="3"/>
  </si>
  <si>
    <t>見積条件書</t>
    <rPh sb="0" eb="2">
      <t>ミツモリ</t>
    </rPh>
    <rPh sb="2" eb="5">
      <t>ジョウケンショ</t>
    </rPh>
    <phoneticPr fontId="3"/>
  </si>
  <si>
    <t>※見積詳細につきましては、別紙見積条件書に記載の通りといたします。</t>
    <rPh sb="1" eb="3">
      <t>ミツモリ</t>
    </rPh>
    <rPh sb="3" eb="5">
      <t>ショウサイ</t>
    </rPh>
    <rPh sb="13" eb="15">
      <t>ベッシ</t>
    </rPh>
    <rPh sb="15" eb="17">
      <t>ミツモリ</t>
    </rPh>
    <rPh sb="17" eb="19">
      <t>ジョウケン</t>
    </rPh>
    <rPh sb="19" eb="20">
      <t>ショ</t>
    </rPh>
    <rPh sb="21" eb="23">
      <t>キサイ</t>
    </rPh>
    <rPh sb="24" eb="25">
      <t>トオ</t>
    </rPh>
    <phoneticPr fontId="3"/>
  </si>
  <si>
    <t>【見積対象範囲】</t>
    <rPh sb="1" eb="3">
      <t>ミツモリ</t>
    </rPh>
    <rPh sb="3" eb="5">
      <t>タイショウ</t>
    </rPh>
    <rPh sb="5" eb="7">
      <t>ハンイ</t>
    </rPh>
    <phoneticPr fontId="3"/>
  </si>
  <si>
    <t>【見積対象外】</t>
    <rPh sb="1" eb="3">
      <t>ミツモリ</t>
    </rPh>
    <rPh sb="3" eb="5">
      <t>タイショウ</t>
    </rPh>
    <rPh sb="5" eb="6">
      <t>ガイ</t>
    </rPh>
    <phoneticPr fontId="3"/>
  </si>
  <si>
    <t>支払条件（個別に事前の契約を行っている場合）</t>
    <rPh sb="0" eb="4">
      <t>シハライジョウケン</t>
    </rPh>
    <rPh sb="5" eb="7">
      <t>コベツ</t>
    </rPh>
    <rPh sb="8" eb="10">
      <t>ジゼン</t>
    </rPh>
    <rPh sb="11" eb="13">
      <t>ケイヤク</t>
    </rPh>
    <rPh sb="14" eb="15">
      <t>オコナ</t>
    </rPh>
    <rPh sb="19" eb="21">
      <t>バアイ</t>
    </rPh>
    <phoneticPr fontId="3"/>
  </si>
  <si>
    <t>　　双方合意の上で、再度お見積を提出させていただきます。</t>
    <rPh sb="2" eb="6">
      <t>ソウホウゴウイ</t>
    </rPh>
    <rPh sb="7" eb="8">
      <t>ウエ</t>
    </rPh>
    <rPh sb="10" eb="12">
      <t>サイド</t>
    </rPh>
    <rPh sb="13" eb="15">
      <t>ミツモリ</t>
    </rPh>
    <rPh sb="16" eb="18">
      <t>テイシュツ</t>
    </rPh>
    <phoneticPr fontId="3"/>
  </si>
  <si>
    <t>　　双方合意の上で、再度お見積を提出させていただきます。</t>
    <rPh sb="2" eb="4">
      <t>ソウホウ</t>
    </rPh>
    <rPh sb="4" eb="6">
      <t>ゴウイ</t>
    </rPh>
    <rPh sb="7" eb="8">
      <t>ウエ</t>
    </rPh>
    <rPh sb="10" eb="12">
      <t>サイド</t>
    </rPh>
    <rPh sb="13" eb="15">
      <t>ミツモリ</t>
    </rPh>
    <rPh sb="16" eb="18">
      <t>テイシュツ</t>
    </rPh>
    <phoneticPr fontId="3"/>
  </si>
  <si>
    <t>　③お支払い方法・期限の変更が必要な場合は、別途お打ち合わせにて協議し、</t>
    <rPh sb="3" eb="5">
      <t>シハラ</t>
    </rPh>
    <rPh sb="6" eb="8">
      <t>ホウホウ</t>
    </rPh>
    <rPh sb="9" eb="11">
      <t>キゲン</t>
    </rPh>
    <rPh sb="12" eb="14">
      <t>ヘンコウ</t>
    </rPh>
    <rPh sb="15" eb="17">
      <t>ヒツヨウ</t>
    </rPh>
    <rPh sb="18" eb="20">
      <t>バアイ</t>
    </rPh>
    <rPh sb="22" eb="24">
      <t>ベット</t>
    </rPh>
    <rPh sb="25" eb="26">
      <t>ウ</t>
    </rPh>
    <rPh sb="27" eb="28">
      <t>ア</t>
    </rPh>
    <rPh sb="32" eb="34">
      <t>キョウギ</t>
    </rPh>
    <phoneticPr fontId="3"/>
  </si>
  <si>
    <t>【ご発注方法】</t>
    <rPh sb="2" eb="4">
      <t>ハッチュウ</t>
    </rPh>
    <rPh sb="4" eb="6">
      <t>ホウホウ</t>
    </rPh>
    <phoneticPr fontId="3"/>
  </si>
  <si>
    <t>　①お支払い方法は従来より合意済みの方法での</t>
    <rPh sb="3" eb="5">
      <t>シハラ</t>
    </rPh>
    <rPh sb="6" eb="8">
      <t>ホウホウ</t>
    </rPh>
    <rPh sb="9" eb="11">
      <t>ジュウライ</t>
    </rPh>
    <rPh sb="13" eb="15">
      <t>ゴウイ</t>
    </rPh>
    <rPh sb="15" eb="16">
      <t>ズ</t>
    </rPh>
    <rPh sb="18" eb="20">
      <t>ホウホウ</t>
    </rPh>
    <phoneticPr fontId="3"/>
  </si>
  <si>
    <t>　①お支払い方法は当社指定口座への現金振込でお願い申し上げます。振込先は下欄記載の通りです。</t>
    <rPh sb="3" eb="5">
      <t>シハラ</t>
    </rPh>
    <rPh sb="6" eb="8">
      <t>ホウホウ</t>
    </rPh>
    <rPh sb="9" eb="11">
      <t>トウシャ</t>
    </rPh>
    <rPh sb="11" eb="15">
      <t>シテイコウザ</t>
    </rPh>
    <rPh sb="17" eb="19">
      <t>ゲンキン</t>
    </rPh>
    <rPh sb="19" eb="21">
      <t>フリコミ</t>
    </rPh>
    <rPh sb="23" eb="24">
      <t>ネガ</t>
    </rPh>
    <rPh sb="25" eb="26">
      <t>モウ</t>
    </rPh>
    <rPh sb="27" eb="28">
      <t>ア</t>
    </rPh>
    <rPh sb="32" eb="35">
      <t>フリコミサキ</t>
    </rPh>
    <rPh sb="36" eb="37">
      <t>シタ</t>
    </rPh>
    <rPh sb="37" eb="38">
      <t>ラン</t>
    </rPh>
    <rPh sb="38" eb="40">
      <t>キサイ</t>
    </rPh>
    <rPh sb="41" eb="42">
      <t>トオ</t>
    </rPh>
    <phoneticPr fontId="3"/>
  </si>
  <si>
    <t>　②ご発注文書には、弊社見積書番号、品名、金額、希望納期等の明記をお願いいたします。</t>
    <rPh sb="3" eb="5">
      <t>ハッチュウ</t>
    </rPh>
    <rPh sb="5" eb="7">
      <t>ブンショ</t>
    </rPh>
    <rPh sb="10" eb="12">
      <t>ヘイシャ</t>
    </rPh>
    <rPh sb="12" eb="15">
      <t>ミツモリショ</t>
    </rPh>
    <rPh sb="15" eb="17">
      <t>バンゴウ</t>
    </rPh>
    <rPh sb="18" eb="20">
      <t>ヒンメイ</t>
    </rPh>
    <rPh sb="21" eb="23">
      <t>キンガク</t>
    </rPh>
    <rPh sb="24" eb="26">
      <t>キボウ</t>
    </rPh>
    <rPh sb="26" eb="28">
      <t>ノウキ</t>
    </rPh>
    <rPh sb="28" eb="29">
      <t>トウ</t>
    </rPh>
    <rPh sb="30" eb="32">
      <t>メイキ</t>
    </rPh>
    <rPh sb="34" eb="35">
      <t>ネガ</t>
    </rPh>
    <phoneticPr fontId="3"/>
  </si>
  <si>
    <t>　　納入先が御社以外の事業者になる場合、送り先につきましても明記をお願いいたします。</t>
    <rPh sb="2" eb="4">
      <t>ノウニュウ</t>
    </rPh>
    <rPh sb="4" eb="5">
      <t>サキ</t>
    </rPh>
    <rPh sb="6" eb="8">
      <t>オンシャ</t>
    </rPh>
    <rPh sb="8" eb="10">
      <t>イガイ</t>
    </rPh>
    <rPh sb="11" eb="13">
      <t>ジギョウ</t>
    </rPh>
    <rPh sb="13" eb="14">
      <t>シャ</t>
    </rPh>
    <rPh sb="17" eb="19">
      <t>バアイ</t>
    </rPh>
    <rPh sb="20" eb="21">
      <t>オク</t>
    </rPh>
    <rPh sb="22" eb="23">
      <t>サキ</t>
    </rPh>
    <rPh sb="30" eb="32">
      <t>メイキ</t>
    </rPh>
    <rPh sb="34" eb="35">
      <t>ネガ</t>
    </rPh>
    <phoneticPr fontId="3"/>
  </si>
  <si>
    <t>【保証】</t>
    <rPh sb="1" eb="3">
      <t>ホショウ</t>
    </rPh>
    <phoneticPr fontId="3"/>
  </si>
  <si>
    <t>　　双方合意した条件にて再度お見積を提出させていただきます。</t>
    <rPh sb="2" eb="4">
      <t>ソウホウ</t>
    </rPh>
    <rPh sb="4" eb="6">
      <t>ゴウイ</t>
    </rPh>
    <rPh sb="8" eb="10">
      <t>ジョウケン</t>
    </rPh>
    <rPh sb="12" eb="14">
      <t>サイド</t>
    </rPh>
    <rPh sb="15" eb="17">
      <t>ミツモリ</t>
    </rPh>
    <rPh sb="18" eb="20">
      <t>テイシュツ</t>
    </rPh>
    <phoneticPr fontId="3"/>
  </si>
  <si>
    <t>管理費率</t>
    <rPh sb="0" eb="3">
      <t>カンリヒ</t>
    </rPh>
    <rPh sb="3" eb="4">
      <t>リツ</t>
    </rPh>
    <phoneticPr fontId="3"/>
  </si>
  <si>
    <t>諸経費</t>
    <rPh sb="0" eb="3">
      <t>ショケイヒ</t>
    </rPh>
    <phoneticPr fontId="3"/>
  </si>
  <si>
    <t>◯◯◯基板　量産</t>
    <rPh sb="3" eb="5">
      <t>キバン</t>
    </rPh>
    <rPh sb="6" eb="8">
      <t>リョウサン</t>
    </rPh>
    <phoneticPr fontId="3"/>
  </si>
  <si>
    <t>材料費合計</t>
    <rPh sb="0" eb="3">
      <t>ザイリョウヒ</t>
    </rPh>
    <rPh sb="3" eb="5">
      <t>ゴウケイ</t>
    </rPh>
    <phoneticPr fontId="4"/>
  </si>
  <si>
    <t>製作（組立）</t>
    <rPh sb="0" eb="2">
      <t>セイサク</t>
    </rPh>
    <rPh sb="3" eb="5">
      <t>クミタテ</t>
    </rPh>
    <phoneticPr fontId="3"/>
  </si>
  <si>
    <t>製作（実装）</t>
    <rPh sb="0" eb="2">
      <t>セイサク</t>
    </rPh>
    <rPh sb="3" eb="5">
      <t>ジッソウ</t>
    </rPh>
    <phoneticPr fontId="3"/>
  </si>
  <si>
    <t>製作（制御盤）</t>
    <rPh sb="0" eb="2">
      <t>セイサク</t>
    </rPh>
    <rPh sb="3" eb="6">
      <t>セイギョバン</t>
    </rPh>
    <phoneticPr fontId="3"/>
  </si>
  <si>
    <t>製作（加工）</t>
    <rPh sb="0" eb="2">
      <t>セイサク</t>
    </rPh>
    <rPh sb="3" eb="5">
      <t>カコウ</t>
    </rPh>
    <phoneticPr fontId="3"/>
  </si>
  <si>
    <t>製作（ハーネス）</t>
    <rPh sb="0" eb="2">
      <t>セイサク</t>
    </rPh>
    <phoneticPr fontId="3"/>
  </si>
  <si>
    <t>外注費（内職含む）</t>
    <rPh sb="0" eb="3">
      <t>ガイチュウヒ</t>
    </rPh>
    <rPh sb="4" eb="6">
      <t>ナイショク</t>
    </rPh>
    <rPh sb="6" eb="7">
      <t>フク</t>
    </rPh>
    <phoneticPr fontId="3"/>
  </si>
  <si>
    <t>　・当見積製品の無償保証期間は◯年間です。</t>
    <rPh sb="2" eb="3">
      <t>トウ</t>
    </rPh>
    <rPh sb="3" eb="5">
      <t>ミツモリ</t>
    </rPh>
    <rPh sb="5" eb="7">
      <t>セイヒン</t>
    </rPh>
    <rPh sb="8" eb="10">
      <t>ムショウ</t>
    </rPh>
    <rPh sb="10" eb="14">
      <t>ホショウキカン</t>
    </rPh>
    <rPh sb="16" eb="18">
      <t>ネンカン</t>
    </rPh>
    <phoneticPr fontId="3"/>
  </si>
  <si>
    <t>　・材料欠陥または組立欠陥による不具合が発生し、直ちに弊社にご連絡頂いた場合、</t>
    <rPh sb="2" eb="4">
      <t>ザイリョウ</t>
    </rPh>
    <rPh sb="4" eb="6">
      <t>ケッカン</t>
    </rPh>
    <rPh sb="9" eb="11">
      <t>クミタテ</t>
    </rPh>
    <rPh sb="11" eb="13">
      <t>ケッカン</t>
    </rPh>
    <rPh sb="16" eb="19">
      <t>フグアイ</t>
    </rPh>
    <rPh sb="20" eb="22">
      <t>ハッセイ</t>
    </rPh>
    <rPh sb="24" eb="25">
      <t>タダ</t>
    </rPh>
    <rPh sb="27" eb="29">
      <t>ヘイシャ</t>
    </rPh>
    <rPh sb="31" eb="33">
      <t>レンラク</t>
    </rPh>
    <rPh sb="33" eb="34">
      <t>イタダ</t>
    </rPh>
    <rPh sb="36" eb="38">
      <t>バアイ</t>
    </rPh>
    <phoneticPr fontId="3"/>
  </si>
  <si>
    <t>　　交換または修理いずれかの方法で保証させていただきます。</t>
    <rPh sb="2" eb="4">
      <t>コウカン</t>
    </rPh>
    <rPh sb="7" eb="9">
      <t>シュウリ</t>
    </rPh>
    <rPh sb="14" eb="16">
      <t>ホウホウ</t>
    </rPh>
    <rPh sb="17" eb="19">
      <t>ホショウ</t>
    </rPh>
    <phoneticPr fontId="3"/>
  </si>
  <si>
    <t>　・不具合発生品を弊社にお送りいただいた後、交換または修理品を返送いたします。</t>
    <rPh sb="2" eb="5">
      <t>フグアイ</t>
    </rPh>
    <rPh sb="5" eb="7">
      <t>ハッセイ</t>
    </rPh>
    <rPh sb="7" eb="8">
      <t>ヒン</t>
    </rPh>
    <rPh sb="9" eb="11">
      <t>ヘイシャ</t>
    </rPh>
    <rPh sb="13" eb="14">
      <t>オク</t>
    </rPh>
    <rPh sb="20" eb="21">
      <t>ノチ</t>
    </rPh>
    <rPh sb="22" eb="24">
      <t>コウカン</t>
    </rPh>
    <rPh sb="27" eb="30">
      <t>シュウリヒン</t>
    </rPh>
    <rPh sb="31" eb="33">
      <t>ヘンソウ</t>
    </rPh>
    <phoneticPr fontId="3"/>
  </si>
  <si>
    <t>　　不具合発生品の輸送費はお客様負担、返送費は弊社負担とします。</t>
    <rPh sb="2" eb="5">
      <t>フグアイ</t>
    </rPh>
    <rPh sb="5" eb="7">
      <t>ハッセイ</t>
    </rPh>
    <rPh sb="7" eb="8">
      <t>ヒン</t>
    </rPh>
    <rPh sb="9" eb="12">
      <t>ユソウヒ</t>
    </rPh>
    <rPh sb="14" eb="16">
      <t>キャクサマ</t>
    </rPh>
    <rPh sb="16" eb="18">
      <t>フタン</t>
    </rPh>
    <rPh sb="19" eb="21">
      <t>ヘンソウ</t>
    </rPh>
    <rPh sb="21" eb="22">
      <t>ヒ</t>
    </rPh>
    <rPh sb="23" eb="27">
      <t>ヘイシャフタン</t>
    </rPh>
    <phoneticPr fontId="3"/>
  </si>
  <si>
    <t>担当</t>
    <rPh sb="0" eb="2">
      <t>タントウ</t>
    </rPh>
    <phoneticPr fontId="3"/>
  </si>
  <si>
    <t>検印</t>
    <rPh sb="0" eb="2">
      <t>ケンイン</t>
    </rPh>
    <phoneticPr fontId="3"/>
  </si>
  <si>
    <t>http://www.hakusyu.com/webmtm/</t>
    <phoneticPr fontId="3"/>
  </si>
  <si>
    <t>印鑑画像</t>
    <rPh sb="0" eb="2">
      <t>インカン</t>
    </rPh>
    <rPh sb="2" eb="4">
      <t>ガゾウ</t>
    </rPh>
    <phoneticPr fontId="3"/>
  </si>
  <si>
    <t>認印の追加・修正はこちらから</t>
    <rPh sb="0" eb="2">
      <t>ミトメイン</t>
    </rPh>
    <rPh sb="3" eb="5">
      <t>ツイカ</t>
    </rPh>
    <rPh sb="6" eb="8">
      <t>シュウセイ</t>
    </rPh>
    <phoneticPr fontId="3"/>
  </si>
  <si>
    <t>↓ここに印鑑画像を置く</t>
    <rPh sb="4" eb="6">
      <t>インカン</t>
    </rPh>
    <rPh sb="6" eb="8">
      <t>ガゾウ</t>
    </rPh>
    <rPh sb="9" eb="10">
      <t>オ</t>
    </rPh>
    <phoneticPr fontId="3"/>
  </si>
  <si>
    <t>（税抜）</t>
    <rPh sb="1" eb="2">
      <t>ゼイ</t>
    </rPh>
    <rPh sb="2" eb="3">
      <t>ヌ</t>
    </rPh>
    <phoneticPr fontId="3"/>
  </si>
  <si>
    <t>担当：◯◯</t>
    <rPh sb="0" eb="2">
      <t>タントウ</t>
    </rPh>
    <phoneticPr fontId="3"/>
  </si>
  <si>
    <t>【概要】</t>
    <rPh sb="1" eb="3">
      <t>ガイヨウ</t>
    </rPh>
    <phoneticPr fontId="3"/>
  </si>
  <si>
    <t>　・当見積に含まれない範囲については、保証の対象外とさせていただきます。</t>
    <rPh sb="2" eb="5">
      <t>トウミツ</t>
    </rPh>
    <rPh sb="6" eb="7">
      <t>フク</t>
    </rPh>
    <rPh sb="11" eb="13">
      <t>ハンイ</t>
    </rPh>
    <rPh sb="19" eb="21">
      <t>ホショウ</t>
    </rPh>
    <rPh sb="22" eb="25">
      <t>タイショウガイ</t>
    </rPh>
    <phoneticPr fontId="3"/>
  </si>
  <si>
    <t>　①御社の文書によるご発注（注文書等）により、受注確定とさせていただきます。</t>
    <rPh sb="2" eb="4">
      <t>オンシャ</t>
    </rPh>
    <rPh sb="5" eb="7">
      <t>ブンショ</t>
    </rPh>
    <rPh sb="11" eb="13">
      <t>ハッチュウ</t>
    </rPh>
    <rPh sb="14" eb="17">
      <t>チュウモンショ</t>
    </rPh>
    <rPh sb="17" eb="18">
      <t>トウ</t>
    </rPh>
    <rPh sb="23" eb="25">
      <t>ジュチュウ</t>
    </rPh>
    <rPh sb="25" eb="27">
      <t>カクテイ</t>
    </rPh>
    <phoneticPr fontId="3"/>
  </si>
  <si>
    <t>　③口頭によるご発注指示はお受けいたしかねます。</t>
    <rPh sb="2" eb="4">
      <t>コウトウ</t>
    </rPh>
    <rPh sb="8" eb="10">
      <t>ハッチュウ</t>
    </rPh>
    <rPh sb="10" eb="12">
      <t>シジ</t>
    </rPh>
    <rPh sb="14" eb="15">
      <t>ウ</t>
    </rPh>
    <phoneticPr fontId="3"/>
  </si>
  <si>
    <t>【概略仕様】</t>
    <rPh sb="1" eb="3">
      <t>ガイリャク</t>
    </rPh>
    <rPh sb="3" eb="5">
      <t>シヨウ</t>
    </rPh>
    <phoneticPr fontId="3"/>
  </si>
  <si>
    <t>注文請書</t>
    <rPh sb="0" eb="2">
      <t>チュウモン</t>
    </rPh>
    <rPh sb="2" eb="4">
      <t>ウケショ</t>
    </rPh>
    <phoneticPr fontId="3"/>
  </si>
  <si>
    <t>下記の通り御注文承りました。</t>
    <rPh sb="5" eb="8">
      <t>ゴチュウモン</t>
    </rPh>
    <rPh sb="8" eb="9">
      <t>ウケタマワ</t>
    </rPh>
    <phoneticPr fontId="3"/>
  </si>
  <si>
    <t>納入日</t>
    <rPh sb="0" eb="2">
      <t>ノウニュウ</t>
    </rPh>
    <rPh sb="2" eb="3">
      <t>ビ</t>
    </rPh>
    <phoneticPr fontId="3"/>
  </si>
  <si>
    <t>弊社見積No</t>
    <rPh sb="0" eb="2">
      <t>ヘイシャ</t>
    </rPh>
    <rPh sb="2" eb="4">
      <t>ミツモリ</t>
    </rPh>
    <phoneticPr fontId="3"/>
  </si>
  <si>
    <t>設計（基板ｱｰﾄﾜｰｸ）</t>
    <rPh sb="0" eb="2">
      <t>セッケイ</t>
    </rPh>
    <rPh sb="3" eb="5">
      <t>キバン</t>
    </rPh>
    <phoneticPr fontId="3"/>
  </si>
  <si>
    <t>設計（基板回路）</t>
    <rPh sb="0" eb="2">
      <t>セッケイ</t>
    </rPh>
    <rPh sb="3" eb="5">
      <t>キバン</t>
    </rPh>
    <rPh sb="5" eb="7">
      <t>カイロ</t>
    </rPh>
    <phoneticPr fontId="3"/>
  </si>
  <si>
    <t>設計（配線図）</t>
    <rPh sb="0" eb="2">
      <t>セッケイ</t>
    </rPh>
    <rPh sb="3" eb="6">
      <t>ハイセンズ</t>
    </rPh>
    <phoneticPr fontId="3"/>
  </si>
  <si>
    <t>設計（構造）</t>
    <rPh sb="0" eb="2">
      <t>セッケイ</t>
    </rPh>
    <rPh sb="3" eb="5">
      <t>コウゾウ</t>
    </rPh>
    <phoneticPr fontId="3"/>
  </si>
  <si>
    <t>設計（ソフト）</t>
    <rPh sb="0" eb="2">
      <t>セッケイ</t>
    </rPh>
    <phoneticPr fontId="3"/>
  </si>
  <si>
    <t>設計（ﾄﾞｷｭﾒﾝﾄ作成）</t>
    <rPh sb="0" eb="2">
      <t>セッケイ</t>
    </rPh>
    <rPh sb="10" eb="12">
      <t>サクセイ</t>
    </rPh>
    <phoneticPr fontId="3"/>
  </si>
  <si>
    <t>検査</t>
    <rPh sb="0" eb="2">
      <t>ケンサ</t>
    </rPh>
    <phoneticPr fontId="3"/>
  </si>
  <si>
    <t>梱包・出荷</t>
    <rPh sb="0" eb="2">
      <t>コンポウ</t>
    </rPh>
    <rPh sb="3" eb="5">
      <t>シュッカ</t>
    </rPh>
    <phoneticPr fontId="3"/>
  </si>
  <si>
    <t>工事費</t>
    <rPh sb="0" eb="3">
      <t>コウジヒ</t>
    </rPh>
    <phoneticPr fontId="3"/>
  </si>
  <si>
    <t>見積</t>
    <rPh sb="0" eb="2">
      <t>ミツモリ</t>
    </rPh>
    <phoneticPr fontId="3"/>
  </si>
  <si>
    <t>デバッグ（設計）</t>
    <rPh sb="5" eb="7">
      <t>セッケイ</t>
    </rPh>
    <phoneticPr fontId="3"/>
  </si>
  <si>
    <t>工事費（生産G)</t>
    <rPh sb="0" eb="2">
      <t>コウジ</t>
    </rPh>
    <rPh sb="2" eb="3">
      <t>ヒ</t>
    </rPh>
    <rPh sb="4" eb="6">
      <t>セイサン</t>
    </rPh>
    <phoneticPr fontId="3"/>
  </si>
  <si>
    <t>出張費</t>
    <rPh sb="0" eb="3">
      <t>シュッチョウヒ</t>
    </rPh>
    <phoneticPr fontId="3"/>
  </si>
  <si>
    <t>外注設計費用</t>
    <rPh sb="0" eb="2">
      <t>ガイチュウ</t>
    </rPh>
    <rPh sb="2" eb="4">
      <t>セッケイ</t>
    </rPh>
    <rPh sb="4" eb="6">
      <t>ヒヨウ</t>
    </rPh>
    <phoneticPr fontId="3"/>
  </si>
  <si>
    <t>加工費合計</t>
    <rPh sb="0" eb="3">
      <t>カコウヒ</t>
    </rPh>
    <rPh sb="3" eb="5">
      <t>ゴウケイ</t>
    </rPh>
    <phoneticPr fontId="4"/>
  </si>
  <si>
    <t>工事費合計</t>
    <rPh sb="0" eb="3">
      <t>コウジヒ</t>
    </rPh>
    <rPh sb="3" eb="5">
      <t>ゴウケイ</t>
    </rPh>
    <phoneticPr fontId="4"/>
  </si>
  <si>
    <t>設計費合計</t>
    <rPh sb="0" eb="2">
      <t>セッケイ</t>
    </rPh>
    <rPh sb="2" eb="3">
      <t>ヒ</t>
    </rPh>
    <rPh sb="3" eb="5">
      <t>ゴウケイ</t>
    </rPh>
    <phoneticPr fontId="4"/>
  </si>
  <si>
    <t>FAX:</t>
    <phoneticPr fontId="3"/>
  </si>
  <si>
    <t>TEL:</t>
    <phoneticPr fontId="3"/>
  </si>
  <si>
    <t>0776-67-6123</t>
    <phoneticPr fontId="3"/>
  </si>
  <si>
    <t>0776-67-6111</t>
    <phoneticPr fontId="3"/>
  </si>
  <si>
    <t>※税込用シートに入力すると自動入力されます。</t>
    <rPh sb="1" eb="3">
      <t>ゼイコ</t>
    </rPh>
    <rPh sb="3" eb="4">
      <t>ヨウ</t>
    </rPh>
    <rPh sb="8" eb="10">
      <t>ニュウリョク</t>
    </rPh>
    <rPh sb="13" eb="15">
      <t>ジドウ</t>
    </rPh>
    <rPh sb="15" eb="17">
      <t>ニュウリョク</t>
    </rPh>
    <phoneticPr fontId="3"/>
  </si>
  <si>
    <t>交通費</t>
    <rPh sb="0" eb="3">
      <t>コウツウヒ</t>
    </rPh>
    <phoneticPr fontId="3"/>
  </si>
  <si>
    <t>運送費</t>
    <rPh sb="0" eb="3">
      <t>ウンソウヒ</t>
    </rPh>
    <phoneticPr fontId="3"/>
  </si>
  <si>
    <t>金額</t>
    <rPh sb="0" eb="2">
      <t>キンガク</t>
    </rPh>
    <phoneticPr fontId="4"/>
  </si>
  <si>
    <t>梱包材</t>
    <rPh sb="0" eb="3">
      <t>コンポウザイ</t>
    </rPh>
    <phoneticPr fontId="3"/>
  </si>
  <si>
    <t>諸経費合計</t>
    <rPh sb="0" eb="3">
      <t>ショケイヒ</t>
    </rPh>
    <rPh sb="3" eb="5">
      <t>ゴウケイ</t>
    </rPh>
    <phoneticPr fontId="3"/>
  </si>
  <si>
    <t>時間単価</t>
    <rPh sb="0" eb="2">
      <t>ジカン</t>
    </rPh>
    <rPh sb="2" eb="4">
      <t>タンカ</t>
    </rPh>
    <phoneticPr fontId="4"/>
  </si>
  <si>
    <t>見積小計</t>
    <rPh sb="0" eb="2">
      <t>ミツモリ</t>
    </rPh>
    <rPh sb="2" eb="4">
      <t>ショウケイ</t>
    </rPh>
    <phoneticPr fontId="4"/>
  </si>
  <si>
    <t>原価小計</t>
    <rPh sb="0" eb="2">
      <t>ゲンカ</t>
    </rPh>
    <rPh sb="2" eb="3">
      <t>ショウ</t>
    </rPh>
    <rPh sb="3" eb="4">
      <t>ケイ</t>
    </rPh>
    <phoneticPr fontId="3"/>
  </si>
  <si>
    <t>見積合計金額</t>
    <rPh sb="0" eb="2">
      <t>ミツモリ</t>
    </rPh>
    <rPh sb="2" eb="4">
      <t>ゴウケイ</t>
    </rPh>
    <rPh sb="4" eb="6">
      <t>キンガク</t>
    </rPh>
    <phoneticPr fontId="3"/>
  </si>
  <si>
    <t>原価合計金額</t>
    <rPh sb="0" eb="2">
      <t>ゲンカ</t>
    </rPh>
    <rPh sb="2" eb="4">
      <t>ゴウケイ</t>
    </rPh>
    <rPh sb="4" eb="6">
      <t>キンガク</t>
    </rPh>
    <phoneticPr fontId="3"/>
  </si>
  <si>
    <t>原価率</t>
    <rPh sb="0" eb="3">
      <t>ゲンカリツ</t>
    </rPh>
    <phoneticPr fontId="3"/>
  </si>
  <si>
    <t>諸経費率</t>
    <rPh sb="0" eb="3">
      <t>ショケイヒ</t>
    </rPh>
    <rPh sb="3" eb="4">
      <t>リツ</t>
    </rPh>
    <phoneticPr fontId="3"/>
  </si>
  <si>
    <t>計算書シート（カメラコピー）</t>
    <rPh sb="0" eb="3">
      <t>ケイサンショ</t>
    </rPh>
    <phoneticPr fontId="3"/>
  </si>
  <si>
    <t>工数(h)</t>
    <rPh sb="0" eb="2">
      <t>コウスウ</t>
    </rPh>
    <phoneticPr fontId="3"/>
  </si>
  <si>
    <t>見積台帳リンク</t>
    <rPh sb="0" eb="2">
      <t>ミツモリ</t>
    </rPh>
    <rPh sb="2" eb="4">
      <t>ダイチョウ</t>
    </rPh>
    <phoneticPr fontId="3"/>
  </si>
  <si>
    <t>※メールまたはFAXで送信する。</t>
    <rPh sb="11" eb="13">
      <t>ソウシン</t>
    </rPh>
    <phoneticPr fontId="3"/>
  </si>
  <si>
    <t>　紙提出だと印紙税の対象となるため</t>
    <rPh sb="1" eb="2">
      <t>カミ</t>
    </rPh>
    <rPh sb="2" eb="4">
      <t>テイシュツ</t>
    </rPh>
    <rPh sb="6" eb="8">
      <t>インシ</t>
    </rPh>
    <rPh sb="8" eb="9">
      <t>ゼイ</t>
    </rPh>
    <rPh sb="10" eb="12">
      <t>タイショウ</t>
    </rPh>
    <phoneticPr fontId="3"/>
  </si>
  <si>
    <t>イニシャル費</t>
    <rPh sb="5" eb="6">
      <t>ヒ</t>
    </rPh>
    <phoneticPr fontId="3"/>
  </si>
  <si>
    <t>基板イニシャル</t>
    <rPh sb="0" eb="2">
      <t>キバン</t>
    </rPh>
    <phoneticPr fontId="3"/>
  </si>
  <si>
    <t>実装イニシャル</t>
    <rPh sb="0" eb="2">
      <t>ジッソウ</t>
    </rPh>
    <phoneticPr fontId="3"/>
  </si>
  <si>
    <t>検査治具</t>
    <rPh sb="0" eb="4">
      <t>ケンサジグ</t>
    </rPh>
    <phoneticPr fontId="3"/>
  </si>
  <si>
    <t>金型</t>
    <rPh sb="0" eb="2">
      <t>カナガタ</t>
    </rPh>
    <phoneticPr fontId="3"/>
  </si>
  <si>
    <t>イニシャル費</t>
    <rPh sb="5" eb="6">
      <t>ヒ</t>
    </rPh>
    <phoneticPr fontId="3"/>
  </si>
  <si>
    <t>シルク製版</t>
    <rPh sb="3" eb="5">
      <t>セイハン</t>
    </rPh>
    <phoneticPr fontId="3"/>
  </si>
  <si>
    <t>全体構想</t>
    <rPh sb="0" eb="4">
      <t>ゼンタイコウソウ</t>
    </rPh>
    <phoneticPr fontId="3"/>
  </si>
  <si>
    <t>イニシャル費合計</t>
    <rPh sb="5" eb="6">
      <t>ヒ</t>
    </rPh>
    <rPh sb="6" eb="8">
      <t>ゴウケイ</t>
    </rPh>
    <phoneticPr fontId="4"/>
  </si>
  <si>
    <t>　　代表取締役　　岡田　正一郎</t>
    <rPh sb="2" eb="7">
      <t>ダイヒョウトリシマリヤク</t>
    </rPh>
    <rPh sb="9" eb="11">
      <t>オカダ</t>
    </rPh>
    <rPh sb="12" eb="15">
      <t>ショウイチロウ</t>
    </rPh>
    <phoneticPr fontId="3"/>
  </si>
  <si>
    <t>《上記金額に消費税は含まれておりません》</t>
    <rPh sb="1" eb="3">
      <t>ジョウキ</t>
    </rPh>
    <rPh sb="3" eb="5">
      <t>キンガク</t>
    </rPh>
    <rPh sb="6" eb="9">
      <t>ショウヒゼイ</t>
    </rPh>
    <rPh sb="10" eb="11">
      <t>フク</t>
    </rPh>
    <phoneticPr fontId="3"/>
  </si>
  <si>
    <t>代表取締役　　岡田　正一郎</t>
    <rPh sb="0" eb="5">
      <t>ダイヒョウトリシマリヤク</t>
    </rPh>
    <rPh sb="7" eb="9">
      <t>オカダ</t>
    </rPh>
    <rPh sb="10" eb="13">
      <t>ショウイチロウ</t>
    </rPh>
    <phoneticPr fontId="3"/>
  </si>
  <si>
    <t>合計金額</t>
    <rPh sb="0" eb="2">
      <t>ゴウケイ</t>
    </rPh>
    <rPh sb="2" eb="4">
      <t>キンガク</t>
    </rPh>
    <phoneticPr fontId="3"/>
  </si>
  <si>
    <t>【納入方法】</t>
    <rPh sb="1" eb="3">
      <t>ノウニュウ</t>
    </rPh>
    <rPh sb="3" eb="5">
      <t>ホウホウ</t>
    </rPh>
    <phoneticPr fontId="3"/>
  </si>
  <si>
    <t>項目項目例</t>
    <rPh sb="0" eb="2">
      <t>コウモク</t>
    </rPh>
    <rPh sb="2" eb="4">
      <t>コウモク</t>
    </rPh>
    <rPh sb="4" eb="5">
      <t>レイ</t>
    </rPh>
    <phoneticPr fontId="3"/>
  </si>
  <si>
    <t>客先からの支給品がある場合</t>
    <rPh sb="0" eb="2">
      <t>キャクサキ</t>
    </rPh>
    <rPh sb="5" eb="8">
      <t>シキュウヒン</t>
    </rPh>
    <rPh sb="11" eb="13">
      <t>バアイ</t>
    </rPh>
    <phoneticPr fontId="3"/>
  </si>
  <si>
    <t>製品に保証期間を設定する場合</t>
  </si>
  <si>
    <t>梱包、輸送方法、設置工事有無、立ち会い有無など</t>
    <rPh sb="0" eb="2">
      <t>コンポウ</t>
    </rPh>
    <rPh sb="3" eb="7">
      <t>ユソウホウホウ</t>
    </rPh>
    <rPh sb="8" eb="12">
      <t>セッチコウジ</t>
    </rPh>
    <rPh sb="12" eb="14">
      <t>ウム</t>
    </rPh>
    <rPh sb="15" eb="16">
      <t>タ</t>
    </rPh>
    <rPh sb="17" eb="18">
      <t>ア</t>
    </rPh>
    <rPh sb="19" eb="21">
      <t>ウム</t>
    </rPh>
    <phoneticPr fontId="3"/>
  </si>
  <si>
    <t>【納入品】</t>
    <rPh sb="1" eb="4">
      <t>ノウニュウヒン</t>
    </rPh>
    <phoneticPr fontId="3"/>
  </si>
  <si>
    <t>（後々、これも必要だった、こんなものついていて当然、とか言わせないため）</t>
    <rPh sb="1" eb="3">
      <t>アトアト</t>
    </rPh>
    <rPh sb="7" eb="9">
      <t>ヒツヨウ</t>
    </rPh>
    <rPh sb="23" eb="25">
      <t>トウゼン</t>
    </rPh>
    <rPh sb="28" eb="29">
      <t>イ</t>
    </rPh>
    <phoneticPr fontId="3"/>
  </si>
  <si>
    <t>複数の納品物をセットで出す場合は明確にしておく</t>
    <rPh sb="0" eb="2">
      <t>フクスウ</t>
    </rPh>
    <rPh sb="3" eb="6">
      <t>ノウヒンブツ</t>
    </rPh>
    <rPh sb="11" eb="12">
      <t>ダ</t>
    </rPh>
    <rPh sb="13" eb="15">
      <t>バアイ</t>
    </rPh>
    <rPh sb="16" eb="18">
      <t>メイカク</t>
    </rPh>
    <phoneticPr fontId="3"/>
  </si>
  <si>
    <t>【イニシャル費】</t>
    <rPh sb="6" eb="7">
      <t>ヒ</t>
    </rPh>
    <phoneticPr fontId="3"/>
  </si>
  <si>
    <t>イニシャル費が発生する場合、内容の説明</t>
    <rPh sb="5" eb="6">
      <t>ヒ</t>
    </rPh>
    <rPh sb="7" eb="9">
      <t>ハッセイ</t>
    </rPh>
    <rPh sb="11" eb="13">
      <t>バアイ</t>
    </rPh>
    <rPh sb="14" eb="16">
      <t>ナイヨウ</t>
    </rPh>
    <rPh sb="17" eb="19">
      <t>セツメイ</t>
    </rPh>
    <phoneticPr fontId="3"/>
  </si>
  <si>
    <t>基板フィルム等の期限についても書いておく。</t>
    <rPh sb="0" eb="2">
      <t>キバン</t>
    </rPh>
    <rPh sb="6" eb="7">
      <t>トウ</t>
    </rPh>
    <rPh sb="8" eb="10">
      <t>キゲン</t>
    </rPh>
    <rPh sb="15" eb="16">
      <t>カ</t>
    </rPh>
    <phoneticPr fontId="3"/>
  </si>
  <si>
    <t>何をやって、何をやらないかを明確にしておく</t>
    <rPh sb="0" eb="1">
      <t>ナニ</t>
    </rPh>
    <rPh sb="6" eb="7">
      <t>ナニ</t>
    </rPh>
    <rPh sb="14" eb="16">
      <t>メイカク</t>
    </rPh>
    <phoneticPr fontId="3"/>
  </si>
  <si>
    <t>対象外範囲を宣言しておく。（現地立会、付属品で当社が用意しないと決まっているもの　など）</t>
    <rPh sb="0" eb="3">
      <t>タイショウガイ</t>
    </rPh>
    <rPh sb="3" eb="5">
      <t>ハンイ</t>
    </rPh>
    <rPh sb="6" eb="8">
      <t>センゲン</t>
    </rPh>
    <rPh sb="14" eb="16">
      <t>ゲンチ</t>
    </rPh>
    <rPh sb="16" eb="18">
      <t>タチアイ</t>
    </rPh>
    <rPh sb="19" eb="22">
      <t>フゾクヒン</t>
    </rPh>
    <rPh sb="23" eb="25">
      <t>トウシャ</t>
    </rPh>
    <rPh sb="26" eb="28">
      <t>ヨウイ</t>
    </rPh>
    <rPh sb="32" eb="33">
      <t>キ</t>
    </rPh>
    <phoneticPr fontId="3"/>
  </si>
  <si>
    <t>個</t>
    <rPh sb="0" eb="1">
      <t>コ</t>
    </rPh>
    <phoneticPr fontId="3"/>
  </si>
  <si>
    <t>台</t>
    <rPh sb="0" eb="1">
      <t>ダイ</t>
    </rPh>
    <phoneticPr fontId="3"/>
  </si>
  <si>
    <t>式</t>
    <rPh sb="0" eb="1">
      <t>シキ</t>
    </rPh>
    <phoneticPr fontId="3"/>
  </si>
  <si>
    <t>本</t>
    <rPh sb="0" eb="1">
      <t>ホン</t>
    </rPh>
    <phoneticPr fontId="3"/>
  </si>
  <si>
    <t>枚</t>
    <rPh sb="0" eb="1">
      <t>マイ</t>
    </rPh>
    <phoneticPr fontId="3"/>
  </si>
  <si>
    <t>巻</t>
    <rPh sb="0" eb="1">
      <t>マキ</t>
    </rPh>
    <phoneticPr fontId="3"/>
  </si>
  <si>
    <t>件</t>
    <rPh sb="0" eb="1">
      <t>ケン</t>
    </rPh>
    <phoneticPr fontId="3"/>
  </si>
  <si>
    <t>組</t>
    <rPh sb="0" eb="1">
      <t>クミ</t>
    </rPh>
    <phoneticPr fontId="3"/>
  </si>
  <si>
    <t>１．原価率80％以下が目安（粗利20％以上確保）</t>
    <rPh sb="2" eb="5">
      <t>ゲンカリツ</t>
    </rPh>
    <rPh sb="8" eb="10">
      <t>イカ</t>
    </rPh>
    <rPh sb="11" eb="13">
      <t>メヤス</t>
    </rPh>
    <rPh sb="14" eb="16">
      <t>アラリ</t>
    </rPh>
    <rPh sb="19" eb="21">
      <t>イジョウ</t>
    </rPh>
    <rPh sb="21" eb="23">
      <t>カクホ</t>
    </rPh>
    <phoneticPr fontId="3"/>
  </si>
  <si>
    <t>２．手形払いの場合、粗利は5％ほど多めに</t>
    <rPh sb="2" eb="4">
      <t>テガタ</t>
    </rPh>
    <rPh sb="4" eb="5">
      <t>バラ</t>
    </rPh>
    <rPh sb="7" eb="9">
      <t>バアイ</t>
    </rPh>
    <rPh sb="10" eb="12">
      <t>アラリ</t>
    </rPh>
    <rPh sb="17" eb="18">
      <t>オオ</t>
    </rPh>
    <phoneticPr fontId="3"/>
  </si>
  <si>
    <t>３．諸経費が高くなりすぎないように調整する</t>
    <rPh sb="2" eb="5">
      <t>ショケイヒ</t>
    </rPh>
    <rPh sb="6" eb="7">
      <t>タカ</t>
    </rPh>
    <rPh sb="17" eb="19">
      <t>チョウセイ</t>
    </rPh>
    <phoneticPr fontId="3"/>
  </si>
  <si>
    <t>作成部門</t>
    <rPh sb="0" eb="2">
      <t>サクセイ</t>
    </rPh>
    <rPh sb="2" eb="4">
      <t>ブモン</t>
    </rPh>
    <phoneticPr fontId="3"/>
  </si>
  <si>
    <t>営業部門</t>
    <rPh sb="0" eb="2">
      <t>エイギョウ</t>
    </rPh>
    <rPh sb="2" eb="4">
      <t>ブモン</t>
    </rPh>
    <phoneticPr fontId="3"/>
  </si>
  <si>
    <t>【検収条件】</t>
    <rPh sb="1" eb="3">
      <t>ケンシュウ</t>
    </rPh>
    <rPh sb="3" eb="5">
      <t>ジョウケン</t>
    </rPh>
    <phoneticPr fontId="3"/>
  </si>
  <si>
    <t>発行日：</t>
    <rPh sb="0" eb="3">
      <t>ハッコウビ</t>
    </rPh>
    <phoneticPr fontId="3"/>
  </si>
  <si>
    <t>3ヶ月</t>
    <rPh sb="2" eb="3">
      <t>ゲツ</t>
    </rPh>
    <phoneticPr fontId="3"/>
  </si>
  <si>
    <t>支払期限</t>
    <rPh sb="0" eb="4">
      <t>シハライキゲン</t>
    </rPh>
    <phoneticPr fontId="3"/>
  </si>
  <si>
    <t>小野谷</t>
    <rPh sb="0" eb="3">
      <t>オノダニ</t>
    </rPh>
    <phoneticPr fontId="3"/>
  </si>
  <si>
    <t>大電産業</t>
    <rPh sb="0" eb="2">
      <t>ダイデン</t>
    </rPh>
    <rPh sb="2" eb="4">
      <t>サンギョウ</t>
    </rPh>
    <phoneticPr fontId="3"/>
  </si>
  <si>
    <t>HF</t>
    <phoneticPr fontId="3"/>
  </si>
  <si>
    <t>20日締め翌日15日お支払い</t>
    <phoneticPr fontId="3"/>
  </si>
  <si>
    <t>検収月の翌月末迄お支払い</t>
    <phoneticPr fontId="3"/>
  </si>
  <si>
    <t>1.</t>
    <phoneticPr fontId="3"/>
  </si>
  <si>
    <t>アルティア</t>
    <phoneticPr fontId="3"/>
  </si>
  <si>
    <t>手形90日</t>
    <rPh sb="0" eb="2">
      <t>テガタ</t>
    </rPh>
    <rPh sb="4" eb="5">
      <t>ニチ</t>
    </rPh>
    <phoneticPr fontId="3"/>
  </si>
  <si>
    <t>日本測器株式会社　　御中</t>
    <rPh sb="0" eb="2">
      <t>ニホン</t>
    </rPh>
    <rPh sb="2" eb="3">
      <t>ソク</t>
    </rPh>
    <rPh sb="3" eb="4">
      <t>キ</t>
    </rPh>
    <rPh sb="4" eb="8">
      <t>カブシキガイシャ</t>
    </rPh>
    <rPh sb="10" eb="11">
      <t>ゴ</t>
    </rPh>
    <rPh sb="11" eb="12">
      <t>チュウ</t>
    </rPh>
    <phoneticPr fontId="3"/>
  </si>
  <si>
    <t>以下余白</t>
  </si>
  <si>
    <t>※</t>
    <phoneticPr fontId="3"/>
  </si>
  <si>
    <t>見積仕様は添付資料をご参照願います。</t>
    <rPh sb="0" eb="2">
      <t>ミツモリ</t>
    </rPh>
    <rPh sb="2" eb="4">
      <t>シヨウ</t>
    </rPh>
    <rPh sb="5" eb="7">
      <t>テンプ</t>
    </rPh>
    <rPh sb="7" eb="9">
      <t>シリョウ</t>
    </rPh>
    <rPh sb="11" eb="14">
      <t>サンショウネガ</t>
    </rPh>
    <phoneticPr fontId="3"/>
  </si>
  <si>
    <t>PCR6000E USBボード</t>
    <phoneticPr fontId="3"/>
  </si>
  <si>
    <t>2.</t>
    <phoneticPr fontId="3"/>
  </si>
  <si>
    <t>No.2500216</t>
    <phoneticPr fontId="3"/>
  </si>
  <si>
    <t>VCT励磁特性測定装置開発(3ch)</t>
    <rPh sb="3" eb="5">
      <t>レイジ</t>
    </rPh>
    <rPh sb="5" eb="7">
      <t>トクセイ</t>
    </rPh>
    <rPh sb="7" eb="9">
      <t>ソクテイ</t>
    </rPh>
    <rPh sb="9" eb="11">
      <t>ソウチ</t>
    </rPh>
    <phoneticPr fontId="3"/>
  </si>
  <si>
    <t>3.</t>
    <phoneticPr fontId="3"/>
  </si>
  <si>
    <t>3CH VCT励磁特性測定装置開発</t>
    <rPh sb="7" eb="9">
      <t>レイジ</t>
    </rPh>
    <rPh sb="9" eb="11">
      <t>トクセイ</t>
    </rPh>
    <rPh sb="11" eb="13">
      <t>ソクテイ</t>
    </rPh>
    <rPh sb="13" eb="15">
      <t>ソウチ</t>
    </rPh>
    <rPh sb="15" eb="17">
      <t>カイハツ</t>
    </rPh>
    <phoneticPr fontId="3"/>
  </si>
  <si>
    <t>レンタル料金（PCR6000E,WT310）(1か月)</t>
    <rPh sb="4" eb="6">
      <t>リョウキン</t>
    </rPh>
    <rPh sb="25" eb="26">
      <t>ゲツ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</si>
</sst>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yyyy&quot;年&quot;m&quot;月&quot;d&quot;日&quot;;@"/>
    <numFmt numFmtId="177" formatCode="[$¥-411]#,##0;[$¥-411]#,##0"/>
    <numFmt numFmtId="178" formatCode="0_);[Red]\(0\)"/>
    <numFmt numFmtId="179" formatCode="0.0%"/>
  </numFmts>
  <fonts count="2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游明朝"/>
      <family val="1"/>
      <charset val="128"/>
    </font>
    <font>
      <u/>
      <sz val="11"/>
      <color theme="1"/>
      <name val="游明朝"/>
      <family val="1"/>
      <charset val="128"/>
    </font>
    <font>
      <sz val="20"/>
      <color theme="1"/>
      <name val="游明朝"/>
      <family val="1"/>
      <charset val="128"/>
    </font>
    <font>
      <sz val="10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b/>
      <sz val="11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22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sz val="11"/>
      <name val="游明朝"/>
      <family val="1"/>
      <charset val="128"/>
    </font>
    <font>
      <sz val="8"/>
      <color theme="1"/>
      <name val="游明朝"/>
      <family val="1"/>
      <charset val="128"/>
    </font>
    <font>
      <b/>
      <sz val="20"/>
      <color theme="1"/>
      <name val="游明朝"/>
      <family val="1"/>
      <charset val="128"/>
    </font>
    <font>
      <u/>
      <sz val="11"/>
      <color theme="10"/>
      <name val="Yu Gothic"/>
      <family val="2"/>
      <scheme val="minor"/>
    </font>
    <font>
      <b/>
      <sz val="18"/>
      <color theme="1"/>
      <name val="游明朝"/>
      <family val="1"/>
      <charset val="128"/>
    </font>
    <font>
      <sz val="9"/>
      <color theme="1"/>
      <name val="游明朝"/>
      <family val="1"/>
      <charset val="128"/>
    </font>
    <font>
      <b/>
      <sz val="12"/>
      <color theme="1"/>
      <name val="游明朝"/>
      <family val="1"/>
      <charset val="128"/>
    </font>
    <font>
      <sz val="14"/>
      <color theme="1"/>
      <name val="游明朝 Demibold"/>
      <family val="1"/>
      <charset val="128"/>
    </font>
    <font>
      <u/>
      <sz val="11"/>
      <color theme="10"/>
      <name val="游明朝"/>
      <family val="1"/>
      <charset val="128"/>
    </font>
    <font>
      <b/>
      <sz val="14"/>
      <color theme="1"/>
      <name val="游明朝"/>
      <family val="1"/>
      <charset val="128"/>
    </font>
    <font>
      <b/>
      <sz val="16"/>
      <color theme="1"/>
      <name val="游明朝"/>
      <family val="1"/>
      <charset val="128"/>
    </font>
    <font>
      <sz val="10"/>
      <color theme="1"/>
      <name val="Yu Gothic"/>
      <family val="2"/>
      <scheme val="minor"/>
    </font>
    <font>
      <b/>
      <sz val="11"/>
      <color rgb="FFFF0000"/>
      <name val="游明朝"/>
      <family val="1"/>
      <charset val="128"/>
    </font>
    <font>
      <sz val="16"/>
      <color theme="1"/>
      <name val="游明朝"/>
      <family val="1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6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>
      <alignment vertical="center"/>
    </xf>
    <xf numFmtId="0" fontId="10" fillId="0" borderId="0" xfId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1" applyFont="1" applyBorder="1">
      <alignment vertical="center"/>
    </xf>
    <xf numFmtId="0" fontId="5" fillId="0" borderId="9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7" fontId="7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76" fontId="6" fillId="0" borderId="0" xfId="0" applyNumberFormat="1" applyFont="1"/>
    <xf numFmtId="0" fontId="5" fillId="0" borderId="1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/>
    <xf numFmtId="56" fontId="8" fillId="0" borderId="4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8" fontId="5" fillId="0" borderId="19" xfId="0" applyNumberFormat="1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6" fontId="5" fillId="0" borderId="1" xfId="2" applyFont="1" applyBorder="1" applyAlignment="1">
      <alignment vertical="center"/>
    </xf>
    <xf numFmtId="6" fontId="5" fillId="0" borderId="19" xfId="2" applyFont="1" applyBorder="1" applyAlignment="1">
      <alignment horizontal="right" vertical="center"/>
    </xf>
    <xf numFmtId="6" fontId="5" fillId="0" borderId="19" xfId="2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6" fontId="5" fillId="0" borderId="0" xfId="2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178" fontId="5" fillId="0" borderId="6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6" fontId="5" fillId="0" borderId="6" xfId="2" applyFont="1" applyFill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56" fontId="5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5" fillId="0" borderId="20" xfId="0" applyFont="1" applyBorder="1"/>
    <xf numFmtId="0" fontId="5" fillId="0" borderId="15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4" xfId="0" applyFont="1" applyBorder="1"/>
    <xf numFmtId="0" fontId="5" fillId="0" borderId="25" xfId="0" applyFont="1" applyBorder="1"/>
    <xf numFmtId="0" fontId="13" fillId="0" borderId="4" xfId="0" applyFont="1" applyBorder="1"/>
    <xf numFmtId="0" fontId="13" fillId="0" borderId="0" xfId="0" applyFont="1"/>
    <xf numFmtId="14" fontId="15" fillId="0" borderId="0" xfId="0" applyNumberFormat="1" applyFont="1" applyAlignment="1">
      <alignment horizontal="center" shrinkToFit="1"/>
    </xf>
    <xf numFmtId="0" fontId="14" fillId="4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>
      <alignment vertical="center"/>
    </xf>
    <xf numFmtId="6" fontId="11" fillId="0" borderId="18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3" fillId="0" borderId="4" xfId="0" applyNumberFormat="1" applyFont="1" applyBorder="1"/>
    <xf numFmtId="0" fontId="17" fillId="0" borderId="0" xfId="3" applyAlignment="1">
      <alignment vertical="center"/>
    </xf>
    <xf numFmtId="0" fontId="5" fillId="0" borderId="0" xfId="0" applyFont="1" applyAlignment="1">
      <alignment horizontal="left"/>
    </xf>
    <xf numFmtId="0" fontId="18" fillId="0" borderId="0" xfId="0" applyFont="1"/>
    <xf numFmtId="14" fontId="13" fillId="0" borderId="0" xfId="0" applyNumberFormat="1" applyFont="1" applyAlignment="1">
      <alignment horizontal="right"/>
    </xf>
    <xf numFmtId="0" fontId="20" fillId="0" borderId="0" xfId="0" applyFont="1"/>
    <xf numFmtId="0" fontId="8" fillId="0" borderId="15" xfId="0" applyFont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4" fillId="0" borderId="0" xfId="3" applyFont="1" applyAlignment="1">
      <alignment horizontal="left" vertical="top"/>
    </xf>
    <xf numFmtId="0" fontId="22" fillId="0" borderId="0" xfId="3" applyFont="1" applyAlignment="1">
      <alignment horizontal="left" vertical="center"/>
    </xf>
    <xf numFmtId="6" fontId="5" fillId="0" borderId="6" xfId="2" applyFont="1" applyBorder="1" applyAlignment="1">
      <alignment horizontal="right" vertical="center"/>
    </xf>
    <xf numFmtId="6" fontId="5" fillId="0" borderId="6" xfId="2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78" fontId="5" fillId="0" borderId="29" xfId="0" applyNumberFormat="1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/>
    </xf>
    <xf numFmtId="6" fontId="5" fillId="0" borderId="29" xfId="2" applyFont="1" applyBorder="1" applyAlignment="1">
      <alignment horizontal="right" vertical="center"/>
    </xf>
    <xf numFmtId="6" fontId="5" fillId="0" borderId="29" xfId="2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6" fontId="5" fillId="0" borderId="0" xfId="1" applyNumberFormat="1" applyFont="1">
      <alignment vertical="center"/>
    </xf>
    <xf numFmtId="0" fontId="10" fillId="0" borderId="0" xfId="0" applyFont="1" applyAlignment="1">
      <alignment horizontal="right" vertical="center"/>
    </xf>
    <xf numFmtId="6" fontId="10" fillId="0" borderId="1" xfId="1" applyNumberFormat="1" applyFont="1" applyBorder="1">
      <alignment vertical="center"/>
    </xf>
    <xf numFmtId="6" fontId="10" fillId="0" borderId="1" xfId="0" applyNumberFormat="1" applyFont="1" applyBorder="1" applyAlignment="1">
      <alignment vertical="center"/>
    </xf>
    <xf numFmtId="6" fontId="10" fillId="0" borderId="1" xfId="2" applyFont="1" applyBorder="1" applyAlignment="1">
      <alignment vertical="center"/>
    </xf>
    <xf numFmtId="0" fontId="8" fillId="0" borderId="2" xfId="1" applyFont="1" applyBorder="1">
      <alignment vertical="center"/>
    </xf>
    <xf numFmtId="0" fontId="8" fillId="0" borderId="3" xfId="1" applyFont="1" applyBorder="1">
      <alignment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horizontal="center" vertical="center"/>
    </xf>
    <xf numFmtId="6" fontId="8" fillId="0" borderId="1" xfId="1" applyNumberFormat="1" applyFont="1" applyBorder="1">
      <alignment vertical="center"/>
    </xf>
    <xf numFmtId="0" fontId="25" fillId="0" borderId="0" xfId="0" applyFont="1"/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6" fontId="8" fillId="0" borderId="10" xfId="1" applyNumberFormat="1" applyFont="1" applyBorder="1">
      <alignment vertical="center"/>
    </xf>
    <xf numFmtId="6" fontId="8" fillId="0" borderId="1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6" fontId="8" fillId="0" borderId="1" xfId="2" applyFont="1" applyBorder="1">
      <alignment vertical="center"/>
    </xf>
    <xf numFmtId="14" fontId="0" fillId="0" borderId="0" xfId="0" applyNumberFormat="1"/>
    <xf numFmtId="6" fontId="5" fillId="0" borderId="0" xfId="0" applyNumberFormat="1" applyFont="1" applyAlignment="1">
      <alignment horizontal="right" vertical="center"/>
    </xf>
    <xf numFmtId="179" fontId="5" fillId="0" borderId="0" xfId="4" applyNumberFormat="1" applyFont="1" applyAlignment="1">
      <alignment horizontal="right" vertical="center"/>
    </xf>
    <xf numFmtId="179" fontId="0" fillId="0" borderId="0" xfId="4" applyNumberFormat="1" applyFont="1" applyAlignment="1">
      <alignment vertical="center"/>
    </xf>
    <xf numFmtId="0" fontId="19" fillId="0" borderId="0" xfId="0" applyFont="1" applyAlignment="1">
      <alignment vertical="center"/>
    </xf>
    <xf numFmtId="6" fontId="10" fillId="6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6" fontId="5" fillId="0" borderId="0" xfId="0" applyNumberFormat="1" applyFont="1" applyAlignment="1">
      <alignment vertical="center"/>
    </xf>
    <xf numFmtId="6" fontId="5" fillId="0" borderId="0" xfId="1" applyNumberFormat="1" applyFont="1" applyAlignment="1">
      <alignment horizontal="right" vertical="center"/>
    </xf>
    <xf numFmtId="6" fontId="5" fillId="0" borderId="0" xfId="1" applyNumberFormat="1" applyFont="1" applyAlignment="1">
      <alignment horizontal="right"/>
    </xf>
    <xf numFmtId="0" fontId="20" fillId="0" borderId="0" xfId="0" applyFont="1" applyAlignment="1">
      <alignment vertical="center"/>
    </xf>
    <xf numFmtId="6" fontId="5" fillId="0" borderId="19" xfId="2" applyFont="1" applyBorder="1" applyAlignment="1">
      <alignment horizontal="right" vertical="center" shrinkToFit="1"/>
    </xf>
    <xf numFmtId="6" fontId="5" fillId="0" borderId="6" xfId="2" applyFont="1" applyBorder="1" applyAlignment="1">
      <alignment horizontal="right" vertical="center" shrinkToFit="1"/>
    </xf>
    <xf numFmtId="6" fontId="5" fillId="0" borderId="29" xfId="2" applyFont="1" applyBorder="1" applyAlignment="1">
      <alignment horizontal="right" vertical="center" shrinkToFit="1"/>
    </xf>
    <xf numFmtId="6" fontId="10" fillId="0" borderId="10" xfId="2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27" fillId="0" borderId="0" xfId="0" applyFont="1"/>
    <xf numFmtId="0" fontId="17" fillId="0" borderId="2" xfId="3" applyBorder="1" applyAlignment="1">
      <alignment vertical="center"/>
    </xf>
    <xf numFmtId="14" fontId="5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11" xfId="0" quotePrefix="1" applyFont="1" applyBorder="1" applyAlignment="1">
      <alignment horizontal="right" vertical="center"/>
    </xf>
    <xf numFmtId="0" fontId="5" fillId="0" borderId="7" xfId="0" quotePrefix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indent="1"/>
    </xf>
    <xf numFmtId="0" fontId="5" fillId="0" borderId="26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8" borderId="0" xfId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>
      <alignment vertical="center"/>
    </xf>
    <xf numFmtId="6" fontId="5" fillId="8" borderId="0" xfId="1" applyNumberFormat="1" applyFont="1" applyFill="1">
      <alignment vertical="center"/>
    </xf>
    <xf numFmtId="0" fontId="5" fillId="8" borderId="0" xfId="0" applyFont="1" applyFill="1" applyAlignment="1">
      <alignment horizontal="right" vertical="center"/>
    </xf>
    <xf numFmtId="6" fontId="5" fillId="8" borderId="0" xfId="0" applyNumberFormat="1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distributed" vertical="center" indent="2"/>
    </xf>
    <xf numFmtId="6" fontId="18" fillId="0" borderId="18" xfId="2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shrinkToFit="1"/>
    </xf>
    <xf numFmtId="0" fontId="18" fillId="0" borderId="16" xfId="0" applyFont="1" applyBorder="1" applyAlignment="1">
      <alignment horizontal="center" vertical="center" shrinkToFit="1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パーセント" xfId="4" builtinId="5"/>
    <cellStyle name="ハイパーリンク" xfId="3" builtinId="8"/>
    <cellStyle name="通貨" xfId="2" builtinId="7"/>
    <cellStyle name="標準" xfId="0" builtinId="0"/>
    <cellStyle name="標準 2" xfId="1" xr:uid="{00000000-0005-0000-0000-000004000000}"/>
  </cellStyles>
  <dxfs count="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CC0000"/>
      <color rgb="FFFFFFCC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12.emf"/><Relationship Id="rId18" Type="http://schemas.openxmlformats.org/officeDocument/2006/relationships/image" Target="../media/image17.emf"/><Relationship Id="rId3" Type="http://schemas.openxmlformats.org/officeDocument/2006/relationships/image" Target="../media/image3.png"/><Relationship Id="rId21" Type="http://schemas.openxmlformats.org/officeDocument/2006/relationships/image" Target="../media/image20.emf"/><Relationship Id="rId7" Type="http://schemas.openxmlformats.org/officeDocument/2006/relationships/image" Target="../media/image6.em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" Type="http://schemas.openxmlformats.org/officeDocument/2006/relationships/image" Target="../media/image2.png"/><Relationship Id="rId16" Type="http://schemas.openxmlformats.org/officeDocument/2006/relationships/image" Target="../media/image15.emf"/><Relationship Id="rId20" Type="http://schemas.openxmlformats.org/officeDocument/2006/relationships/image" Target="../media/image19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5" Type="http://schemas.openxmlformats.org/officeDocument/2006/relationships/image" Target="../media/image4.emf"/><Relationship Id="rId15" Type="http://schemas.openxmlformats.org/officeDocument/2006/relationships/image" Target="../media/image14.emf"/><Relationship Id="rId23" Type="http://schemas.openxmlformats.org/officeDocument/2006/relationships/image" Target="../media/image22.emf"/><Relationship Id="rId10" Type="http://schemas.openxmlformats.org/officeDocument/2006/relationships/image" Target="../media/image9.emf"/><Relationship Id="rId19" Type="http://schemas.openxmlformats.org/officeDocument/2006/relationships/image" Target="../media/image18.emf"/><Relationship Id="rId4" Type="http://schemas.microsoft.com/office/2007/relationships/hdphoto" Target="../media/hdphoto1.wdp"/><Relationship Id="rId9" Type="http://schemas.openxmlformats.org/officeDocument/2006/relationships/image" Target="../media/image8.emf"/><Relationship Id="rId14" Type="http://schemas.openxmlformats.org/officeDocument/2006/relationships/image" Target="../media/image13.emf"/><Relationship Id="rId22" Type="http://schemas.openxmlformats.org/officeDocument/2006/relationships/image" Target="../media/image2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143626</xdr:colOff>
      <xdr:row>9</xdr:row>
      <xdr:rowOff>108303</xdr:rowOff>
    </xdr:from>
    <xdr:to>
      <xdr:col>26</xdr:col>
      <xdr:colOff>402006</xdr:colOff>
      <xdr:row>13</xdr:row>
      <xdr:rowOff>21840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4818" y="2151748"/>
          <a:ext cx="915295" cy="916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120540</xdr:colOff>
      <xdr:row>5</xdr:row>
      <xdr:rowOff>54851</xdr:rowOff>
    </xdr:from>
    <xdr:to>
      <xdr:col>11</xdr:col>
      <xdr:colOff>21941</xdr:colOff>
      <xdr:row>8</xdr:row>
      <xdr:rowOff>206567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5990" y="1350251"/>
          <a:ext cx="920576" cy="902286"/>
        </a:xfrm>
        <a:prstGeom prst="rect">
          <a:avLst/>
        </a:prstGeom>
      </xdr:spPr>
    </xdr:pic>
    <xdr:clientData/>
  </xdr:twoCellAnchor>
  <xdr:twoCellAnchor editAs="oneCell">
    <xdr:from>
      <xdr:col>8</xdr:col>
      <xdr:colOff>105965</xdr:colOff>
      <xdr:row>2</xdr:row>
      <xdr:rowOff>148005</xdr:rowOff>
    </xdr:from>
    <xdr:to>
      <xdr:col>9</xdr:col>
      <xdr:colOff>458390</xdr:colOff>
      <xdr:row>3</xdr:row>
      <xdr:rowOff>247052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25528" y="719505"/>
          <a:ext cx="769143" cy="295577"/>
        </a:xfrm>
        <a:prstGeom prst="rect">
          <a:avLst/>
        </a:prstGeom>
      </xdr:spPr>
    </xdr:pic>
    <xdr:clientData/>
  </xdr:twoCellAnchor>
  <xdr:twoCellAnchor editAs="oneCell">
    <xdr:from>
      <xdr:col>22</xdr:col>
      <xdr:colOff>67522</xdr:colOff>
      <xdr:row>14</xdr:row>
      <xdr:rowOff>166996</xdr:rowOff>
    </xdr:from>
    <xdr:to>
      <xdr:col>22</xdr:col>
      <xdr:colOff>555232</xdr:colOff>
      <xdr:row>16</xdr:row>
      <xdr:rowOff>97378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0" t="2139" r="3850" b="1824"/>
        <a:stretch/>
      </xdr:blipFill>
      <xdr:spPr bwMode="auto">
        <a:xfrm>
          <a:off x="13635109" y="3456444"/>
          <a:ext cx="480090" cy="493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131185</xdr:colOff>
      <xdr:row>3</xdr:row>
      <xdr:rowOff>184442</xdr:rowOff>
    </xdr:from>
    <xdr:to>
      <xdr:col>24</xdr:col>
      <xdr:colOff>597577</xdr:colOff>
      <xdr:row>5</xdr:row>
      <xdr:rowOff>74108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3119" b="2565"/>
        <a:stretch/>
      </xdr:blipFill>
      <xdr:spPr bwMode="auto">
        <a:xfrm>
          <a:off x="15685510" y="946442"/>
          <a:ext cx="466392" cy="470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124028</xdr:colOff>
      <xdr:row>9</xdr:row>
      <xdr:rowOff>85513</xdr:rowOff>
    </xdr:from>
    <xdr:to>
      <xdr:col>24</xdr:col>
      <xdr:colOff>606645</xdr:colOff>
      <xdr:row>11</xdr:row>
      <xdr:rowOff>92731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8" r="2379"/>
        <a:stretch/>
      </xdr:blipFill>
      <xdr:spPr bwMode="auto">
        <a:xfrm>
          <a:off x="15020685" y="2128958"/>
          <a:ext cx="482617" cy="49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126418</xdr:colOff>
      <xdr:row>6</xdr:row>
      <xdr:rowOff>156754</xdr:rowOff>
    </xdr:from>
    <xdr:to>
      <xdr:col>24</xdr:col>
      <xdr:colOff>594254</xdr:colOff>
      <xdr:row>8</xdr:row>
      <xdr:rowOff>135889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2307"/>
        <a:stretch/>
      </xdr:blipFill>
      <xdr:spPr bwMode="auto">
        <a:xfrm>
          <a:off x="15023075" y="1452597"/>
          <a:ext cx="477361" cy="477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416800</xdr:colOff>
      <xdr:row>16</xdr:row>
      <xdr:rowOff>69363</xdr:rowOff>
    </xdr:from>
    <xdr:to>
      <xdr:col>27</xdr:col>
      <xdr:colOff>227652</xdr:colOff>
      <xdr:row>18</xdr:row>
      <xdr:rowOff>75970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5" r="3981"/>
        <a:stretch/>
      </xdr:blipFill>
      <xdr:spPr bwMode="auto">
        <a:xfrm>
          <a:off x="16598094" y="4237951"/>
          <a:ext cx="474240" cy="490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153696</xdr:colOff>
      <xdr:row>12</xdr:row>
      <xdr:rowOff>41911</xdr:rowOff>
    </xdr:from>
    <xdr:to>
      <xdr:col>24</xdr:col>
      <xdr:colOff>629503</xdr:colOff>
      <xdr:row>14</xdr:row>
      <xdr:rowOff>19347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0" t="2591" r="1603" b="2848"/>
        <a:stretch/>
      </xdr:blipFill>
      <xdr:spPr bwMode="auto">
        <a:xfrm>
          <a:off x="15050353" y="2832958"/>
          <a:ext cx="475807" cy="468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122847</xdr:colOff>
      <xdr:row>14</xdr:row>
      <xdr:rowOff>235364</xdr:rowOff>
    </xdr:from>
    <xdr:to>
      <xdr:col>23</xdr:col>
      <xdr:colOff>589372</xdr:colOff>
      <xdr:row>16</xdr:row>
      <xdr:rowOff>172977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4969" y="3524812"/>
          <a:ext cx="474145" cy="48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117465</xdr:colOff>
      <xdr:row>9</xdr:row>
      <xdr:rowOff>89547</xdr:rowOff>
    </xdr:from>
    <xdr:to>
      <xdr:col>22</xdr:col>
      <xdr:colOff>592397</xdr:colOff>
      <xdr:row>11</xdr:row>
      <xdr:rowOff>55833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14"/>
        <a:stretch/>
      </xdr:blipFill>
      <xdr:spPr bwMode="auto">
        <a:xfrm>
          <a:off x="13685052" y="2132992"/>
          <a:ext cx="467312" cy="479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134752</xdr:colOff>
      <xdr:row>17</xdr:row>
      <xdr:rowOff>126098</xdr:rowOff>
    </xdr:from>
    <xdr:to>
      <xdr:col>23</xdr:col>
      <xdr:colOff>593203</xdr:colOff>
      <xdr:row>19</xdr:row>
      <xdr:rowOff>97555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78"/>
        <a:stretch/>
      </xdr:blipFill>
      <xdr:spPr bwMode="auto">
        <a:xfrm>
          <a:off x="14366874" y="4196374"/>
          <a:ext cx="458451" cy="47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66185</xdr:colOff>
      <xdr:row>11</xdr:row>
      <xdr:rowOff>207084</xdr:rowOff>
    </xdr:from>
    <xdr:to>
      <xdr:col>23</xdr:col>
      <xdr:colOff>532387</xdr:colOff>
      <xdr:row>13</xdr:row>
      <xdr:rowOff>174422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3" r="3005" b="1275"/>
        <a:stretch/>
      </xdr:blipFill>
      <xdr:spPr bwMode="auto">
        <a:xfrm>
          <a:off x="14308861" y="3019760"/>
          <a:ext cx="466202" cy="46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94759</xdr:colOff>
      <xdr:row>3</xdr:row>
      <xdr:rowOff>156773</xdr:rowOff>
    </xdr:from>
    <xdr:to>
      <xdr:col>22</xdr:col>
      <xdr:colOff>580387</xdr:colOff>
      <xdr:row>5</xdr:row>
      <xdr:rowOff>36350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91"/>
        <a:stretch/>
      </xdr:blipFill>
      <xdr:spPr bwMode="auto">
        <a:xfrm>
          <a:off x="14315584" y="918773"/>
          <a:ext cx="485628" cy="460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89490</xdr:colOff>
      <xdr:row>6</xdr:row>
      <xdr:rowOff>143120</xdr:rowOff>
    </xdr:from>
    <xdr:to>
      <xdr:col>23</xdr:col>
      <xdr:colOff>592122</xdr:colOff>
      <xdr:row>8</xdr:row>
      <xdr:rowOff>132010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2166" y="1723149"/>
          <a:ext cx="487392" cy="48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99034</xdr:colOff>
      <xdr:row>9</xdr:row>
      <xdr:rowOff>96334</xdr:rowOff>
    </xdr:from>
    <xdr:to>
      <xdr:col>23</xdr:col>
      <xdr:colOff>587560</xdr:colOff>
      <xdr:row>11</xdr:row>
      <xdr:rowOff>98083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35"/>
        <a:stretch/>
      </xdr:blipFill>
      <xdr:spPr bwMode="auto">
        <a:xfrm>
          <a:off x="14331156" y="2139779"/>
          <a:ext cx="479001" cy="5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188332</xdr:colOff>
      <xdr:row>17</xdr:row>
      <xdr:rowOff>108241</xdr:rowOff>
    </xdr:from>
    <xdr:to>
      <xdr:col>25</xdr:col>
      <xdr:colOff>20778</xdr:colOff>
      <xdr:row>19</xdr:row>
      <xdr:rowOff>97361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3"/>
        <a:stretch/>
      </xdr:blipFill>
      <xdr:spPr bwMode="auto">
        <a:xfrm>
          <a:off x="15084989" y="4178517"/>
          <a:ext cx="481741" cy="497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168307</xdr:colOff>
      <xdr:row>14</xdr:row>
      <xdr:rowOff>243840</xdr:rowOff>
    </xdr:from>
    <xdr:to>
      <xdr:col>24</xdr:col>
      <xdr:colOff>627682</xdr:colOff>
      <xdr:row>16</xdr:row>
      <xdr:rowOff>149901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2865" r="2497" b="2534"/>
        <a:stretch/>
      </xdr:blipFill>
      <xdr:spPr bwMode="auto">
        <a:xfrm>
          <a:off x="15064964" y="3533288"/>
          <a:ext cx="466995" cy="45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250558</xdr:colOff>
      <xdr:row>17</xdr:row>
      <xdr:rowOff>46047</xdr:rowOff>
    </xdr:from>
    <xdr:to>
      <xdr:col>26</xdr:col>
      <xdr:colOff>55790</xdr:colOff>
      <xdr:row>19</xdr:row>
      <xdr:rowOff>17149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8464" y="4447718"/>
          <a:ext cx="468620" cy="48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280715</xdr:colOff>
          <xdr:row>9</xdr:row>
          <xdr:rowOff>116295</xdr:rowOff>
        </xdr:from>
        <xdr:to>
          <xdr:col>11</xdr:col>
          <xdr:colOff>19957</xdr:colOff>
          <xdr:row>13</xdr:row>
          <xdr:rowOff>19405</xdr:rowOff>
        </xdr:to>
        <xdr:pic>
          <xdr:nvPicPr>
            <xdr:cNvPr id="30" name="図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W$2:$Z$6" spid="_x0000_s1371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406369" y="2597225"/>
              <a:ext cx="2127403" cy="88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22</xdr:col>
      <xdr:colOff>98828</xdr:colOff>
      <xdr:row>11</xdr:row>
      <xdr:rowOff>217097</xdr:rowOff>
    </xdr:from>
    <xdr:to>
      <xdr:col>22</xdr:col>
      <xdr:colOff>573068</xdr:colOff>
      <xdr:row>13</xdr:row>
      <xdr:rowOff>209808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5" r="3981"/>
        <a:stretch/>
      </xdr:blipFill>
      <xdr:spPr bwMode="auto">
        <a:xfrm>
          <a:off x="13669152" y="3029773"/>
          <a:ext cx="474240" cy="47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246745</xdr:colOff>
      <xdr:row>14</xdr:row>
      <xdr:rowOff>78143</xdr:rowOff>
    </xdr:from>
    <xdr:to>
      <xdr:col>26</xdr:col>
      <xdr:colOff>55509</xdr:colOff>
      <xdr:row>16</xdr:row>
      <xdr:rowOff>16831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4651" y="3690919"/>
          <a:ext cx="487392" cy="50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121239</xdr:colOff>
      <xdr:row>17</xdr:row>
      <xdr:rowOff>69177</xdr:rowOff>
    </xdr:from>
    <xdr:to>
      <xdr:col>22</xdr:col>
      <xdr:colOff>606867</xdr:colOff>
      <xdr:row>19</xdr:row>
      <xdr:rowOff>60926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91"/>
        <a:stretch/>
      </xdr:blipFill>
      <xdr:spPr bwMode="auto">
        <a:xfrm>
          <a:off x="13648980" y="4470848"/>
          <a:ext cx="485628" cy="49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108136</xdr:colOff>
      <xdr:row>3</xdr:row>
      <xdr:rowOff>168089</xdr:rowOff>
    </xdr:from>
    <xdr:to>
      <xdr:col>25</xdr:col>
      <xdr:colOff>582072</xdr:colOff>
      <xdr:row>5</xdr:row>
      <xdr:rowOff>82588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1" y="930089"/>
          <a:ext cx="473936" cy="4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259864</xdr:colOff>
      <xdr:row>4</xdr:row>
      <xdr:rowOff>96595</xdr:rowOff>
    </xdr:from>
    <xdr:to>
      <xdr:col>21</xdr:col>
      <xdr:colOff>316566</xdr:colOff>
      <xdr:row>24</xdr:row>
      <xdr:rowOff>244514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022614" y="1220545"/>
          <a:ext cx="6628952" cy="5129494"/>
        </a:xfrm>
        <a:prstGeom prst="rect">
          <a:avLst/>
        </a:prstGeom>
        <a:ln w="762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600" b="1"/>
            <a:t>【</a:t>
          </a:r>
          <a:r>
            <a:rPr kumimoji="1" lang="ja-JP" altLang="en-US" sz="1600" b="1"/>
            <a:t>客先ごとの個別注意事項</a:t>
          </a:r>
          <a:r>
            <a:rPr kumimoji="1" lang="en-US" altLang="ja-JP" sz="1600" b="1"/>
            <a:t>】</a:t>
          </a:r>
        </a:p>
        <a:p>
          <a:pPr algn="l"/>
          <a:endParaRPr kumimoji="1" lang="en-US" altLang="ja-JP" sz="1600" b="1"/>
        </a:p>
        <a:p>
          <a:pPr algn="l"/>
          <a:r>
            <a:rPr kumimoji="1" lang="ja-JP" altLang="en-US" sz="1600" b="0"/>
            <a:t>・福井大学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見積書には角印＋丸印が必要。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納品時に、納品・請求書とともに見積書原紙を提出する。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0"/>
            <a:t>・小野谷機工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税抜きフォーマットで提出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0"/>
            <a:t>・</a:t>
          </a:r>
          <a:r>
            <a:rPr kumimoji="1" lang="en-US" altLang="ja-JP" sz="1600" b="0"/>
            <a:t>KB</a:t>
          </a:r>
          <a:r>
            <a:rPr kumimoji="1" lang="ja-JP" altLang="en-US" sz="1600" b="0"/>
            <a:t>セーレン</a:t>
          </a:r>
          <a:endParaRPr kumimoji="1" lang="en-US" altLang="ja-JP" sz="1600" b="0"/>
        </a:p>
        <a:p>
          <a:pPr algn="l"/>
          <a:r>
            <a:rPr kumimoji="1" lang="ja-JP" altLang="en-US" sz="1600" b="0"/>
            <a:t>　納品書に角印を押す</a:t>
          </a:r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endParaRPr kumimoji="1" lang="en-US" altLang="ja-JP" sz="1600" b="0"/>
        </a:p>
        <a:p>
          <a:pPr algn="l"/>
          <a:r>
            <a:rPr kumimoji="1" lang="ja-JP" altLang="en-US" sz="1600" b="1"/>
            <a:t>　</a:t>
          </a:r>
          <a:endParaRPr kumimoji="1" lang="en-US" altLang="ja-JP" sz="1600" b="1"/>
        </a:p>
        <a:p>
          <a:pPr algn="l"/>
          <a:endParaRPr kumimoji="1" lang="en-US" altLang="ja-JP" sz="1600" b="1"/>
        </a:p>
        <a:p>
          <a:pPr algn="l"/>
          <a:endParaRPr kumimoji="1" lang="en-US" altLang="ja-JP" sz="16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27</xdr:row>
          <xdr:rowOff>0</xdr:rowOff>
        </xdr:from>
        <xdr:to>
          <xdr:col>20</xdr:col>
          <xdr:colOff>457200</xdr:colOff>
          <xdr:row>72</xdr:row>
          <xdr:rowOff>45720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3A62F53-6668-BEAA-3AA3-BA0AA1CFBA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見積計算書!$A$1:$H$61" spid="_x0000_s1372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7200900" y="6918960"/>
              <a:ext cx="5676900" cy="105841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23</xdr:col>
      <xdr:colOff>146236</xdr:colOff>
      <xdr:row>3</xdr:row>
      <xdr:rowOff>187139</xdr:rowOff>
    </xdr:from>
    <xdr:to>
      <xdr:col>23</xdr:col>
      <xdr:colOff>620172</xdr:colOff>
      <xdr:row>5</xdr:row>
      <xdr:rowOff>101638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BAD54B3-7EEB-4F43-9F95-466C00945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811" y="949139"/>
          <a:ext cx="473936" cy="4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85724</xdr:colOff>
          <xdr:row>0</xdr:row>
          <xdr:rowOff>28575</xdr:rowOff>
        </xdr:from>
        <xdr:to>
          <xdr:col>8</xdr:col>
          <xdr:colOff>3809</xdr:colOff>
          <xdr:row>4</xdr:row>
          <xdr:rowOff>41319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Z$3:$Z$6" spid="_x0000_s62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114924" y="28575"/>
              <a:ext cx="581025" cy="7937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114190</xdr:colOff>
      <xdr:row>5</xdr:row>
      <xdr:rowOff>102474</xdr:rowOff>
    </xdr:from>
    <xdr:to>
      <xdr:col>11</xdr:col>
      <xdr:colOff>15591</xdr:colOff>
      <xdr:row>9</xdr:row>
      <xdr:rowOff>15748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940" y="1396287"/>
          <a:ext cx="917401" cy="89752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</xdr:row>
      <xdr:rowOff>148005</xdr:rowOff>
    </xdr:from>
    <xdr:to>
      <xdr:col>9</xdr:col>
      <xdr:colOff>428625</xdr:colOff>
      <xdr:row>3</xdr:row>
      <xdr:rowOff>92348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00525" y="719505"/>
          <a:ext cx="771525" cy="2967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65500</xdr:colOff>
          <xdr:row>9</xdr:row>
          <xdr:rowOff>79375</xdr:rowOff>
        </xdr:from>
        <xdr:to>
          <xdr:col>11</xdr:col>
          <xdr:colOff>9528</xdr:colOff>
          <xdr:row>13</xdr:row>
          <xdr:rowOff>153986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W$2:$Z$6" spid="_x0000_s42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177125" y="2357438"/>
              <a:ext cx="2341153" cy="105886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107653</xdr:colOff>
      <xdr:row>5</xdr:row>
      <xdr:rowOff>32440</xdr:rowOff>
    </xdr:from>
    <xdr:to>
      <xdr:col>11</xdr:col>
      <xdr:colOff>9054</xdr:colOff>
      <xdr:row>8</xdr:row>
      <xdr:rowOff>191775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7329" y="1321116"/>
          <a:ext cx="921137" cy="898924"/>
        </a:xfrm>
        <a:prstGeom prst="rect">
          <a:avLst/>
        </a:prstGeom>
      </xdr:spPr>
    </xdr:pic>
    <xdr:clientData/>
  </xdr:twoCellAnchor>
  <xdr:twoCellAnchor editAs="oneCell">
    <xdr:from>
      <xdr:col>8</xdr:col>
      <xdr:colOff>105965</xdr:colOff>
      <xdr:row>2</xdr:row>
      <xdr:rowOff>148005</xdr:rowOff>
    </xdr:from>
    <xdr:to>
      <xdr:col>9</xdr:col>
      <xdr:colOff>458390</xdr:colOff>
      <xdr:row>3</xdr:row>
      <xdr:rowOff>92348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95" t="33914" r="5600" b="33570"/>
        <a:stretch/>
      </xdr:blipFill>
      <xdr:spPr>
        <a:xfrm>
          <a:off x="4230290" y="719505"/>
          <a:ext cx="771525" cy="2967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444873</xdr:colOff>
          <xdr:row>8</xdr:row>
          <xdr:rowOff>245409</xdr:rowOff>
        </xdr:from>
        <xdr:to>
          <xdr:col>11</xdr:col>
          <xdr:colOff>22412</xdr:colOff>
          <xdr:row>12</xdr:row>
          <xdr:rowOff>175113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見積書（税込）'!$Z$3:$Z$6" spid="_x0000_s831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924549" y="2273674"/>
              <a:ext cx="597275" cy="91582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Server\&#35211;&#31309;\!&#35211;&#31309;&#21488;&#24115;(&#26032;)\&#35211;&#31309;&#21488;&#24115;(&#26032;).xlsx" TargetMode="External"/><Relationship Id="rId1" Type="http://schemas.openxmlformats.org/officeDocument/2006/relationships/hyperlink" Target="http://www.hakusyu.com/webmt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Server\&#35211;&#31309;\&#12516;&#12510;&#12488;&#12499;&#12472;&#12493;&#12473;&#12513;&#12531;&#12496;&#12540;&#12474;.pdf" TargetMode="Externa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fitToPage="1"/>
  </sheetPr>
  <dimension ref="A1:AF88"/>
  <sheetViews>
    <sheetView showZeros="0" tabSelected="1" showWhiteSpace="0" view="pageBreakPreview" topLeftCell="A10" zoomScaleNormal="100" zoomScaleSheetLayoutView="100" workbookViewId="0">
      <selection activeCell="C22" sqref="C22:G22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3" width="6" style="1" customWidth="1"/>
    <col min="14" max="14" width="14.25" style="1" customWidth="1"/>
    <col min="15" max="15" width="7.625" style="1" customWidth="1"/>
    <col min="16" max="16" width="10.5" style="1" bestFit="1" customWidth="1"/>
    <col min="17" max="18" width="8.75" style="1"/>
    <col min="19" max="19" width="10.125" style="1" customWidth="1"/>
    <col min="20" max="20" width="8.75" style="1"/>
    <col min="21" max="21" width="11.5" style="1" customWidth="1"/>
    <col min="22" max="22" width="11.625" style="1" customWidth="1"/>
    <col min="23" max="30" width="8.75" style="1"/>
    <col min="31" max="31" width="15.75" style="1" customWidth="1"/>
    <col min="32" max="16384" width="8.75" style="1"/>
  </cols>
  <sheetData>
    <row r="1" spans="1:32" ht="30" customHeight="1">
      <c r="B1" s="144" t="s">
        <v>19</v>
      </c>
      <c r="C1" s="144"/>
      <c r="D1" s="144"/>
      <c r="E1" s="144"/>
      <c r="F1" s="144"/>
      <c r="G1" s="144"/>
      <c r="H1" s="144"/>
      <c r="I1" s="61"/>
      <c r="J1" s="139">
        <v>45875</v>
      </c>
      <c r="K1" s="139"/>
      <c r="N1" s="80"/>
      <c r="W1" s="80" t="s">
        <v>84</v>
      </c>
      <c r="Z1" s="1" t="s">
        <v>86</v>
      </c>
      <c r="AC1" s="80" t="s">
        <v>4</v>
      </c>
      <c r="AE1" s="80" t="s">
        <v>179</v>
      </c>
      <c r="AF1" s="124"/>
    </row>
    <row r="2" spans="1:32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 t="s">
        <v>194</v>
      </c>
      <c r="K2" s="145"/>
      <c r="L2" s="12"/>
      <c r="N2" s="80"/>
      <c r="W2" s="160" t="s">
        <v>175</v>
      </c>
      <c r="X2" s="162"/>
      <c r="Y2" s="160" t="s">
        <v>174</v>
      </c>
      <c r="Z2" s="162"/>
      <c r="AC2" s="80"/>
      <c r="AD2" s="1" t="s">
        <v>180</v>
      </c>
      <c r="AE2" s="1" t="s">
        <v>183</v>
      </c>
    </row>
    <row r="3" spans="1:32" ht="15" customHeight="1">
      <c r="B3" s="148" t="s">
        <v>188</v>
      </c>
      <c r="C3" s="148"/>
      <c r="D3" s="148"/>
      <c r="E3" s="148"/>
      <c r="F3" s="148"/>
      <c r="G3" s="148"/>
      <c r="H3" s="120"/>
      <c r="I3" s="143" t="s">
        <v>26</v>
      </c>
      <c r="J3" s="143"/>
      <c r="K3" s="143"/>
      <c r="M3" s="63" t="s">
        <v>134</v>
      </c>
      <c r="W3" s="60" t="s">
        <v>82</v>
      </c>
      <c r="X3" s="60" t="s">
        <v>81</v>
      </c>
      <c r="Y3" s="60" t="s">
        <v>82</v>
      </c>
      <c r="Z3" s="60" t="s">
        <v>81</v>
      </c>
      <c r="AC3" s="1" t="s">
        <v>163</v>
      </c>
      <c r="AD3" s="1" t="s">
        <v>181</v>
      </c>
      <c r="AE3" s="1" t="s">
        <v>183</v>
      </c>
    </row>
    <row r="4" spans="1:32" ht="28.35" customHeight="1" thickBot="1">
      <c r="B4" s="149"/>
      <c r="C4" s="149"/>
      <c r="D4" s="149"/>
      <c r="E4" s="149"/>
      <c r="F4" s="149"/>
      <c r="G4" s="149"/>
      <c r="I4" s="143"/>
      <c r="J4" s="143"/>
      <c r="K4" s="143"/>
      <c r="N4" s="1" t="s">
        <v>132</v>
      </c>
      <c r="T4" s="64"/>
      <c r="W4" s="167"/>
      <c r="X4" s="167"/>
      <c r="Y4" s="167"/>
      <c r="Z4" s="167"/>
      <c r="AC4" s="1" t="s">
        <v>164</v>
      </c>
      <c r="AD4" s="1" t="s">
        <v>182</v>
      </c>
      <c r="AE4" s="1" t="s">
        <v>184</v>
      </c>
    </row>
    <row r="5" spans="1:32">
      <c r="B5" s="142" t="s">
        <v>20</v>
      </c>
      <c r="C5" s="142"/>
      <c r="D5" s="142"/>
      <c r="E5" s="142"/>
      <c r="F5" s="142"/>
      <c r="G5" s="142"/>
      <c r="I5" s="147" t="s">
        <v>148</v>
      </c>
      <c r="J5" s="147"/>
      <c r="K5" s="147"/>
      <c r="T5" s="64"/>
      <c r="W5" s="167"/>
      <c r="X5" s="167"/>
      <c r="Y5" s="167"/>
      <c r="Z5" s="167"/>
      <c r="AC5" s="1" t="s">
        <v>165</v>
      </c>
      <c r="AD5" s="1" t="s">
        <v>186</v>
      </c>
      <c r="AE5" s="1" t="s">
        <v>187</v>
      </c>
    </row>
    <row r="6" spans="1:32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  <c r="P6" s="5"/>
      <c r="Q6" s="4"/>
      <c r="R6" s="4"/>
      <c r="S6" s="4"/>
      <c r="T6" s="4"/>
      <c r="U6" s="4"/>
      <c r="W6" s="167"/>
      <c r="X6" s="167"/>
      <c r="Y6" s="167"/>
      <c r="Z6" s="167"/>
      <c r="AC6" s="1" t="s">
        <v>166</v>
      </c>
    </row>
    <row r="7" spans="1:32" ht="20.100000000000001" customHeight="1" thickBot="1">
      <c r="B7" s="146" t="s">
        <v>22</v>
      </c>
      <c r="C7" s="146"/>
      <c r="D7" s="146"/>
      <c r="E7" s="141">
        <f>K32</f>
        <v>3819200</v>
      </c>
      <c r="F7" s="141"/>
      <c r="G7" s="59" t="s">
        <v>29</v>
      </c>
      <c r="H7" s="6"/>
      <c r="I7" s="1" t="s">
        <v>28</v>
      </c>
      <c r="P7" s="4"/>
      <c r="Q7" s="4"/>
      <c r="R7" s="4"/>
      <c r="S7" s="4"/>
      <c r="T7" s="4"/>
      <c r="U7" s="4"/>
      <c r="AC7" s="1" t="s">
        <v>168</v>
      </c>
    </row>
    <row r="8" spans="1:32" ht="20.100000000000001" customHeight="1" thickTop="1">
      <c r="G8" s="2"/>
      <c r="I8" s="1" t="s">
        <v>116</v>
      </c>
      <c r="J8" s="1" t="s">
        <v>117</v>
      </c>
      <c r="P8" s="4"/>
      <c r="Q8" s="4"/>
      <c r="R8" s="4"/>
      <c r="S8" s="4"/>
      <c r="T8" s="4"/>
      <c r="U8" s="4"/>
      <c r="AC8" s="1" t="s">
        <v>169</v>
      </c>
    </row>
    <row r="9" spans="1:32" ht="20.100000000000001" customHeight="1">
      <c r="B9" s="142" t="s">
        <v>0</v>
      </c>
      <c r="C9" s="142"/>
      <c r="D9" s="40" t="s">
        <v>21</v>
      </c>
      <c r="E9" s="24"/>
      <c r="F9" s="16"/>
      <c r="G9" s="2"/>
      <c r="I9" s="1" t="s">
        <v>115</v>
      </c>
      <c r="J9" s="1" t="s">
        <v>118</v>
      </c>
      <c r="P9" s="4"/>
      <c r="Q9" s="4"/>
      <c r="R9" s="4"/>
      <c r="S9" s="4"/>
      <c r="T9" s="57"/>
      <c r="U9" s="82"/>
      <c r="AC9" s="1" t="s">
        <v>167</v>
      </c>
    </row>
    <row r="10" spans="1:32" ht="20.100000000000001" customHeight="1">
      <c r="B10" s="142" t="s">
        <v>1</v>
      </c>
      <c r="C10" s="142"/>
      <c r="D10" s="3" t="s">
        <v>8</v>
      </c>
      <c r="E10" s="3"/>
      <c r="F10" s="25"/>
      <c r="G10" s="2"/>
      <c r="P10" s="4"/>
      <c r="Q10" s="4"/>
      <c r="R10" s="4"/>
      <c r="S10" s="4"/>
      <c r="T10" s="57"/>
      <c r="U10" s="82"/>
      <c r="AC10" s="1" t="s">
        <v>170</v>
      </c>
    </row>
    <row r="11" spans="1:32" ht="20.100000000000001" customHeight="1">
      <c r="B11" s="142" t="s">
        <v>16</v>
      </c>
      <c r="C11" s="142"/>
      <c r="D11" s="3" t="s">
        <v>30</v>
      </c>
      <c r="E11" s="3"/>
      <c r="F11" s="25"/>
      <c r="G11" s="2"/>
      <c r="P11" s="4"/>
      <c r="Q11" s="4"/>
      <c r="R11" s="4"/>
      <c r="S11" s="4"/>
      <c r="T11" s="57"/>
      <c r="U11" s="82"/>
    </row>
    <row r="12" spans="1:32" ht="20.100000000000001" customHeight="1">
      <c r="B12" s="142" t="s">
        <v>17</v>
      </c>
      <c r="C12" s="142"/>
      <c r="D12" s="3" t="s">
        <v>33</v>
      </c>
      <c r="E12" s="3"/>
      <c r="F12" s="25"/>
      <c r="P12" s="4"/>
      <c r="Q12" s="4"/>
      <c r="R12" s="4"/>
      <c r="S12" s="4"/>
      <c r="T12" s="57"/>
      <c r="U12" s="82"/>
    </row>
    <row r="13" spans="1:32" ht="20.100000000000001" customHeight="1">
      <c r="B13" s="142" t="s">
        <v>2</v>
      </c>
      <c r="C13" s="142"/>
      <c r="D13" s="24" t="s">
        <v>178</v>
      </c>
      <c r="E13" s="24"/>
      <c r="F13" s="17"/>
      <c r="K13" s="41"/>
      <c r="P13" s="4"/>
      <c r="Q13" s="4"/>
      <c r="R13" s="4"/>
      <c r="S13" s="4"/>
      <c r="T13" s="57"/>
      <c r="U13" s="82"/>
    </row>
    <row r="14" spans="1:32" ht="20.100000000000001" customHeight="1">
      <c r="B14" s="14"/>
      <c r="C14" s="14"/>
      <c r="D14" s="14"/>
      <c r="E14" s="14"/>
      <c r="F14" s="14"/>
      <c r="G14" s="14"/>
      <c r="H14" s="14"/>
      <c r="I14" s="14"/>
      <c r="J14" s="14"/>
      <c r="P14" s="4"/>
      <c r="Q14" s="4"/>
      <c r="R14" s="4"/>
      <c r="S14" s="4"/>
      <c r="T14" s="70"/>
      <c r="U14" s="82"/>
    </row>
    <row r="15" spans="1:32" ht="20.100000000000001" customHeight="1">
      <c r="B15" s="140" t="s">
        <v>18</v>
      </c>
      <c r="C15" s="140"/>
      <c r="D15" s="140"/>
      <c r="E15" s="152" t="s">
        <v>195</v>
      </c>
      <c r="F15" s="153"/>
      <c r="G15" s="153"/>
      <c r="H15" s="153"/>
      <c r="I15" s="153"/>
      <c r="J15" s="153"/>
      <c r="K15" s="154"/>
      <c r="P15" s="4"/>
      <c r="Q15" s="4"/>
      <c r="R15" s="4"/>
      <c r="S15" s="4"/>
      <c r="T15" s="4"/>
      <c r="U15" s="4"/>
      <c r="X15" s="4"/>
    </row>
    <row r="16" spans="1:32" ht="24" customHeight="1">
      <c r="A16" s="6"/>
      <c r="B16" s="157" t="s">
        <v>25</v>
      </c>
      <c r="C16" s="158"/>
      <c r="D16" s="158"/>
      <c r="E16" s="158"/>
      <c r="F16" s="158"/>
      <c r="G16" s="159"/>
      <c r="H16" s="34" t="s">
        <v>3</v>
      </c>
      <c r="I16" s="34" t="s">
        <v>4</v>
      </c>
      <c r="J16" s="34" t="s">
        <v>6</v>
      </c>
      <c r="K16" s="34" t="s">
        <v>5</v>
      </c>
      <c r="L16" s="6"/>
      <c r="P16" s="4"/>
      <c r="Q16" s="4"/>
      <c r="R16" s="57"/>
      <c r="S16" s="57"/>
      <c r="T16" s="110"/>
      <c r="U16" s="57"/>
      <c r="X16" s="4"/>
    </row>
    <row r="17" spans="1:25" s="6" customFormat="1" ht="18.600000000000001" customHeight="1">
      <c r="A17" s="1"/>
      <c r="B17" s="125" t="s">
        <v>185</v>
      </c>
      <c r="C17" s="155" t="s">
        <v>197</v>
      </c>
      <c r="D17" s="155"/>
      <c r="E17" s="155"/>
      <c r="F17" s="155"/>
      <c r="G17" s="156"/>
      <c r="H17" s="19">
        <v>1</v>
      </c>
      <c r="I17" s="20" t="s">
        <v>165</v>
      </c>
      <c r="J17" s="22">
        <v>3000000</v>
      </c>
      <c r="K17" s="23">
        <f t="shared" ref="K17:K29" si="0">H17*J17</f>
        <v>3000000</v>
      </c>
      <c r="L17" s="1"/>
      <c r="P17" s="4"/>
      <c r="Q17" s="4"/>
      <c r="R17" s="4"/>
      <c r="S17" s="57"/>
      <c r="T17" s="57"/>
      <c r="U17" s="82"/>
      <c r="V17" s="4"/>
      <c r="W17" s="1"/>
      <c r="X17" s="4"/>
      <c r="Y17" s="9"/>
    </row>
    <row r="18" spans="1:25" ht="20.100000000000001" customHeight="1">
      <c r="B18" s="126" t="s">
        <v>193</v>
      </c>
      <c r="C18" s="150" t="s">
        <v>192</v>
      </c>
      <c r="D18" s="150"/>
      <c r="E18" s="150"/>
      <c r="F18" s="150"/>
      <c r="G18" s="151"/>
      <c r="H18" s="36">
        <v>1</v>
      </c>
      <c r="I18" s="37" t="s">
        <v>164</v>
      </c>
      <c r="J18" s="38">
        <v>22000</v>
      </c>
      <c r="K18" s="74">
        <f t="shared" si="0"/>
        <v>22000</v>
      </c>
      <c r="P18" s="4"/>
      <c r="Q18" s="4"/>
      <c r="R18" s="4"/>
      <c r="S18" s="57"/>
      <c r="T18" s="57"/>
      <c r="U18" s="82"/>
      <c r="V18" s="4"/>
      <c r="X18" s="4"/>
    </row>
    <row r="19" spans="1:25" ht="20.100000000000001" customHeight="1">
      <c r="B19" s="126" t="s">
        <v>196</v>
      </c>
      <c r="C19" s="150" t="s">
        <v>198</v>
      </c>
      <c r="D19" s="150"/>
      <c r="E19" s="150"/>
      <c r="F19" s="150"/>
      <c r="G19" s="151"/>
      <c r="H19" s="36">
        <v>1</v>
      </c>
      <c r="I19" s="37" t="s">
        <v>165</v>
      </c>
      <c r="J19" s="38">
        <v>450000</v>
      </c>
      <c r="K19" s="74">
        <f t="shared" si="0"/>
        <v>450000</v>
      </c>
      <c r="P19" s="4"/>
      <c r="Q19" s="4"/>
      <c r="R19" s="4"/>
      <c r="S19" s="57"/>
      <c r="T19" s="57"/>
      <c r="U19" s="82"/>
      <c r="V19" s="4"/>
      <c r="X19" s="4"/>
    </row>
    <row r="20" spans="1:25" ht="20.100000000000001" customHeight="1">
      <c r="B20" s="126"/>
      <c r="C20" s="150" t="s">
        <v>189</v>
      </c>
      <c r="D20" s="150"/>
      <c r="E20" s="150"/>
      <c r="F20" s="150"/>
      <c r="G20" s="151"/>
      <c r="H20" s="36"/>
      <c r="I20" s="37"/>
      <c r="J20" s="38"/>
      <c r="K20" s="74">
        <f t="shared" si="0"/>
        <v>0</v>
      </c>
      <c r="P20" s="4"/>
      <c r="Q20" s="4"/>
      <c r="R20" s="4"/>
      <c r="S20" s="57"/>
      <c r="T20" s="57"/>
      <c r="U20" s="82"/>
      <c r="V20" s="4"/>
      <c r="X20" s="4"/>
    </row>
    <row r="21" spans="1:25" ht="20.100000000000001" customHeight="1">
      <c r="B21" s="126"/>
      <c r="C21" s="150"/>
      <c r="D21" s="150"/>
      <c r="E21" s="150"/>
      <c r="F21" s="150"/>
      <c r="G21" s="151"/>
      <c r="H21" s="36"/>
      <c r="I21" s="37"/>
      <c r="J21" s="38"/>
      <c r="K21" s="74">
        <f t="shared" si="0"/>
        <v>0</v>
      </c>
      <c r="P21" s="4"/>
      <c r="Q21" s="4"/>
      <c r="R21" s="4"/>
      <c r="S21" s="57"/>
      <c r="T21" s="57"/>
      <c r="U21" s="82"/>
      <c r="V21" s="4"/>
      <c r="W21" s="1" t="s">
        <v>85</v>
      </c>
    </row>
    <row r="22" spans="1:25" ht="20.100000000000001" customHeight="1">
      <c r="B22" s="126"/>
      <c r="C22" s="150"/>
      <c r="D22" s="150"/>
      <c r="E22" s="150"/>
      <c r="F22" s="150"/>
      <c r="G22" s="151"/>
      <c r="H22" s="36"/>
      <c r="I22" s="37"/>
      <c r="J22" s="38"/>
      <c r="K22" s="74">
        <f t="shared" si="0"/>
        <v>0</v>
      </c>
      <c r="P22" s="4"/>
      <c r="Q22" s="4"/>
      <c r="R22" s="4"/>
      <c r="S22" s="57"/>
      <c r="T22" s="57"/>
      <c r="U22" s="82"/>
      <c r="V22" s="4"/>
      <c r="W22" s="63" t="s">
        <v>83</v>
      </c>
    </row>
    <row r="23" spans="1:25" ht="20.100000000000001" customHeight="1">
      <c r="B23" s="126"/>
      <c r="C23" s="150"/>
      <c r="D23" s="150"/>
      <c r="E23" s="150"/>
      <c r="F23" s="150"/>
      <c r="G23" s="151"/>
      <c r="H23" s="36"/>
      <c r="I23" s="37"/>
      <c r="J23" s="38"/>
      <c r="K23" s="74">
        <f t="shared" si="0"/>
        <v>0</v>
      </c>
      <c r="P23" s="4"/>
      <c r="Q23" s="4"/>
      <c r="R23" s="4"/>
      <c r="S23" s="57"/>
      <c r="T23" s="57"/>
      <c r="U23" s="82"/>
      <c r="V23" s="4"/>
      <c r="X23" s="4"/>
    </row>
    <row r="24" spans="1:25" ht="20.100000000000001" customHeight="1">
      <c r="B24" s="126"/>
      <c r="C24" s="150"/>
      <c r="D24" s="150"/>
      <c r="E24" s="150"/>
      <c r="F24" s="150"/>
      <c r="G24" s="151"/>
      <c r="H24" s="36"/>
      <c r="I24" s="37"/>
      <c r="J24" s="38"/>
      <c r="K24" s="74">
        <f t="shared" si="0"/>
        <v>0</v>
      </c>
      <c r="P24" s="4"/>
      <c r="Q24" s="4"/>
      <c r="R24" s="4"/>
      <c r="S24" s="57"/>
      <c r="T24" s="57"/>
      <c r="U24" s="82"/>
      <c r="V24" s="4"/>
      <c r="X24" s="4"/>
    </row>
    <row r="25" spans="1:25" ht="20.100000000000001" customHeight="1">
      <c r="B25" s="126"/>
      <c r="C25" s="150"/>
      <c r="D25" s="150"/>
      <c r="E25" s="150"/>
      <c r="F25" s="150"/>
      <c r="G25" s="151"/>
      <c r="H25" s="36"/>
      <c r="I25" s="37"/>
      <c r="J25" s="38"/>
      <c r="K25" s="74">
        <f t="shared" si="0"/>
        <v>0</v>
      </c>
      <c r="T25" s="70"/>
      <c r="U25" s="111"/>
      <c r="V25" s="57"/>
      <c r="X25" s="4"/>
    </row>
    <row r="26" spans="1:25" ht="20.100000000000001" customHeight="1">
      <c r="B26" s="126"/>
      <c r="C26" s="150"/>
      <c r="D26" s="150"/>
      <c r="E26" s="150"/>
      <c r="F26" s="150"/>
      <c r="G26" s="151"/>
      <c r="H26" s="36"/>
      <c r="I26" s="37"/>
      <c r="J26" s="38"/>
      <c r="K26" s="74">
        <f t="shared" si="0"/>
        <v>0</v>
      </c>
      <c r="P26" s="4"/>
      <c r="Q26" s="4"/>
      <c r="R26" s="4"/>
      <c r="S26" s="4"/>
      <c r="T26" s="4"/>
      <c r="U26" s="4"/>
      <c r="V26" s="4"/>
      <c r="X26" s="4"/>
    </row>
    <row r="27" spans="1:25" ht="20.100000000000001" customHeight="1">
      <c r="B27" s="35"/>
      <c r="C27" s="150"/>
      <c r="D27" s="150"/>
      <c r="E27" s="150"/>
      <c r="F27" s="150"/>
      <c r="G27" s="151"/>
      <c r="H27" s="36"/>
      <c r="I27" s="37"/>
      <c r="J27" s="38"/>
      <c r="K27" s="74">
        <f t="shared" si="0"/>
        <v>0</v>
      </c>
      <c r="P27" s="4"/>
      <c r="Q27" s="4"/>
      <c r="R27" s="57"/>
      <c r="S27" s="57"/>
      <c r="T27" s="110"/>
      <c r="U27" s="57"/>
      <c r="V27" s="112"/>
      <c r="X27" s="4"/>
    </row>
    <row r="28" spans="1:25" ht="20.100000000000001" customHeight="1">
      <c r="B28" s="35"/>
      <c r="C28" s="150"/>
      <c r="D28" s="150"/>
      <c r="E28" s="150"/>
      <c r="F28" s="150"/>
      <c r="G28" s="151"/>
      <c r="H28" s="36"/>
      <c r="I28" s="37"/>
      <c r="J28" s="38"/>
      <c r="K28" s="74">
        <f t="shared" si="0"/>
        <v>0</v>
      </c>
      <c r="N28" s="138"/>
      <c r="O28" s="138"/>
      <c r="P28" s="138"/>
      <c r="Q28" s="138"/>
      <c r="R28" s="138"/>
      <c r="S28" s="131"/>
      <c r="T28" s="131"/>
      <c r="U28" s="131"/>
      <c r="V28" s="113"/>
      <c r="X28" s="4"/>
    </row>
    <row r="29" spans="1:25" ht="20.100000000000001" customHeight="1">
      <c r="B29" s="39"/>
      <c r="C29" s="150"/>
      <c r="D29" s="150"/>
      <c r="E29" s="150"/>
      <c r="F29" s="150"/>
      <c r="G29" s="151"/>
      <c r="H29" s="36"/>
      <c r="I29" s="37"/>
      <c r="J29" s="38"/>
      <c r="K29" s="79">
        <f t="shared" si="0"/>
        <v>0</v>
      </c>
      <c r="N29" s="132"/>
      <c r="O29" s="132"/>
      <c r="P29" s="133"/>
      <c r="Q29" s="131"/>
      <c r="R29" s="131"/>
      <c r="S29" s="131"/>
      <c r="T29" s="131"/>
      <c r="U29" s="131"/>
      <c r="V29" s="112"/>
      <c r="X29" s="4"/>
    </row>
    <row r="30" spans="1:25" ht="20.100000000000001" customHeight="1">
      <c r="B30" s="13"/>
      <c r="C30" s="13"/>
      <c r="D30" s="13"/>
      <c r="E30" s="13"/>
      <c r="F30" s="13"/>
      <c r="G30" s="28"/>
      <c r="H30" s="160" t="s">
        <v>35</v>
      </c>
      <c r="I30" s="161"/>
      <c r="J30" s="162"/>
      <c r="K30" s="21">
        <f>ROUNDDOWN(SUM(K17:K29),0)</f>
        <v>3472000</v>
      </c>
      <c r="N30" s="132"/>
      <c r="O30" s="132"/>
      <c r="P30" s="133"/>
      <c r="Q30" s="131"/>
      <c r="R30" s="131"/>
      <c r="S30" s="131"/>
      <c r="T30" s="131"/>
      <c r="U30" s="131"/>
      <c r="X30" s="4"/>
    </row>
    <row r="31" spans="1:25" ht="20.100000000000001" customHeight="1">
      <c r="H31" s="160" t="s">
        <v>15</v>
      </c>
      <c r="I31" s="161"/>
      <c r="J31" s="162"/>
      <c r="K31" s="21">
        <f>ROUNDUP(SUM(K17:K29)*0.1,0)</f>
        <v>347200</v>
      </c>
      <c r="N31" s="132"/>
      <c r="O31" s="132"/>
      <c r="P31" s="134"/>
      <c r="Q31" s="134"/>
      <c r="R31" s="134"/>
      <c r="S31" s="131"/>
      <c r="T31" s="131"/>
      <c r="U31" s="135"/>
      <c r="V31" s="113"/>
      <c r="X31" s="4"/>
    </row>
    <row r="32" spans="1:25" ht="20.100000000000001" customHeight="1">
      <c r="H32" s="163" t="s">
        <v>7</v>
      </c>
      <c r="I32" s="164"/>
      <c r="J32" s="165"/>
      <c r="K32" s="21">
        <f>K30+K31</f>
        <v>3819200</v>
      </c>
      <c r="N32" s="132"/>
      <c r="O32" s="132"/>
      <c r="P32" s="132"/>
      <c r="Q32" s="132"/>
      <c r="R32" s="132"/>
      <c r="S32" s="132"/>
      <c r="T32" s="136"/>
      <c r="U32" s="132"/>
      <c r="V32" s="4"/>
      <c r="X32" s="4"/>
    </row>
    <row r="33" spans="2:23" ht="20.100000000000001" customHeight="1">
      <c r="B33" s="9" t="s">
        <v>36</v>
      </c>
      <c r="N33" s="132"/>
      <c r="O33" s="132"/>
      <c r="P33" s="134"/>
      <c r="Q33" s="132"/>
      <c r="R33" s="132"/>
      <c r="S33" s="132"/>
      <c r="T33" s="132"/>
      <c r="U33" s="132"/>
      <c r="W33" s="4"/>
    </row>
    <row r="34" spans="2:23" ht="15" customHeight="1">
      <c r="B34" s="27" t="s">
        <v>190</v>
      </c>
      <c r="C34" s="13"/>
      <c r="D34" s="13"/>
      <c r="E34" s="13"/>
      <c r="F34" s="13"/>
      <c r="G34" s="13"/>
      <c r="H34" s="13"/>
      <c r="I34" s="13"/>
      <c r="J34" s="13"/>
      <c r="K34" s="28"/>
      <c r="N34" s="132"/>
      <c r="O34" s="132"/>
      <c r="P34" s="134"/>
      <c r="Q34" s="134"/>
      <c r="R34" s="134"/>
      <c r="S34" s="131"/>
      <c r="T34" s="131"/>
      <c r="U34" s="135"/>
      <c r="W34" s="4"/>
    </row>
    <row r="35" spans="2:23" ht="19.5" customHeight="1">
      <c r="B35" s="29"/>
      <c r="C35" s="1" t="s">
        <v>191</v>
      </c>
      <c r="D35" s="26"/>
      <c r="E35" s="26"/>
      <c r="F35" s="26"/>
      <c r="G35" s="9"/>
      <c r="H35" s="9"/>
      <c r="I35" s="9"/>
      <c r="J35" s="9"/>
      <c r="K35" s="30"/>
      <c r="N35" s="132"/>
      <c r="O35" s="132"/>
      <c r="P35" s="134"/>
      <c r="Q35" s="134"/>
      <c r="R35" s="134"/>
      <c r="S35" s="131"/>
      <c r="T35" s="131"/>
      <c r="U35" s="135"/>
      <c r="W35" s="4"/>
    </row>
    <row r="36" spans="2:23" ht="20.100000000000001" customHeight="1">
      <c r="B36" s="29"/>
      <c r="D36" s="26"/>
      <c r="E36" s="26"/>
      <c r="F36" s="26"/>
      <c r="G36" s="9"/>
      <c r="H36" s="9"/>
      <c r="I36" s="9"/>
      <c r="J36" s="9"/>
      <c r="K36" s="30"/>
      <c r="N36" s="132"/>
      <c r="O36" s="132"/>
      <c r="P36" s="134"/>
      <c r="Q36" s="134"/>
      <c r="R36" s="134"/>
      <c r="S36" s="131"/>
      <c r="T36" s="131"/>
      <c r="U36" s="135"/>
      <c r="W36" s="4"/>
    </row>
    <row r="37" spans="2:23" ht="20.100000000000001" customHeight="1">
      <c r="B37" s="29"/>
      <c r="D37" s="26"/>
      <c r="E37" s="26"/>
      <c r="F37" s="26"/>
      <c r="G37" s="9"/>
      <c r="H37" s="9"/>
      <c r="I37" s="9"/>
      <c r="J37" s="9"/>
      <c r="K37" s="30"/>
      <c r="N37" s="132"/>
      <c r="O37" s="132"/>
      <c r="P37" s="134"/>
      <c r="Q37" s="134"/>
      <c r="R37" s="134"/>
      <c r="S37" s="131"/>
      <c r="T37" s="131"/>
      <c r="U37" s="135"/>
      <c r="W37" s="4"/>
    </row>
    <row r="38" spans="2:23" ht="20.100000000000001" customHeight="1">
      <c r="B38" s="29"/>
      <c r="K38" s="31"/>
      <c r="N38" s="132"/>
      <c r="O38" s="132"/>
      <c r="P38" s="134"/>
      <c r="Q38" s="134"/>
      <c r="R38" s="134"/>
      <c r="S38" s="131"/>
      <c r="T38" s="131"/>
      <c r="U38" s="135"/>
      <c r="W38" s="4"/>
    </row>
    <row r="39" spans="2:23" ht="20.100000000000001" customHeight="1">
      <c r="B39" s="32"/>
      <c r="C39" s="24"/>
      <c r="D39" s="24"/>
      <c r="E39" s="24"/>
      <c r="F39" s="24"/>
      <c r="G39" s="24"/>
      <c r="H39" s="24"/>
      <c r="I39" s="24"/>
      <c r="J39" s="24"/>
      <c r="K39" s="33"/>
      <c r="N39" s="132"/>
      <c r="O39" s="132"/>
      <c r="P39" s="134"/>
      <c r="Q39" s="134"/>
      <c r="R39" s="134"/>
      <c r="S39" s="131"/>
      <c r="T39" s="131"/>
      <c r="U39" s="135"/>
      <c r="W39" s="4"/>
    </row>
    <row r="40" spans="2:23" ht="20.100000000000001" customHeight="1">
      <c r="N40" s="132"/>
      <c r="O40" s="132"/>
      <c r="P40" s="134"/>
      <c r="Q40" s="134"/>
      <c r="R40" s="134"/>
      <c r="S40" s="131"/>
      <c r="T40" s="131"/>
      <c r="U40" s="135"/>
    </row>
    <row r="41" spans="2:23" ht="20.100000000000001" customHeight="1">
      <c r="N41" s="132"/>
      <c r="O41" s="132"/>
      <c r="P41" s="134"/>
      <c r="Q41" s="134"/>
      <c r="R41" s="134"/>
      <c r="S41" s="131"/>
      <c r="T41" s="131"/>
      <c r="U41" s="135"/>
    </row>
    <row r="42" spans="2:23">
      <c r="N42" s="132"/>
      <c r="O42" s="132"/>
      <c r="P42" s="134"/>
      <c r="Q42" s="134"/>
      <c r="R42" s="134"/>
      <c r="S42" s="131"/>
      <c r="T42" s="131"/>
      <c r="U42" s="135"/>
    </row>
    <row r="43" spans="2:23">
      <c r="N43" s="132"/>
      <c r="O43" s="132"/>
      <c r="P43" s="132"/>
      <c r="Q43" s="132"/>
      <c r="R43" s="132"/>
      <c r="S43" s="132"/>
      <c r="T43" s="136"/>
      <c r="U43" s="137"/>
    </row>
    <row r="44" spans="2:23">
      <c r="N44" s="132"/>
      <c r="O44" s="132"/>
      <c r="P44" s="132"/>
      <c r="Q44" s="132"/>
      <c r="R44" s="132"/>
      <c r="S44" s="132"/>
      <c r="T44" s="132"/>
      <c r="U44" s="132"/>
    </row>
    <row r="45" spans="2:23">
      <c r="N45" s="132"/>
      <c r="O45" s="132"/>
      <c r="P45" s="132"/>
      <c r="Q45" s="132"/>
      <c r="R45" s="132"/>
      <c r="S45" s="132"/>
      <c r="T45" s="132"/>
      <c r="U45" s="132"/>
    </row>
    <row r="46" spans="2:23">
      <c r="N46" s="132"/>
      <c r="O46" s="132"/>
      <c r="P46" s="132"/>
      <c r="Q46" s="132"/>
      <c r="R46" s="132"/>
      <c r="S46" s="132"/>
      <c r="T46" s="132"/>
      <c r="U46" s="132"/>
    </row>
    <row r="47" spans="2:23">
      <c r="N47" s="132"/>
      <c r="O47" s="132"/>
      <c r="P47" s="132"/>
      <c r="Q47" s="132"/>
      <c r="R47" s="132"/>
      <c r="S47" s="132"/>
      <c r="T47" s="132"/>
      <c r="U47" s="132"/>
    </row>
    <row r="48" spans="2:23">
      <c r="N48" s="132"/>
      <c r="O48" s="132"/>
      <c r="P48" s="132"/>
      <c r="Q48" s="132"/>
      <c r="R48" s="132"/>
      <c r="S48" s="132"/>
      <c r="T48" s="132"/>
      <c r="U48" s="132"/>
    </row>
    <row r="49" spans="14:21">
      <c r="N49" s="132"/>
      <c r="O49" s="132"/>
      <c r="P49" s="132"/>
      <c r="Q49" s="132"/>
      <c r="R49" s="132"/>
      <c r="S49" s="132"/>
      <c r="T49" s="132"/>
      <c r="U49" s="132"/>
    </row>
    <row r="50" spans="14:21">
      <c r="N50" s="132"/>
      <c r="O50" s="132"/>
      <c r="P50" s="132"/>
      <c r="Q50" s="132"/>
      <c r="R50" s="132"/>
      <c r="S50" s="132"/>
      <c r="T50" s="132"/>
      <c r="U50" s="132"/>
    </row>
    <row r="51" spans="14:21">
      <c r="N51" s="132"/>
      <c r="O51" s="132"/>
      <c r="P51" s="132"/>
      <c r="Q51" s="132"/>
      <c r="R51" s="132"/>
      <c r="S51" s="132"/>
      <c r="T51" s="132"/>
      <c r="U51" s="132"/>
    </row>
    <row r="52" spans="14:21">
      <c r="N52" s="132"/>
      <c r="O52" s="132"/>
      <c r="P52" s="132"/>
      <c r="Q52" s="132"/>
      <c r="R52" s="132"/>
      <c r="S52" s="132"/>
      <c r="T52" s="132"/>
      <c r="U52" s="132"/>
    </row>
    <row r="53" spans="14:21">
      <c r="N53" s="132"/>
      <c r="O53" s="132"/>
      <c r="P53" s="132"/>
      <c r="Q53" s="132"/>
      <c r="R53" s="132"/>
      <c r="S53" s="132"/>
      <c r="T53" s="132"/>
      <c r="U53" s="132"/>
    </row>
    <row r="54" spans="14:21">
      <c r="N54" s="132"/>
      <c r="O54" s="132"/>
      <c r="P54" s="132"/>
      <c r="Q54" s="132"/>
      <c r="R54" s="132"/>
      <c r="S54" s="132"/>
      <c r="T54" s="132"/>
      <c r="U54" s="132"/>
    </row>
    <row r="55" spans="14:21">
      <c r="N55" s="132"/>
      <c r="O55" s="132"/>
      <c r="P55" s="132"/>
      <c r="Q55" s="132"/>
      <c r="R55" s="132"/>
      <c r="S55" s="132"/>
      <c r="T55" s="132"/>
      <c r="U55" s="132"/>
    </row>
    <row r="56" spans="14:21">
      <c r="N56" s="132"/>
      <c r="O56" s="132"/>
      <c r="P56" s="132"/>
      <c r="Q56" s="132"/>
      <c r="R56" s="132"/>
      <c r="S56" s="132"/>
      <c r="T56" s="132"/>
      <c r="U56" s="132"/>
    </row>
    <row r="57" spans="14:21">
      <c r="N57" s="132"/>
      <c r="O57" s="132"/>
      <c r="P57" s="132"/>
      <c r="Q57" s="132"/>
      <c r="R57" s="132"/>
      <c r="S57" s="132"/>
      <c r="T57" s="132"/>
      <c r="U57" s="132"/>
    </row>
    <row r="58" spans="14:21">
      <c r="N58" s="132"/>
      <c r="O58" s="132"/>
      <c r="P58" s="132"/>
      <c r="Q58" s="132"/>
      <c r="R58" s="132"/>
      <c r="S58" s="132"/>
      <c r="T58" s="132"/>
      <c r="U58" s="132"/>
    </row>
    <row r="59" spans="14:21">
      <c r="N59" s="132"/>
      <c r="O59" s="132"/>
      <c r="P59" s="132"/>
      <c r="Q59" s="132"/>
      <c r="R59" s="132"/>
      <c r="S59" s="132"/>
      <c r="T59" s="132"/>
      <c r="U59" s="132"/>
    </row>
    <row r="60" spans="14:21">
      <c r="N60" s="132"/>
      <c r="O60" s="132"/>
      <c r="P60" s="132"/>
      <c r="Q60" s="132"/>
      <c r="R60" s="132"/>
      <c r="S60" s="132"/>
      <c r="T60" s="132"/>
      <c r="U60" s="132"/>
    </row>
    <row r="61" spans="14:21">
      <c r="N61" s="132"/>
      <c r="O61" s="132"/>
      <c r="P61" s="132"/>
      <c r="Q61" s="132"/>
      <c r="R61" s="132"/>
      <c r="S61" s="132"/>
      <c r="T61" s="132"/>
      <c r="U61" s="132"/>
    </row>
    <row r="62" spans="14:21">
      <c r="N62" s="132"/>
      <c r="O62" s="132"/>
      <c r="P62" s="132"/>
      <c r="Q62" s="132"/>
      <c r="R62" s="132"/>
      <c r="S62" s="132"/>
      <c r="T62" s="132"/>
      <c r="U62" s="132"/>
    </row>
    <row r="63" spans="14:21">
      <c r="N63" s="132"/>
      <c r="O63" s="132"/>
      <c r="P63" s="132"/>
      <c r="Q63" s="132"/>
      <c r="R63" s="132"/>
      <c r="S63" s="132"/>
      <c r="T63" s="132"/>
      <c r="U63" s="132"/>
    </row>
    <row r="64" spans="14:21">
      <c r="N64" s="132"/>
      <c r="O64" s="132"/>
      <c r="P64" s="132"/>
      <c r="Q64" s="132"/>
      <c r="R64" s="132"/>
      <c r="S64" s="132"/>
      <c r="T64" s="132"/>
      <c r="U64" s="132"/>
    </row>
    <row r="65" spans="14:21">
      <c r="N65" s="132"/>
      <c r="O65" s="132"/>
      <c r="P65" s="132"/>
      <c r="Q65" s="132"/>
      <c r="R65" s="132"/>
      <c r="S65" s="132"/>
      <c r="T65" s="132"/>
      <c r="U65" s="132"/>
    </row>
    <row r="66" spans="14:21">
      <c r="N66" s="132"/>
      <c r="O66" s="132"/>
      <c r="P66" s="132"/>
      <c r="Q66" s="132"/>
      <c r="R66" s="132"/>
      <c r="S66" s="132"/>
      <c r="T66" s="132"/>
      <c r="U66" s="132"/>
    </row>
    <row r="67" spans="14:21">
      <c r="N67" s="132"/>
      <c r="O67" s="132"/>
      <c r="P67" s="132"/>
      <c r="Q67" s="132"/>
      <c r="R67" s="132"/>
      <c r="S67" s="132"/>
      <c r="T67" s="132"/>
      <c r="U67" s="132"/>
    </row>
    <row r="68" spans="14:21">
      <c r="N68" s="132"/>
      <c r="O68" s="132"/>
      <c r="P68" s="132"/>
      <c r="Q68" s="132"/>
      <c r="R68" s="132"/>
      <c r="S68" s="132"/>
      <c r="T68" s="132"/>
      <c r="U68" s="132"/>
    </row>
    <row r="69" spans="14:21">
      <c r="N69" s="132"/>
      <c r="O69" s="132"/>
      <c r="P69" s="132"/>
      <c r="Q69" s="132"/>
      <c r="R69" s="132"/>
      <c r="S69" s="132"/>
      <c r="T69" s="132"/>
      <c r="U69" s="132"/>
    </row>
    <row r="70" spans="14:21">
      <c r="N70" s="132"/>
      <c r="O70" s="132"/>
      <c r="P70" s="132"/>
      <c r="Q70" s="132"/>
      <c r="R70" s="132"/>
      <c r="S70" s="132"/>
      <c r="T70" s="132"/>
      <c r="U70" s="132"/>
    </row>
    <row r="71" spans="14:21">
      <c r="N71" s="132"/>
      <c r="O71" s="132"/>
      <c r="P71" s="132"/>
      <c r="Q71" s="132"/>
      <c r="R71" s="132"/>
      <c r="S71" s="132"/>
      <c r="T71" s="132"/>
      <c r="U71" s="132"/>
    </row>
    <row r="72" spans="14:21">
      <c r="N72" s="132"/>
      <c r="O72" s="132"/>
      <c r="P72" s="132"/>
      <c r="Q72" s="132"/>
      <c r="R72" s="132"/>
      <c r="S72" s="132"/>
      <c r="T72" s="132"/>
      <c r="U72" s="132"/>
    </row>
    <row r="73" spans="14:21">
      <c r="N73" s="132"/>
      <c r="O73" s="132"/>
      <c r="P73" s="132"/>
      <c r="Q73" s="132"/>
      <c r="R73" s="132"/>
      <c r="S73" s="132"/>
      <c r="T73" s="132"/>
      <c r="U73" s="132"/>
    </row>
    <row r="74" spans="14:21">
      <c r="N74" s="132"/>
      <c r="O74" s="132"/>
      <c r="P74" s="132"/>
      <c r="Q74" s="132"/>
      <c r="R74" s="132"/>
      <c r="S74" s="132"/>
      <c r="T74" s="132"/>
      <c r="U74" s="132"/>
    </row>
    <row r="75" spans="14:21">
      <c r="N75" s="132"/>
      <c r="O75" s="132"/>
      <c r="P75" s="132"/>
      <c r="Q75" s="132"/>
      <c r="R75" s="132"/>
      <c r="S75" s="132"/>
      <c r="T75" s="132"/>
      <c r="U75" s="132"/>
    </row>
    <row r="76" spans="14:21">
      <c r="N76" s="132"/>
      <c r="O76" s="132"/>
      <c r="P76" s="132"/>
      <c r="Q76" s="132"/>
      <c r="R76" s="132"/>
      <c r="S76" s="132"/>
      <c r="T76" s="132"/>
      <c r="U76" s="132"/>
    </row>
    <row r="77" spans="14:21">
      <c r="N77" s="132"/>
      <c r="O77" s="132"/>
      <c r="P77" s="132"/>
      <c r="Q77" s="132"/>
      <c r="R77" s="132"/>
      <c r="S77" s="132"/>
      <c r="T77" s="132"/>
      <c r="U77" s="132"/>
    </row>
    <row r="78" spans="14:21">
      <c r="N78" s="132"/>
      <c r="O78" s="132"/>
      <c r="P78" s="132"/>
      <c r="Q78" s="132"/>
      <c r="R78" s="132"/>
      <c r="S78" s="132"/>
      <c r="T78" s="132"/>
      <c r="U78" s="132"/>
    </row>
    <row r="79" spans="14:21">
      <c r="N79" s="132"/>
      <c r="O79" s="132"/>
      <c r="P79" s="132"/>
      <c r="Q79" s="132"/>
      <c r="R79" s="132"/>
      <c r="S79" s="132"/>
      <c r="T79" s="132"/>
      <c r="U79" s="132"/>
    </row>
    <row r="80" spans="14:21">
      <c r="N80" s="132"/>
      <c r="O80" s="132"/>
      <c r="P80" s="132"/>
      <c r="Q80" s="132"/>
      <c r="R80" s="132"/>
      <c r="S80" s="132"/>
      <c r="T80" s="132"/>
      <c r="U80" s="132"/>
    </row>
    <row r="81" spans="14:21">
      <c r="N81" s="132"/>
      <c r="O81" s="132"/>
      <c r="P81" s="132"/>
      <c r="Q81" s="132"/>
      <c r="R81" s="132"/>
      <c r="S81" s="132"/>
      <c r="T81" s="132"/>
      <c r="U81" s="132"/>
    </row>
    <row r="82" spans="14:21">
      <c r="N82" s="132"/>
      <c r="O82" s="132"/>
      <c r="P82" s="132"/>
      <c r="Q82" s="132"/>
      <c r="R82" s="132"/>
      <c r="S82" s="132"/>
      <c r="T82" s="132"/>
      <c r="U82" s="132"/>
    </row>
    <row r="83" spans="14:21">
      <c r="N83" s="132"/>
      <c r="O83" s="132"/>
      <c r="P83" s="132"/>
      <c r="Q83" s="132"/>
      <c r="R83" s="132"/>
      <c r="S83" s="132"/>
      <c r="T83" s="132"/>
      <c r="U83" s="132"/>
    </row>
    <row r="84" spans="14:21">
      <c r="N84" s="132"/>
      <c r="O84" s="132"/>
      <c r="P84" s="132"/>
      <c r="Q84" s="132"/>
      <c r="R84" s="132"/>
      <c r="S84" s="132"/>
      <c r="T84" s="132"/>
      <c r="U84" s="132"/>
    </row>
    <row r="85" spans="14:21">
      <c r="N85" s="132"/>
      <c r="O85" s="132"/>
      <c r="P85" s="132"/>
      <c r="Q85" s="132"/>
      <c r="R85" s="132"/>
      <c r="S85" s="132"/>
      <c r="T85" s="132"/>
      <c r="U85" s="132"/>
    </row>
    <row r="86" spans="14:21">
      <c r="N86" s="132"/>
      <c r="O86" s="132"/>
      <c r="P86" s="132"/>
      <c r="Q86" s="132"/>
      <c r="R86" s="132"/>
      <c r="S86" s="132"/>
      <c r="T86" s="132"/>
      <c r="U86" s="132"/>
    </row>
    <row r="87" spans="14:21">
      <c r="N87" s="132"/>
      <c r="O87" s="132"/>
      <c r="P87" s="132"/>
      <c r="Q87" s="132"/>
      <c r="R87" s="132"/>
      <c r="S87" s="132"/>
      <c r="T87" s="132"/>
      <c r="U87" s="132"/>
    </row>
    <row r="88" spans="14:21">
      <c r="N88" s="132"/>
      <c r="O88" s="132"/>
      <c r="P88" s="132"/>
      <c r="Q88" s="132"/>
      <c r="R88" s="132"/>
      <c r="S88" s="132"/>
      <c r="T88" s="132"/>
      <c r="U88" s="132"/>
    </row>
  </sheetData>
  <mergeCells count="41">
    <mergeCell ref="B2:G2"/>
    <mergeCell ref="Y2:Z2"/>
    <mergeCell ref="W4:W6"/>
    <mergeCell ref="W2:X2"/>
    <mergeCell ref="Y4:Y6"/>
    <mergeCell ref="Z4:Z6"/>
    <mergeCell ref="X4:X6"/>
    <mergeCell ref="H31:J31"/>
    <mergeCell ref="H32:J32"/>
    <mergeCell ref="C27:G27"/>
    <mergeCell ref="C28:G28"/>
    <mergeCell ref="C29:G29"/>
    <mergeCell ref="H30:J30"/>
    <mergeCell ref="C26:G26"/>
    <mergeCell ref="E15:K15"/>
    <mergeCell ref="C21:G21"/>
    <mergeCell ref="C17:G17"/>
    <mergeCell ref="C18:G18"/>
    <mergeCell ref="C19:G19"/>
    <mergeCell ref="C20:G20"/>
    <mergeCell ref="C22:G22"/>
    <mergeCell ref="C23:G23"/>
    <mergeCell ref="C24:G24"/>
    <mergeCell ref="C25:G25"/>
    <mergeCell ref="B16:G16"/>
    <mergeCell ref="N28:R28"/>
    <mergeCell ref="J1:K1"/>
    <mergeCell ref="B15:D15"/>
    <mergeCell ref="E7:F7"/>
    <mergeCell ref="B9:C9"/>
    <mergeCell ref="B10:C10"/>
    <mergeCell ref="B13:C13"/>
    <mergeCell ref="I3:K4"/>
    <mergeCell ref="B11:C11"/>
    <mergeCell ref="B12:C12"/>
    <mergeCell ref="B1:H1"/>
    <mergeCell ref="B5:G6"/>
    <mergeCell ref="J2:K2"/>
    <mergeCell ref="B7:D7"/>
    <mergeCell ref="I5:K5"/>
    <mergeCell ref="B3:G4"/>
  </mergeCells>
  <phoneticPr fontId="3"/>
  <conditionalFormatting sqref="B2:G2">
    <cfRule type="containsText" dxfId="3" priority="1" operator="containsText" text="エラー">
      <formula>NOT(ISERROR(SEARCH("エラー",B2)))</formula>
    </cfRule>
  </conditionalFormatting>
  <dataValidations count="1">
    <dataValidation type="list" allowBlank="1" showInputMessage="1" showErrorMessage="1" sqref="I17:I29" xr:uid="{00000000-0002-0000-0000-000000000000}">
      <formula1>$AC$3:$AC$10</formula1>
    </dataValidation>
  </dataValidations>
  <hyperlinks>
    <hyperlink ref="W22" r:id="rId1" xr:uid="{00000000-0004-0000-0000-000000000000}"/>
    <hyperlink ref="M3" r:id="rId2" xr:uid="{00000000-0004-0000-0000-000001000000}"/>
  </hyperlinks>
  <pageMargins left="0.39370078740157483" right="0.19685039370078741" top="0.39370078740157483" bottom="0.39370078740157483" header="0.19685039370078741" footer="0.19685039370078741"/>
  <pageSetup paperSize="9" fitToWidth="0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 tint="0.79998168889431442"/>
    <pageSetUpPr fitToPage="1"/>
  </sheetPr>
  <dimension ref="A1:P50"/>
  <sheetViews>
    <sheetView view="pageBreakPreview" zoomScale="130" zoomScaleNormal="70" zoomScaleSheetLayoutView="130" workbookViewId="0">
      <selection activeCell="G19" sqref="G19"/>
    </sheetView>
  </sheetViews>
  <sheetFormatPr defaultColWidth="9" defaultRowHeight="18"/>
  <cols>
    <col min="1" max="1" width="3.625" style="42" customWidth="1"/>
    <col min="2" max="2" width="9" style="42"/>
    <col min="3" max="3" width="13" style="42" bestFit="1" customWidth="1"/>
    <col min="4" max="8" width="9" style="42"/>
    <col min="9" max="11" width="9" style="42" customWidth="1"/>
    <col min="12" max="12" width="3.625" style="42" customWidth="1"/>
    <col min="13" max="16384" width="9" style="42"/>
  </cols>
  <sheetData>
    <row r="1" spans="2:16" ht="33">
      <c r="B1" s="168" t="s">
        <v>51</v>
      </c>
      <c r="C1" s="168"/>
      <c r="D1" s="168"/>
      <c r="E1" s="168"/>
      <c r="F1" s="168"/>
      <c r="G1" s="168"/>
      <c r="H1" s="65"/>
      <c r="I1" s="65"/>
      <c r="J1" s="169">
        <f>'見積書（税込）'!J1</f>
        <v>45875</v>
      </c>
      <c r="K1" s="169"/>
      <c r="L1" s="66"/>
    </row>
    <row r="2" spans="2:16" ht="19.5">
      <c r="J2" s="170" t="s">
        <v>26</v>
      </c>
      <c r="K2" s="170"/>
    </row>
    <row r="3" spans="2:16" ht="19.5">
      <c r="B3" s="52" t="s">
        <v>41</v>
      </c>
      <c r="C3" s="62" t="str">
        <f>'見積書（税込）'!J2</f>
        <v>No.2500216</v>
      </c>
      <c r="D3" s="52"/>
      <c r="E3" s="52"/>
      <c r="F3" s="52"/>
      <c r="G3" s="53"/>
      <c r="H3" s="53"/>
      <c r="J3" s="147" t="s">
        <v>88</v>
      </c>
      <c r="K3" s="147"/>
      <c r="N3" s="42" t="s">
        <v>151</v>
      </c>
    </row>
    <row r="4" spans="2:16" ht="19.5">
      <c r="B4" s="52" t="s">
        <v>34</v>
      </c>
      <c r="C4" s="52" t="str">
        <f>'見積書（税込）'!E15</f>
        <v>VCT励磁特性測定装置開発(3ch)</v>
      </c>
      <c r="D4" s="52"/>
      <c r="E4" s="52"/>
      <c r="F4" s="52"/>
      <c r="G4" s="53"/>
      <c r="H4" s="53"/>
      <c r="L4" s="1"/>
      <c r="N4" s="43" t="s">
        <v>49</v>
      </c>
      <c r="P4" s="42" t="s">
        <v>152</v>
      </c>
    </row>
    <row r="5" spans="2:16">
      <c r="L5" s="54"/>
      <c r="N5" s="42" t="s">
        <v>50</v>
      </c>
    </row>
    <row r="6" spans="2:16">
      <c r="B6" s="43" t="s">
        <v>89</v>
      </c>
      <c r="K6" s="41"/>
      <c r="N6" s="43"/>
    </row>
    <row r="7" spans="2:16">
      <c r="K7" s="41"/>
      <c r="N7" s="43" t="s">
        <v>93</v>
      </c>
      <c r="P7" s="42" t="s">
        <v>161</v>
      </c>
    </row>
    <row r="11" spans="2:16">
      <c r="B11" s="43" t="s">
        <v>53</v>
      </c>
    </row>
    <row r="13" spans="2:16">
      <c r="N13" s="43" t="s">
        <v>64</v>
      </c>
      <c r="P13" s="42" t="s">
        <v>153</v>
      </c>
    </row>
    <row r="14" spans="2:16">
      <c r="B14" s="43"/>
      <c r="N14" s="42" t="s">
        <v>76</v>
      </c>
    </row>
    <row r="15" spans="2:16" ht="19.5">
      <c r="B15" s="67"/>
      <c r="N15" s="42" t="s">
        <v>77</v>
      </c>
    </row>
    <row r="16" spans="2:16">
      <c r="B16" s="43" t="s">
        <v>93</v>
      </c>
      <c r="N16" s="42" t="s">
        <v>78</v>
      </c>
    </row>
    <row r="17" spans="1:16">
      <c r="N17" s="42" t="s">
        <v>79</v>
      </c>
    </row>
    <row r="18" spans="1:16">
      <c r="N18" s="42" t="s">
        <v>80</v>
      </c>
    </row>
    <row r="19" spans="1:16">
      <c r="A19" s="43"/>
      <c r="N19" s="42" t="s">
        <v>90</v>
      </c>
    </row>
    <row r="20" spans="1:16">
      <c r="A20" s="43"/>
    </row>
    <row r="21" spans="1:16">
      <c r="A21" s="43"/>
      <c r="N21" s="43" t="s">
        <v>54</v>
      </c>
      <c r="P21" s="42" t="s">
        <v>162</v>
      </c>
    </row>
    <row r="22" spans="1:16">
      <c r="A22" s="43"/>
    </row>
    <row r="23" spans="1:16">
      <c r="N23" s="43" t="s">
        <v>155</v>
      </c>
      <c r="P23" s="42" t="s">
        <v>157</v>
      </c>
    </row>
    <row r="24" spans="1:16">
      <c r="P24" s="42" t="s">
        <v>156</v>
      </c>
    </row>
    <row r="26" spans="1:16">
      <c r="N26" s="43" t="s">
        <v>150</v>
      </c>
      <c r="P26" s="42" t="s">
        <v>154</v>
      </c>
    </row>
    <row r="28" spans="1:16">
      <c r="N28" s="43" t="s">
        <v>158</v>
      </c>
      <c r="P28" s="42" t="s">
        <v>159</v>
      </c>
    </row>
    <row r="29" spans="1:16">
      <c r="P29" s="42" t="s">
        <v>160</v>
      </c>
    </row>
    <row r="30" spans="1:16">
      <c r="N30" s="43" t="s">
        <v>39</v>
      </c>
    </row>
    <row r="31" spans="1:16">
      <c r="B31" s="43" t="s">
        <v>176</v>
      </c>
      <c r="N31" s="42" t="s">
        <v>42</v>
      </c>
    </row>
    <row r="32" spans="1:16">
      <c r="N32" s="42" t="s">
        <v>45</v>
      </c>
    </row>
    <row r="33" spans="2:14">
      <c r="N33" s="42" t="s">
        <v>43</v>
      </c>
    </row>
    <row r="34" spans="2:14">
      <c r="N34" s="42" t="s">
        <v>57</v>
      </c>
    </row>
    <row r="35" spans="2:14">
      <c r="B35" s="43" t="s">
        <v>59</v>
      </c>
    </row>
    <row r="36" spans="2:14">
      <c r="B36" s="42" t="s">
        <v>91</v>
      </c>
      <c r="N36" s="43" t="s">
        <v>40</v>
      </c>
    </row>
    <row r="37" spans="2:14">
      <c r="B37" s="42" t="s">
        <v>62</v>
      </c>
      <c r="N37" s="42" t="s">
        <v>46</v>
      </c>
    </row>
    <row r="38" spans="2:14">
      <c r="B38" s="42" t="s">
        <v>63</v>
      </c>
      <c r="N38" s="42" t="s">
        <v>47</v>
      </c>
    </row>
    <row r="39" spans="2:14">
      <c r="B39" s="42" t="s">
        <v>92</v>
      </c>
      <c r="N39" s="42" t="s">
        <v>48</v>
      </c>
    </row>
    <row r="40" spans="2:14">
      <c r="N40" s="42" t="s">
        <v>57</v>
      </c>
    </row>
    <row r="41" spans="2:14">
      <c r="B41" s="43" t="s">
        <v>44</v>
      </c>
    </row>
    <row r="42" spans="2:14">
      <c r="B42" s="42" t="s">
        <v>61</v>
      </c>
      <c r="N42" s="43" t="s">
        <v>55</v>
      </c>
    </row>
    <row r="43" spans="2:14">
      <c r="B43" s="42" t="s">
        <v>45</v>
      </c>
      <c r="N43" s="42" t="s">
        <v>60</v>
      </c>
    </row>
    <row r="44" spans="2:14">
      <c r="B44" s="42" t="s">
        <v>58</v>
      </c>
      <c r="N44" s="42" t="s">
        <v>48</v>
      </c>
    </row>
    <row r="45" spans="2:14">
      <c r="B45" s="42" t="s">
        <v>65</v>
      </c>
      <c r="N45" s="42" t="s">
        <v>56</v>
      </c>
    </row>
    <row r="47" spans="2:14">
      <c r="C47" s="44" t="s">
        <v>31</v>
      </c>
      <c r="D47" s="45"/>
      <c r="E47" s="45"/>
      <c r="F47" s="45"/>
      <c r="G47" s="45"/>
      <c r="H47" s="45"/>
      <c r="I47" s="45"/>
      <c r="J47" s="46"/>
    </row>
    <row r="48" spans="2:14">
      <c r="C48" s="47" t="s">
        <v>32</v>
      </c>
      <c r="J48" s="48"/>
    </row>
    <row r="49" spans="3:10">
      <c r="C49" s="47" t="s">
        <v>38</v>
      </c>
      <c r="J49" s="48"/>
    </row>
    <row r="50" spans="3:10">
      <c r="C50" s="49" t="s">
        <v>37</v>
      </c>
      <c r="D50" s="50"/>
      <c r="E50" s="50"/>
      <c r="F50" s="50"/>
      <c r="G50" s="50"/>
      <c r="H50" s="50"/>
      <c r="I50" s="50"/>
      <c r="J50" s="51"/>
    </row>
  </sheetData>
  <mergeCells count="4">
    <mergeCell ref="J3:K3"/>
    <mergeCell ref="B1:G1"/>
    <mergeCell ref="J1:K1"/>
    <mergeCell ref="J2:K2"/>
  </mergeCells>
  <phoneticPr fontId="3"/>
  <printOptions verticalCentered="1"/>
  <pageMargins left="0.59055118110236227" right="0.19685039370078741" top="0.39370078740157483" bottom="0.39370078740157483" header="0.31496062992125984" footer="0.31496062992125984"/>
  <pageSetup paperSize="9" scale="8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  <pageSetUpPr fitToPage="1"/>
  </sheetPr>
  <dimension ref="A1:H65"/>
  <sheetViews>
    <sheetView topLeftCell="A31" workbookViewId="0">
      <selection activeCell="C28" sqref="C28"/>
    </sheetView>
  </sheetViews>
  <sheetFormatPr defaultRowHeight="18.75"/>
  <cols>
    <col min="1" max="1" width="10.5" style="1" bestFit="1" customWidth="1"/>
    <col min="2" max="4" width="8.75" style="1"/>
    <col min="5" max="5" width="9" style="1"/>
    <col min="6" max="6" width="8.75" style="1"/>
    <col min="7" max="7" width="11.5" style="1" customWidth="1"/>
    <col min="9" max="9" width="11.375" bestFit="1" customWidth="1"/>
  </cols>
  <sheetData>
    <row r="1" spans="1:8">
      <c r="A1" s="172" t="str">
        <f>'見積書（税込）'!J2&amp;" "&amp;'見積書（税込）'!E15&amp;"見積計算書"</f>
        <v>No.2500216 VCT励磁特性測定装置開発(3ch)見積計算書</v>
      </c>
      <c r="B1" s="172"/>
      <c r="C1" s="172"/>
      <c r="D1" s="172"/>
      <c r="E1" s="172"/>
      <c r="G1" s="104">
        <f>'見積書（税込）'!J1</f>
        <v>45875</v>
      </c>
      <c r="H1" s="104"/>
    </row>
    <row r="2" spans="1:8" ht="7.5" customHeight="1"/>
    <row r="3" spans="1:8" ht="17.100000000000001" customHeight="1">
      <c r="A3" s="5" t="s">
        <v>10</v>
      </c>
      <c r="B3" s="4"/>
      <c r="C3" s="4"/>
      <c r="D3" s="4"/>
      <c r="E3" s="4"/>
      <c r="F3" s="4"/>
      <c r="G3" s="4"/>
    </row>
    <row r="4" spans="1:8">
      <c r="A4" s="173" t="s">
        <v>9</v>
      </c>
      <c r="B4" s="174"/>
      <c r="C4" s="56" t="s">
        <v>12</v>
      </c>
      <c r="D4" s="56" t="s">
        <v>13</v>
      </c>
      <c r="E4" s="56" t="s">
        <v>127</v>
      </c>
      <c r="F4" s="7" t="s">
        <v>66</v>
      </c>
      <c r="G4" s="56" t="s">
        <v>126</v>
      </c>
    </row>
    <row r="5" spans="1:8" s="92" customFormat="1" ht="12.95" customHeight="1">
      <c r="A5" s="87" t="s">
        <v>11</v>
      </c>
      <c r="B5" s="88"/>
      <c r="C5" s="89">
        <v>1</v>
      </c>
      <c r="D5" s="89">
        <v>683000</v>
      </c>
      <c r="E5" s="103">
        <f>C5*D5</f>
        <v>683000</v>
      </c>
      <c r="F5" s="90">
        <v>0.9</v>
      </c>
      <c r="G5" s="91">
        <f>C5*D5/F5</f>
        <v>758888.88888888888</v>
      </c>
    </row>
    <row r="6" spans="1:8" s="92" customFormat="1" ht="12.95" customHeight="1">
      <c r="A6" s="87" t="s">
        <v>11</v>
      </c>
      <c r="B6" s="88"/>
      <c r="C6" s="89"/>
      <c r="D6" s="89"/>
      <c r="E6" s="103">
        <f t="shared" ref="E6:E10" si="0">C6*D6</f>
        <v>0</v>
      </c>
      <c r="F6" s="90">
        <v>0.9</v>
      </c>
      <c r="G6" s="91">
        <f t="shared" ref="G6:G9" si="1">C6*D6/F6</f>
        <v>0</v>
      </c>
    </row>
    <row r="7" spans="1:8" s="92" customFormat="1" ht="12.95" customHeight="1">
      <c r="A7" s="87" t="s">
        <v>11</v>
      </c>
      <c r="B7" s="88"/>
      <c r="C7" s="89"/>
      <c r="D7" s="89"/>
      <c r="E7" s="103">
        <f t="shared" si="0"/>
        <v>0</v>
      </c>
      <c r="F7" s="90">
        <v>0.9</v>
      </c>
      <c r="G7" s="91">
        <f t="shared" si="1"/>
        <v>0</v>
      </c>
    </row>
    <row r="8" spans="1:8" s="92" customFormat="1" ht="12.95" customHeight="1">
      <c r="A8" s="87" t="s">
        <v>14</v>
      </c>
      <c r="B8" s="88"/>
      <c r="C8" s="89"/>
      <c r="D8" s="89"/>
      <c r="E8" s="103">
        <f t="shared" si="0"/>
        <v>0</v>
      </c>
      <c r="F8" s="90">
        <v>0.9</v>
      </c>
      <c r="G8" s="91">
        <f t="shared" si="1"/>
        <v>0</v>
      </c>
    </row>
    <row r="9" spans="1:8" s="92" customFormat="1" ht="12.95" customHeight="1">
      <c r="A9" s="87" t="s">
        <v>75</v>
      </c>
      <c r="B9" s="88"/>
      <c r="C9" s="89"/>
      <c r="D9" s="89"/>
      <c r="E9" s="103">
        <f t="shared" si="0"/>
        <v>0</v>
      </c>
      <c r="F9" s="90">
        <v>0.9</v>
      </c>
      <c r="G9" s="91">
        <f t="shared" si="1"/>
        <v>0</v>
      </c>
    </row>
    <row r="10" spans="1:8" s="92" customFormat="1" ht="12.95" customHeight="1">
      <c r="A10" s="87" t="s">
        <v>123</v>
      </c>
      <c r="B10" s="88"/>
      <c r="C10" s="89"/>
      <c r="D10" s="89"/>
      <c r="E10" s="103">
        <f t="shared" si="0"/>
        <v>0</v>
      </c>
      <c r="F10" s="90">
        <v>0.9</v>
      </c>
      <c r="G10" s="91">
        <f>C10*D10/F10</f>
        <v>0</v>
      </c>
    </row>
    <row r="11" spans="1:8" ht="12.95" customHeight="1">
      <c r="A11" s="4"/>
      <c r="B11" s="4"/>
      <c r="C11" s="4"/>
      <c r="D11" s="4"/>
      <c r="E11" s="4"/>
      <c r="F11" s="83" t="s">
        <v>69</v>
      </c>
      <c r="G11" s="84">
        <f>ROUNDUP(SUM(G5:G10),-1)</f>
        <v>758890</v>
      </c>
    </row>
    <row r="12" spans="1:8" ht="17.100000000000001" customHeight="1">
      <c r="A12" s="5" t="s">
        <v>23</v>
      </c>
      <c r="B12" s="4"/>
      <c r="C12" s="4"/>
      <c r="D12" s="4"/>
      <c r="E12" s="4"/>
      <c r="F12" s="4"/>
      <c r="G12" s="58"/>
    </row>
    <row r="13" spans="1:8">
      <c r="A13" s="173" t="s">
        <v>9</v>
      </c>
      <c r="B13" s="174"/>
      <c r="C13" s="8" t="s">
        <v>133</v>
      </c>
      <c r="D13" s="8" t="s">
        <v>125</v>
      </c>
      <c r="E13" s="56" t="s">
        <v>127</v>
      </c>
      <c r="F13" s="7" t="s">
        <v>66</v>
      </c>
      <c r="G13" s="56" t="s">
        <v>126</v>
      </c>
    </row>
    <row r="14" spans="1:8" s="92" customFormat="1" ht="12.95" customHeight="1">
      <c r="A14" s="87" t="s">
        <v>71</v>
      </c>
      <c r="B14" s="88"/>
      <c r="C14" s="89"/>
      <c r="D14" s="90">
        <v>3800</v>
      </c>
      <c r="E14" s="103">
        <f>C14*D14</f>
        <v>0</v>
      </c>
      <c r="F14" s="90">
        <v>0.9</v>
      </c>
      <c r="G14" s="91">
        <f>C14*D14/F14</f>
        <v>0</v>
      </c>
    </row>
    <row r="15" spans="1:8" s="92" customFormat="1" ht="12.95" customHeight="1">
      <c r="A15" s="87" t="s">
        <v>70</v>
      </c>
      <c r="B15" s="88"/>
      <c r="C15" s="89">
        <v>48</v>
      </c>
      <c r="D15" s="90">
        <v>3800</v>
      </c>
      <c r="E15" s="103">
        <f t="shared" ref="E15:E20" si="2">C15*D15</f>
        <v>182400</v>
      </c>
      <c r="F15" s="90">
        <v>0.9</v>
      </c>
      <c r="G15" s="91">
        <f t="shared" ref="G15:G20" si="3">C15*D15/F15</f>
        <v>202666.66666666666</v>
      </c>
    </row>
    <row r="16" spans="1:8" s="92" customFormat="1" ht="12.95" customHeight="1">
      <c r="A16" s="87" t="s">
        <v>72</v>
      </c>
      <c r="B16" s="88"/>
      <c r="C16" s="89"/>
      <c r="D16" s="90">
        <v>3800</v>
      </c>
      <c r="E16" s="103">
        <f t="shared" si="2"/>
        <v>0</v>
      </c>
      <c r="F16" s="90">
        <v>0.9</v>
      </c>
      <c r="G16" s="91">
        <f t="shared" si="3"/>
        <v>0</v>
      </c>
    </row>
    <row r="17" spans="1:7" s="92" customFormat="1" ht="12.95" customHeight="1">
      <c r="A17" s="87" t="s">
        <v>73</v>
      </c>
      <c r="B17" s="88"/>
      <c r="C17" s="89"/>
      <c r="D17" s="90">
        <v>3800</v>
      </c>
      <c r="E17" s="103">
        <f t="shared" si="2"/>
        <v>0</v>
      </c>
      <c r="F17" s="90">
        <v>0.9</v>
      </c>
      <c r="G17" s="91">
        <f t="shared" si="3"/>
        <v>0</v>
      </c>
    </row>
    <row r="18" spans="1:7" s="92" customFormat="1" ht="12.95" customHeight="1">
      <c r="A18" s="87" t="s">
        <v>74</v>
      </c>
      <c r="B18" s="88"/>
      <c r="C18" s="89"/>
      <c r="D18" s="90">
        <v>3800</v>
      </c>
      <c r="E18" s="103">
        <f t="shared" si="2"/>
        <v>0</v>
      </c>
      <c r="F18" s="90">
        <v>0.9</v>
      </c>
      <c r="G18" s="91">
        <f t="shared" si="3"/>
        <v>0</v>
      </c>
    </row>
    <row r="19" spans="1:7" s="92" customFormat="1" ht="12.95" customHeight="1">
      <c r="A19" s="87" t="s">
        <v>104</v>
      </c>
      <c r="B19" s="88"/>
      <c r="C19" s="89">
        <v>24</v>
      </c>
      <c r="D19" s="90">
        <v>3800</v>
      </c>
      <c r="E19" s="103">
        <f t="shared" si="2"/>
        <v>91200</v>
      </c>
      <c r="F19" s="90">
        <v>0.9</v>
      </c>
      <c r="G19" s="91">
        <f t="shared" si="3"/>
        <v>101333.33333333333</v>
      </c>
    </row>
    <row r="20" spans="1:7" s="92" customFormat="1" ht="12.95" customHeight="1">
      <c r="A20" s="87" t="s">
        <v>105</v>
      </c>
      <c r="B20" s="88"/>
      <c r="C20" s="89"/>
      <c r="D20" s="90">
        <v>3800</v>
      </c>
      <c r="E20" s="103">
        <f t="shared" si="2"/>
        <v>0</v>
      </c>
      <c r="F20" s="90">
        <v>0.9</v>
      </c>
      <c r="G20" s="91">
        <f t="shared" si="3"/>
        <v>0</v>
      </c>
    </row>
    <row r="21" spans="1:7" ht="12.95" customHeight="1">
      <c r="C21" s="1">
        <f>SUM(C14:C20)</f>
        <v>72</v>
      </c>
      <c r="F21" s="83" t="s">
        <v>112</v>
      </c>
      <c r="G21" s="85">
        <f>ROUNDUP(SUM(G14:G20),-1)</f>
        <v>304000</v>
      </c>
    </row>
    <row r="22" spans="1:7" ht="17.100000000000001" customHeight="1">
      <c r="A22" s="5" t="s">
        <v>106</v>
      </c>
      <c r="B22" s="4"/>
      <c r="C22" s="4"/>
      <c r="D22" s="4"/>
      <c r="E22" s="4"/>
      <c r="F22" s="4"/>
      <c r="G22" s="58"/>
    </row>
    <row r="23" spans="1:7">
      <c r="A23" s="173" t="s">
        <v>9</v>
      </c>
      <c r="B23" s="174"/>
      <c r="C23" s="8" t="s">
        <v>133</v>
      </c>
      <c r="D23" s="8" t="s">
        <v>125</v>
      </c>
      <c r="E23" s="56" t="s">
        <v>127</v>
      </c>
      <c r="F23" s="7" t="s">
        <v>66</v>
      </c>
      <c r="G23" s="56" t="s">
        <v>126</v>
      </c>
    </row>
    <row r="24" spans="1:7" s="92" customFormat="1" ht="12.95" customHeight="1">
      <c r="A24" s="89" t="s">
        <v>109</v>
      </c>
      <c r="B24" s="90"/>
      <c r="C24" s="90"/>
      <c r="D24" s="90">
        <v>3800</v>
      </c>
      <c r="E24" s="103">
        <f t="shared" ref="E24:E27" si="4">C24*D24</f>
        <v>0</v>
      </c>
      <c r="F24" s="90">
        <v>0.9</v>
      </c>
      <c r="G24" s="91">
        <f t="shared" ref="G24:G27" si="5">C24*D24/F24</f>
        <v>0</v>
      </c>
    </row>
    <row r="25" spans="1:7" s="92" customFormat="1" ht="12.95" customHeight="1">
      <c r="A25" s="119" t="s">
        <v>108</v>
      </c>
      <c r="B25" s="90"/>
      <c r="C25" s="90"/>
      <c r="D25" s="90">
        <v>4500</v>
      </c>
      <c r="E25" s="103">
        <f t="shared" si="4"/>
        <v>0</v>
      </c>
      <c r="F25" s="90">
        <v>0.9</v>
      </c>
      <c r="G25" s="91">
        <f t="shared" si="5"/>
        <v>0</v>
      </c>
    </row>
    <row r="26" spans="1:7" s="92" customFormat="1" ht="12.95" customHeight="1">
      <c r="A26" s="95" t="s">
        <v>110</v>
      </c>
      <c r="B26" s="93"/>
      <c r="C26" s="90">
        <v>2</v>
      </c>
      <c r="D26" s="90">
        <v>3800</v>
      </c>
      <c r="E26" s="103">
        <f t="shared" si="4"/>
        <v>7600</v>
      </c>
      <c r="F26" s="90">
        <v>0.9</v>
      </c>
      <c r="G26" s="91">
        <f t="shared" si="5"/>
        <v>8444.4444444444434</v>
      </c>
    </row>
    <row r="27" spans="1:7" s="92" customFormat="1" ht="12.95" customHeight="1">
      <c r="A27" s="95" t="s">
        <v>120</v>
      </c>
      <c r="B27" s="93"/>
      <c r="C27" s="90">
        <v>5</v>
      </c>
      <c r="D27" s="90">
        <v>14000</v>
      </c>
      <c r="E27" s="103">
        <f t="shared" si="4"/>
        <v>70000</v>
      </c>
      <c r="F27" s="90">
        <v>0.9</v>
      </c>
      <c r="G27" s="91">
        <f t="shared" si="5"/>
        <v>77777.777777777781</v>
      </c>
    </row>
    <row r="28" spans="1:7" ht="12.95" customHeight="1">
      <c r="F28" s="83" t="s">
        <v>113</v>
      </c>
      <c r="G28" s="118">
        <f>ROUNDUP(SUM(G24:G27),-1)</f>
        <v>86230</v>
      </c>
    </row>
    <row r="29" spans="1:7" ht="17.100000000000001" customHeight="1">
      <c r="A29" s="5" t="s">
        <v>24</v>
      </c>
    </row>
    <row r="30" spans="1:7">
      <c r="A30" s="173" t="s">
        <v>9</v>
      </c>
      <c r="B30" s="174"/>
      <c r="C30" s="8" t="s">
        <v>133</v>
      </c>
      <c r="D30" s="8" t="s">
        <v>125</v>
      </c>
      <c r="E30" s="56" t="s">
        <v>127</v>
      </c>
      <c r="F30" s="7" t="s">
        <v>66</v>
      </c>
      <c r="G30" s="56" t="s">
        <v>126</v>
      </c>
    </row>
    <row r="31" spans="1:7" ht="12.95" customHeight="1">
      <c r="A31" s="87" t="s">
        <v>144</v>
      </c>
      <c r="B31" s="88"/>
      <c r="C31" s="89">
        <v>328</v>
      </c>
      <c r="D31" s="90">
        <v>4500</v>
      </c>
      <c r="E31" s="103">
        <f t="shared" ref="E31" si="6">C31*D31</f>
        <v>1476000</v>
      </c>
      <c r="F31" s="90">
        <v>0.9</v>
      </c>
      <c r="G31" s="91">
        <f t="shared" ref="G31:G36" si="7">C31*D31/F31</f>
        <v>1640000</v>
      </c>
    </row>
    <row r="32" spans="1:7" s="92" customFormat="1" ht="12.95" customHeight="1">
      <c r="A32" s="87" t="s">
        <v>107</v>
      </c>
      <c r="B32" s="88"/>
      <c r="C32" s="89"/>
      <c r="D32" s="90">
        <v>4500</v>
      </c>
      <c r="E32" s="103">
        <f>C32*D32</f>
        <v>0</v>
      </c>
      <c r="F32" s="90">
        <v>0.9</v>
      </c>
      <c r="G32" s="91">
        <f t="shared" si="7"/>
        <v>0</v>
      </c>
    </row>
    <row r="33" spans="1:7" s="92" customFormat="1" ht="12.95" customHeight="1">
      <c r="A33" s="87" t="s">
        <v>99</v>
      </c>
      <c r="B33" s="88"/>
      <c r="C33" s="89"/>
      <c r="D33" s="90">
        <v>4500</v>
      </c>
      <c r="E33" s="103">
        <f t="shared" ref="E33:E39" si="8">C33*D33</f>
        <v>0</v>
      </c>
      <c r="F33" s="90">
        <v>0.9</v>
      </c>
      <c r="G33" s="91">
        <f t="shared" si="7"/>
        <v>0</v>
      </c>
    </row>
    <row r="34" spans="1:7" s="92" customFormat="1" ht="12.95" customHeight="1">
      <c r="A34" s="87" t="s">
        <v>98</v>
      </c>
      <c r="B34" s="88"/>
      <c r="C34" s="89"/>
      <c r="D34" s="90">
        <v>4500</v>
      </c>
      <c r="E34" s="103">
        <f t="shared" si="8"/>
        <v>0</v>
      </c>
      <c r="F34" s="90">
        <v>0.9</v>
      </c>
      <c r="G34" s="91">
        <f t="shared" si="7"/>
        <v>0</v>
      </c>
    </row>
    <row r="35" spans="1:7" s="92" customFormat="1" ht="12.95" customHeight="1">
      <c r="A35" s="87" t="s">
        <v>100</v>
      </c>
      <c r="B35" s="88"/>
      <c r="C35" s="89"/>
      <c r="D35" s="90">
        <v>4500</v>
      </c>
      <c r="E35" s="103">
        <f t="shared" si="8"/>
        <v>0</v>
      </c>
      <c r="F35" s="90">
        <v>0.9</v>
      </c>
      <c r="G35" s="96">
        <f t="shared" si="7"/>
        <v>0</v>
      </c>
    </row>
    <row r="36" spans="1:7" s="92" customFormat="1" ht="12.95" customHeight="1">
      <c r="A36" s="87" t="s">
        <v>101</v>
      </c>
      <c r="B36" s="88"/>
      <c r="C36" s="89"/>
      <c r="D36" s="90">
        <v>4500</v>
      </c>
      <c r="E36" s="103">
        <f t="shared" si="8"/>
        <v>0</v>
      </c>
      <c r="F36" s="90">
        <v>0.9</v>
      </c>
      <c r="G36" s="91">
        <f t="shared" si="7"/>
        <v>0</v>
      </c>
    </row>
    <row r="37" spans="1:7" s="92" customFormat="1" ht="12.95" customHeight="1">
      <c r="A37" s="87" t="s">
        <v>102</v>
      </c>
      <c r="B37" s="88"/>
      <c r="C37" s="89"/>
      <c r="D37" s="90">
        <v>4500</v>
      </c>
      <c r="E37" s="103">
        <f t="shared" si="8"/>
        <v>0</v>
      </c>
      <c r="F37" s="90">
        <v>0.9</v>
      </c>
      <c r="G37" s="91">
        <f t="shared" ref="G37:G39" si="9">C37*D37/F37</f>
        <v>0</v>
      </c>
    </row>
    <row r="38" spans="1:7" s="92" customFormat="1" ht="12.95" customHeight="1">
      <c r="A38" s="87" t="s">
        <v>103</v>
      </c>
      <c r="B38" s="88"/>
      <c r="C38" s="89"/>
      <c r="D38" s="90">
        <v>4500</v>
      </c>
      <c r="E38" s="103">
        <f t="shared" si="8"/>
        <v>0</v>
      </c>
      <c r="F38" s="90">
        <v>0.9</v>
      </c>
      <c r="G38" s="91">
        <f t="shared" si="9"/>
        <v>0</v>
      </c>
    </row>
    <row r="39" spans="1:7" s="92" customFormat="1" ht="12.95" customHeight="1">
      <c r="A39" s="87" t="s">
        <v>111</v>
      </c>
      <c r="B39" s="88"/>
      <c r="C39" s="89"/>
      <c r="D39" s="90"/>
      <c r="E39" s="103">
        <f t="shared" si="8"/>
        <v>0</v>
      </c>
      <c r="F39" s="90">
        <v>0.9</v>
      </c>
      <c r="G39" s="91">
        <f t="shared" si="9"/>
        <v>0</v>
      </c>
    </row>
    <row r="40" spans="1:7" ht="12.95" customHeight="1">
      <c r="F40" s="83" t="s">
        <v>114</v>
      </c>
      <c r="G40" s="85">
        <f>ROUNDUP(SUM(G31:G39),-1)</f>
        <v>1640000</v>
      </c>
    </row>
    <row r="41" spans="1:7" ht="17.100000000000001" customHeight="1">
      <c r="A41" s="5" t="s">
        <v>137</v>
      </c>
      <c r="B41" s="4"/>
      <c r="C41" s="4"/>
      <c r="D41" s="4"/>
      <c r="E41" s="4"/>
      <c r="F41" s="4"/>
      <c r="G41" s="58"/>
    </row>
    <row r="42" spans="1:7">
      <c r="A42" s="173" t="s">
        <v>9</v>
      </c>
      <c r="B42" s="174"/>
      <c r="C42" s="56" t="s">
        <v>12</v>
      </c>
      <c r="D42" s="56" t="s">
        <v>13</v>
      </c>
      <c r="E42" s="56" t="s">
        <v>127</v>
      </c>
      <c r="F42" s="7" t="s">
        <v>66</v>
      </c>
      <c r="G42" s="56" t="s">
        <v>126</v>
      </c>
    </row>
    <row r="43" spans="1:7" s="92" customFormat="1" ht="12.95" customHeight="1">
      <c r="A43" s="87" t="s">
        <v>138</v>
      </c>
      <c r="B43" s="93"/>
      <c r="C43" s="94"/>
      <c r="D43" s="94"/>
      <c r="E43" s="103">
        <f t="shared" ref="E43:E47" si="10">C43*D43</f>
        <v>0</v>
      </c>
      <c r="F43" s="94">
        <v>0.9</v>
      </c>
      <c r="G43" s="91">
        <f t="shared" ref="G43:G46" si="11">C43*D43/F43</f>
        <v>0</v>
      </c>
    </row>
    <row r="44" spans="1:7" s="92" customFormat="1" ht="12.95" customHeight="1">
      <c r="A44" s="95" t="s">
        <v>139</v>
      </c>
      <c r="B44" s="93"/>
      <c r="C44" s="94"/>
      <c r="D44" s="94"/>
      <c r="E44" s="103">
        <f t="shared" si="10"/>
        <v>0</v>
      </c>
      <c r="F44" s="94">
        <v>0.9</v>
      </c>
      <c r="G44" s="91">
        <f t="shared" si="11"/>
        <v>0</v>
      </c>
    </row>
    <row r="45" spans="1:7" s="92" customFormat="1" ht="12.95" customHeight="1">
      <c r="A45" s="95" t="s">
        <v>140</v>
      </c>
      <c r="B45" s="93"/>
      <c r="C45" s="94"/>
      <c r="D45" s="94"/>
      <c r="E45" s="103">
        <f t="shared" si="10"/>
        <v>0</v>
      </c>
      <c r="F45" s="94">
        <v>0.9</v>
      </c>
      <c r="G45" s="91">
        <f t="shared" si="11"/>
        <v>0</v>
      </c>
    </row>
    <row r="46" spans="1:7" s="92" customFormat="1" ht="12.95" customHeight="1">
      <c r="A46" s="95" t="s">
        <v>143</v>
      </c>
      <c r="B46" s="93"/>
      <c r="C46" s="94"/>
      <c r="D46" s="94"/>
      <c r="E46" s="103">
        <f t="shared" si="10"/>
        <v>0</v>
      </c>
      <c r="F46" s="94">
        <v>0.9</v>
      </c>
      <c r="G46" s="91">
        <f t="shared" si="11"/>
        <v>0</v>
      </c>
    </row>
    <row r="47" spans="1:7" s="92" customFormat="1" ht="12.95" customHeight="1">
      <c r="A47" s="87" t="s">
        <v>141</v>
      </c>
      <c r="B47" s="88"/>
      <c r="C47" s="89"/>
      <c r="D47" s="90"/>
      <c r="E47" s="103">
        <f t="shared" si="10"/>
        <v>0</v>
      </c>
      <c r="F47" s="90">
        <v>0.9</v>
      </c>
      <c r="G47" s="91">
        <f>C47*D47/F47</f>
        <v>0</v>
      </c>
    </row>
    <row r="48" spans="1:7" ht="12.95" customHeight="1">
      <c r="F48" s="83" t="s">
        <v>145</v>
      </c>
      <c r="G48" s="86">
        <f>ROUNDUP(SUM(G43:G47),-1)</f>
        <v>0</v>
      </c>
    </row>
    <row r="49" spans="1:8" ht="17.100000000000001" customHeight="1">
      <c r="A49" s="5" t="s">
        <v>67</v>
      </c>
    </row>
    <row r="50" spans="1:8">
      <c r="A50" s="171" t="s">
        <v>9</v>
      </c>
      <c r="B50" s="171"/>
      <c r="C50" s="56" t="s">
        <v>3</v>
      </c>
      <c r="D50" s="56" t="s">
        <v>122</v>
      </c>
      <c r="E50" s="56" t="s">
        <v>127</v>
      </c>
      <c r="F50" s="56" t="s">
        <v>131</v>
      </c>
      <c r="G50" s="56" t="s">
        <v>126</v>
      </c>
    </row>
    <row r="51" spans="1:8" s="92" customFormat="1" ht="12.95" customHeight="1">
      <c r="A51" s="87" t="s">
        <v>10</v>
      </c>
      <c r="B51" s="88"/>
      <c r="C51" s="90">
        <v>1</v>
      </c>
      <c r="D51" s="97">
        <f>G11</f>
        <v>758890</v>
      </c>
      <c r="E51" s="103">
        <f t="shared" ref="E51:E56" si="12">C51*D51</f>
        <v>758890</v>
      </c>
      <c r="F51" s="90">
        <v>1</v>
      </c>
      <c r="G51" s="91">
        <f>ROUNDUP((E51/F51)-E51,0)</f>
        <v>0</v>
      </c>
    </row>
    <row r="52" spans="1:8" s="92" customFormat="1" ht="12.95" customHeight="1">
      <c r="A52" s="87" t="s">
        <v>23</v>
      </c>
      <c r="B52" s="88"/>
      <c r="C52" s="90">
        <v>1</v>
      </c>
      <c r="D52" s="97">
        <f>G21</f>
        <v>304000</v>
      </c>
      <c r="E52" s="103">
        <f t="shared" si="12"/>
        <v>304000</v>
      </c>
      <c r="F52" s="90">
        <v>0.9</v>
      </c>
      <c r="G52" s="91">
        <f t="shared" ref="G52:G54" si="13">ROUNDUP((E52/F52)-E52,0)</f>
        <v>33778</v>
      </c>
    </row>
    <row r="53" spans="1:8" s="92" customFormat="1" ht="12.95" customHeight="1">
      <c r="A53" s="87" t="s">
        <v>106</v>
      </c>
      <c r="B53" s="88"/>
      <c r="C53" s="90">
        <v>1</v>
      </c>
      <c r="D53" s="97">
        <f>G28</f>
        <v>86230</v>
      </c>
      <c r="E53" s="103">
        <f t="shared" si="12"/>
        <v>86230</v>
      </c>
      <c r="F53" s="90">
        <v>0.9</v>
      </c>
      <c r="G53" s="91">
        <f t="shared" si="13"/>
        <v>9582</v>
      </c>
    </row>
    <row r="54" spans="1:8" s="92" customFormat="1" ht="12.95" customHeight="1">
      <c r="A54" s="98" t="s">
        <v>24</v>
      </c>
      <c r="B54" s="99"/>
      <c r="C54" s="101">
        <v>1</v>
      </c>
      <c r="D54" s="100">
        <f>G40</f>
        <v>1640000</v>
      </c>
      <c r="E54" s="103">
        <f t="shared" si="12"/>
        <v>1640000</v>
      </c>
      <c r="F54" s="101">
        <v>0.9</v>
      </c>
      <c r="G54" s="91">
        <f t="shared" si="13"/>
        <v>182223</v>
      </c>
    </row>
    <row r="55" spans="1:8" s="92" customFormat="1" ht="12.95" customHeight="1">
      <c r="A55" s="98" t="s">
        <v>142</v>
      </c>
      <c r="B55" s="99"/>
      <c r="C55" s="101">
        <v>1</v>
      </c>
      <c r="D55" s="100">
        <f>G48</f>
        <v>0</v>
      </c>
      <c r="E55" s="103">
        <f t="shared" ref="E55" si="14">C55*D55</f>
        <v>0</v>
      </c>
      <c r="F55" s="101">
        <v>0.85</v>
      </c>
      <c r="G55" s="91">
        <f t="shared" ref="G55" si="15">ROUNDUP((E55/F55)-E55,0)</f>
        <v>0</v>
      </c>
    </row>
    <row r="56" spans="1:8" s="92" customFormat="1" ht="12.95" customHeight="1">
      <c r="A56" s="121" t="s">
        <v>121</v>
      </c>
      <c r="B56" s="99"/>
      <c r="C56" s="101">
        <v>1</v>
      </c>
      <c r="D56" s="100">
        <v>0</v>
      </c>
      <c r="E56" s="103">
        <f t="shared" si="12"/>
        <v>0</v>
      </c>
      <c r="F56" s="101">
        <v>0.8</v>
      </c>
      <c r="G56" s="91">
        <f t="shared" ref="G56" si="16">C56*D56/F56</f>
        <v>0</v>
      </c>
    </row>
    <row r="57" spans="1:8" ht="12.95" customHeight="1">
      <c r="F57" s="83" t="s">
        <v>124</v>
      </c>
      <c r="G57" s="85">
        <f>ROUNDUP(SUM(G51:G56),-1)</f>
        <v>225590</v>
      </c>
      <c r="H57" s="107">
        <f>G57/G59</f>
        <v>7.4829751452046803E-2</v>
      </c>
    </row>
    <row r="58" spans="1:8" ht="12.95" customHeight="1">
      <c r="A58" s="108" t="s">
        <v>171</v>
      </c>
    </row>
    <row r="59" spans="1:8" ht="14.1" customHeight="1">
      <c r="A59" s="108" t="s">
        <v>172</v>
      </c>
      <c r="F59" s="102" t="s">
        <v>128</v>
      </c>
      <c r="G59" s="109">
        <f>G11+G21+G28+G40+G48+G57+E56</f>
        <v>3014710</v>
      </c>
    </row>
    <row r="60" spans="1:8" ht="14.1" customHeight="1">
      <c r="A60" s="108" t="s">
        <v>173</v>
      </c>
      <c r="F60" s="70" t="s">
        <v>129</v>
      </c>
      <c r="G60" s="105">
        <f>SUM(E5:E10)+SUM(E14:E20)+SUM(E24:E27)+SUM(E31:E39)+SUM(E43:E47)+E56</f>
        <v>2510200</v>
      </c>
    </row>
    <row r="61" spans="1:8" ht="14.1" customHeight="1">
      <c r="F61" s="70" t="s">
        <v>130</v>
      </c>
      <c r="G61" s="106">
        <f>G60/G59</f>
        <v>0.83265057003824583</v>
      </c>
    </row>
    <row r="62" spans="1:8" ht="14.1" customHeight="1"/>
    <row r="63" spans="1:8" ht="14.1" customHeight="1"/>
    <row r="64" spans="1:8" ht="14.1" customHeight="1"/>
    <row r="65" ht="14.1" customHeight="1"/>
  </sheetData>
  <mergeCells count="7">
    <mergeCell ref="A50:B50"/>
    <mergeCell ref="A1:E1"/>
    <mergeCell ref="A4:B4"/>
    <mergeCell ref="A13:B13"/>
    <mergeCell ref="A23:B23"/>
    <mergeCell ref="A30:B30"/>
    <mergeCell ref="A42:B42"/>
  </mergeCells>
  <phoneticPr fontId="3"/>
  <conditionalFormatting sqref="E56">
    <cfRule type="cellIs" dxfId="2" priority="1" operator="equal">
      <formula>0</formula>
    </cfRule>
  </conditionalFormatting>
  <hyperlinks>
    <hyperlink ref="A56" r:id="rId1" xr:uid="{00000000-0004-0000-0200-000000000000}"/>
  </hyperlinks>
  <pageMargins left="0.78740157480314965" right="0.31496062992125984" top="0" bottom="0" header="0.31496062992125984" footer="0.31496062992125984"/>
  <pageSetup paperSize="9" scale="96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Y39"/>
  <sheetViews>
    <sheetView showZeros="0" showWhiteSpace="0" view="pageBreakPreview" topLeftCell="A14" zoomScale="120" zoomScaleNormal="100" zoomScaleSheetLayoutView="120" workbookViewId="0">
      <selection activeCell="C23" sqref="C23:G23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4" width="6" style="1" customWidth="1"/>
    <col min="15" max="15" width="8.75" style="1" customWidth="1"/>
    <col min="16" max="16" width="10.5" style="1" bestFit="1" customWidth="1"/>
    <col min="17" max="20" width="8.75" style="1"/>
    <col min="21" max="21" width="11.5" style="1" customWidth="1"/>
    <col min="22" max="22" width="11.625" style="1" customWidth="1"/>
    <col min="23" max="16384" width="8.75" style="1"/>
  </cols>
  <sheetData>
    <row r="1" spans="2:25" ht="30" customHeight="1">
      <c r="B1" s="181" t="s">
        <v>19</v>
      </c>
      <c r="C1" s="181"/>
      <c r="D1" s="181"/>
      <c r="E1" s="181"/>
      <c r="F1" s="181"/>
      <c r="G1" s="181"/>
      <c r="H1" s="181"/>
      <c r="I1" s="61"/>
      <c r="J1" s="139">
        <f>'見積書（税込）'!J1:K1</f>
        <v>45875</v>
      </c>
      <c r="K1" s="139"/>
      <c r="M1" s="81" t="s">
        <v>119</v>
      </c>
      <c r="N1" s="81"/>
      <c r="W1" s="14"/>
    </row>
    <row r="2" spans="2:25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 t="str">
        <f>'見積書（税込）'!J2:K2</f>
        <v>No.2500216</v>
      </c>
      <c r="K2" s="145"/>
      <c r="L2" s="12"/>
    </row>
    <row r="3" spans="2:25" ht="28.35" customHeight="1" thickBot="1">
      <c r="B3" s="149" t="str">
        <f>'見積書（税込）'!B3:G4</f>
        <v>日本測器株式会社　　御中</v>
      </c>
      <c r="C3" s="149"/>
      <c r="D3" s="149"/>
      <c r="E3" s="149"/>
      <c r="F3" s="149"/>
      <c r="G3" s="149"/>
      <c r="H3" s="15"/>
      <c r="I3" s="143" t="s">
        <v>26</v>
      </c>
      <c r="J3" s="143"/>
      <c r="K3" s="143"/>
      <c r="T3" s="64"/>
    </row>
    <row r="4" spans="2:25" ht="9.9499999999999993" customHeight="1" thickBot="1">
      <c r="B4" s="149"/>
      <c r="C4" s="149"/>
      <c r="D4" s="149"/>
      <c r="E4" s="149"/>
      <c r="F4" s="149"/>
      <c r="G4" s="149"/>
      <c r="I4" s="143"/>
      <c r="J4" s="143"/>
      <c r="K4" s="143"/>
    </row>
    <row r="5" spans="2:25" ht="20.100000000000001" customHeight="1">
      <c r="B5" s="142" t="s">
        <v>20</v>
      </c>
      <c r="C5" s="142"/>
      <c r="D5" s="142"/>
      <c r="E5" s="142"/>
      <c r="F5" s="142"/>
      <c r="G5" s="142"/>
      <c r="I5" s="147" t="s">
        <v>148</v>
      </c>
      <c r="J5" s="147"/>
      <c r="K5" s="147"/>
    </row>
    <row r="6" spans="2:25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</row>
    <row r="7" spans="2:25" ht="20.100000000000001" customHeight="1" thickBot="1">
      <c r="B7" s="146" t="s">
        <v>22</v>
      </c>
      <c r="C7" s="146"/>
      <c r="D7" s="146"/>
      <c r="E7" s="141">
        <f>K30</f>
        <v>3472000</v>
      </c>
      <c r="F7" s="141"/>
      <c r="G7" s="59" t="s">
        <v>87</v>
      </c>
      <c r="H7" s="6"/>
      <c r="I7" s="1" t="s">
        <v>28</v>
      </c>
    </row>
    <row r="8" spans="2:25" ht="20.100000000000001" customHeight="1" thickTop="1">
      <c r="G8" s="2"/>
      <c r="I8" s="1" t="s">
        <v>116</v>
      </c>
      <c r="J8" s="1" t="s">
        <v>117</v>
      </c>
    </row>
    <row r="9" spans="2:25" ht="20.100000000000001" customHeight="1">
      <c r="B9" s="142" t="s">
        <v>0</v>
      </c>
      <c r="C9" s="142"/>
      <c r="D9" s="40" t="str">
        <f>'見積書（税込）'!D9</f>
        <v>別途お打ち合わせ</v>
      </c>
      <c r="E9" s="24"/>
      <c r="F9" s="16"/>
      <c r="G9" s="2"/>
      <c r="I9" s="1" t="s">
        <v>115</v>
      </c>
      <c r="J9" s="1" t="s">
        <v>118</v>
      </c>
    </row>
    <row r="10" spans="2:25" ht="20.100000000000001" customHeight="1">
      <c r="B10" s="142" t="s">
        <v>1</v>
      </c>
      <c r="C10" s="142"/>
      <c r="D10" s="40" t="str">
        <f>'見積書（税込）'!D10</f>
        <v>御社</v>
      </c>
      <c r="E10" s="3"/>
      <c r="F10" s="25"/>
      <c r="G10" s="2"/>
      <c r="I10" s="71"/>
      <c r="J10" s="72"/>
    </row>
    <row r="11" spans="2:25" ht="20.100000000000001" customHeight="1">
      <c r="B11" s="142" t="s">
        <v>16</v>
      </c>
      <c r="C11" s="142"/>
      <c r="D11" s="40" t="str">
        <f>'見積書（税込）'!D11</f>
        <v>銀行振込（当社指定口座）</v>
      </c>
      <c r="E11" s="3"/>
      <c r="F11" s="25"/>
      <c r="G11" s="2"/>
    </row>
    <row r="12" spans="2:25" ht="20.100000000000001" customHeight="1">
      <c r="B12" s="142" t="s">
        <v>17</v>
      </c>
      <c r="C12" s="142"/>
      <c r="D12" s="40" t="str">
        <f>'見積書（税込）'!D12</f>
        <v>検収月の翌月末迄</v>
      </c>
      <c r="E12" s="3"/>
      <c r="F12" s="25"/>
    </row>
    <row r="13" spans="2:25" ht="20.100000000000001" customHeight="1">
      <c r="B13" s="142" t="s">
        <v>2</v>
      </c>
      <c r="C13" s="142"/>
      <c r="D13" s="40" t="str">
        <f>'見積書（税込）'!D13</f>
        <v>3ヶ月</v>
      </c>
      <c r="E13" s="24"/>
      <c r="F13" s="17"/>
      <c r="K13" s="41"/>
    </row>
    <row r="14" spans="2:25" ht="20.100000000000001" customHeight="1">
      <c r="B14" s="14"/>
      <c r="C14" s="14"/>
      <c r="D14" s="14"/>
      <c r="E14" s="14"/>
      <c r="F14" s="14"/>
      <c r="G14" s="14"/>
      <c r="H14" s="14"/>
      <c r="I14" s="14"/>
      <c r="J14" s="14"/>
      <c r="X14" s="4"/>
    </row>
    <row r="15" spans="2:25" ht="24" customHeight="1">
      <c r="B15" s="140" t="s">
        <v>18</v>
      </c>
      <c r="C15" s="140"/>
      <c r="D15" s="140"/>
      <c r="E15" s="152" t="str">
        <f>'見積書（税込）'!E15:K15</f>
        <v>VCT励磁特性測定装置開発(3ch)</v>
      </c>
      <c r="F15" s="153"/>
      <c r="G15" s="153"/>
      <c r="H15" s="153"/>
      <c r="I15" s="153"/>
      <c r="J15" s="153"/>
      <c r="K15" s="154"/>
      <c r="P15" s="5"/>
      <c r="Q15" s="4"/>
      <c r="R15" s="4"/>
      <c r="S15" s="4"/>
      <c r="T15" s="4"/>
      <c r="U15" s="4"/>
      <c r="X15" s="4"/>
    </row>
    <row r="16" spans="2:25" s="6" customFormat="1" ht="18.600000000000001" customHeight="1">
      <c r="B16" s="178" t="s">
        <v>25</v>
      </c>
      <c r="C16" s="179"/>
      <c r="D16" s="179"/>
      <c r="E16" s="179"/>
      <c r="F16" s="179"/>
      <c r="G16" s="180"/>
      <c r="H16" s="55" t="s">
        <v>3</v>
      </c>
      <c r="I16" s="55" t="s">
        <v>4</v>
      </c>
      <c r="J16" s="55" t="s">
        <v>6</v>
      </c>
      <c r="K16" s="55" t="s">
        <v>5</v>
      </c>
      <c r="P16" s="4"/>
      <c r="Q16" s="4"/>
      <c r="R16" s="4"/>
      <c r="S16" s="4"/>
      <c r="T16" s="4"/>
      <c r="U16" s="4"/>
      <c r="V16" s="4"/>
      <c r="W16" s="1"/>
      <c r="X16" s="4"/>
      <c r="Y16" s="9"/>
    </row>
    <row r="17" spans="2:24" ht="20.100000000000001" customHeight="1">
      <c r="B17" s="129" t="str">
        <f>'見積書（税込）'!B17</f>
        <v>1.</v>
      </c>
      <c r="C17" s="155" t="str">
        <f>'見積書（税込）'!C17:G17</f>
        <v>3CH VCT励磁特性測定装置開発</v>
      </c>
      <c r="D17" s="155"/>
      <c r="E17" s="155"/>
      <c r="F17" s="155"/>
      <c r="G17" s="156"/>
      <c r="H17" s="19">
        <f>'見積書（税込）'!H17</f>
        <v>1</v>
      </c>
      <c r="I17" s="20" t="str">
        <f>'見積書（税込）'!I17</f>
        <v>式</v>
      </c>
      <c r="J17" s="22">
        <f>'見積書（税込）'!J17</f>
        <v>3000000</v>
      </c>
      <c r="K17" s="23">
        <f>'見積書（税込）'!K17</f>
        <v>3000000</v>
      </c>
      <c r="P17" s="4"/>
      <c r="Q17" s="4"/>
      <c r="R17" s="4"/>
      <c r="S17" s="4"/>
      <c r="T17" s="4"/>
      <c r="U17" s="4"/>
      <c r="V17" s="4"/>
      <c r="X17" s="4"/>
    </row>
    <row r="18" spans="2:24" ht="20.100000000000001" customHeight="1">
      <c r="B18" s="130" t="str">
        <f>'見積書（税込）'!B18</f>
        <v>2.</v>
      </c>
      <c r="C18" s="150" t="str">
        <f>'見積書（税込）'!C18:G18</f>
        <v>PCR6000E USBボード</v>
      </c>
      <c r="D18" s="150"/>
      <c r="E18" s="150"/>
      <c r="F18" s="150"/>
      <c r="G18" s="151"/>
      <c r="H18" s="36">
        <f>'見積書（税込）'!H18</f>
        <v>1</v>
      </c>
      <c r="I18" s="37" t="str">
        <f>'見積書（税込）'!I18</f>
        <v>台</v>
      </c>
      <c r="J18" s="73">
        <f>'見積書（税込）'!J18</f>
        <v>22000</v>
      </c>
      <c r="K18" s="74">
        <f>'見積書（税込）'!K18</f>
        <v>22000</v>
      </c>
      <c r="P18" s="4"/>
      <c r="Q18" s="4"/>
      <c r="R18" s="4"/>
      <c r="S18" s="4"/>
      <c r="T18" s="57"/>
      <c r="U18" s="82"/>
      <c r="V18" s="4"/>
      <c r="X18" s="4"/>
    </row>
    <row r="19" spans="2:24" ht="20.100000000000001" customHeight="1">
      <c r="B19" s="130" t="str">
        <f>'見積書（税込）'!B19</f>
        <v>3.</v>
      </c>
      <c r="C19" s="150" t="str">
        <f>'見積書（税込）'!C19:G19</f>
        <v>レンタル料金（PCR6000E,WT310）(1か月)</v>
      </c>
      <c r="D19" s="150"/>
      <c r="E19" s="150"/>
      <c r="F19" s="150"/>
      <c r="G19" s="151"/>
      <c r="H19" s="36">
        <f>'見積書（税込）'!H19</f>
        <v>1</v>
      </c>
      <c r="I19" s="37" t="str">
        <f>'見積書（税込）'!I19</f>
        <v>式</v>
      </c>
      <c r="J19" s="73">
        <f>'見積書（税込）'!J19</f>
        <v>450000</v>
      </c>
      <c r="K19" s="74">
        <f>'見積書（税込）'!K19</f>
        <v>450000</v>
      </c>
      <c r="P19" s="4"/>
      <c r="Q19" s="4"/>
      <c r="R19" s="4"/>
      <c r="S19" s="4"/>
      <c r="T19" s="57"/>
      <c r="U19" s="82"/>
      <c r="V19" s="4"/>
      <c r="X19" s="4"/>
    </row>
    <row r="20" spans="2:24" ht="20.100000000000001" customHeight="1">
      <c r="B20" s="130">
        <f>'見積書（税込）'!B20</f>
        <v>0</v>
      </c>
      <c r="C20" s="150" t="str">
        <f>'見積書（税込）'!C20:G20</f>
        <v>以下余白</v>
      </c>
      <c r="D20" s="150"/>
      <c r="E20" s="150"/>
      <c r="F20" s="150"/>
      <c r="G20" s="151"/>
      <c r="H20" s="36">
        <f>'見積書（税込）'!H20</f>
        <v>0</v>
      </c>
      <c r="I20" s="37">
        <f>'見積書（税込）'!I20</f>
        <v>0</v>
      </c>
      <c r="J20" s="73">
        <f>'見積書（税込）'!J20</f>
        <v>0</v>
      </c>
      <c r="K20" s="74">
        <f>'見積書（税込）'!K20</f>
        <v>0</v>
      </c>
      <c r="P20" s="4"/>
      <c r="Q20" s="4"/>
      <c r="R20" s="4"/>
      <c r="S20" s="4"/>
      <c r="T20" s="57"/>
      <c r="U20" s="82"/>
      <c r="V20" s="4"/>
    </row>
    <row r="21" spans="2:24" ht="20.100000000000001" customHeight="1">
      <c r="B21" s="130">
        <f>'見積書（税込）'!B21</f>
        <v>0</v>
      </c>
      <c r="C21" s="150">
        <f>'見積書（税込）'!C21:G21</f>
        <v>0</v>
      </c>
      <c r="D21" s="150"/>
      <c r="E21" s="150"/>
      <c r="F21" s="150"/>
      <c r="G21" s="151"/>
      <c r="H21" s="36">
        <f>'見積書（税込）'!H21</f>
        <v>0</v>
      </c>
      <c r="I21" s="37">
        <f>'見積書（税込）'!I21</f>
        <v>0</v>
      </c>
      <c r="J21" s="73">
        <f>'見積書（税込）'!J21</f>
        <v>0</v>
      </c>
      <c r="K21" s="74">
        <f>'見積書（税込）'!K21</f>
        <v>0</v>
      </c>
      <c r="P21" s="4"/>
      <c r="Q21" s="4"/>
      <c r="R21" s="4"/>
      <c r="S21" s="4"/>
      <c r="T21" s="57"/>
      <c r="U21" s="82"/>
      <c r="V21" s="4"/>
      <c r="X21" s="63"/>
    </row>
    <row r="22" spans="2:24" ht="20.100000000000001" customHeight="1">
      <c r="B22" s="130">
        <f>'見積書（税込）'!B22</f>
        <v>0</v>
      </c>
      <c r="C22" s="150">
        <f>'見積書（税込）'!C22:G22</f>
        <v>0</v>
      </c>
      <c r="D22" s="150"/>
      <c r="E22" s="150"/>
      <c r="F22" s="150"/>
      <c r="G22" s="151"/>
      <c r="H22" s="36">
        <f>'見積書（税込）'!H22</f>
        <v>0</v>
      </c>
      <c r="I22" s="37">
        <f>'見積書（税込）'!I22</f>
        <v>0</v>
      </c>
      <c r="J22" s="73">
        <f>'見積書（税込）'!J22</f>
        <v>0</v>
      </c>
      <c r="K22" s="74">
        <f>'見積書（税込）'!K22</f>
        <v>0</v>
      </c>
      <c r="P22" s="4"/>
      <c r="Q22" s="4"/>
      <c r="R22" s="4"/>
      <c r="S22" s="4"/>
      <c r="T22" s="57"/>
      <c r="U22" s="82"/>
      <c r="V22" s="4"/>
      <c r="X22" s="4"/>
    </row>
    <row r="23" spans="2:24" ht="20.100000000000001" customHeight="1">
      <c r="B23" s="130">
        <f>'見積書（税込）'!B23</f>
        <v>0</v>
      </c>
      <c r="C23" s="150">
        <f>'見積書（税込）'!C23:G23</f>
        <v>0</v>
      </c>
      <c r="D23" s="150"/>
      <c r="E23" s="150"/>
      <c r="F23" s="150"/>
      <c r="G23" s="151"/>
      <c r="H23" s="36">
        <f>'見積書（税込）'!H23</f>
        <v>0</v>
      </c>
      <c r="I23" s="37">
        <f>'見積書（税込）'!I23</f>
        <v>0</v>
      </c>
      <c r="J23" s="73">
        <f>'見積書（税込）'!J23</f>
        <v>0</v>
      </c>
      <c r="K23" s="74">
        <f>'見積書（税込）'!K23</f>
        <v>0</v>
      </c>
      <c r="P23" s="4"/>
      <c r="Q23" s="4"/>
      <c r="R23" s="4"/>
      <c r="S23" s="4"/>
      <c r="T23" s="70"/>
      <c r="U23" s="82"/>
      <c r="V23" s="4"/>
      <c r="X23" s="4"/>
    </row>
    <row r="24" spans="2:24" ht="20.100000000000001" customHeight="1">
      <c r="B24" s="130">
        <f>'見積書（税込）'!B24</f>
        <v>0</v>
      </c>
      <c r="C24" s="150">
        <f>'見積書（税込）'!C24:G24</f>
        <v>0</v>
      </c>
      <c r="D24" s="150"/>
      <c r="E24" s="150"/>
      <c r="F24" s="150"/>
      <c r="G24" s="151"/>
      <c r="H24" s="36">
        <f>'見積書（税込）'!H24</f>
        <v>0</v>
      </c>
      <c r="I24" s="37">
        <f>'見積書（税込）'!I24</f>
        <v>0</v>
      </c>
      <c r="J24" s="73">
        <f>'見積書（税込）'!J24</f>
        <v>0</v>
      </c>
      <c r="K24" s="74">
        <f>'見積書（税込）'!K24</f>
        <v>0</v>
      </c>
      <c r="P24" s="4"/>
      <c r="Q24" s="4"/>
      <c r="R24" s="4"/>
      <c r="S24" s="4"/>
      <c r="T24" s="4"/>
      <c r="U24" s="4"/>
      <c r="V24" s="57"/>
      <c r="X24" s="4"/>
    </row>
    <row r="25" spans="2:24" ht="20.100000000000001" customHeight="1">
      <c r="B25" s="130">
        <f>'見積書（税込）'!B25</f>
        <v>0</v>
      </c>
      <c r="C25" s="150">
        <f>'見積書（税込）'!C25:G25</f>
        <v>0</v>
      </c>
      <c r="D25" s="150"/>
      <c r="E25" s="150"/>
      <c r="F25" s="150"/>
      <c r="G25" s="151"/>
      <c r="H25" s="36">
        <f>'見積書（税込）'!H25</f>
        <v>0</v>
      </c>
      <c r="I25" s="37">
        <f>'見積書（税込）'!I25</f>
        <v>0</v>
      </c>
      <c r="J25" s="73">
        <f>'見積書（税込）'!J25</f>
        <v>0</v>
      </c>
      <c r="K25" s="74">
        <f>'見積書（税込）'!K25</f>
        <v>0</v>
      </c>
      <c r="P25" s="4"/>
      <c r="Q25" s="4"/>
      <c r="R25" s="57"/>
      <c r="S25" s="57"/>
      <c r="T25" s="110"/>
      <c r="U25" s="57"/>
      <c r="V25" s="4"/>
      <c r="X25" s="4"/>
    </row>
    <row r="26" spans="2:24" ht="20.100000000000001" customHeight="1">
      <c r="B26" s="130">
        <f>'見積書（税込）'!B26</f>
        <v>0</v>
      </c>
      <c r="C26" s="150">
        <f>'見積書（税込）'!C26:G26</f>
        <v>0</v>
      </c>
      <c r="D26" s="150"/>
      <c r="E26" s="150"/>
      <c r="F26" s="150"/>
      <c r="G26" s="151"/>
      <c r="H26" s="36">
        <f>'見積書（税込）'!H26</f>
        <v>0</v>
      </c>
      <c r="I26" s="37">
        <f>'見積書（税込）'!I26</f>
        <v>0</v>
      </c>
      <c r="J26" s="73">
        <f>'見積書（税込）'!J26</f>
        <v>0</v>
      </c>
      <c r="K26" s="74">
        <f>'見積書（税込）'!K26</f>
        <v>0</v>
      </c>
      <c r="P26" s="4"/>
      <c r="Q26" s="4"/>
      <c r="R26" s="4"/>
      <c r="S26" s="57"/>
      <c r="T26" s="57"/>
      <c r="U26" s="82"/>
      <c r="V26" s="112"/>
      <c r="X26" s="4"/>
    </row>
    <row r="27" spans="2:24" ht="20.100000000000001" customHeight="1">
      <c r="B27" s="127">
        <f>'見積書（税込）'!B27</f>
        <v>0</v>
      </c>
      <c r="C27" s="150">
        <f>'見積書（税込）'!C27:G27</f>
        <v>0</v>
      </c>
      <c r="D27" s="150"/>
      <c r="E27" s="150"/>
      <c r="F27" s="150"/>
      <c r="G27" s="151"/>
      <c r="H27" s="36">
        <f>'見積書（税込）'!H27</f>
        <v>0</v>
      </c>
      <c r="I27" s="37">
        <f>'見積書（税込）'!I27</f>
        <v>0</v>
      </c>
      <c r="J27" s="73">
        <f>'見積書（税込）'!J27</f>
        <v>0</v>
      </c>
      <c r="K27" s="74">
        <f>'見積書（税込）'!K27</f>
        <v>0</v>
      </c>
      <c r="P27" s="4"/>
      <c r="Q27" s="4"/>
      <c r="R27" s="4"/>
      <c r="S27" s="57"/>
      <c r="T27" s="57"/>
      <c r="U27" s="82"/>
      <c r="V27" s="113"/>
      <c r="X27" s="4"/>
    </row>
    <row r="28" spans="2:24" ht="20.100000000000001" customHeight="1">
      <c r="B28" s="127">
        <f>'見積書（税込）'!B28</f>
        <v>0</v>
      </c>
      <c r="C28" s="150">
        <f>'見積書（税込）'!C28:G28</f>
        <v>0</v>
      </c>
      <c r="D28" s="150"/>
      <c r="E28" s="150"/>
      <c r="F28" s="150"/>
      <c r="G28" s="151"/>
      <c r="H28" s="36">
        <f>'見積書（税込）'!H28</f>
        <v>0</v>
      </c>
      <c r="I28" s="37">
        <f>'見積書（税込）'!I28</f>
        <v>0</v>
      </c>
      <c r="J28" s="73">
        <f>'見積書（税込）'!J28</f>
        <v>0</v>
      </c>
      <c r="K28" s="74">
        <f>'見積書（税込）'!K28</f>
        <v>0</v>
      </c>
      <c r="P28" s="4"/>
      <c r="Q28" s="4"/>
      <c r="R28" s="4"/>
      <c r="S28" s="57"/>
      <c r="T28" s="57"/>
      <c r="U28" s="82"/>
      <c r="V28" s="112"/>
      <c r="X28" s="4"/>
    </row>
    <row r="29" spans="2:24" ht="20.100000000000001" customHeight="1">
      <c r="B29" s="128">
        <f>'見積書（税込）'!B29</f>
        <v>0</v>
      </c>
      <c r="C29" s="175">
        <f>'見積書（税込）'!C29:G29</f>
        <v>0</v>
      </c>
      <c r="D29" s="175"/>
      <c r="E29" s="175"/>
      <c r="F29" s="175"/>
      <c r="G29" s="176"/>
      <c r="H29" s="76">
        <f>'見積書（税込）'!H29</f>
        <v>0</v>
      </c>
      <c r="I29" s="77">
        <f>'見積書（税込）'!I29</f>
        <v>0</v>
      </c>
      <c r="J29" s="78">
        <f>'見積書（税込）'!J29</f>
        <v>0</v>
      </c>
      <c r="K29" s="79">
        <f>'見積書（税込）'!K29</f>
        <v>0</v>
      </c>
      <c r="P29" s="4"/>
      <c r="Q29" s="4"/>
      <c r="R29" s="4"/>
      <c r="S29" s="57"/>
      <c r="T29" s="57"/>
      <c r="U29" s="82"/>
      <c r="X29" s="4"/>
    </row>
    <row r="30" spans="2:24" ht="20.100000000000001" customHeight="1">
      <c r="B30" s="13"/>
      <c r="C30" s="13"/>
      <c r="D30" s="13"/>
      <c r="E30" s="13"/>
      <c r="F30" s="13"/>
      <c r="G30" s="28"/>
      <c r="H30" s="177" t="s">
        <v>35</v>
      </c>
      <c r="I30" s="177"/>
      <c r="J30" s="177"/>
      <c r="K30" s="21">
        <f>ROUNDDOWN(SUM(K17:K29),0)</f>
        <v>3472000</v>
      </c>
      <c r="P30" s="4"/>
      <c r="Q30" s="4"/>
      <c r="R30" s="4"/>
      <c r="S30" s="57"/>
      <c r="T30" s="57"/>
      <c r="U30" s="82"/>
      <c r="V30" s="113"/>
      <c r="X30" s="4"/>
    </row>
    <row r="31" spans="2:24" ht="20.100000000000001" customHeight="1">
      <c r="H31" s="9" t="s">
        <v>147</v>
      </c>
      <c r="I31" s="6"/>
      <c r="J31" s="6"/>
      <c r="K31" s="26"/>
      <c r="P31" s="4"/>
      <c r="Q31" s="4"/>
      <c r="R31" s="4"/>
      <c r="S31" s="57"/>
      <c r="T31" s="57"/>
      <c r="U31" s="82"/>
      <c r="V31" s="4"/>
      <c r="X31" s="4"/>
    </row>
    <row r="32" spans="2:24" ht="15" customHeight="1">
      <c r="B32" s="9" t="s">
        <v>36</v>
      </c>
      <c r="T32" s="70"/>
      <c r="U32" s="111"/>
      <c r="W32" s="4"/>
    </row>
    <row r="33" spans="2:23" ht="19.5" customHeight="1">
      <c r="B33" s="27" t="str">
        <f>'見積書（税込）'!B34</f>
        <v>※</v>
      </c>
      <c r="C33" s="13"/>
      <c r="D33" s="13"/>
      <c r="E33" s="13"/>
      <c r="F33" s="13"/>
      <c r="G33" s="13"/>
      <c r="H33" s="13"/>
      <c r="I33" s="13"/>
      <c r="J33" s="13"/>
      <c r="K33" s="28"/>
      <c r="P33" s="4"/>
      <c r="W33" s="4"/>
    </row>
    <row r="34" spans="2:23" ht="20.100000000000001" customHeight="1">
      <c r="B34" s="29">
        <f>'見積書（税込）'!B35</f>
        <v>0</v>
      </c>
      <c r="D34" s="26"/>
      <c r="E34" s="26"/>
      <c r="F34" s="26"/>
      <c r="G34" s="9"/>
      <c r="H34" s="9"/>
      <c r="I34" s="9"/>
      <c r="J34" s="9"/>
      <c r="K34" s="30"/>
      <c r="W34" s="4"/>
    </row>
    <row r="35" spans="2:23" ht="20.100000000000001" customHeight="1">
      <c r="B35" s="29">
        <f>'見積書（税込）'!B36</f>
        <v>0</v>
      </c>
      <c r="D35" s="26"/>
      <c r="E35" s="26"/>
      <c r="F35" s="26"/>
      <c r="G35" s="9"/>
      <c r="H35" s="9"/>
      <c r="I35" s="9"/>
      <c r="J35" s="9"/>
      <c r="K35" s="30"/>
      <c r="W35" s="4"/>
    </row>
    <row r="36" spans="2:23" ht="20.100000000000001" customHeight="1">
      <c r="B36" s="29">
        <f>'見積書（税込）'!B37</f>
        <v>0</v>
      </c>
      <c r="D36" s="26"/>
      <c r="E36" s="26"/>
      <c r="F36" s="26"/>
      <c r="G36" s="9"/>
      <c r="H36" s="9"/>
      <c r="I36" s="9"/>
      <c r="J36" s="9"/>
      <c r="K36" s="30"/>
      <c r="W36" s="4"/>
    </row>
    <row r="37" spans="2:23" ht="20.100000000000001" customHeight="1">
      <c r="B37" s="29">
        <f>'見積書（税込）'!B38</f>
        <v>0</v>
      </c>
      <c r="D37" s="26"/>
      <c r="E37" s="26"/>
      <c r="F37" s="26"/>
      <c r="G37" s="9"/>
      <c r="H37" s="9"/>
      <c r="I37" s="9"/>
      <c r="J37" s="9"/>
      <c r="K37" s="30"/>
      <c r="W37" s="4"/>
    </row>
    <row r="38" spans="2:23" ht="20.100000000000001" customHeight="1">
      <c r="B38" s="32"/>
      <c r="C38" s="24"/>
      <c r="D38" s="24"/>
      <c r="E38" s="24"/>
      <c r="F38" s="24"/>
      <c r="G38" s="24"/>
      <c r="H38" s="24"/>
      <c r="I38" s="24"/>
      <c r="J38" s="24"/>
      <c r="K38" s="33"/>
    </row>
    <row r="39" spans="2:23" ht="20.100000000000001" customHeight="1"/>
  </sheetData>
  <mergeCells count="32">
    <mergeCell ref="B1:H1"/>
    <mergeCell ref="J1:K1"/>
    <mergeCell ref="J2:K2"/>
    <mergeCell ref="B3:G4"/>
    <mergeCell ref="I3:K4"/>
    <mergeCell ref="B2:G2"/>
    <mergeCell ref="B5:G6"/>
    <mergeCell ref="B11:C11"/>
    <mergeCell ref="B12:C12"/>
    <mergeCell ref="B13:C13"/>
    <mergeCell ref="B15:D15"/>
    <mergeCell ref="E15:K15"/>
    <mergeCell ref="I5:K5"/>
    <mergeCell ref="B16:G16"/>
    <mergeCell ref="B7:D7"/>
    <mergeCell ref="E7:F7"/>
    <mergeCell ref="B9:C9"/>
    <mergeCell ref="B10:C10"/>
    <mergeCell ref="C17:G17"/>
    <mergeCell ref="C18:G18"/>
    <mergeCell ref="C19:G19"/>
    <mergeCell ref="C20:G20"/>
    <mergeCell ref="C21:G21"/>
    <mergeCell ref="C27:G27"/>
    <mergeCell ref="C28:G28"/>
    <mergeCell ref="C29:G29"/>
    <mergeCell ref="H30:J30"/>
    <mergeCell ref="C22:G22"/>
    <mergeCell ref="C23:G23"/>
    <mergeCell ref="C24:G24"/>
    <mergeCell ref="C25:G25"/>
    <mergeCell ref="C26:G26"/>
  </mergeCells>
  <phoneticPr fontId="3"/>
  <conditionalFormatting sqref="B2:G2">
    <cfRule type="containsText" dxfId="1" priority="1" operator="containsText" text="エラー">
      <formula>NOT(ISERROR(SEARCH("エラー",B2)))</formula>
    </cfRule>
  </conditionalFormatting>
  <pageMargins left="0.39370078740157483" right="0.19685039370078741" top="0.39370078740157483" bottom="0.39370078740157483" header="0.19685039370078741" footer="0.19685039370078741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B1:Q40"/>
  <sheetViews>
    <sheetView showZeros="0" showWhiteSpace="0" view="pageBreakPreview" zoomScale="85" zoomScaleNormal="100" zoomScaleSheetLayoutView="85" workbookViewId="0">
      <selection activeCell="Q22" sqref="Q22"/>
    </sheetView>
  </sheetViews>
  <sheetFormatPr defaultColWidth="8.75" defaultRowHeight="18"/>
  <cols>
    <col min="1" max="1" width="3.125" style="1" customWidth="1"/>
    <col min="2" max="4" width="4.625" style="1" customWidth="1"/>
    <col min="5" max="7" width="10.625" style="1" customWidth="1"/>
    <col min="8" max="8" width="5.25" style="1" customWidth="1"/>
    <col min="9" max="9" width="5.5" style="1" customWidth="1"/>
    <col min="10" max="10" width="12.625" style="1" customWidth="1"/>
    <col min="11" max="11" width="13.375" style="1" customWidth="1"/>
    <col min="12" max="12" width="3.125" style="1" customWidth="1"/>
    <col min="13" max="14" width="6" style="1" customWidth="1"/>
    <col min="15" max="16384" width="8.75" style="1"/>
  </cols>
  <sheetData>
    <row r="1" spans="2:17" ht="30" customHeight="1">
      <c r="B1" s="190" t="s">
        <v>94</v>
      </c>
      <c r="C1" s="190"/>
      <c r="D1" s="190"/>
      <c r="E1" s="190"/>
      <c r="F1" s="190"/>
      <c r="G1" s="190"/>
      <c r="H1" s="190"/>
      <c r="I1" s="61"/>
      <c r="J1" s="122" t="s">
        <v>177</v>
      </c>
      <c r="K1" s="123">
        <f ca="1">TODAY()</f>
        <v>45876</v>
      </c>
      <c r="N1" s="114" t="s">
        <v>135</v>
      </c>
      <c r="O1" s="14"/>
    </row>
    <row r="2" spans="2:17" ht="15" customHeight="1">
      <c r="B2" s="166" t="str">
        <f>IF(COUNTIF(B3,"*御中"),"",IF(COUNTIF(B3,"*様"),"","エラー：御中または様を入力してください"))</f>
        <v/>
      </c>
      <c r="C2" s="166"/>
      <c r="D2" s="166"/>
      <c r="E2" s="166"/>
      <c r="F2" s="166"/>
      <c r="G2" s="166"/>
      <c r="H2" s="11"/>
      <c r="I2" s="11"/>
      <c r="J2" s="145"/>
      <c r="K2" s="145"/>
      <c r="L2" s="12"/>
      <c r="N2" s="114" t="s">
        <v>136</v>
      </c>
    </row>
    <row r="3" spans="2:17" ht="28.35" customHeight="1" thickBot="1">
      <c r="B3" s="149" t="str">
        <f>'見積書（税込）'!B3:G3</f>
        <v>日本測器株式会社　　御中</v>
      </c>
      <c r="C3" s="149"/>
      <c r="D3" s="149"/>
      <c r="E3" s="149"/>
      <c r="F3" s="149"/>
      <c r="G3" s="149"/>
      <c r="H3" s="15"/>
      <c r="I3" s="143" t="s">
        <v>26</v>
      </c>
      <c r="J3" s="143"/>
      <c r="K3" s="143"/>
    </row>
    <row r="4" spans="2:17" ht="9.9499999999999993" customHeight="1" thickBot="1">
      <c r="B4" s="149"/>
      <c r="C4" s="149"/>
      <c r="D4" s="149"/>
      <c r="E4" s="149"/>
      <c r="F4" s="149"/>
      <c r="G4" s="149"/>
      <c r="I4" s="143"/>
      <c r="J4" s="143"/>
      <c r="K4" s="143"/>
    </row>
    <row r="5" spans="2:17" ht="20.100000000000001" customHeight="1">
      <c r="B5" s="142" t="s">
        <v>95</v>
      </c>
      <c r="C5" s="142"/>
      <c r="D5" s="142"/>
      <c r="E5" s="142"/>
      <c r="F5" s="142"/>
      <c r="G5" s="142"/>
      <c r="I5" s="191" t="s">
        <v>146</v>
      </c>
      <c r="J5" s="191"/>
      <c r="K5" s="191"/>
    </row>
    <row r="6" spans="2:17" ht="20.100000000000001" customHeight="1">
      <c r="B6" s="142"/>
      <c r="C6" s="142"/>
      <c r="D6" s="142"/>
      <c r="E6" s="142"/>
      <c r="F6" s="142"/>
      <c r="G6" s="142"/>
      <c r="H6" s="10"/>
      <c r="I6" s="1" t="s">
        <v>27</v>
      </c>
    </row>
    <row r="7" spans="2:17" ht="20.100000000000001" customHeight="1" thickBot="1">
      <c r="B7" s="146" t="s">
        <v>149</v>
      </c>
      <c r="C7" s="146"/>
      <c r="D7" s="146"/>
      <c r="E7" s="141">
        <f>K32</f>
        <v>3819200</v>
      </c>
      <c r="F7" s="141"/>
      <c r="G7" s="59" t="s">
        <v>29</v>
      </c>
      <c r="H7" s="6"/>
      <c r="I7" s="1" t="s">
        <v>28</v>
      </c>
    </row>
    <row r="8" spans="2:17" ht="20.100000000000001" customHeight="1" thickTop="1">
      <c r="G8" s="2"/>
      <c r="I8" s="1" t="s">
        <v>116</v>
      </c>
      <c r="J8" s="1" t="s">
        <v>117</v>
      </c>
    </row>
    <row r="9" spans="2:17" ht="20.100000000000001" customHeight="1">
      <c r="B9" s="142" t="s">
        <v>96</v>
      </c>
      <c r="C9" s="142"/>
      <c r="D9" s="40"/>
      <c r="E9" s="24"/>
      <c r="F9" s="16"/>
      <c r="G9" s="2"/>
      <c r="I9" s="1" t="s">
        <v>115</v>
      </c>
      <c r="J9" s="1" t="s">
        <v>118</v>
      </c>
    </row>
    <row r="10" spans="2:17" ht="20.100000000000001" customHeight="1">
      <c r="B10" s="142" t="s">
        <v>1</v>
      </c>
      <c r="C10" s="142"/>
      <c r="D10" s="3" t="str">
        <f>'見積書（税込）'!D10</f>
        <v>御社</v>
      </c>
      <c r="E10" s="3"/>
      <c r="F10" s="25"/>
    </row>
    <row r="11" spans="2:17" ht="20.100000000000001" customHeight="1">
      <c r="B11" s="142" t="s">
        <v>16</v>
      </c>
      <c r="C11" s="142"/>
      <c r="D11" s="3" t="str">
        <f>'見積書（税込）'!D11</f>
        <v>銀行振込（当社指定口座）</v>
      </c>
      <c r="E11" s="3"/>
      <c r="F11" s="25"/>
      <c r="G11" s="2"/>
    </row>
    <row r="12" spans="2:17" ht="20.100000000000001" customHeight="1">
      <c r="B12" s="142" t="s">
        <v>17</v>
      </c>
      <c r="C12" s="142"/>
      <c r="D12" s="3" t="str">
        <f>'見積書（税込）'!D12</f>
        <v>検収月の翌月末迄</v>
      </c>
      <c r="E12" s="3"/>
      <c r="F12" s="25"/>
      <c r="I12" s="71"/>
      <c r="J12" s="72"/>
    </row>
    <row r="13" spans="2:17" ht="20.100000000000001" customHeight="1">
      <c r="B13" s="142"/>
      <c r="C13" s="142"/>
      <c r="D13" s="13"/>
      <c r="E13" s="13"/>
      <c r="F13" s="68"/>
      <c r="K13" s="41"/>
    </row>
    <row r="14" spans="2:17" ht="20.100000000000001" customHeight="1">
      <c r="B14" s="188" t="s">
        <v>97</v>
      </c>
      <c r="C14" s="188"/>
      <c r="D14" s="188"/>
      <c r="E14" s="189" t="str">
        <f>'見積書（税込）'!J2</f>
        <v>No.2500216</v>
      </c>
      <c r="F14" s="189"/>
      <c r="G14" s="189"/>
      <c r="H14" s="189"/>
      <c r="I14" s="189"/>
      <c r="J14" s="189"/>
      <c r="K14" s="189"/>
      <c r="P14" s="4"/>
    </row>
    <row r="15" spans="2:17" ht="20.100000000000001" customHeight="1">
      <c r="B15" s="140" t="s">
        <v>18</v>
      </c>
      <c r="C15" s="140"/>
      <c r="D15" s="140"/>
      <c r="E15" s="152" t="s">
        <v>68</v>
      </c>
      <c r="F15" s="153"/>
      <c r="G15" s="153"/>
      <c r="H15" s="153"/>
      <c r="I15" s="153"/>
      <c r="J15" s="153"/>
      <c r="K15" s="154"/>
      <c r="P15" s="4"/>
    </row>
    <row r="16" spans="2:17" s="6" customFormat="1" ht="18.600000000000001" customHeight="1">
      <c r="B16" s="185" t="s">
        <v>25</v>
      </c>
      <c r="C16" s="186"/>
      <c r="D16" s="186"/>
      <c r="E16" s="186"/>
      <c r="F16" s="186"/>
      <c r="G16" s="187"/>
      <c r="H16" s="69" t="s">
        <v>3</v>
      </c>
      <c r="I16" s="69" t="s">
        <v>4</v>
      </c>
      <c r="J16" s="69" t="s">
        <v>6</v>
      </c>
      <c r="K16" s="69" t="s">
        <v>5</v>
      </c>
      <c r="O16" s="1"/>
      <c r="P16" s="4"/>
      <c r="Q16" s="9"/>
    </row>
    <row r="17" spans="2:16" ht="20.100000000000001" customHeight="1">
      <c r="B17" s="18" t="str">
        <f>'見積書（税込）'!B17</f>
        <v>1.</v>
      </c>
      <c r="C17" s="155" t="str">
        <f>'見積書（税込）'!C17:G17</f>
        <v>3CH VCT励磁特性測定装置開発</v>
      </c>
      <c r="D17" s="155"/>
      <c r="E17" s="155"/>
      <c r="F17" s="155"/>
      <c r="G17" s="156"/>
      <c r="H17" s="19">
        <f>'見積書（税込）'!H17</f>
        <v>1</v>
      </c>
      <c r="I17" s="19" t="str">
        <f>'見積書（税込）'!I17</f>
        <v>式</v>
      </c>
      <c r="J17" s="115">
        <f>'見積書（税込）'!J17</f>
        <v>3000000</v>
      </c>
      <c r="K17" s="115">
        <f>'見積書（税込）'!K17</f>
        <v>3000000</v>
      </c>
      <c r="P17" s="4"/>
    </row>
    <row r="18" spans="2:16" ht="20.100000000000001" customHeight="1">
      <c r="B18" s="35" t="str">
        <f>'見積書（税込）'!B18</f>
        <v>2.</v>
      </c>
      <c r="C18" s="150" t="str">
        <f>'見積書（税込）'!C18:G18</f>
        <v>PCR6000E USBボード</v>
      </c>
      <c r="D18" s="150"/>
      <c r="E18" s="150"/>
      <c r="F18" s="150"/>
      <c r="G18" s="151"/>
      <c r="H18" s="36">
        <f>'見積書（税込）'!H18</f>
        <v>1</v>
      </c>
      <c r="I18" s="36" t="str">
        <f>'見積書（税込）'!I18</f>
        <v>台</v>
      </c>
      <c r="J18" s="116">
        <f>'見積書（税込）'!J18</f>
        <v>22000</v>
      </c>
      <c r="K18" s="116">
        <f>'見積書（税込）'!K18</f>
        <v>22000</v>
      </c>
      <c r="P18" s="4"/>
    </row>
    <row r="19" spans="2:16" ht="20.100000000000001" customHeight="1">
      <c r="B19" s="35" t="str">
        <f>'見積書（税込）'!B19</f>
        <v>3.</v>
      </c>
      <c r="C19" s="150" t="str">
        <f>'見積書（税込）'!C19:G19</f>
        <v>レンタル料金（PCR6000E,WT310）(1か月)</v>
      </c>
      <c r="D19" s="150"/>
      <c r="E19" s="150"/>
      <c r="F19" s="150"/>
      <c r="G19" s="151"/>
      <c r="H19" s="36">
        <f>'見積書（税込）'!H19</f>
        <v>1</v>
      </c>
      <c r="I19" s="36" t="str">
        <f>'見積書（税込）'!I19</f>
        <v>式</v>
      </c>
      <c r="J19" s="116">
        <f>'見積書（税込）'!J19</f>
        <v>450000</v>
      </c>
      <c r="K19" s="116">
        <f>'見積書（税込）'!K19</f>
        <v>450000</v>
      </c>
      <c r="P19" s="4"/>
    </row>
    <row r="20" spans="2:16" ht="20.100000000000001" customHeight="1">
      <c r="B20" s="35">
        <f>'見積書（税込）'!B20</f>
        <v>0</v>
      </c>
      <c r="C20" s="150" t="str">
        <f>'見積書（税込）'!C20:G20</f>
        <v>以下余白</v>
      </c>
      <c r="D20" s="150"/>
      <c r="E20" s="150"/>
      <c r="F20" s="150"/>
      <c r="G20" s="151"/>
      <c r="H20" s="36">
        <f>'見積書（税込）'!H20</f>
        <v>0</v>
      </c>
      <c r="I20" s="36">
        <f>'見積書（税込）'!I20</f>
        <v>0</v>
      </c>
      <c r="J20" s="116">
        <f>'見積書（税込）'!J20</f>
        <v>0</v>
      </c>
      <c r="K20" s="116">
        <f>'見積書（税込）'!K20</f>
        <v>0</v>
      </c>
    </row>
    <row r="21" spans="2:16" ht="20.100000000000001" customHeight="1">
      <c r="B21" s="35">
        <f>'見積書（税込）'!B21</f>
        <v>0</v>
      </c>
      <c r="C21" s="150">
        <f>'見積書（税込）'!C21:G21</f>
        <v>0</v>
      </c>
      <c r="D21" s="150"/>
      <c r="E21" s="150"/>
      <c r="F21" s="150"/>
      <c r="G21" s="151"/>
      <c r="H21" s="36">
        <f>'見積書（税込）'!H21</f>
        <v>0</v>
      </c>
      <c r="I21" s="36">
        <f>'見積書（税込）'!I21</f>
        <v>0</v>
      </c>
      <c r="J21" s="116">
        <f>'見積書（税込）'!J21</f>
        <v>0</v>
      </c>
      <c r="K21" s="116">
        <f>'見積書（税込）'!K21</f>
        <v>0</v>
      </c>
      <c r="P21" s="63"/>
    </row>
    <row r="22" spans="2:16" ht="20.100000000000001" customHeight="1">
      <c r="B22" s="35">
        <f>'見積書（税込）'!B22</f>
        <v>0</v>
      </c>
      <c r="C22" s="150">
        <f>'見積書（税込）'!C22:G22</f>
        <v>0</v>
      </c>
      <c r="D22" s="150"/>
      <c r="E22" s="150"/>
      <c r="F22" s="150"/>
      <c r="G22" s="151"/>
      <c r="H22" s="36">
        <f>'見積書（税込）'!H22</f>
        <v>0</v>
      </c>
      <c r="I22" s="36">
        <f>'見積書（税込）'!I22</f>
        <v>0</v>
      </c>
      <c r="J22" s="116">
        <f>'見積書（税込）'!J22</f>
        <v>0</v>
      </c>
      <c r="K22" s="116">
        <f>'見積書（税込）'!K22</f>
        <v>0</v>
      </c>
      <c r="P22" s="4"/>
    </row>
    <row r="23" spans="2:16" ht="20.100000000000001" customHeight="1">
      <c r="B23" s="35">
        <f>'見積書（税込）'!B23</f>
        <v>0</v>
      </c>
      <c r="C23" s="150">
        <f>'見積書（税込）'!C23:G23</f>
        <v>0</v>
      </c>
      <c r="D23" s="150"/>
      <c r="E23" s="150"/>
      <c r="F23" s="150"/>
      <c r="G23" s="151"/>
      <c r="H23" s="36">
        <f>'見積書（税込）'!H23</f>
        <v>0</v>
      </c>
      <c r="I23" s="36">
        <f>'見積書（税込）'!I23</f>
        <v>0</v>
      </c>
      <c r="J23" s="116">
        <f>'見積書（税込）'!J23</f>
        <v>0</v>
      </c>
      <c r="K23" s="116">
        <f>'見積書（税込）'!K23</f>
        <v>0</v>
      </c>
      <c r="P23" s="4"/>
    </row>
    <row r="24" spans="2:16" ht="20.100000000000001" customHeight="1">
      <c r="B24" s="35">
        <f>'見積書（税込）'!B24</f>
        <v>0</v>
      </c>
      <c r="C24" s="150">
        <f>'見積書（税込）'!C24:G24</f>
        <v>0</v>
      </c>
      <c r="D24" s="150"/>
      <c r="E24" s="150"/>
      <c r="F24" s="150"/>
      <c r="G24" s="151"/>
      <c r="H24" s="36">
        <f>'見積書（税込）'!H24</f>
        <v>0</v>
      </c>
      <c r="I24" s="36">
        <f>'見積書（税込）'!I24</f>
        <v>0</v>
      </c>
      <c r="J24" s="116">
        <f>'見積書（税込）'!J24</f>
        <v>0</v>
      </c>
      <c r="K24" s="116">
        <f>'見積書（税込）'!K24</f>
        <v>0</v>
      </c>
      <c r="P24" s="4"/>
    </row>
    <row r="25" spans="2:16" ht="20.100000000000001" customHeight="1">
      <c r="B25" s="35">
        <f>'見積書（税込）'!B25</f>
        <v>0</v>
      </c>
      <c r="C25" s="150">
        <f>'見積書（税込）'!C25:G25</f>
        <v>0</v>
      </c>
      <c r="D25" s="150"/>
      <c r="E25" s="150"/>
      <c r="F25" s="150"/>
      <c r="G25" s="151"/>
      <c r="H25" s="36">
        <f>'見積書（税込）'!H25</f>
        <v>0</v>
      </c>
      <c r="I25" s="36">
        <f>'見積書（税込）'!I25</f>
        <v>0</v>
      </c>
      <c r="J25" s="116">
        <f>'見積書（税込）'!J25</f>
        <v>0</v>
      </c>
      <c r="K25" s="116">
        <f>'見積書（税込）'!K25</f>
        <v>0</v>
      </c>
      <c r="P25" s="4"/>
    </row>
    <row r="26" spans="2:16" ht="20.100000000000001" customHeight="1">
      <c r="B26" s="35">
        <f>'見積書（税込）'!B26</f>
        <v>0</v>
      </c>
      <c r="C26" s="150">
        <f>'見積書（税込）'!C26:G26</f>
        <v>0</v>
      </c>
      <c r="D26" s="150"/>
      <c r="E26" s="150"/>
      <c r="F26" s="150"/>
      <c r="G26" s="151"/>
      <c r="H26" s="36">
        <f>'見積書（税込）'!H26</f>
        <v>0</v>
      </c>
      <c r="I26" s="36">
        <f>'見積書（税込）'!I26</f>
        <v>0</v>
      </c>
      <c r="J26" s="116">
        <f>'見積書（税込）'!J26</f>
        <v>0</v>
      </c>
      <c r="K26" s="116">
        <f>'見積書（税込）'!K26</f>
        <v>0</v>
      </c>
      <c r="P26" s="4"/>
    </row>
    <row r="27" spans="2:16" ht="20.100000000000001" customHeight="1">
      <c r="B27" s="35">
        <f>'見積書（税込）'!B27</f>
        <v>0</v>
      </c>
      <c r="C27" s="150">
        <f>'見積書（税込）'!C27:G27</f>
        <v>0</v>
      </c>
      <c r="D27" s="150"/>
      <c r="E27" s="150"/>
      <c r="F27" s="150"/>
      <c r="G27" s="151"/>
      <c r="H27" s="36">
        <f>'見積書（税込）'!H27</f>
        <v>0</v>
      </c>
      <c r="I27" s="36">
        <f>'見積書（税込）'!I27</f>
        <v>0</v>
      </c>
      <c r="J27" s="116">
        <f>'見積書（税込）'!J27</f>
        <v>0</v>
      </c>
      <c r="K27" s="116">
        <f>'見積書（税込）'!K27</f>
        <v>0</v>
      </c>
      <c r="P27" s="4"/>
    </row>
    <row r="28" spans="2:16" ht="20.100000000000001" customHeight="1">
      <c r="B28" s="35">
        <f>'見積書（税込）'!B28</f>
        <v>0</v>
      </c>
      <c r="C28" s="150">
        <f>'見積書（税込）'!C28:G28</f>
        <v>0</v>
      </c>
      <c r="D28" s="150"/>
      <c r="E28" s="150"/>
      <c r="F28" s="150"/>
      <c r="G28" s="151"/>
      <c r="H28" s="36">
        <f>'見積書（税込）'!H28</f>
        <v>0</v>
      </c>
      <c r="I28" s="36">
        <f>'見積書（税込）'!I28</f>
        <v>0</v>
      </c>
      <c r="J28" s="116">
        <f>'見積書（税込）'!J28</f>
        <v>0</v>
      </c>
      <c r="K28" s="116">
        <f>'見積書（税込）'!K28</f>
        <v>0</v>
      </c>
      <c r="P28" s="4"/>
    </row>
    <row r="29" spans="2:16" ht="20.100000000000001" customHeight="1">
      <c r="B29" s="75">
        <f>'見積書（税込）'!B29</f>
        <v>0</v>
      </c>
      <c r="C29" s="175">
        <f>'見積書（税込）'!C29:G29</f>
        <v>0</v>
      </c>
      <c r="D29" s="175"/>
      <c r="E29" s="175"/>
      <c r="F29" s="175"/>
      <c r="G29" s="176"/>
      <c r="H29" s="76">
        <f>'見積書（税込）'!H29</f>
        <v>0</v>
      </c>
      <c r="I29" s="76">
        <f>'見積書（税込）'!I29</f>
        <v>0</v>
      </c>
      <c r="J29" s="117">
        <f>'見積書（税込）'!J29</f>
        <v>0</v>
      </c>
      <c r="K29" s="117">
        <f>'見積書（税込）'!K29</f>
        <v>0</v>
      </c>
      <c r="P29" s="4"/>
    </row>
    <row r="30" spans="2:16" ht="20.100000000000001" customHeight="1">
      <c r="B30" s="13"/>
      <c r="C30" s="13"/>
      <c r="D30" s="13"/>
      <c r="E30" s="13"/>
      <c r="F30" s="13"/>
      <c r="G30" s="28"/>
      <c r="H30" s="160" t="s">
        <v>35</v>
      </c>
      <c r="I30" s="161"/>
      <c r="J30" s="162"/>
      <c r="K30" s="21">
        <f>ROUNDDOWN(SUM(K17:K29),0)</f>
        <v>3472000</v>
      </c>
      <c r="P30" s="4"/>
    </row>
    <row r="31" spans="2:16" ht="20.100000000000001" customHeight="1">
      <c r="H31" s="160" t="s">
        <v>15</v>
      </c>
      <c r="I31" s="161"/>
      <c r="J31" s="162"/>
      <c r="K31" s="21">
        <f>ROUNDUP(SUM(K17:K29)*0.1,0)</f>
        <v>347200</v>
      </c>
      <c r="P31" s="4"/>
    </row>
    <row r="32" spans="2:16" ht="20.100000000000001" customHeight="1">
      <c r="H32" s="182" t="s">
        <v>7</v>
      </c>
      <c r="I32" s="183"/>
      <c r="J32" s="184"/>
      <c r="K32" s="21">
        <f>K30+K31</f>
        <v>3819200</v>
      </c>
      <c r="O32" s="4"/>
    </row>
    <row r="33" spans="2:15" ht="15" customHeight="1">
      <c r="B33" s="9" t="s">
        <v>36</v>
      </c>
      <c r="O33" s="4"/>
    </row>
    <row r="34" spans="2:15" ht="19.5" customHeight="1">
      <c r="B34" s="27" t="s">
        <v>52</v>
      </c>
      <c r="C34" s="13"/>
      <c r="D34" s="13"/>
      <c r="E34" s="13"/>
      <c r="F34" s="13"/>
      <c r="G34" s="13"/>
      <c r="H34" s="13"/>
      <c r="I34" s="13"/>
      <c r="J34" s="13"/>
      <c r="K34" s="28"/>
      <c r="O34" s="4"/>
    </row>
    <row r="35" spans="2:15" ht="20.100000000000001" customHeight="1">
      <c r="B35" s="29"/>
      <c r="D35" s="26"/>
      <c r="E35" s="26"/>
      <c r="F35" s="26"/>
      <c r="G35" s="9"/>
      <c r="H35" s="9"/>
      <c r="I35" s="9"/>
      <c r="J35" s="9"/>
      <c r="K35" s="30"/>
      <c r="O35" s="4"/>
    </row>
    <row r="36" spans="2:15" ht="20.100000000000001" customHeight="1">
      <c r="B36" s="29"/>
      <c r="D36" s="26"/>
      <c r="E36" s="26"/>
      <c r="F36" s="26"/>
      <c r="G36" s="9"/>
      <c r="H36" s="9"/>
      <c r="I36" s="9"/>
      <c r="J36" s="9"/>
      <c r="K36" s="30"/>
      <c r="O36" s="4"/>
    </row>
    <row r="37" spans="2:15" ht="20.100000000000001" customHeight="1">
      <c r="B37" s="29"/>
      <c r="D37" s="26"/>
      <c r="E37" s="26"/>
      <c r="F37" s="26"/>
      <c r="G37" s="9"/>
      <c r="H37" s="9"/>
      <c r="I37" s="9"/>
      <c r="J37" s="9"/>
      <c r="K37" s="30"/>
      <c r="O37" s="4"/>
    </row>
    <row r="38" spans="2:15" ht="20.100000000000001" customHeight="1">
      <c r="B38" s="29"/>
      <c r="K38" s="31"/>
      <c r="O38" s="4"/>
    </row>
    <row r="39" spans="2:15" ht="20.100000000000001" customHeight="1">
      <c r="B39" s="32"/>
      <c r="C39" s="24"/>
      <c r="D39" s="24"/>
      <c r="E39" s="24"/>
      <c r="F39" s="24"/>
      <c r="G39" s="24"/>
      <c r="H39" s="24"/>
      <c r="I39" s="24"/>
      <c r="J39" s="24"/>
      <c r="K39" s="33"/>
    </row>
    <row r="40" spans="2:15" ht="20.100000000000001" customHeight="1"/>
  </sheetData>
  <mergeCells count="35">
    <mergeCell ref="B1:H1"/>
    <mergeCell ref="J2:K2"/>
    <mergeCell ref="B3:G4"/>
    <mergeCell ref="B5:G6"/>
    <mergeCell ref="I3:K4"/>
    <mergeCell ref="I5:K5"/>
    <mergeCell ref="B2:G2"/>
    <mergeCell ref="B16:G16"/>
    <mergeCell ref="B14:D14"/>
    <mergeCell ref="E14:K14"/>
    <mergeCell ref="B7:D7"/>
    <mergeCell ref="E7:F7"/>
    <mergeCell ref="B9:C9"/>
    <mergeCell ref="B10:C10"/>
    <mergeCell ref="B11:C11"/>
    <mergeCell ref="B12:C12"/>
    <mergeCell ref="B13:C13"/>
    <mergeCell ref="B15:D15"/>
    <mergeCell ref="E15:K15"/>
    <mergeCell ref="C17:G17"/>
    <mergeCell ref="C18:G18"/>
    <mergeCell ref="C19:G19"/>
    <mergeCell ref="C20:G20"/>
    <mergeCell ref="C21:G21"/>
    <mergeCell ref="H32:J32"/>
    <mergeCell ref="C22:G22"/>
    <mergeCell ref="C23:G23"/>
    <mergeCell ref="C24:G24"/>
    <mergeCell ref="C25:G25"/>
    <mergeCell ref="C26:G26"/>
    <mergeCell ref="C27:G27"/>
    <mergeCell ref="C28:G28"/>
    <mergeCell ref="C29:G29"/>
    <mergeCell ref="H30:J30"/>
    <mergeCell ref="H31:J31"/>
  </mergeCells>
  <phoneticPr fontId="3"/>
  <conditionalFormatting sqref="B2:G2">
    <cfRule type="containsText" dxfId="0" priority="1" operator="containsText" text="エラー">
      <formula>NOT(ISERROR(SEARCH("エラー",B2)))</formula>
    </cfRule>
  </conditionalFormatting>
  <pageMargins left="0.39370078740157483" right="0.19685039370078741" top="0.39370078740157483" bottom="0.39370078740157483" header="0.19685039370078741" footer="0.19685039370078741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見積書（税込）</vt:lpstr>
      <vt:lpstr>見積条件書</vt:lpstr>
      <vt:lpstr>見積計算書</vt:lpstr>
      <vt:lpstr>見積書（税抜）</vt:lpstr>
      <vt:lpstr>注文請書</vt:lpstr>
      <vt:lpstr>見積計算書!Print_Area</vt:lpstr>
      <vt:lpstr>'見積書（税込）'!Print_Area</vt:lpstr>
      <vt:lpstr>'見積書（税抜）'!Print_Area</vt:lpstr>
      <vt:lpstr>見積条件書!Print_Area</vt:lpstr>
      <vt:lpstr>注文請書!Print_Area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2025-08-06T23:06:04Z</dcterms:modified>
  <cp:contentStatus/>
</cp:coreProperties>
</file>