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\Hokuriku_Denkiseizou\2025\"/>
    </mc:Choice>
  </mc:AlternateContent>
  <xr:revisionPtr revIDLastSave="0" documentId="13_ncr:1_{0F5637BD-DEEF-4BDD-875B-6116E2E6E946}" xr6:coauthVersionLast="47" xr6:coauthVersionMax="47" xr10:uidLastSave="{00000000-0000-0000-0000-000000000000}"/>
  <bookViews>
    <workbookView xWindow="30855" yWindow="2445" windowWidth="21600" windowHeight="11295" activeTab="4" xr2:uid="{ABD90A10-D51C-41C8-A767-97FA3F3FE7D0}"/>
  </bookViews>
  <sheets>
    <sheet name="check_list" sheetId="4" r:id="rId1"/>
    <sheet name="2025_07" sheetId="3" r:id="rId2"/>
    <sheet name="Sheet1" sheetId="5" r:id="rId3"/>
    <sheet name="標準見積(old)" sheetId="2" r:id="rId4"/>
    <sheet name="修正依頼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3" l="1"/>
  <c r="H77" i="3"/>
  <c r="H76" i="3"/>
  <c r="H36" i="3"/>
  <c r="H35" i="3"/>
  <c r="H30" i="3"/>
  <c r="H29" i="3"/>
  <c r="H24" i="3"/>
  <c r="H23" i="3"/>
  <c r="H21" i="3"/>
  <c r="H20" i="3"/>
  <c r="H19" i="3"/>
  <c r="H10" i="3"/>
  <c r="H9" i="3"/>
  <c r="H8" i="3"/>
  <c r="H69" i="3"/>
  <c r="H68" i="3"/>
  <c r="H65" i="3"/>
  <c r="H42" i="3" l="1"/>
  <c r="H31" i="3"/>
  <c r="H37" i="3"/>
  <c r="H32" i="3" l="1"/>
  <c r="H28" i="3"/>
  <c r="H26" i="3" l="1"/>
  <c r="H18" i="3"/>
  <c r="H17" i="3"/>
  <c r="G66" i="3"/>
  <c r="H64" i="3"/>
  <c r="H63" i="3"/>
  <c r="H62" i="3"/>
  <c r="G60" i="3"/>
  <c r="H59" i="3"/>
  <c r="H58" i="3"/>
  <c r="H57" i="3"/>
  <c r="H56" i="3"/>
  <c r="H55" i="3"/>
  <c r="H54" i="3"/>
  <c r="H53" i="3"/>
  <c r="H50" i="3"/>
  <c r="H49" i="3"/>
  <c r="H45" i="3"/>
  <c r="H44" i="3"/>
  <c r="H70" i="3"/>
  <c r="H72" i="3" s="1"/>
  <c r="H41" i="3"/>
  <c r="H40" i="3"/>
  <c r="H39" i="3"/>
  <c r="H38" i="3"/>
  <c r="H33" i="3"/>
  <c r="H27" i="3"/>
  <c r="H25" i="3"/>
  <c r="H22" i="3"/>
  <c r="H16" i="3"/>
  <c r="H14" i="3"/>
  <c r="H13" i="3"/>
  <c r="H12" i="3"/>
  <c r="H7" i="3"/>
  <c r="H5" i="3"/>
  <c r="H4" i="3"/>
  <c r="J72" i="3" l="1"/>
  <c r="E73" i="3"/>
  <c r="H46" i="3"/>
  <c r="J46" i="3" s="1"/>
  <c r="H66" i="3"/>
  <c r="J66" i="3" s="1"/>
  <c r="H51" i="3"/>
  <c r="H60" i="3"/>
  <c r="J60" i="3" s="1"/>
  <c r="H82" i="3" l="1"/>
  <c r="J51" i="3"/>
  <c r="J82" i="3" s="1"/>
  <c r="I69" i="2"/>
  <c r="I68" i="2"/>
  <c r="I67" i="2"/>
  <c r="I66" i="2"/>
  <c r="I65" i="2"/>
  <c r="I64" i="2"/>
  <c r="I59" i="2"/>
  <c r="E58" i="2"/>
  <c r="I58" i="2" s="1"/>
  <c r="I57" i="2"/>
  <c r="I56" i="2"/>
  <c r="I55" i="2"/>
  <c r="I52" i="2"/>
  <c r="I49" i="2"/>
  <c r="I48" i="2"/>
  <c r="I47" i="2"/>
  <c r="I46" i="2"/>
  <c r="I44" i="2"/>
  <c r="I43" i="2"/>
  <c r="I41" i="2"/>
  <c r="I39" i="2"/>
  <c r="I38" i="2"/>
  <c r="I37" i="2"/>
  <c r="I36" i="2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J12" i="2" s="1"/>
  <c r="I8" i="2"/>
  <c r="I7" i="2"/>
  <c r="I6" i="2"/>
  <c r="I5" i="2"/>
  <c r="I4" i="2"/>
  <c r="I60" i="2" l="1"/>
  <c r="J19" i="2"/>
  <c r="I51" i="2"/>
  <c r="I70" i="2"/>
  <c r="I72" i="2" s="1"/>
</calcChain>
</file>

<file path=xl/sharedStrings.xml><?xml version="1.0" encoding="utf-8"?>
<sst xmlns="http://schemas.openxmlformats.org/spreadsheetml/2006/main" count="301" uniqueCount="238">
  <si>
    <t>AC電源</t>
    <rPh sb="2" eb="4">
      <t>デンゲン</t>
    </rPh>
    <phoneticPr fontId="1"/>
  </si>
  <si>
    <t>員数</t>
    <rPh sb="0" eb="2">
      <t>インスウ</t>
    </rPh>
    <phoneticPr fontId="1"/>
  </si>
  <si>
    <t>小計</t>
    <rPh sb="0" eb="2">
      <t>ショウケイ</t>
    </rPh>
    <phoneticPr fontId="1"/>
  </si>
  <si>
    <t>KIKUSUI</t>
    <phoneticPr fontId="1"/>
  </si>
  <si>
    <t>PCR3000WEA2</t>
    <phoneticPr fontId="1"/>
  </si>
  <si>
    <t>0~322V,3KVA,30A/15A</t>
    <phoneticPr fontId="1"/>
  </si>
  <si>
    <t>AC14-1P3M-M6C-3S</t>
    <phoneticPr fontId="1"/>
  </si>
  <si>
    <t>電源コード</t>
    <rPh sb="0" eb="2">
      <t>デンゲン</t>
    </rPh>
    <phoneticPr fontId="1"/>
  </si>
  <si>
    <t>ITECH</t>
  </si>
  <si>
    <t>IT7626J</t>
  </si>
  <si>
    <t>日本測器</t>
    <rPh sb="0" eb="2">
      <t>ニホン</t>
    </rPh>
    <rPh sb="2" eb="3">
      <t>ソク</t>
    </rPh>
    <rPh sb="3" eb="4">
      <t>キ</t>
    </rPh>
    <phoneticPr fontId="1"/>
  </si>
  <si>
    <t>600V/6A/2700VA、1φ、
9U or 15Uラックマウト</t>
    <phoneticPr fontId="1"/>
  </si>
  <si>
    <t>IT-E763A</t>
    <phoneticPr fontId="1"/>
  </si>
  <si>
    <t>昇圧ユニット IT-E760シリーズ</t>
  </si>
  <si>
    <t>計測技術研究所</t>
    <rPh sb="0" eb="2">
      <t>ケイソク</t>
    </rPh>
    <rPh sb="2" eb="4">
      <t>ギジュツ</t>
    </rPh>
    <rPh sb="4" eb="7">
      <t>ケンキュウショ</t>
    </rPh>
    <phoneticPr fontId="1"/>
  </si>
  <si>
    <t>6730</t>
    <phoneticPr fontId="1"/>
  </si>
  <si>
    <t>本体,165Kg,430x711x730,仮想com</t>
    <rPh sb="0" eb="2">
      <t>ホンタイ</t>
    </rPh>
    <rPh sb="21" eb="23">
      <t>カソウ</t>
    </rPh>
    <phoneticPr fontId="1"/>
  </si>
  <si>
    <t>Opt.624-for6730</t>
  </si>
  <si>
    <t>600V出力</t>
    <rPh sb="4" eb="6">
      <t>シュツリョク</t>
    </rPh>
    <phoneticPr fontId="1"/>
  </si>
  <si>
    <t>検査成績書</t>
    <rPh sb="0" eb="2">
      <t>ケンサ</t>
    </rPh>
    <rPh sb="2" eb="5">
      <t>セイセキショ</t>
    </rPh>
    <phoneticPr fontId="1"/>
  </si>
  <si>
    <t>運送費</t>
    <rPh sb="0" eb="3">
      <t>ウンソウヒ</t>
    </rPh>
    <phoneticPr fontId="1"/>
  </si>
  <si>
    <t>電流電圧計</t>
    <rPh sb="0" eb="2">
      <t>デンリュウ</t>
    </rPh>
    <rPh sb="2" eb="4">
      <t>デンアツ</t>
    </rPh>
    <rPh sb="4" eb="5">
      <t>ケイ</t>
    </rPh>
    <phoneticPr fontId="1"/>
  </si>
  <si>
    <t>YOKOGAWA</t>
    <phoneticPr fontId="1"/>
  </si>
  <si>
    <t>WT310</t>
    <phoneticPr fontId="1"/>
  </si>
  <si>
    <t>TEXIO</t>
    <phoneticPr fontId="1"/>
  </si>
  <si>
    <t>GPM-8213</t>
    <phoneticPr fontId="1"/>
  </si>
  <si>
    <t>LAN/RS232/USB</t>
    <phoneticPr fontId="1"/>
  </si>
  <si>
    <t>ラックマウント</t>
    <phoneticPr fontId="1"/>
  </si>
  <si>
    <t>2Uハーフサイズ向ラックマウントパネル</t>
    <phoneticPr fontId="1"/>
  </si>
  <si>
    <t>配線材</t>
    <rPh sb="0" eb="2">
      <t>ハイセン</t>
    </rPh>
    <rPh sb="2" eb="3">
      <t>ザイ</t>
    </rPh>
    <phoneticPr fontId="1"/>
  </si>
  <si>
    <t>OWON</t>
  </si>
  <si>
    <t>XDM1041</t>
  </si>
  <si>
    <t>MONOTAROU</t>
  </si>
  <si>
    <t>LAN/RS232</t>
    <phoneticPr fontId="1"/>
  </si>
  <si>
    <t>リレー</t>
    <phoneticPr fontId="1"/>
  </si>
  <si>
    <t>OMRON</t>
    <phoneticPr fontId="1"/>
  </si>
  <si>
    <t>G9KA-1A-E DC12</t>
    <phoneticPr fontId="1"/>
  </si>
  <si>
    <t>見積は高い方</t>
    <rPh sb="0" eb="2">
      <t>ミツモリ</t>
    </rPh>
    <rPh sb="3" eb="4">
      <t>タカ</t>
    </rPh>
    <rPh sb="5" eb="6">
      <t>ホウ</t>
    </rPh>
    <phoneticPr fontId="1"/>
  </si>
  <si>
    <t>MJN2C-N-DC24</t>
    <phoneticPr fontId="1"/>
  </si>
  <si>
    <t>Mouser(本命)</t>
    <rPh sb="7" eb="9">
      <t>ホンメイ</t>
    </rPh>
    <phoneticPr fontId="1"/>
  </si>
  <si>
    <t>DPDT,DC24V,LED付,470Ω(51mA)</t>
    <rPh sb="14" eb="15">
      <t>ツキ</t>
    </rPh>
    <phoneticPr fontId="1"/>
  </si>
  <si>
    <t>IO</t>
    <phoneticPr fontId="1"/>
  </si>
  <si>
    <t>CONTEC</t>
    <phoneticPr fontId="1"/>
  </si>
  <si>
    <t>DIO-0808LY-USB</t>
    <phoneticPr fontId="1"/>
  </si>
  <si>
    <t>8ch/8chUSB絶縁</t>
    <rPh sb="10" eb="12">
      <t>ゼツエン</t>
    </rPh>
    <phoneticPr fontId="1"/>
  </si>
  <si>
    <t>MONOTAROU</t>
    <phoneticPr fontId="1"/>
  </si>
  <si>
    <t xml:space="preserve"> MUC-ARS23210</t>
    <phoneticPr fontId="1"/>
  </si>
  <si>
    <t>USB-RS232C</t>
  </si>
  <si>
    <t>CONTEC</t>
  </si>
  <si>
    <t>DIO-1616LN-ETH</t>
    <phoneticPr fontId="1"/>
  </si>
  <si>
    <t>Ethernet I/Oユニット デジタル入出力</t>
    <phoneticPr fontId="1"/>
  </si>
  <si>
    <t>TP-LINK</t>
    <phoneticPr fontId="1"/>
  </si>
  <si>
    <t>TL-SG105</t>
  </si>
  <si>
    <t>スイッチングハブ</t>
    <phoneticPr fontId="1"/>
  </si>
  <si>
    <t>USBハブ</t>
    <phoneticPr fontId="1"/>
  </si>
  <si>
    <t>USBケーブル</t>
    <phoneticPr fontId="1"/>
  </si>
  <si>
    <t>USBコネクタ(パネル)</t>
    <phoneticPr fontId="1"/>
  </si>
  <si>
    <t>パネルマウント</t>
    <phoneticPr fontId="1"/>
  </si>
  <si>
    <t>ラック</t>
    <phoneticPr fontId="1"/>
  </si>
  <si>
    <t>日東工業</t>
    <rPh sb="0" eb="2">
      <t>ニットウ</t>
    </rPh>
    <rPh sb="2" eb="4">
      <t>コウギョウ</t>
    </rPh>
    <phoneticPr fontId="1"/>
  </si>
  <si>
    <t>FR45-12E</t>
    <phoneticPr fontId="1"/>
  </si>
  <si>
    <t>本体、ライトベージュ、42kg</t>
    <rPh sb="0" eb="2">
      <t>ホンタイ</t>
    </rPh>
    <phoneticPr fontId="1"/>
  </si>
  <si>
    <t xml:space="preserve">	RD72-6TS</t>
    <phoneticPr fontId="1"/>
  </si>
  <si>
    <t>ストッパー付き、2個入、Φ65</t>
    <rPh sb="5" eb="6">
      <t>ツ</t>
    </rPh>
    <rPh sb="9" eb="10">
      <t>コ</t>
    </rPh>
    <rPh sb="10" eb="11">
      <t>イ</t>
    </rPh>
    <phoneticPr fontId="1"/>
  </si>
  <si>
    <t xml:space="preserve">	RD11-34EA</t>
    <phoneticPr fontId="1"/>
  </si>
  <si>
    <t>EIA用ユニットシャシ</t>
    <phoneticPr fontId="1"/>
  </si>
  <si>
    <t>RD13-35E</t>
    <phoneticPr fontId="1"/>
  </si>
  <si>
    <t>棚板・EIA用、パールホワイト</t>
    <phoneticPr fontId="1"/>
  </si>
  <si>
    <t>SW電源</t>
    <rPh sb="2" eb="4">
      <t>デンゲン</t>
    </rPh>
    <phoneticPr fontId="1"/>
  </si>
  <si>
    <t>misumi</t>
    <phoneticPr fontId="1"/>
  </si>
  <si>
    <t>ESP20-20-24</t>
    <phoneticPr fontId="1"/>
  </si>
  <si>
    <t>switching24V、DINレール</t>
    <phoneticPr fontId="1"/>
  </si>
  <si>
    <t>その他</t>
    <rPh sb="2" eb="3">
      <t>タ</t>
    </rPh>
    <phoneticPr fontId="1"/>
  </si>
  <si>
    <t>配線部材</t>
    <rPh sb="0" eb="2">
      <t>ハイセン</t>
    </rPh>
    <rPh sb="2" eb="4">
      <t>ブザイ</t>
    </rPh>
    <phoneticPr fontId="1"/>
  </si>
  <si>
    <t>加工費</t>
    <rPh sb="0" eb="3">
      <t>カコウヒ</t>
    </rPh>
    <phoneticPr fontId="1"/>
  </si>
  <si>
    <t>ケース加工等</t>
    <rPh sb="3" eb="5">
      <t>カコウ</t>
    </rPh>
    <rPh sb="5" eb="6">
      <t>トウ</t>
    </rPh>
    <phoneticPr fontId="1"/>
  </si>
  <si>
    <t>パトライト</t>
    <phoneticPr fontId="1"/>
  </si>
  <si>
    <t>NE-24A-R</t>
    <phoneticPr fontId="1"/>
  </si>
  <si>
    <t>ブラケット</t>
    <phoneticPr fontId="1"/>
  </si>
  <si>
    <t>NE-S-USB</t>
    <phoneticPr fontId="1"/>
  </si>
  <si>
    <t>USB,直置き</t>
    <rPh sb="4" eb="6">
      <t>ジカオ</t>
    </rPh>
    <phoneticPr fontId="1"/>
  </si>
  <si>
    <t>運送・出張</t>
    <rPh sb="0" eb="2">
      <t>ウンソウ</t>
    </rPh>
    <rPh sb="3" eb="5">
      <t>シュッチョウ</t>
    </rPh>
    <phoneticPr fontId="1"/>
  </si>
  <si>
    <t>ヤマトJITBOX</t>
    <phoneticPr fontId="1"/>
  </si>
  <si>
    <t>JITBOX</t>
    <phoneticPr fontId="1"/>
  </si>
  <si>
    <t>福井－富山</t>
    <rPh sb="0" eb="2">
      <t>フクイ</t>
    </rPh>
    <rPh sb="3" eb="5">
      <t>トヤマ</t>
    </rPh>
    <phoneticPr fontId="1"/>
  </si>
  <si>
    <t>option</t>
    <phoneticPr fontId="1"/>
  </si>
  <si>
    <t>2人、スロープ</t>
    <rPh sb="1" eb="2">
      <t>ニン</t>
    </rPh>
    <phoneticPr fontId="1"/>
  </si>
  <si>
    <t>出張費</t>
    <rPh sb="0" eb="2">
      <t>シュッチョウ</t>
    </rPh>
    <rPh sb="2" eb="3">
      <t>ヒ</t>
    </rPh>
    <phoneticPr fontId="1"/>
  </si>
  <si>
    <t>丸岡－砺波（高速）</t>
    <rPh sb="0" eb="2">
      <t>マルオカ</t>
    </rPh>
    <rPh sb="3" eb="5">
      <t>トナミ</t>
    </rPh>
    <rPh sb="6" eb="8">
      <t>コウソク</t>
    </rPh>
    <phoneticPr fontId="1"/>
  </si>
  <si>
    <t>ガソリン(往復)</t>
    <rPh sb="5" eb="7">
      <t>オウフク</t>
    </rPh>
    <phoneticPr fontId="1"/>
  </si>
  <si>
    <t>2日</t>
    <rPh sb="1" eb="2">
      <t>ニチ</t>
    </rPh>
    <phoneticPr fontId="1"/>
  </si>
  <si>
    <t>段差スロープ(仮)</t>
    <rPh sb="0" eb="2">
      <t>ダンサ</t>
    </rPh>
    <rPh sb="7" eb="8">
      <t>カリ</t>
    </rPh>
    <phoneticPr fontId="1"/>
  </si>
  <si>
    <t>設計費</t>
    <rPh sb="0" eb="2">
      <t>セッケイ</t>
    </rPh>
    <rPh sb="2" eb="3">
      <t>ヒ</t>
    </rPh>
    <phoneticPr fontId="1"/>
  </si>
  <si>
    <t>ソフト開発</t>
    <rPh sb="3" eb="5">
      <t>カイハツ</t>
    </rPh>
    <phoneticPr fontId="1"/>
  </si>
  <si>
    <t>配線</t>
    <rPh sb="0" eb="2">
      <t>ハイセン</t>
    </rPh>
    <phoneticPr fontId="1"/>
  </si>
  <si>
    <t>組み立て</t>
    <rPh sb="0" eb="1">
      <t>ク</t>
    </rPh>
    <rPh sb="2" eb="3">
      <t>タ</t>
    </rPh>
    <phoneticPr fontId="1"/>
  </si>
  <si>
    <t>動作チェック</t>
    <rPh sb="0" eb="2">
      <t>ドウサ</t>
    </rPh>
    <phoneticPr fontId="1"/>
  </si>
  <si>
    <t>資料作製</t>
    <rPh sb="0" eb="2">
      <t>シリョウ</t>
    </rPh>
    <rPh sb="2" eb="4">
      <t>サクセイ</t>
    </rPh>
    <rPh sb="3" eb="4">
      <t>シサク</t>
    </rPh>
    <phoneticPr fontId="1"/>
  </si>
  <si>
    <t>分類</t>
    <rPh sb="0" eb="2">
      <t>ブンルイ</t>
    </rPh>
    <phoneticPr fontId="1"/>
  </si>
  <si>
    <t>maker</t>
    <phoneticPr fontId="1"/>
  </si>
  <si>
    <t>品番</t>
    <rPh sb="0" eb="2">
      <t>ヒンバン</t>
    </rPh>
    <phoneticPr fontId="1"/>
  </si>
  <si>
    <t>単価</t>
    <rPh sb="0" eb="2">
      <t>タンカ</t>
    </rPh>
    <phoneticPr fontId="1"/>
  </si>
  <si>
    <t>コーセル</t>
    <phoneticPr fontId="1"/>
  </si>
  <si>
    <t>タカチ</t>
    <phoneticPr fontId="1"/>
  </si>
  <si>
    <t>ケース</t>
    <phoneticPr fontId="1"/>
  </si>
  <si>
    <t>側板ブラック/パネルシルバー(BS)</t>
    <phoneticPr fontId="1"/>
  </si>
  <si>
    <t>印刷</t>
    <rPh sb="0" eb="2">
      <t>インサツ</t>
    </rPh>
    <phoneticPr fontId="1"/>
  </si>
  <si>
    <t>A16L-AWM-5D-1</t>
    <phoneticPr fontId="1"/>
  </si>
  <si>
    <t>オムロン</t>
    <phoneticPr fontId="1"/>
  </si>
  <si>
    <t>自照スイッチ</t>
    <rPh sb="0" eb="2">
      <t>ジショウ</t>
    </rPh>
    <phoneticPr fontId="1"/>
  </si>
  <si>
    <t>サトーパーツ</t>
    <phoneticPr fontId="1"/>
  </si>
  <si>
    <t>USB端子パネル取付</t>
    <rPh sb="3" eb="5">
      <t>タンシ</t>
    </rPh>
    <rPh sb="8" eb="10">
      <t>トリツケ</t>
    </rPh>
    <phoneticPr fontId="1"/>
  </si>
  <si>
    <t>862-1573</t>
    <phoneticPr fontId="1"/>
  </si>
  <si>
    <t>RS-PRO</t>
    <phoneticPr fontId="1"/>
  </si>
  <si>
    <t>七星科学研究所</t>
    <phoneticPr fontId="1"/>
  </si>
  <si>
    <t>丸型コネクター</t>
    <rPh sb="0" eb="2">
      <t>マルガタ</t>
    </rPh>
    <phoneticPr fontId="1"/>
  </si>
  <si>
    <t>パワーリレー</t>
    <phoneticPr fontId="1"/>
  </si>
  <si>
    <t>塗装</t>
    <rPh sb="0" eb="2">
      <t>トソウ</t>
    </rPh>
    <phoneticPr fontId="1"/>
  </si>
  <si>
    <t>top_pannel</t>
    <phoneticPr fontId="1"/>
  </si>
  <si>
    <t>meviy ３日</t>
    <rPh sb="7" eb="8">
      <t>ニチ</t>
    </rPh>
    <phoneticPr fontId="1"/>
  </si>
  <si>
    <t>予備</t>
    <rPh sb="0" eb="2">
      <t>ヨビ</t>
    </rPh>
    <phoneticPr fontId="1"/>
  </si>
  <si>
    <t>内部配線</t>
    <rPh sb="0" eb="2">
      <t>ナイブ</t>
    </rPh>
    <rPh sb="2" eb="4">
      <t>ハイセン</t>
    </rPh>
    <phoneticPr fontId="1"/>
  </si>
  <si>
    <t>JLCPCB</t>
    <phoneticPr fontId="1"/>
  </si>
  <si>
    <t>高速</t>
    <rPh sb="0" eb="2">
      <t>コウソク</t>
    </rPh>
    <phoneticPr fontId="1"/>
  </si>
  <si>
    <t>丸岡-滑川</t>
    <rPh sb="0" eb="2">
      <t>マルオカ</t>
    </rPh>
    <rPh sb="3" eb="5">
      <t>ナメリカワ</t>
    </rPh>
    <phoneticPr fontId="1"/>
  </si>
  <si>
    <t>設計費(機構設計)</t>
    <rPh sb="0" eb="2">
      <t>セッケイ</t>
    </rPh>
    <rPh sb="2" eb="3">
      <t>ヒ</t>
    </rPh>
    <rPh sb="4" eb="6">
      <t>キコウ</t>
    </rPh>
    <rPh sb="6" eb="8">
      <t>セッケイ</t>
    </rPh>
    <phoneticPr fontId="1"/>
  </si>
  <si>
    <t>5日間</t>
    <rPh sb="1" eb="3">
      <t>ニチカン</t>
    </rPh>
    <phoneticPr fontId="1"/>
  </si>
  <si>
    <t>設計費(回路設計)</t>
    <rPh sb="0" eb="2">
      <t>セッケイ</t>
    </rPh>
    <rPh sb="2" eb="3">
      <t>ヒ</t>
    </rPh>
    <rPh sb="4" eb="6">
      <t>カイロ</t>
    </rPh>
    <rPh sb="6" eb="8">
      <t>セッケイ</t>
    </rPh>
    <phoneticPr fontId="1"/>
  </si>
  <si>
    <t>ソフト開発(仕様検討)</t>
    <rPh sb="3" eb="5">
      <t>カイハツ</t>
    </rPh>
    <rPh sb="6" eb="8">
      <t>シヨウ</t>
    </rPh>
    <rPh sb="8" eb="10">
      <t>ケントウ</t>
    </rPh>
    <phoneticPr fontId="1"/>
  </si>
  <si>
    <t>ソフト開発(コーディング)</t>
    <rPh sb="3" eb="5">
      <t>カイハツ</t>
    </rPh>
    <phoneticPr fontId="1"/>
  </si>
  <si>
    <t>ソフト開発(デバッグ)</t>
    <rPh sb="3" eb="5">
      <t>カイハツ</t>
    </rPh>
    <phoneticPr fontId="1"/>
  </si>
  <si>
    <t>10日間</t>
    <rPh sb="2" eb="4">
      <t>ニチカン</t>
    </rPh>
    <phoneticPr fontId="1"/>
  </si>
  <si>
    <t>PCソフト</t>
    <phoneticPr fontId="1"/>
  </si>
  <si>
    <t>組立</t>
    <rPh sb="0" eb="1">
      <t>ク</t>
    </rPh>
    <rPh sb="1" eb="2">
      <t>タ</t>
    </rPh>
    <phoneticPr fontId="1"/>
  </si>
  <si>
    <t>資料作成</t>
    <rPh sb="0" eb="2">
      <t>シリョウ</t>
    </rPh>
    <rPh sb="2" eb="4">
      <t>サクセイ</t>
    </rPh>
    <phoneticPr fontId="1"/>
  </si>
  <si>
    <t>US05-PCR-LE</t>
    <phoneticPr fontId="1"/>
  </si>
  <si>
    <t>菊水</t>
    <rPh sb="0" eb="2">
      <t>キクスイ</t>
    </rPh>
    <phoneticPr fontId="1"/>
  </si>
  <si>
    <t>3日間</t>
    <rPh sb="1" eb="3">
      <t>ニチカン</t>
    </rPh>
    <phoneticPr fontId="1"/>
  </si>
  <si>
    <t>2日間</t>
    <rPh sb="1" eb="3">
      <t>ニチカン</t>
    </rPh>
    <phoneticPr fontId="1"/>
  </si>
  <si>
    <t>自照SW</t>
    <rPh sb="0" eb="2">
      <t>ジショウ</t>
    </rPh>
    <phoneticPr fontId="1"/>
  </si>
  <si>
    <t>NKK</t>
    <phoneticPr fontId="1"/>
  </si>
  <si>
    <t>トグルSW</t>
    <phoneticPr fontId="1"/>
  </si>
  <si>
    <t>Auto/Manual、Buzzer ON/OFF</t>
    <phoneticPr fontId="1"/>
  </si>
  <si>
    <t>Ch select(1-6)</t>
    <phoneticPr fontId="1"/>
  </si>
  <si>
    <t>SW電源24V</t>
    <rPh sb="2" eb="4">
      <t>デンゲン</t>
    </rPh>
    <phoneticPr fontId="1"/>
  </si>
  <si>
    <t>LHA30F-24-SN</t>
    <phoneticPr fontId="1"/>
  </si>
  <si>
    <t>DB-10-F-CHG</t>
    <phoneticPr fontId="1"/>
  </si>
  <si>
    <t>LEDブラケット</t>
    <phoneticPr fontId="1"/>
  </si>
  <si>
    <t>シルバー/緑、リモート表示</t>
    <rPh sb="5" eb="6">
      <t>ミドリ</t>
    </rPh>
    <rPh sb="11" eb="13">
      <t>ヒョウジ</t>
    </rPh>
    <phoneticPr fontId="1"/>
  </si>
  <si>
    <t>D2-2012P</t>
    <phoneticPr fontId="1"/>
  </si>
  <si>
    <t>SWの最小電流大丈夫か？
DC5V 1mA</t>
    <rPh sb="3" eb="5">
      <t>サイショウ</t>
    </rPh>
    <rPh sb="5" eb="7">
      <t>デンリュウ</t>
    </rPh>
    <rPh sb="7" eb="10">
      <t>ダイジョウブ</t>
    </rPh>
    <phoneticPr fontId="1"/>
  </si>
  <si>
    <t>マイコン入力のSWは抵抗アレイでプルアップ</t>
    <rPh sb="4" eb="6">
      <t>ニュウリョク</t>
    </rPh>
    <rPh sb="10" eb="12">
      <t>テイコウ</t>
    </rPh>
    <phoneticPr fontId="1"/>
  </si>
  <si>
    <t>配線線材
耐圧：600V
電流：5A</t>
    <rPh sb="0" eb="2">
      <t>ハイセン</t>
    </rPh>
    <rPh sb="2" eb="4">
      <t>センザイ</t>
    </rPh>
    <rPh sb="5" eb="7">
      <t>タイアツ</t>
    </rPh>
    <rPh sb="13" eb="15">
      <t>デンリュウ</t>
    </rPh>
    <phoneticPr fontId="1"/>
  </si>
  <si>
    <t>・UL1015=600V　　AWG22=10A,AWG20=13A</t>
    <phoneticPr fontId="1"/>
  </si>
  <si>
    <t>電源配線用線材(黒)</t>
    <rPh sb="0" eb="2">
      <t>デンゲン</t>
    </rPh>
    <rPh sb="2" eb="4">
      <t>ハイセン</t>
    </rPh>
    <rPh sb="4" eb="5">
      <t>ヨウ</t>
    </rPh>
    <rPh sb="5" eb="7">
      <t>センザイ</t>
    </rPh>
    <rPh sb="8" eb="9">
      <t>クロ</t>
    </rPh>
    <phoneticPr fontId="1"/>
  </si>
  <si>
    <t>MISUMI</t>
    <phoneticPr fontId="1"/>
  </si>
  <si>
    <t>Misumi</t>
    <phoneticPr fontId="1"/>
  </si>
  <si>
    <t>Monotarou</t>
    <phoneticPr fontId="1"/>
  </si>
  <si>
    <t>mouser</t>
    <phoneticPr fontId="1"/>
  </si>
  <si>
    <t>ターミナル</t>
    <phoneticPr fontId="1"/>
  </si>
  <si>
    <t>T-10</t>
    <phoneticPr fontId="1"/>
  </si>
  <si>
    <t>PTF11PC</t>
    <phoneticPr fontId="1"/>
  </si>
  <si>
    <t>パワーリレーsocket</t>
    <phoneticPr fontId="1"/>
  </si>
  <si>
    <t>フルタカ</t>
    <phoneticPr fontId="1"/>
  </si>
  <si>
    <t>Control PCB</t>
    <phoneticPr fontId="1"/>
  </si>
  <si>
    <t>SL249-43-43BS</t>
    <phoneticPr fontId="1"/>
  </si>
  <si>
    <t>JLC</t>
    <phoneticPr fontId="1"/>
  </si>
  <si>
    <t>Type-B→A</t>
    <phoneticPr fontId="1"/>
  </si>
  <si>
    <t>RS</t>
    <phoneticPr fontId="1"/>
  </si>
  <si>
    <t>PCR6000用USB</t>
    <rPh sb="7" eb="8">
      <t>ヨウ</t>
    </rPh>
    <phoneticPr fontId="1"/>
  </si>
  <si>
    <t>銘板</t>
    <rPh sb="0" eb="2">
      <t>メイバン</t>
    </rPh>
    <phoneticPr fontId="1"/>
  </si>
  <si>
    <t>DINレール</t>
    <phoneticPr fontId="1"/>
  </si>
  <si>
    <t>未来工業</t>
    <rPh sb="0" eb="2">
      <t>ミライ</t>
    </rPh>
    <rPh sb="2" eb="4">
      <t>コウギョウ</t>
    </rPh>
    <phoneticPr fontId="1"/>
  </si>
  <si>
    <t>DNR315-1000</t>
    <phoneticPr fontId="1"/>
  </si>
  <si>
    <t>ラック固定</t>
    <rPh sb="3" eb="5">
      <t>コテイ</t>
    </rPh>
    <phoneticPr fontId="1"/>
  </si>
  <si>
    <t>side_pannel</t>
    <phoneticPr fontId="1"/>
  </si>
  <si>
    <t>基板組み立て</t>
    <rPh sb="0" eb="2">
      <t>キバン</t>
    </rPh>
    <rPh sb="2" eb="3">
      <t>ク</t>
    </rPh>
    <rPh sb="4" eb="5">
      <t>タ</t>
    </rPh>
    <phoneticPr fontId="1"/>
  </si>
  <si>
    <t>RFT-24A-R</t>
    <phoneticPr fontId="1"/>
  </si>
  <si>
    <t>PIC</t>
    <phoneticPr fontId="1"/>
  </si>
  <si>
    <t xml:space="preserve">AC85 ～ 264V </t>
    <phoneticPr fontId="1"/>
  </si>
  <si>
    <t>VCT14SQx2C</t>
    <phoneticPr fontId="1"/>
  </si>
  <si>
    <t>長さ</t>
    <rPh sb="0" eb="1">
      <t>ナガ</t>
    </rPh>
    <phoneticPr fontId="1"/>
  </si>
  <si>
    <t>発注先</t>
    <rPh sb="0" eb="2">
      <t>ハッチュウ</t>
    </rPh>
    <rPh sb="2" eb="3">
      <t>サキ</t>
    </rPh>
    <phoneticPr fontId="1"/>
  </si>
  <si>
    <t>メーカー</t>
    <phoneticPr fontId="1"/>
  </si>
  <si>
    <t>富士電線工業</t>
    <phoneticPr fontId="1"/>
  </si>
  <si>
    <t>モノタロウ</t>
    <phoneticPr fontId="1"/>
  </si>
  <si>
    <t>10m</t>
    <phoneticPr fontId="1"/>
  </si>
  <si>
    <t>VCT-4-2SQ-10</t>
    <phoneticPr fontId="1"/>
  </si>
  <si>
    <t>ミスミ</t>
    <phoneticPr fontId="1"/>
  </si>
  <si>
    <t>VCT14SQx2C</t>
  </si>
  <si>
    <t>富士電線工業</t>
  </si>
  <si>
    <t>モノタロウ</t>
  </si>
  <si>
    <t>ミスミ</t>
  </si>
  <si>
    <t>14sq、4芯、10m</t>
    <rPh sb="6" eb="7">
      <t>シン</t>
    </rPh>
    <phoneticPr fontId="1"/>
  </si>
  <si>
    <t>リース料</t>
    <rPh sb="3" eb="4">
      <t>リョウ</t>
    </rPh>
    <phoneticPr fontId="1"/>
  </si>
  <si>
    <t>基板U</t>
    <rPh sb="0" eb="2">
      <t>キバン</t>
    </rPh>
    <phoneticPr fontId="1"/>
  </si>
  <si>
    <t>2sq、4芯、10m</t>
    <rPh sb="5" eb="6">
      <t>シン</t>
    </rPh>
    <phoneticPr fontId="1"/>
  </si>
  <si>
    <t>KIV-2SQ-BE-10</t>
    <phoneticPr fontId="1"/>
  </si>
  <si>
    <t>2sq、10m</t>
    <phoneticPr fontId="1"/>
  </si>
  <si>
    <t>USB-UART変換基板</t>
    <rPh sb="8" eb="10">
      <t>ヘンカン</t>
    </rPh>
    <rPh sb="10" eb="12">
      <t>キバン</t>
    </rPh>
    <phoneticPr fontId="2"/>
  </si>
  <si>
    <t>その他部品</t>
    <rPh sb="2" eb="3">
      <t>タ</t>
    </rPh>
    <rPh sb="3" eb="5">
      <t>ブヒン</t>
    </rPh>
    <phoneticPr fontId="2"/>
  </si>
  <si>
    <t>加工費</t>
    <rPh sb="0" eb="3">
      <t>カコウヒ</t>
    </rPh>
    <phoneticPr fontId="2"/>
  </si>
  <si>
    <t>ヒューズホルダー</t>
  </si>
  <si>
    <t>サトーパーツ</t>
  </si>
  <si>
    <t>F-120-B</t>
  </si>
  <si>
    <t>ロッカースイッチ</t>
  </si>
  <si>
    <t>omron</t>
  </si>
  <si>
    <t>ブザー</t>
  </si>
  <si>
    <t>M2BJ-B24</t>
  </si>
  <si>
    <t>端子台4P</t>
    <rPh sb="0" eb="2">
      <t>タンシ</t>
    </rPh>
    <rPh sb="2" eb="3">
      <t>ダイ</t>
    </rPh>
    <phoneticPr fontId="2"/>
  </si>
  <si>
    <t>ML-5300-M4-4P</t>
  </si>
  <si>
    <t>端子台2P</t>
    <rPh sb="0" eb="2">
      <t>タンシ</t>
    </rPh>
    <rPh sb="2" eb="3">
      <t>ダイ</t>
    </rPh>
    <phoneticPr fontId="2"/>
  </si>
  <si>
    <t>ML-5300-M4-2P</t>
  </si>
  <si>
    <t>NCS-25-6-P</t>
  </si>
  <si>
    <t>NCS-25-6-R</t>
  </si>
  <si>
    <t>パトライト用</t>
    <rPh sb="5" eb="6">
      <t>ヨウ</t>
    </rPh>
    <phoneticPr fontId="1"/>
  </si>
  <si>
    <t>葵</t>
    <rPh sb="0" eb="1">
      <t>アオイ</t>
    </rPh>
    <phoneticPr fontId="1"/>
  </si>
  <si>
    <t>AWG26、XH</t>
    <phoneticPr fontId="1"/>
  </si>
  <si>
    <t>KB-USB-R305</t>
    <phoneticPr fontId="1"/>
  </si>
  <si>
    <t>USBリピータケーブル</t>
    <phoneticPr fontId="1"/>
  </si>
  <si>
    <t>SANWA</t>
    <phoneticPr fontId="1"/>
  </si>
  <si>
    <t>5m</t>
    <phoneticPr fontId="1"/>
  </si>
  <si>
    <t>内部配線XH</t>
    <rPh sb="0" eb="2">
      <t>ナイブ</t>
    </rPh>
    <rPh sb="2" eb="4">
      <t>ハイセン</t>
    </rPh>
    <phoneticPr fontId="1"/>
  </si>
  <si>
    <t>A8A-222-1</t>
    <phoneticPr fontId="1"/>
  </si>
  <si>
    <t>ネオン付（赤）、Powerスイッチ</t>
    <rPh sb="3" eb="4">
      <t>ツ</t>
    </rPh>
    <rPh sb="5" eb="6">
      <t>アカ</t>
    </rPh>
    <phoneticPr fontId="1"/>
  </si>
  <si>
    <t>PCR6000E</t>
    <phoneticPr fontId="1"/>
  </si>
  <si>
    <t>WT310E</t>
    <phoneticPr fontId="1"/>
  </si>
  <si>
    <t>横河レンタリース</t>
    <rPh sb="0" eb="2">
      <t>ヨコガワ</t>
    </rPh>
    <phoneticPr fontId="1"/>
  </si>
  <si>
    <t>PCR6000LE レンタル</t>
    <phoneticPr fontId="1"/>
  </si>
  <si>
    <t>測定線が外れた場合、製品保護のため、測定を中断する機能を追加してください</t>
    <phoneticPr fontId="1"/>
  </si>
  <si>
    <t>一度、日野電子様へ伺い、御立会検査をする予定ですので仕様書に追加してください</t>
    <phoneticPr fontId="1"/>
  </si>
  <si>
    <t>以前、頂いた仕様書（6CH_VCT励磁特性測定仕様書）には、下記のような測定・停止コマンドがありましたが、今回は、ありませんでした。記載漏れでしょうか？</t>
    <phoneticPr fontId="1"/>
  </si>
  <si>
    <t>測定・停止ボタン</t>
    <rPh sb="0" eb="2">
      <t>ソクテイ</t>
    </rPh>
    <rPh sb="3" eb="5">
      <t>テイシ</t>
    </rPh>
    <phoneticPr fontId="1"/>
  </si>
  <si>
    <t>立ち合い検査</t>
    <rPh sb="0" eb="1">
      <t>タ</t>
    </rPh>
    <rPh sb="2" eb="3">
      <t>ア</t>
    </rPh>
    <rPh sb="4" eb="6">
      <t>ケンサ</t>
    </rPh>
    <phoneticPr fontId="1"/>
  </si>
  <si>
    <t>異常ブザーについて</t>
    <phoneticPr fontId="1"/>
  </si>
  <si>
    <t xml:space="preserve"> P4の制御ソフトの画像</t>
    <phoneticPr fontId="1"/>
  </si>
  <si>
    <t>ソフトの流れを追加</t>
    <rPh sb="4" eb="5">
      <t>ナガ</t>
    </rPh>
    <rPh sb="7" eb="9">
      <t>ツイカ</t>
    </rPh>
    <phoneticPr fontId="1"/>
  </si>
  <si>
    <t>目標値1Aに対して測定値5.1A→1.0A、0.75Aに対して測定値4.2A→0.75Aに修正願います。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</si>
</sst>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42" formatCode="_ &quot;¥&quot;* #,##0_ ;_ &quot;¥&quot;* \-#,##0_ ;_ &quot;¥&quot;* &quot;-&quot;_ ;_ @_ 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5" fontId="0" fillId="0" borderId="0" xfId="0" applyNumberFormat="1">
      <alignment vertical="center"/>
    </xf>
    <xf numFmtId="0" fontId="0" fillId="0" borderId="0" xfId="0" quotePrefix="1">
      <alignment vertical="center"/>
    </xf>
    <xf numFmtId="42" fontId="0" fillId="2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2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vertical="center" wrapText="1"/>
    </xf>
    <xf numFmtId="176" fontId="0" fillId="0" borderId="5" xfId="0" applyNumberFormat="1" applyBorder="1">
      <alignment vertical="center"/>
    </xf>
    <xf numFmtId="176" fontId="0" fillId="0" borderId="10" xfId="0" applyNumberFormat="1" applyBorder="1">
      <alignment vertical="center"/>
    </xf>
    <xf numFmtId="42" fontId="0" fillId="2" borderId="12" xfId="0" applyNumberFormat="1" applyFill="1" applyBorder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2</xdr:row>
      <xdr:rowOff>76200</xdr:rowOff>
    </xdr:from>
    <xdr:to>
      <xdr:col>10</xdr:col>
      <xdr:colOff>350887</xdr:colOff>
      <xdr:row>12</xdr:row>
      <xdr:rowOff>41753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5F8062-BF97-FF23-5F8D-F9B5AA4D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0" y="552450"/>
          <a:ext cx="4237087" cy="2584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1A03-3BDE-49C1-85E1-86E6BC7EEAED}">
  <dimension ref="B3:D4"/>
  <sheetViews>
    <sheetView workbookViewId="0">
      <selection activeCell="D20" sqref="D20"/>
    </sheetView>
  </sheetViews>
  <sheetFormatPr defaultRowHeight="18.75" x14ac:dyDescent="0.4"/>
  <cols>
    <col min="2" max="2" width="14.5" customWidth="1"/>
    <col min="3" max="3" width="35.75" customWidth="1"/>
    <col min="4" max="4" width="56.625" customWidth="1"/>
  </cols>
  <sheetData>
    <row r="3" spans="2:4" ht="37.5" x14ac:dyDescent="0.4">
      <c r="B3" t="s">
        <v>139</v>
      </c>
      <c r="C3" s="3" t="s">
        <v>150</v>
      </c>
      <c r="D3" t="s">
        <v>151</v>
      </c>
    </row>
    <row r="4" spans="2:4" ht="56.25" x14ac:dyDescent="0.4">
      <c r="C4" s="3" t="s">
        <v>152</v>
      </c>
      <c r="D4" t="s">
        <v>153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850-2328-4AFD-BC8C-2C937B2108B7}">
  <dimension ref="B3:J82"/>
  <sheetViews>
    <sheetView topLeftCell="A64" workbookViewId="0">
      <selection activeCell="H77" sqref="H77"/>
    </sheetView>
  </sheetViews>
  <sheetFormatPr defaultRowHeight="18.75" x14ac:dyDescent="0.4"/>
  <cols>
    <col min="2" max="2" width="24.5" customWidth="1"/>
    <col min="3" max="3" width="16.875" customWidth="1"/>
    <col min="4" max="4" width="27.75" customWidth="1"/>
    <col min="5" max="5" width="11.5" customWidth="1"/>
    <col min="6" max="6" width="10.125" style="2" bestFit="1" customWidth="1"/>
    <col min="7" max="7" width="6.25" customWidth="1"/>
    <col min="8" max="8" width="11.75" bestFit="1" customWidth="1"/>
    <col min="9" max="9" width="30" customWidth="1"/>
    <col min="10" max="10" width="13.75" customWidth="1"/>
  </cols>
  <sheetData>
    <row r="3" spans="2:9" x14ac:dyDescent="0.4">
      <c r="B3" t="s">
        <v>98</v>
      </c>
      <c r="C3" t="s">
        <v>99</v>
      </c>
      <c r="D3" t="s">
        <v>100</v>
      </c>
      <c r="F3" s="2" t="s">
        <v>101</v>
      </c>
      <c r="G3" t="s">
        <v>1</v>
      </c>
      <c r="H3" t="s">
        <v>2</v>
      </c>
    </row>
    <row r="4" spans="2:9" x14ac:dyDescent="0.4">
      <c r="F4" s="2">
        <v>0</v>
      </c>
      <c r="G4">
        <v>1</v>
      </c>
      <c r="H4" s="2">
        <f>F4*G4</f>
        <v>0</v>
      </c>
    </row>
    <row r="5" spans="2:9" x14ac:dyDescent="0.4">
      <c r="B5" s="7" t="s">
        <v>144</v>
      </c>
      <c r="C5" s="8" t="s">
        <v>102</v>
      </c>
      <c r="D5" s="8" t="s">
        <v>145</v>
      </c>
      <c r="E5" s="8" t="s">
        <v>163</v>
      </c>
      <c r="F5" s="9">
        <v>3520</v>
      </c>
      <c r="G5" s="8">
        <v>1</v>
      </c>
      <c r="H5" s="9">
        <f>F5*G5</f>
        <v>3520</v>
      </c>
      <c r="I5" s="10" t="s">
        <v>179</v>
      </c>
    </row>
    <row r="6" spans="2:9" x14ac:dyDescent="0.4">
      <c r="H6" s="2"/>
    </row>
    <row r="7" spans="2:9" x14ac:dyDescent="0.4">
      <c r="B7" s="11" t="s">
        <v>195</v>
      </c>
      <c r="C7" s="12" t="s">
        <v>122</v>
      </c>
      <c r="D7" s="12" t="s">
        <v>164</v>
      </c>
      <c r="E7" s="12" t="s">
        <v>166</v>
      </c>
      <c r="F7" s="13">
        <v>30000</v>
      </c>
      <c r="G7" s="12">
        <v>1</v>
      </c>
      <c r="H7" s="13">
        <f t="shared" ref="H7" si="0">F7*G7</f>
        <v>30000</v>
      </c>
      <c r="I7" s="14"/>
    </row>
    <row r="8" spans="2:9" x14ac:dyDescent="0.4">
      <c r="B8" s="15"/>
      <c r="D8" t="s">
        <v>199</v>
      </c>
      <c r="F8" s="2">
        <v>1000</v>
      </c>
      <c r="G8">
        <v>1</v>
      </c>
      <c r="H8" s="2">
        <f t="shared" ref="H8:H10" si="1">F8*G8</f>
        <v>1000</v>
      </c>
      <c r="I8" s="16"/>
    </row>
    <row r="9" spans="2:9" x14ac:dyDescent="0.4">
      <c r="B9" s="15"/>
      <c r="D9" t="s">
        <v>200</v>
      </c>
      <c r="F9" s="2">
        <v>30000</v>
      </c>
      <c r="G9">
        <v>1</v>
      </c>
      <c r="H9" s="2">
        <f t="shared" si="1"/>
        <v>30000</v>
      </c>
      <c r="I9" s="16"/>
    </row>
    <row r="10" spans="2:9" x14ac:dyDescent="0.4">
      <c r="B10" s="17"/>
      <c r="C10" s="18"/>
      <c r="D10" s="18" t="s">
        <v>201</v>
      </c>
      <c r="E10" s="18"/>
      <c r="F10" s="19">
        <v>32000</v>
      </c>
      <c r="G10" s="18">
        <v>1</v>
      </c>
      <c r="H10" s="19">
        <f t="shared" si="1"/>
        <v>32000</v>
      </c>
      <c r="I10" s="20"/>
    </row>
    <row r="11" spans="2:9" x14ac:dyDescent="0.4">
      <c r="H11" s="2"/>
    </row>
    <row r="12" spans="2:9" x14ac:dyDescent="0.4">
      <c r="B12" s="11" t="s">
        <v>104</v>
      </c>
      <c r="C12" s="12" t="s">
        <v>103</v>
      </c>
      <c r="D12" s="12" t="s">
        <v>165</v>
      </c>
      <c r="E12" s="12" t="s">
        <v>157</v>
      </c>
      <c r="F12" s="13">
        <v>30000</v>
      </c>
      <c r="G12" s="12">
        <v>1</v>
      </c>
      <c r="H12" s="13">
        <f>F12*G12</f>
        <v>30000</v>
      </c>
      <c r="I12" s="14" t="s">
        <v>105</v>
      </c>
    </row>
    <row r="13" spans="2:9" x14ac:dyDescent="0.4">
      <c r="B13" s="15"/>
      <c r="D13" t="s">
        <v>74</v>
      </c>
      <c r="F13" s="2">
        <v>60000</v>
      </c>
      <c r="G13">
        <v>1</v>
      </c>
      <c r="H13" s="2">
        <f t="shared" ref="H13:H45" si="2">F13*G13</f>
        <v>60000</v>
      </c>
      <c r="I13" s="16"/>
    </row>
    <row r="14" spans="2:9" x14ac:dyDescent="0.4">
      <c r="B14" s="17"/>
      <c r="C14" s="18"/>
      <c r="D14" s="18" t="s">
        <v>106</v>
      </c>
      <c r="E14" s="18"/>
      <c r="F14" s="19">
        <v>50000</v>
      </c>
      <c r="G14" s="18">
        <v>1</v>
      </c>
      <c r="H14" s="19">
        <f t="shared" si="2"/>
        <v>50000</v>
      </c>
      <c r="I14" s="20"/>
    </row>
    <row r="15" spans="2:9" x14ac:dyDescent="0.4">
      <c r="H15" s="2"/>
    </row>
    <row r="16" spans="2:9" x14ac:dyDescent="0.4">
      <c r="B16" s="11" t="s">
        <v>109</v>
      </c>
      <c r="C16" s="12" t="s">
        <v>108</v>
      </c>
      <c r="D16" s="12" t="s">
        <v>107</v>
      </c>
      <c r="E16" s="12" t="s">
        <v>157</v>
      </c>
      <c r="F16" s="13">
        <v>1410</v>
      </c>
      <c r="G16" s="12">
        <v>6</v>
      </c>
      <c r="H16" s="13">
        <f t="shared" si="2"/>
        <v>8460</v>
      </c>
      <c r="I16" s="14" t="s">
        <v>143</v>
      </c>
    </row>
    <row r="17" spans="2:9" x14ac:dyDescent="0.4">
      <c r="B17" s="15" t="s">
        <v>147</v>
      </c>
      <c r="C17" t="s">
        <v>110</v>
      </c>
      <c r="D17" t="s">
        <v>146</v>
      </c>
      <c r="E17" t="s">
        <v>157</v>
      </c>
      <c r="F17" s="2">
        <v>900</v>
      </c>
      <c r="G17">
        <v>1</v>
      </c>
      <c r="H17" s="2">
        <f>F17*G17</f>
        <v>900</v>
      </c>
      <c r="I17" s="16" t="s">
        <v>148</v>
      </c>
    </row>
    <row r="18" spans="2:9" x14ac:dyDescent="0.4">
      <c r="B18" s="15" t="s">
        <v>141</v>
      </c>
      <c r="C18" t="s">
        <v>140</v>
      </c>
      <c r="D18" t="s">
        <v>149</v>
      </c>
      <c r="E18" t="s">
        <v>157</v>
      </c>
      <c r="F18" s="2">
        <v>500</v>
      </c>
      <c r="G18">
        <v>2</v>
      </c>
      <c r="H18" s="2">
        <f t="shared" si="2"/>
        <v>1000</v>
      </c>
      <c r="I18" s="16" t="s">
        <v>142</v>
      </c>
    </row>
    <row r="19" spans="2:9" x14ac:dyDescent="0.4">
      <c r="B19" s="15" t="s">
        <v>202</v>
      </c>
      <c r="C19" t="s">
        <v>203</v>
      </c>
      <c r="D19" t="s">
        <v>204</v>
      </c>
      <c r="F19" s="2">
        <v>500</v>
      </c>
      <c r="G19">
        <v>1</v>
      </c>
      <c r="H19" s="2">
        <f t="shared" ref="H19:H20" si="3">F19*G19</f>
        <v>500</v>
      </c>
      <c r="I19" s="16"/>
    </row>
    <row r="20" spans="2:9" x14ac:dyDescent="0.4">
      <c r="B20" s="15" t="s">
        <v>205</v>
      </c>
      <c r="C20" t="s">
        <v>206</v>
      </c>
      <c r="D20" t="s">
        <v>223</v>
      </c>
      <c r="F20" s="2">
        <v>1200</v>
      </c>
      <c r="G20">
        <v>1</v>
      </c>
      <c r="H20" s="2">
        <f t="shared" si="3"/>
        <v>1200</v>
      </c>
      <c r="I20" s="16" t="s">
        <v>224</v>
      </c>
    </row>
    <row r="21" spans="2:9" x14ac:dyDescent="0.4">
      <c r="B21" s="15" t="s">
        <v>207</v>
      </c>
      <c r="C21" t="s">
        <v>206</v>
      </c>
      <c r="D21" t="s">
        <v>208</v>
      </c>
      <c r="F21" s="2">
        <v>2600</v>
      </c>
      <c r="G21">
        <v>1</v>
      </c>
      <c r="H21" s="2">
        <f t="shared" ref="H21" si="4">F21*G21</f>
        <v>2600</v>
      </c>
      <c r="I21" s="16"/>
    </row>
    <row r="22" spans="2:9" x14ac:dyDescent="0.4">
      <c r="B22" s="15" t="s">
        <v>111</v>
      </c>
      <c r="C22" s="3" t="s">
        <v>113</v>
      </c>
      <c r="D22" s="3" t="s">
        <v>112</v>
      </c>
      <c r="E22" t="s">
        <v>168</v>
      </c>
      <c r="F22" s="2">
        <v>1300</v>
      </c>
      <c r="G22">
        <v>1</v>
      </c>
      <c r="H22" s="2">
        <f>F22*G22</f>
        <v>1300</v>
      </c>
      <c r="I22" s="16" t="s">
        <v>167</v>
      </c>
    </row>
    <row r="23" spans="2:9" x14ac:dyDescent="0.4">
      <c r="B23" s="15" t="s">
        <v>209</v>
      </c>
      <c r="C23" t="s">
        <v>203</v>
      </c>
      <c r="D23" t="s">
        <v>210</v>
      </c>
      <c r="F23" s="2">
        <v>1500</v>
      </c>
      <c r="G23">
        <v>5</v>
      </c>
      <c r="H23" s="2">
        <f t="shared" ref="H23:H24" si="5">F23*G23</f>
        <v>7500</v>
      </c>
      <c r="I23" s="16"/>
    </row>
    <row r="24" spans="2:9" x14ac:dyDescent="0.4">
      <c r="B24" s="15" t="s">
        <v>211</v>
      </c>
      <c r="C24" t="s">
        <v>203</v>
      </c>
      <c r="D24" t="s">
        <v>212</v>
      </c>
      <c r="F24" s="2">
        <v>800</v>
      </c>
      <c r="G24">
        <v>1</v>
      </c>
      <c r="H24" s="2">
        <f t="shared" si="5"/>
        <v>800</v>
      </c>
      <c r="I24" s="16"/>
    </row>
    <row r="25" spans="2:9" x14ac:dyDescent="0.4">
      <c r="B25" s="15" t="s">
        <v>115</v>
      </c>
      <c r="C25" s="3" t="s">
        <v>114</v>
      </c>
      <c r="D25" s="3" t="s">
        <v>213</v>
      </c>
      <c r="F25" s="2">
        <v>950</v>
      </c>
      <c r="G25">
        <v>1</v>
      </c>
      <c r="H25" s="2">
        <f>F25*G25</f>
        <v>950</v>
      </c>
      <c r="I25" s="16" t="s">
        <v>215</v>
      </c>
    </row>
    <row r="26" spans="2:9" x14ac:dyDescent="0.4">
      <c r="B26" s="15" t="s">
        <v>115</v>
      </c>
      <c r="C26" s="3" t="s">
        <v>114</v>
      </c>
      <c r="D26" s="3" t="s">
        <v>214</v>
      </c>
      <c r="F26" s="2">
        <v>700</v>
      </c>
      <c r="G26">
        <v>1</v>
      </c>
      <c r="H26" s="2">
        <f t="shared" ref="H26" si="6">F26*G26</f>
        <v>700</v>
      </c>
      <c r="I26" s="16" t="s">
        <v>215</v>
      </c>
    </row>
    <row r="27" spans="2:9" x14ac:dyDescent="0.4">
      <c r="B27" s="15" t="s">
        <v>116</v>
      </c>
      <c r="C27" t="s">
        <v>108</v>
      </c>
      <c r="D27" s="3" t="s">
        <v>38</v>
      </c>
      <c r="E27" t="s">
        <v>158</v>
      </c>
      <c r="F27" s="2">
        <v>5200</v>
      </c>
      <c r="G27">
        <v>8</v>
      </c>
      <c r="H27" s="2">
        <f>F27*G27</f>
        <v>41600</v>
      </c>
      <c r="I27" s="16"/>
    </row>
    <row r="28" spans="2:9" x14ac:dyDescent="0.4">
      <c r="B28" s="15" t="s">
        <v>162</v>
      </c>
      <c r="C28" t="s">
        <v>108</v>
      </c>
      <c r="D28" s="3" t="s">
        <v>161</v>
      </c>
      <c r="E28" t="s">
        <v>158</v>
      </c>
      <c r="F28" s="2">
        <v>3000</v>
      </c>
      <c r="G28">
        <v>8</v>
      </c>
      <c r="H28" s="2">
        <f>F28*G28</f>
        <v>24000</v>
      </c>
      <c r="I28" s="16"/>
    </row>
    <row r="29" spans="2:9" x14ac:dyDescent="0.4">
      <c r="B29" s="15" t="s">
        <v>154</v>
      </c>
      <c r="C29" t="s">
        <v>155</v>
      </c>
      <c r="D29" t="s">
        <v>197</v>
      </c>
      <c r="E29" t="s">
        <v>156</v>
      </c>
      <c r="F29" s="2">
        <v>3400</v>
      </c>
      <c r="G29">
        <v>4</v>
      </c>
      <c r="H29" s="2">
        <f t="shared" ref="H29:H30" si="7">F29*G29</f>
        <v>13600</v>
      </c>
      <c r="I29" s="16" t="s">
        <v>198</v>
      </c>
    </row>
    <row r="30" spans="2:9" x14ac:dyDescent="0.4">
      <c r="B30" s="15"/>
      <c r="C30" t="s">
        <v>216</v>
      </c>
      <c r="D30" s="3" t="s">
        <v>217</v>
      </c>
      <c r="F30" s="2">
        <v>100</v>
      </c>
      <c r="G30">
        <v>100</v>
      </c>
      <c r="H30" s="2">
        <f t="shared" si="7"/>
        <v>10000</v>
      </c>
      <c r="I30" s="16" t="s">
        <v>222</v>
      </c>
    </row>
    <row r="31" spans="2:9" x14ac:dyDescent="0.4">
      <c r="B31" s="15" t="s">
        <v>171</v>
      </c>
      <c r="C31" t="s">
        <v>172</v>
      </c>
      <c r="D31" s="3" t="s">
        <v>173</v>
      </c>
      <c r="F31" s="2">
        <v>300</v>
      </c>
      <c r="G31">
        <v>1</v>
      </c>
      <c r="H31" s="2">
        <f>F31*G31</f>
        <v>300</v>
      </c>
      <c r="I31" s="16"/>
    </row>
    <row r="32" spans="2:9" x14ac:dyDescent="0.4">
      <c r="B32" s="15" t="s">
        <v>159</v>
      </c>
      <c r="C32" t="s">
        <v>110</v>
      </c>
      <c r="D32" s="3" t="s">
        <v>160</v>
      </c>
      <c r="E32" t="s">
        <v>156</v>
      </c>
      <c r="F32" s="2">
        <v>900</v>
      </c>
      <c r="G32">
        <v>1</v>
      </c>
      <c r="H32" s="2">
        <f>F32*G32</f>
        <v>900</v>
      </c>
      <c r="I32" s="16"/>
    </row>
    <row r="33" spans="2:10" x14ac:dyDescent="0.4">
      <c r="B33" s="17" t="s">
        <v>76</v>
      </c>
      <c r="C33" s="18" t="s">
        <v>76</v>
      </c>
      <c r="D33" s="18" t="s">
        <v>177</v>
      </c>
      <c r="E33" s="18" t="s">
        <v>156</v>
      </c>
      <c r="F33" s="19">
        <v>41200</v>
      </c>
      <c r="G33" s="18">
        <v>1</v>
      </c>
      <c r="H33" s="19">
        <f>F33*G33</f>
        <v>41200</v>
      </c>
      <c r="I33" s="20"/>
    </row>
    <row r="34" spans="2:10" x14ac:dyDescent="0.4">
      <c r="H34" s="2"/>
    </row>
    <row r="35" spans="2:10" x14ac:dyDescent="0.4">
      <c r="B35" s="11" t="s">
        <v>219</v>
      </c>
      <c r="C35" s="12" t="s">
        <v>220</v>
      </c>
      <c r="D35" s="21" t="s">
        <v>218</v>
      </c>
      <c r="E35" s="12"/>
      <c r="F35" s="13">
        <v>8580</v>
      </c>
      <c r="G35" s="12">
        <v>1</v>
      </c>
      <c r="H35" s="13">
        <f>F35*G35</f>
        <v>8580</v>
      </c>
      <c r="I35" s="14" t="s">
        <v>221</v>
      </c>
    </row>
    <row r="36" spans="2:10" x14ac:dyDescent="0.4">
      <c r="B36" s="15" t="s">
        <v>54</v>
      </c>
      <c r="D36" s="3"/>
      <c r="F36" s="2">
        <v>5000</v>
      </c>
      <c r="G36">
        <v>1</v>
      </c>
      <c r="H36" s="2">
        <f>F36*G36</f>
        <v>5000</v>
      </c>
      <c r="I36" s="16"/>
    </row>
    <row r="37" spans="2:10" x14ac:dyDescent="0.4">
      <c r="B37" s="15" t="s">
        <v>170</v>
      </c>
      <c r="F37" s="2">
        <v>20000</v>
      </c>
      <c r="G37">
        <v>1</v>
      </c>
      <c r="H37" s="2">
        <f t="shared" si="2"/>
        <v>20000</v>
      </c>
      <c r="I37" s="16"/>
    </row>
    <row r="38" spans="2:10" x14ac:dyDescent="0.4">
      <c r="B38" s="15" t="s">
        <v>78</v>
      </c>
      <c r="C38" t="s">
        <v>69</v>
      </c>
      <c r="D38" t="s">
        <v>175</v>
      </c>
      <c r="F38" s="2">
        <v>5300</v>
      </c>
      <c r="G38">
        <v>2</v>
      </c>
      <c r="H38" s="2">
        <f t="shared" si="2"/>
        <v>10600</v>
      </c>
      <c r="I38" s="16" t="s">
        <v>119</v>
      </c>
    </row>
    <row r="39" spans="2:10" x14ac:dyDescent="0.4">
      <c r="B39" s="15"/>
      <c r="D39" t="s">
        <v>117</v>
      </c>
      <c r="F39" s="2">
        <v>5000</v>
      </c>
      <c r="G39">
        <v>2</v>
      </c>
      <c r="H39" s="2">
        <f t="shared" si="2"/>
        <v>10000</v>
      </c>
      <c r="I39" s="16"/>
    </row>
    <row r="40" spans="2:10" x14ac:dyDescent="0.4">
      <c r="B40" s="15"/>
      <c r="D40" t="s">
        <v>118</v>
      </c>
      <c r="E40" t="s">
        <v>156</v>
      </c>
      <c r="F40" s="2">
        <v>4000</v>
      </c>
      <c r="G40">
        <v>1</v>
      </c>
      <c r="H40" s="2">
        <f t="shared" si="2"/>
        <v>4000</v>
      </c>
      <c r="I40" s="16" t="s">
        <v>119</v>
      </c>
    </row>
    <row r="41" spans="2:10" x14ac:dyDescent="0.4">
      <c r="B41" s="15"/>
      <c r="D41" t="s">
        <v>117</v>
      </c>
      <c r="F41" s="2">
        <v>5000</v>
      </c>
      <c r="G41">
        <v>1</v>
      </c>
      <c r="H41" s="2">
        <f t="shared" si="2"/>
        <v>5000</v>
      </c>
      <c r="I41" s="16"/>
    </row>
    <row r="42" spans="2:10" x14ac:dyDescent="0.4">
      <c r="B42" s="17"/>
      <c r="C42" s="18"/>
      <c r="D42" s="18" t="s">
        <v>174</v>
      </c>
      <c r="E42" s="18" t="s">
        <v>156</v>
      </c>
      <c r="F42" s="19">
        <v>2000</v>
      </c>
      <c r="G42" s="18">
        <v>2</v>
      </c>
      <c r="H42" s="19">
        <f t="shared" si="2"/>
        <v>4000</v>
      </c>
      <c r="I42" s="20"/>
    </row>
    <row r="43" spans="2:10" x14ac:dyDescent="0.4">
      <c r="H43" s="2"/>
    </row>
    <row r="44" spans="2:10" x14ac:dyDescent="0.4">
      <c r="B44" s="11"/>
      <c r="C44" s="12"/>
      <c r="D44" s="12"/>
      <c r="E44" s="12"/>
      <c r="F44" s="13">
        <v>0</v>
      </c>
      <c r="G44" s="12">
        <v>0</v>
      </c>
      <c r="H44" s="13">
        <f t="shared" si="2"/>
        <v>0</v>
      </c>
      <c r="I44" s="14"/>
    </row>
    <row r="45" spans="2:10" x14ac:dyDescent="0.4">
      <c r="B45" s="17" t="s">
        <v>120</v>
      </c>
      <c r="C45" s="18"/>
      <c r="D45" s="18" t="s">
        <v>121</v>
      </c>
      <c r="E45" s="18"/>
      <c r="F45" s="19">
        <v>200000</v>
      </c>
      <c r="G45" s="18">
        <v>1</v>
      </c>
      <c r="H45" s="19">
        <f t="shared" si="2"/>
        <v>200000</v>
      </c>
      <c r="I45" s="20"/>
    </row>
    <row r="46" spans="2:10" x14ac:dyDescent="0.4">
      <c r="H46" s="24">
        <f>SUM(H4:H45)</f>
        <v>661210</v>
      </c>
      <c r="J46" s="2">
        <f>H46</f>
        <v>661210</v>
      </c>
    </row>
    <row r="49" spans="2:10" x14ac:dyDescent="0.4">
      <c r="B49" s="11" t="s">
        <v>123</v>
      </c>
      <c r="C49" s="12"/>
      <c r="D49" s="12" t="s">
        <v>124</v>
      </c>
      <c r="E49" s="12"/>
      <c r="F49" s="13">
        <v>4500</v>
      </c>
      <c r="G49" s="12">
        <v>10</v>
      </c>
      <c r="H49" s="13">
        <f t="shared" ref="H49:H50" si="8">F49*G49</f>
        <v>45000</v>
      </c>
      <c r="I49" s="14" t="s">
        <v>126</v>
      </c>
    </row>
    <row r="50" spans="2:10" x14ac:dyDescent="0.4">
      <c r="B50" s="17" t="s">
        <v>89</v>
      </c>
      <c r="C50" s="18">
        <v>7000</v>
      </c>
      <c r="D50" s="18"/>
      <c r="E50" s="18"/>
      <c r="F50" s="19">
        <v>7000</v>
      </c>
      <c r="G50" s="18">
        <v>5</v>
      </c>
      <c r="H50" s="19">
        <f t="shared" si="8"/>
        <v>35000</v>
      </c>
      <c r="I50" s="20" t="s">
        <v>126</v>
      </c>
    </row>
    <row r="51" spans="2:10" x14ac:dyDescent="0.4">
      <c r="H51" s="24">
        <f>SUM(H49:H50)</f>
        <v>80000</v>
      </c>
      <c r="J51" s="2">
        <f>H51</f>
        <v>80000</v>
      </c>
    </row>
    <row r="53" spans="2:10" x14ac:dyDescent="0.4">
      <c r="B53" s="11"/>
      <c r="C53" s="12"/>
      <c r="D53" s="12" t="s">
        <v>125</v>
      </c>
      <c r="E53" s="12"/>
      <c r="F53" s="22">
        <v>4500</v>
      </c>
      <c r="G53" s="12">
        <v>40</v>
      </c>
      <c r="H53" s="13">
        <f t="shared" ref="H53:H64" si="9">F53*G53</f>
        <v>180000</v>
      </c>
      <c r="I53" s="14" t="s">
        <v>126</v>
      </c>
    </row>
    <row r="54" spans="2:10" x14ac:dyDescent="0.4">
      <c r="B54" s="15"/>
      <c r="D54" t="s">
        <v>127</v>
      </c>
      <c r="F54" s="1">
        <v>4500</v>
      </c>
      <c r="G54">
        <v>40</v>
      </c>
      <c r="H54" s="2">
        <f t="shared" si="9"/>
        <v>180000</v>
      </c>
      <c r="I54" s="16" t="s">
        <v>126</v>
      </c>
    </row>
    <row r="55" spans="2:10" x14ac:dyDescent="0.4">
      <c r="B55" s="15" t="s">
        <v>132</v>
      </c>
      <c r="D55" t="s">
        <v>128</v>
      </c>
      <c r="F55" s="1">
        <v>4500</v>
      </c>
      <c r="G55">
        <v>40</v>
      </c>
      <c r="H55" s="2">
        <f t="shared" si="9"/>
        <v>180000</v>
      </c>
      <c r="I55" s="16" t="s">
        <v>126</v>
      </c>
    </row>
    <row r="56" spans="2:10" x14ac:dyDescent="0.4">
      <c r="B56" s="15" t="s">
        <v>132</v>
      </c>
      <c r="D56" t="s">
        <v>129</v>
      </c>
      <c r="F56" s="1">
        <v>4500</v>
      </c>
      <c r="G56">
        <v>80</v>
      </c>
      <c r="H56" s="2">
        <f t="shared" si="9"/>
        <v>360000</v>
      </c>
      <c r="I56" s="16" t="s">
        <v>131</v>
      </c>
    </row>
    <row r="57" spans="2:10" x14ac:dyDescent="0.4">
      <c r="B57" s="15" t="s">
        <v>132</v>
      </c>
      <c r="D57" t="s">
        <v>130</v>
      </c>
      <c r="F57" s="1">
        <v>4500</v>
      </c>
      <c r="G57">
        <v>80</v>
      </c>
      <c r="H57" s="2">
        <f t="shared" si="9"/>
        <v>360000</v>
      </c>
      <c r="I57" s="16" t="s">
        <v>131</v>
      </c>
    </row>
    <row r="58" spans="2:10" x14ac:dyDescent="0.4">
      <c r="B58" s="15" t="s">
        <v>178</v>
      </c>
      <c r="D58" t="s">
        <v>93</v>
      </c>
      <c r="F58" s="1">
        <v>4500</v>
      </c>
      <c r="G58">
        <v>32</v>
      </c>
      <c r="H58" s="2">
        <f t="shared" si="9"/>
        <v>144000</v>
      </c>
      <c r="I58" s="16" t="s">
        <v>138</v>
      </c>
    </row>
    <row r="59" spans="2:10" x14ac:dyDescent="0.4">
      <c r="B59" s="17"/>
      <c r="C59" s="18"/>
      <c r="D59" s="18" t="s">
        <v>134</v>
      </c>
      <c r="E59" s="18"/>
      <c r="F59" s="23">
        <v>4500</v>
      </c>
      <c r="G59" s="18">
        <v>16</v>
      </c>
      <c r="H59" s="19">
        <f>F59*G59</f>
        <v>72000</v>
      </c>
      <c r="I59" s="20" t="s">
        <v>138</v>
      </c>
    </row>
    <row r="60" spans="2:10" x14ac:dyDescent="0.4">
      <c r="F60" s="1"/>
      <c r="G60">
        <f>SUM(G53:G59)</f>
        <v>328</v>
      </c>
      <c r="H60" s="6">
        <f>SUM(H53:H59)</f>
        <v>1476000</v>
      </c>
      <c r="J60" s="2">
        <f>H60</f>
        <v>1476000</v>
      </c>
    </row>
    <row r="61" spans="2:10" x14ac:dyDescent="0.4">
      <c r="F61" s="1"/>
      <c r="H61" s="2"/>
    </row>
    <row r="62" spans="2:10" x14ac:dyDescent="0.4">
      <c r="B62" s="11" t="s">
        <v>133</v>
      </c>
      <c r="C62" s="12"/>
      <c r="D62" s="12" t="s">
        <v>94</v>
      </c>
      <c r="E62" s="12"/>
      <c r="F62" s="22">
        <v>3800</v>
      </c>
      <c r="G62" s="12">
        <v>24</v>
      </c>
      <c r="H62" s="13">
        <f t="shared" si="9"/>
        <v>91200</v>
      </c>
      <c r="I62" s="14" t="s">
        <v>137</v>
      </c>
    </row>
    <row r="63" spans="2:10" x14ac:dyDescent="0.4">
      <c r="B63" s="15" t="s">
        <v>133</v>
      </c>
      <c r="D63" t="s">
        <v>95</v>
      </c>
      <c r="F63" s="1">
        <v>3800</v>
      </c>
      <c r="G63">
        <v>24</v>
      </c>
      <c r="H63" s="2">
        <f t="shared" si="9"/>
        <v>91200</v>
      </c>
      <c r="I63" s="16" t="s">
        <v>137</v>
      </c>
    </row>
    <row r="64" spans="2:10" x14ac:dyDescent="0.4">
      <c r="B64" s="15" t="s">
        <v>133</v>
      </c>
      <c r="D64" t="s">
        <v>96</v>
      </c>
      <c r="F64" s="1">
        <v>4500</v>
      </c>
      <c r="G64">
        <v>24</v>
      </c>
      <c r="H64" s="2">
        <f t="shared" si="9"/>
        <v>108000</v>
      </c>
      <c r="I64" s="16" t="s">
        <v>137</v>
      </c>
    </row>
    <row r="65" spans="2:10" x14ac:dyDescent="0.4">
      <c r="B65" s="17" t="s">
        <v>133</v>
      </c>
      <c r="C65" s="18"/>
      <c r="D65" s="18" t="s">
        <v>176</v>
      </c>
      <c r="E65" s="18"/>
      <c r="F65" s="23">
        <v>3800</v>
      </c>
      <c r="G65" s="18">
        <v>4</v>
      </c>
      <c r="H65" s="19">
        <f t="shared" ref="H65" si="10">F65*G65</f>
        <v>15200</v>
      </c>
      <c r="I65" s="20" t="s">
        <v>137</v>
      </c>
    </row>
    <row r="66" spans="2:10" x14ac:dyDescent="0.4">
      <c r="G66">
        <f>SUM(G62:G64)</f>
        <v>72</v>
      </c>
      <c r="H66" s="24">
        <f>SUM(H62:H65)</f>
        <v>305600</v>
      </c>
      <c r="J66" s="2">
        <f>H66</f>
        <v>305600</v>
      </c>
    </row>
    <row r="68" spans="2:10" x14ac:dyDescent="0.4">
      <c r="B68" s="11" t="s">
        <v>193</v>
      </c>
      <c r="C68" s="12" t="s">
        <v>190</v>
      </c>
      <c r="D68" s="12" t="s">
        <v>189</v>
      </c>
      <c r="E68" s="12"/>
      <c r="F68" s="13">
        <v>16980</v>
      </c>
      <c r="G68" s="12">
        <v>1</v>
      </c>
      <c r="H68" s="13">
        <f t="shared" ref="H68:H69" si="11">F68*G68</f>
        <v>16980</v>
      </c>
      <c r="I68" s="14" t="s">
        <v>191</v>
      </c>
    </row>
    <row r="69" spans="2:10" x14ac:dyDescent="0.4">
      <c r="B69" s="15" t="s">
        <v>196</v>
      </c>
      <c r="C69" t="s">
        <v>190</v>
      </c>
      <c r="D69" t="s">
        <v>187</v>
      </c>
      <c r="F69" s="2">
        <v>5400</v>
      </c>
      <c r="G69">
        <v>1</v>
      </c>
      <c r="H69" s="2">
        <f t="shared" si="11"/>
        <v>5400</v>
      </c>
      <c r="I69" s="16" t="s">
        <v>192</v>
      </c>
    </row>
    <row r="70" spans="2:10" x14ac:dyDescent="0.4">
      <c r="B70" s="15" t="s">
        <v>169</v>
      </c>
      <c r="C70" t="s">
        <v>136</v>
      </c>
      <c r="D70" t="s">
        <v>135</v>
      </c>
      <c r="F70" s="2">
        <v>20000</v>
      </c>
      <c r="G70">
        <v>0</v>
      </c>
      <c r="H70" s="2">
        <f>F70*G70</f>
        <v>0</v>
      </c>
      <c r="I70" s="16"/>
    </row>
    <row r="71" spans="2:10" x14ac:dyDescent="0.4">
      <c r="B71" s="17"/>
      <c r="C71" s="18"/>
      <c r="D71" s="18"/>
      <c r="E71" s="18"/>
      <c r="F71" s="19"/>
      <c r="G71" s="18"/>
      <c r="H71" s="18"/>
      <c r="I71" s="20"/>
    </row>
    <row r="72" spans="2:10" x14ac:dyDescent="0.4">
      <c r="H72" s="6">
        <f>SUM(H68:H71)</f>
        <v>22380</v>
      </c>
      <c r="J72" s="2">
        <f>H72</f>
        <v>22380</v>
      </c>
    </row>
    <row r="73" spans="2:10" x14ac:dyDescent="0.4">
      <c r="E73" s="2">
        <f>H46+H72</f>
        <v>683590</v>
      </c>
    </row>
    <row r="75" spans="2:10" x14ac:dyDescent="0.4">
      <c r="B75" t="s">
        <v>194</v>
      </c>
      <c r="D75" t="s">
        <v>225</v>
      </c>
    </row>
    <row r="76" spans="2:10" x14ac:dyDescent="0.4">
      <c r="B76" t="s">
        <v>225</v>
      </c>
      <c r="C76" t="s">
        <v>228</v>
      </c>
      <c r="F76" s="2">
        <v>379000</v>
      </c>
      <c r="G76">
        <v>1</v>
      </c>
      <c r="H76" s="13">
        <f t="shared" ref="H76:H77" si="12">F76*G76</f>
        <v>379000</v>
      </c>
      <c r="I76" t="s">
        <v>227</v>
      </c>
    </row>
    <row r="77" spans="2:10" x14ac:dyDescent="0.4">
      <c r="B77" t="s">
        <v>226</v>
      </c>
      <c r="F77" s="2">
        <v>25000</v>
      </c>
      <c r="G77">
        <v>1</v>
      </c>
      <c r="H77" s="13">
        <f t="shared" si="12"/>
        <v>25000</v>
      </c>
      <c r="I77" t="s">
        <v>227</v>
      </c>
    </row>
    <row r="78" spans="2:10" x14ac:dyDescent="0.4">
      <c r="H78" s="2">
        <f>SUM(H76:H77)</f>
        <v>404000</v>
      </c>
    </row>
    <row r="82" spans="8:10" x14ac:dyDescent="0.4">
      <c r="H82" s="2">
        <f>H66+H51+H46+H60+H72</f>
        <v>2545190</v>
      </c>
      <c r="J82">
        <f>SUM(J4:J81)</f>
        <v>2545190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0FA2-BA90-471B-BBC1-326CADA2E505}">
  <dimension ref="C2:G4"/>
  <sheetViews>
    <sheetView workbookViewId="0">
      <selection activeCell="D17" sqref="D17"/>
    </sheetView>
  </sheetViews>
  <sheetFormatPr defaultRowHeight="18.75" x14ac:dyDescent="0.4"/>
  <cols>
    <col min="3" max="3" width="16.875" customWidth="1"/>
    <col min="4" max="5" width="12.75" customWidth="1"/>
    <col min="6" max="6" width="16.875" customWidth="1"/>
    <col min="7" max="7" width="11.375" style="2" customWidth="1"/>
  </cols>
  <sheetData>
    <row r="2" spans="3:7" x14ac:dyDescent="0.4">
      <c r="C2" t="s">
        <v>100</v>
      </c>
      <c r="D2" t="s">
        <v>181</v>
      </c>
      <c r="E2" t="s">
        <v>183</v>
      </c>
      <c r="F2" t="s">
        <v>182</v>
      </c>
      <c r="G2" s="2" t="s">
        <v>101</v>
      </c>
    </row>
    <row r="3" spans="3:7" x14ac:dyDescent="0.4">
      <c r="C3" t="s">
        <v>180</v>
      </c>
      <c r="D3" t="s">
        <v>186</v>
      </c>
      <c r="E3" t="s">
        <v>184</v>
      </c>
      <c r="F3" t="s">
        <v>185</v>
      </c>
      <c r="G3" s="2">
        <v>16980</v>
      </c>
    </row>
    <row r="4" spans="3:7" x14ac:dyDescent="0.4">
      <c r="C4" s="3" t="s">
        <v>187</v>
      </c>
      <c r="D4" t="s">
        <v>186</v>
      </c>
      <c r="E4" t="s">
        <v>184</v>
      </c>
      <c r="F4" t="s">
        <v>188</v>
      </c>
      <c r="G4" s="2">
        <v>5400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ECB-C7C7-4E70-9697-965353384FAF}">
  <dimension ref="B3:J72"/>
  <sheetViews>
    <sheetView topLeftCell="A37" zoomScale="112" zoomScaleNormal="112" workbookViewId="0">
      <selection activeCell="A70" sqref="A70:XFD70"/>
    </sheetView>
  </sheetViews>
  <sheetFormatPr defaultRowHeight="18.75" x14ac:dyDescent="0.4"/>
  <cols>
    <col min="2" max="2" width="4.625" customWidth="1"/>
    <col min="3" max="3" width="21.25" customWidth="1"/>
    <col min="4" max="4" width="25.375" customWidth="1"/>
    <col min="5" max="5" width="11.875" style="1" customWidth="1"/>
    <col min="6" max="6" width="14.25" customWidth="1"/>
    <col min="7" max="7" width="34.625" customWidth="1"/>
    <col min="8" max="8" width="6.25" customWidth="1"/>
    <col min="9" max="9" width="13" customWidth="1"/>
    <col min="10" max="10" width="11.75" bestFit="1" customWidth="1"/>
  </cols>
  <sheetData>
    <row r="3" spans="2:10" x14ac:dyDescent="0.4">
      <c r="B3" t="s">
        <v>0</v>
      </c>
      <c r="H3" t="s">
        <v>1</v>
      </c>
      <c r="I3" t="s">
        <v>2</v>
      </c>
    </row>
    <row r="4" spans="2:10" x14ac:dyDescent="0.4">
      <c r="C4" t="s">
        <v>3</v>
      </c>
      <c r="D4" t="s">
        <v>4</v>
      </c>
      <c r="E4" s="1">
        <v>2900000</v>
      </c>
      <c r="G4" t="s">
        <v>5</v>
      </c>
      <c r="H4">
        <v>0</v>
      </c>
      <c r="I4" s="2">
        <f>E4*H4</f>
        <v>0</v>
      </c>
    </row>
    <row r="5" spans="2:10" x14ac:dyDescent="0.4">
      <c r="D5" t="s">
        <v>6</v>
      </c>
      <c r="E5" s="1">
        <v>200000</v>
      </c>
      <c r="G5" t="s">
        <v>7</v>
      </c>
      <c r="H5">
        <v>0</v>
      </c>
      <c r="I5" s="2">
        <f t="shared" ref="I5:I39" si="0">E5*H5</f>
        <v>0</v>
      </c>
    </row>
    <row r="6" spans="2:10" ht="37.5" x14ac:dyDescent="0.4">
      <c r="C6" t="s">
        <v>8</v>
      </c>
      <c r="D6" t="s">
        <v>9</v>
      </c>
      <c r="E6" s="1">
        <v>1540000</v>
      </c>
      <c r="F6" t="s">
        <v>10</v>
      </c>
      <c r="G6" s="3" t="s">
        <v>11</v>
      </c>
      <c r="H6">
        <v>0</v>
      </c>
      <c r="I6" s="2">
        <f t="shared" si="0"/>
        <v>0</v>
      </c>
    </row>
    <row r="7" spans="2:10" x14ac:dyDescent="0.4">
      <c r="C7" t="s">
        <v>8</v>
      </c>
      <c r="D7" t="s">
        <v>12</v>
      </c>
      <c r="F7" t="s">
        <v>10</v>
      </c>
      <c r="G7" t="s">
        <v>13</v>
      </c>
      <c r="H7">
        <v>0</v>
      </c>
      <c r="I7" s="2">
        <f t="shared" si="0"/>
        <v>0</v>
      </c>
    </row>
    <row r="8" spans="2:10" x14ac:dyDescent="0.4">
      <c r="G8" s="4"/>
      <c r="I8" s="2">
        <f t="shared" si="0"/>
        <v>0</v>
      </c>
    </row>
    <row r="9" spans="2:10" x14ac:dyDescent="0.4">
      <c r="C9" t="s">
        <v>14</v>
      </c>
      <c r="D9" s="5" t="s">
        <v>15</v>
      </c>
      <c r="E9" s="1">
        <v>1929000</v>
      </c>
      <c r="G9" t="s">
        <v>16</v>
      </c>
      <c r="H9">
        <v>1</v>
      </c>
      <c r="I9" s="2">
        <f t="shared" si="0"/>
        <v>1929000</v>
      </c>
    </row>
    <row r="10" spans="2:10" x14ac:dyDescent="0.4">
      <c r="C10" t="s">
        <v>14</v>
      </c>
      <c r="D10" t="s">
        <v>17</v>
      </c>
      <c r="E10" s="1">
        <v>198000</v>
      </c>
      <c r="G10" t="s">
        <v>18</v>
      </c>
      <c r="H10">
        <v>1</v>
      </c>
      <c r="I10" s="2">
        <f t="shared" si="0"/>
        <v>198000</v>
      </c>
    </row>
    <row r="11" spans="2:10" x14ac:dyDescent="0.4">
      <c r="D11" t="s">
        <v>19</v>
      </c>
      <c r="E11" s="1">
        <v>15000</v>
      </c>
      <c r="H11">
        <v>1</v>
      </c>
      <c r="I11" s="2">
        <f t="shared" si="0"/>
        <v>15000</v>
      </c>
    </row>
    <row r="12" spans="2:10" x14ac:dyDescent="0.4">
      <c r="D12" t="s">
        <v>20</v>
      </c>
      <c r="E12" s="1">
        <v>51000</v>
      </c>
      <c r="H12">
        <v>1</v>
      </c>
      <c r="I12" s="2">
        <f t="shared" si="0"/>
        <v>51000</v>
      </c>
      <c r="J12" s="2">
        <f>I9+I10+I11+I12</f>
        <v>2193000</v>
      </c>
    </row>
    <row r="13" spans="2:10" x14ac:dyDescent="0.4">
      <c r="I13" s="2">
        <f t="shared" si="0"/>
        <v>0</v>
      </c>
    </row>
    <row r="14" spans="2:10" x14ac:dyDescent="0.4">
      <c r="B14" t="s">
        <v>21</v>
      </c>
      <c r="I14" s="2">
        <f t="shared" si="0"/>
        <v>0</v>
      </c>
    </row>
    <row r="15" spans="2:10" x14ac:dyDescent="0.4">
      <c r="C15" t="s">
        <v>22</v>
      </c>
      <c r="D15" t="s">
        <v>23</v>
      </c>
      <c r="E15" s="1">
        <v>187000</v>
      </c>
      <c r="H15">
        <v>0</v>
      </c>
      <c r="I15" s="2">
        <f t="shared" si="0"/>
        <v>0</v>
      </c>
    </row>
    <row r="16" spans="2:10" x14ac:dyDescent="0.4">
      <c r="C16" t="s">
        <v>24</v>
      </c>
      <c r="D16" t="s">
        <v>25</v>
      </c>
      <c r="E16" s="1">
        <v>130000</v>
      </c>
      <c r="G16" t="s">
        <v>26</v>
      </c>
      <c r="H16">
        <v>1</v>
      </c>
      <c r="I16" s="2">
        <f t="shared" si="0"/>
        <v>130000</v>
      </c>
    </row>
    <row r="17" spans="2:10" x14ac:dyDescent="0.4">
      <c r="C17" t="s">
        <v>24</v>
      </c>
      <c r="D17" t="s">
        <v>27</v>
      </c>
      <c r="E17" s="1">
        <v>8000</v>
      </c>
      <c r="G17" t="s">
        <v>28</v>
      </c>
      <c r="H17">
        <v>1</v>
      </c>
      <c r="I17" s="2">
        <f t="shared" si="0"/>
        <v>8000</v>
      </c>
    </row>
    <row r="18" spans="2:10" x14ac:dyDescent="0.4">
      <c r="D18" t="s">
        <v>19</v>
      </c>
      <c r="E18" s="1">
        <v>15000</v>
      </c>
      <c r="H18">
        <v>1</v>
      </c>
      <c r="I18" s="2">
        <f t="shared" si="0"/>
        <v>15000</v>
      </c>
    </row>
    <row r="19" spans="2:10" x14ac:dyDescent="0.4">
      <c r="D19" t="s">
        <v>29</v>
      </c>
      <c r="E19" s="1">
        <v>20000</v>
      </c>
      <c r="H19">
        <v>1</v>
      </c>
      <c r="I19" s="2">
        <f t="shared" si="0"/>
        <v>20000</v>
      </c>
      <c r="J19" s="2">
        <f>I16+I17+I18+I19</f>
        <v>173000</v>
      </c>
    </row>
    <row r="20" spans="2:10" x14ac:dyDescent="0.4">
      <c r="C20" t="s">
        <v>30</v>
      </c>
      <c r="D20" t="s">
        <v>31</v>
      </c>
      <c r="E20" s="1">
        <v>19800</v>
      </c>
      <c r="F20" t="s">
        <v>32</v>
      </c>
      <c r="G20" t="s">
        <v>33</v>
      </c>
      <c r="H20">
        <v>0</v>
      </c>
      <c r="I20" s="2">
        <f t="shared" si="0"/>
        <v>0</v>
      </c>
    </row>
    <row r="21" spans="2:10" x14ac:dyDescent="0.4">
      <c r="I21" s="2">
        <f t="shared" si="0"/>
        <v>0</v>
      </c>
    </row>
    <row r="22" spans="2:10" x14ac:dyDescent="0.4">
      <c r="B22" t="s">
        <v>34</v>
      </c>
      <c r="I22" s="2">
        <f t="shared" si="0"/>
        <v>0</v>
      </c>
    </row>
    <row r="23" spans="2:10" x14ac:dyDescent="0.4">
      <c r="C23" t="s">
        <v>35</v>
      </c>
      <c r="D23" s="3" t="s">
        <v>36</v>
      </c>
      <c r="E23" s="1">
        <v>14870</v>
      </c>
      <c r="G23" t="s">
        <v>37</v>
      </c>
      <c r="H23">
        <v>3</v>
      </c>
      <c r="I23" s="2">
        <f t="shared" si="0"/>
        <v>44610</v>
      </c>
    </row>
    <row r="24" spans="2:10" x14ac:dyDescent="0.4">
      <c r="D24" t="s">
        <v>38</v>
      </c>
      <c r="E24" s="1">
        <v>5584</v>
      </c>
      <c r="F24" t="s">
        <v>39</v>
      </c>
      <c r="G24" t="s">
        <v>40</v>
      </c>
      <c r="H24">
        <v>0</v>
      </c>
      <c r="I24" s="2">
        <f t="shared" si="0"/>
        <v>0</v>
      </c>
    </row>
    <row r="25" spans="2:10" x14ac:dyDescent="0.4">
      <c r="I25" s="2">
        <f t="shared" si="0"/>
        <v>0</v>
      </c>
    </row>
    <row r="26" spans="2:10" x14ac:dyDescent="0.4">
      <c r="B26" t="s">
        <v>41</v>
      </c>
      <c r="I26" s="2">
        <f t="shared" si="0"/>
        <v>0</v>
      </c>
    </row>
    <row r="27" spans="2:10" x14ac:dyDescent="0.4">
      <c r="C27" t="s">
        <v>42</v>
      </c>
      <c r="D27" t="s">
        <v>43</v>
      </c>
      <c r="E27" s="1">
        <v>40260</v>
      </c>
      <c r="G27" t="s">
        <v>44</v>
      </c>
      <c r="H27">
        <v>1</v>
      </c>
      <c r="I27" s="2">
        <f t="shared" si="0"/>
        <v>40260</v>
      </c>
    </row>
    <row r="28" spans="2:10" x14ac:dyDescent="0.4">
      <c r="C28" t="s">
        <v>45</v>
      </c>
      <c r="D28" t="s">
        <v>46</v>
      </c>
      <c r="E28" s="1">
        <v>2290</v>
      </c>
      <c r="G28" t="s">
        <v>47</v>
      </c>
      <c r="H28">
        <v>0</v>
      </c>
      <c r="I28" s="2">
        <f t="shared" si="0"/>
        <v>0</v>
      </c>
    </row>
    <row r="29" spans="2:10" x14ac:dyDescent="0.4">
      <c r="C29" t="s">
        <v>48</v>
      </c>
      <c r="D29" t="s">
        <v>49</v>
      </c>
      <c r="E29" s="1">
        <v>60170</v>
      </c>
      <c r="G29" t="s">
        <v>50</v>
      </c>
      <c r="H29">
        <v>0</v>
      </c>
      <c r="I29" s="2">
        <f t="shared" si="0"/>
        <v>0</v>
      </c>
    </row>
    <row r="30" spans="2:10" x14ac:dyDescent="0.4">
      <c r="C30" t="s">
        <v>51</v>
      </c>
      <c r="D30" t="s">
        <v>52</v>
      </c>
      <c r="E30" s="1">
        <v>2629</v>
      </c>
      <c r="F30" t="s">
        <v>32</v>
      </c>
      <c r="G30" t="s">
        <v>53</v>
      </c>
      <c r="H30">
        <v>0</v>
      </c>
      <c r="I30" s="2">
        <f t="shared" si="0"/>
        <v>0</v>
      </c>
    </row>
    <row r="31" spans="2:10" x14ac:dyDescent="0.4">
      <c r="D31" t="s">
        <v>54</v>
      </c>
      <c r="E31" s="1">
        <v>10000</v>
      </c>
      <c r="H31">
        <v>1</v>
      </c>
      <c r="I31" s="2">
        <f t="shared" si="0"/>
        <v>10000</v>
      </c>
    </row>
    <row r="32" spans="2:10" x14ac:dyDescent="0.4">
      <c r="D32" t="s">
        <v>55</v>
      </c>
      <c r="E32" s="1">
        <v>5000</v>
      </c>
      <c r="H32">
        <v>4</v>
      </c>
      <c r="I32" s="2">
        <f t="shared" si="0"/>
        <v>20000</v>
      </c>
    </row>
    <row r="33" spans="2:9" x14ac:dyDescent="0.4">
      <c r="D33" t="s">
        <v>56</v>
      </c>
      <c r="E33" s="1">
        <v>5000</v>
      </c>
      <c r="G33" t="s">
        <v>57</v>
      </c>
      <c r="H33">
        <v>4</v>
      </c>
      <c r="I33" s="2">
        <f t="shared" si="0"/>
        <v>20000</v>
      </c>
    </row>
    <row r="34" spans="2:9" x14ac:dyDescent="0.4">
      <c r="I34" s="2"/>
    </row>
    <row r="35" spans="2:9" x14ac:dyDescent="0.4">
      <c r="B35" t="s">
        <v>58</v>
      </c>
      <c r="I35" s="2">
        <f t="shared" si="0"/>
        <v>0</v>
      </c>
    </row>
    <row r="36" spans="2:9" x14ac:dyDescent="0.4">
      <c r="C36" t="s">
        <v>59</v>
      </c>
      <c r="D36" t="s">
        <v>60</v>
      </c>
      <c r="E36" s="1">
        <v>126000</v>
      </c>
      <c r="G36" t="s">
        <v>61</v>
      </c>
      <c r="H36">
        <v>1</v>
      </c>
      <c r="I36" s="2">
        <f t="shared" si="0"/>
        <v>126000</v>
      </c>
    </row>
    <row r="37" spans="2:9" x14ac:dyDescent="0.4">
      <c r="D37" t="s">
        <v>62</v>
      </c>
      <c r="E37" s="1">
        <v>11000</v>
      </c>
      <c r="G37" t="s">
        <v>63</v>
      </c>
      <c r="H37">
        <v>2</v>
      </c>
      <c r="I37" s="2">
        <f t="shared" si="0"/>
        <v>22000</v>
      </c>
    </row>
    <row r="38" spans="2:9" x14ac:dyDescent="0.4">
      <c r="D38" t="s">
        <v>64</v>
      </c>
      <c r="E38" s="1">
        <v>27500</v>
      </c>
      <c r="G38" t="s">
        <v>65</v>
      </c>
      <c r="H38">
        <v>2</v>
      </c>
      <c r="I38" s="2">
        <f t="shared" si="0"/>
        <v>55000</v>
      </c>
    </row>
    <row r="39" spans="2:9" x14ac:dyDescent="0.4">
      <c r="D39" t="s">
        <v>66</v>
      </c>
      <c r="E39" s="1">
        <v>7700</v>
      </c>
      <c r="G39" t="s">
        <v>67</v>
      </c>
      <c r="H39">
        <v>1</v>
      </c>
      <c r="I39" s="2">
        <f t="shared" si="0"/>
        <v>7700</v>
      </c>
    </row>
    <row r="40" spans="2:9" x14ac:dyDescent="0.4">
      <c r="B40" t="s">
        <v>68</v>
      </c>
      <c r="I40" s="2"/>
    </row>
    <row r="41" spans="2:9" x14ac:dyDescent="0.4">
      <c r="C41" t="s">
        <v>69</v>
      </c>
      <c r="D41" t="s">
        <v>70</v>
      </c>
      <c r="E41" s="1">
        <v>3307</v>
      </c>
      <c r="F41" t="s">
        <v>69</v>
      </c>
      <c r="G41" t="s">
        <v>71</v>
      </c>
      <c r="H41">
        <v>1</v>
      </c>
      <c r="I41" s="2">
        <f>E41*H41</f>
        <v>3307</v>
      </c>
    </row>
    <row r="42" spans="2:9" x14ac:dyDescent="0.4">
      <c r="B42" t="s">
        <v>72</v>
      </c>
      <c r="I42" s="2"/>
    </row>
    <row r="43" spans="2:9" x14ac:dyDescent="0.4">
      <c r="C43" t="s">
        <v>73</v>
      </c>
      <c r="E43" s="1">
        <v>400000</v>
      </c>
      <c r="H43">
        <v>1</v>
      </c>
      <c r="I43" s="2">
        <f>E43*H43</f>
        <v>400000</v>
      </c>
    </row>
    <row r="44" spans="2:9" x14ac:dyDescent="0.4">
      <c r="C44" t="s">
        <v>74</v>
      </c>
      <c r="E44" s="1">
        <v>400000</v>
      </c>
      <c r="G44" t="s">
        <v>75</v>
      </c>
      <c r="H44">
        <v>1</v>
      </c>
      <c r="I44" s="2">
        <f>E44*H44</f>
        <v>400000</v>
      </c>
    </row>
    <row r="45" spans="2:9" x14ac:dyDescent="0.4">
      <c r="I45" s="2"/>
    </row>
    <row r="46" spans="2:9" x14ac:dyDescent="0.4">
      <c r="B46" t="s">
        <v>76</v>
      </c>
      <c r="I46" s="2">
        <f>E46*H46</f>
        <v>0</v>
      </c>
    </row>
    <row r="47" spans="2:9" x14ac:dyDescent="0.4">
      <c r="C47" t="s">
        <v>77</v>
      </c>
      <c r="E47" s="1">
        <v>4900</v>
      </c>
      <c r="H47">
        <v>0</v>
      </c>
      <c r="I47" s="2">
        <f>E47*H47</f>
        <v>0</v>
      </c>
    </row>
    <row r="48" spans="2:9" x14ac:dyDescent="0.4">
      <c r="C48" t="s">
        <v>78</v>
      </c>
      <c r="E48" s="1">
        <v>20000</v>
      </c>
      <c r="H48">
        <v>0</v>
      </c>
      <c r="I48" s="2">
        <f>E48*H48</f>
        <v>0</v>
      </c>
    </row>
    <row r="49" spans="2:9" x14ac:dyDescent="0.4">
      <c r="C49" t="s">
        <v>79</v>
      </c>
      <c r="E49" s="1">
        <v>29500</v>
      </c>
      <c r="G49" t="s">
        <v>80</v>
      </c>
      <c r="H49">
        <v>1</v>
      </c>
      <c r="I49" s="2">
        <f>E49*H49</f>
        <v>29500</v>
      </c>
    </row>
    <row r="50" spans="2:9" x14ac:dyDescent="0.4">
      <c r="I50" s="2"/>
    </row>
    <row r="51" spans="2:9" x14ac:dyDescent="0.4">
      <c r="I51" s="2">
        <f>SUM(I4:I49)</f>
        <v>3544377</v>
      </c>
    </row>
    <row r="52" spans="2:9" x14ac:dyDescent="0.4">
      <c r="I52" s="2">
        <f>E52*H52</f>
        <v>0</v>
      </c>
    </row>
    <row r="53" spans="2:9" x14ac:dyDescent="0.4">
      <c r="I53" s="2"/>
    </row>
    <row r="54" spans="2:9" x14ac:dyDescent="0.4">
      <c r="B54" t="s">
        <v>81</v>
      </c>
      <c r="I54" s="2"/>
    </row>
    <row r="55" spans="2:9" x14ac:dyDescent="0.4">
      <c r="C55" t="s">
        <v>82</v>
      </c>
      <c r="D55" t="s">
        <v>83</v>
      </c>
      <c r="E55" s="1">
        <v>14630</v>
      </c>
      <c r="G55" t="s">
        <v>84</v>
      </c>
      <c r="H55">
        <v>2</v>
      </c>
      <c r="I55" s="2">
        <f t="shared" ref="I55:I59" si="1">E55*H55</f>
        <v>29260</v>
      </c>
    </row>
    <row r="56" spans="2:9" x14ac:dyDescent="0.4">
      <c r="D56" t="s">
        <v>85</v>
      </c>
      <c r="E56" s="1">
        <v>18200</v>
      </c>
      <c r="G56" t="s">
        <v>86</v>
      </c>
      <c r="H56">
        <v>1</v>
      </c>
      <c r="I56" s="2">
        <f t="shared" si="1"/>
        <v>18200</v>
      </c>
    </row>
    <row r="57" spans="2:9" x14ac:dyDescent="0.4">
      <c r="C57" t="s">
        <v>87</v>
      </c>
      <c r="D57" t="s">
        <v>88</v>
      </c>
      <c r="E57" s="1">
        <v>3770</v>
      </c>
      <c r="H57">
        <v>4</v>
      </c>
      <c r="I57" s="2">
        <f t="shared" si="1"/>
        <v>15080</v>
      </c>
    </row>
    <row r="58" spans="2:9" x14ac:dyDescent="0.4">
      <c r="D58" t="s">
        <v>89</v>
      </c>
      <c r="E58" s="1">
        <f>20*153*2</f>
        <v>6120</v>
      </c>
      <c r="G58" t="s">
        <v>90</v>
      </c>
      <c r="H58">
        <v>2</v>
      </c>
      <c r="I58" s="2">
        <f t="shared" si="1"/>
        <v>12240</v>
      </c>
    </row>
    <row r="59" spans="2:9" x14ac:dyDescent="0.4">
      <c r="D59" t="s">
        <v>91</v>
      </c>
      <c r="E59" s="1">
        <v>20000</v>
      </c>
      <c r="G59" t="s">
        <v>90</v>
      </c>
      <c r="H59">
        <v>1</v>
      </c>
      <c r="I59" s="2">
        <f t="shared" si="1"/>
        <v>20000</v>
      </c>
    </row>
    <row r="60" spans="2:9" x14ac:dyDescent="0.4">
      <c r="I60" s="2">
        <f>SUM(I55:I59)</f>
        <v>94780</v>
      </c>
    </row>
    <row r="61" spans="2:9" x14ac:dyDescent="0.4">
      <c r="I61" s="2"/>
    </row>
    <row r="62" spans="2:9" x14ac:dyDescent="0.4">
      <c r="I62" s="2"/>
    </row>
    <row r="64" spans="2:9" x14ac:dyDescent="0.4">
      <c r="D64" t="s">
        <v>92</v>
      </c>
      <c r="E64" s="1">
        <v>4500</v>
      </c>
      <c r="H64">
        <v>80</v>
      </c>
      <c r="I64" s="2">
        <f t="shared" ref="I64:I69" si="2">E64*H64</f>
        <v>360000</v>
      </c>
    </row>
    <row r="65" spans="4:9" x14ac:dyDescent="0.4">
      <c r="D65" t="s">
        <v>93</v>
      </c>
      <c r="E65" s="1">
        <v>4500</v>
      </c>
      <c r="H65">
        <v>80</v>
      </c>
      <c r="I65" s="2">
        <f t="shared" si="2"/>
        <v>360000</v>
      </c>
    </row>
    <row r="66" spans="4:9" x14ac:dyDescent="0.4">
      <c r="D66" t="s">
        <v>94</v>
      </c>
      <c r="E66" s="1">
        <v>3800</v>
      </c>
      <c r="H66">
        <v>40</v>
      </c>
      <c r="I66" s="2">
        <f t="shared" si="2"/>
        <v>152000</v>
      </c>
    </row>
    <row r="67" spans="4:9" x14ac:dyDescent="0.4">
      <c r="D67" t="s">
        <v>95</v>
      </c>
      <c r="E67" s="1">
        <v>3800</v>
      </c>
      <c r="H67">
        <v>40</v>
      </c>
      <c r="I67" s="2">
        <f t="shared" si="2"/>
        <v>152000</v>
      </c>
    </row>
    <row r="68" spans="4:9" x14ac:dyDescent="0.4">
      <c r="D68" t="s">
        <v>96</v>
      </c>
      <c r="E68" s="1">
        <v>4500</v>
      </c>
      <c r="H68">
        <v>40</v>
      </c>
      <c r="I68" s="2">
        <f t="shared" si="2"/>
        <v>180000</v>
      </c>
    </row>
    <row r="69" spans="4:9" x14ac:dyDescent="0.4">
      <c r="D69" t="s">
        <v>97</v>
      </c>
      <c r="E69" s="1">
        <v>4500</v>
      </c>
      <c r="H69">
        <v>40</v>
      </c>
      <c r="I69" s="2">
        <f t="shared" si="2"/>
        <v>180000</v>
      </c>
    </row>
    <row r="70" spans="4:9" x14ac:dyDescent="0.4">
      <c r="I70" s="2">
        <f>SUM(I64:I69)</f>
        <v>1384000</v>
      </c>
    </row>
    <row r="72" spans="4:9" x14ac:dyDescent="0.4">
      <c r="I72" s="2">
        <f>I70+I51+I60</f>
        <v>5023157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F02-6AF7-4BE4-9A22-F3FFBE6A88C7}">
  <dimension ref="B3:D7"/>
  <sheetViews>
    <sheetView tabSelected="1" workbookViewId="0">
      <selection activeCell="D13" sqref="D13"/>
    </sheetView>
  </sheetViews>
  <sheetFormatPr defaultRowHeight="18.75" x14ac:dyDescent="0.4"/>
  <cols>
    <col min="3" max="3" width="26.5" customWidth="1"/>
    <col min="4" max="4" width="86" style="3" customWidth="1"/>
  </cols>
  <sheetData>
    <row r="3" spans="2:4" x14ac:dyDescent="0.4">
      <c r="B3">
        <v>1</v>
      </c>
      <c r="C3" t="s">
        <v>235</v>
      </c>
      <c r="D3" s="3" t="s">
        <v>237</v>
      </c>
    </row>
    <row r="4" spans="2:4" x14ac:dyDescent="0.4">
      <c r="B4">
        <v>2</v>
      </c>
      <c r="C4" t="s">
        <v>234</v>
      </c>
      <c r="D4" s="3" t="s">
        <v>229</v>
      </c>
    </row>
    <row r="5" spans="2:4" x14ac:dyDescent="0.4">
      <c r="B5">
        <v>3</v>
      </c>
      <c r="C5" t="s">
        <v>233</v>
      </c>
      <c r="D5" s="3" t="s">
        <v>230</v>
      </c>
    </row>
    <row r="6" spans="2:4" ht="37.5" x14ac:dyDescent="0.4">
      <c r="B6" s="25">
        <v>4</v>
      </c>
      <c r="C6" s="25" t="s">
        <v>232</v>
      </c>
      <c r="D6" s="26" t="s">
        <v>231</v>
      </c>
    </row>
    <row r="7" spans="2:4" x14ac:dyDescent="0.4">
      <c r="B7">
        <v>5</v>
      </c>
      <c r="C7" t="s">
        <v>236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check_list</vt:lpstr>
      <vt:lpstr>2025_07</vt:lpstr>
      <vt:lpstr>Sheet1</vt:lpstr>
      <vt:lpstr>標準見積(old)</vt:lpstr>
      <vt:lpstr>修正依頼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由之 北出</dc:creator>
  <cp:lastModifiedBy>由之 北出</cp:lastModifiedBy>
  <dcterms:created xsi:type="dcterms:W3CDTF">2024-01-22T00:35:13Z</dcterms:created>
  <dcterms:modified xsi:type="dcterms:W3CDTF">2025-08-19T01:41:38Z</dcterms:modified>
</cp:coreProperties>
</file>