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712\Dropbox\$Thesis\"/>
    </mc:Choice>
  </mc:AlternateContent>
  <xr:revisionPtr revIDLastSave="0" documentId="13_ncr:1_{06D707A3-84E5-4633-99EC-E271A4842868}" xr6:coauthVersionLast="45" xr6:coauthVersionMax="45" xr10:uidLastSave="{00000000-0000-0000-0000-000000000000}"/>
  <bookViews>
    <workbookView xWindow="-96" yWindow="-96" windowWidth="23232" windowHeight="12552" firstSheet="5" activeTab="12" xr2:uid="{68CAB9B5-3920-46EA-AC50-1EE79E26187F}"/>
  </bookViews>
  <sheets>
    <sheet name="DG-Equations" sheetId="1" r:id="rId1"/>
    <sheet name="DG-Results" sheetId="2" r:id="rId2"/>
    <sheet name="DG-Iterations" sheetId="3" r:id="rId3"/>
    <sheet name="CA23-Equations" sheetId="4" r:id="rId4"/>
    <sheet name="CA23-Results" sheetId="5" r:id="rId5"/>
    <sheet name="CA23-Iterations" sheetId="6" r:id="rId6"/>
    <sheet name="CA1-Equations" sheetId="10" r:id="rId7"/>
    <sheet name="CA1-Results" sheetId="11" r:id="rId8"/>
    <sheet name="CA1-Iterations" sheetId="12" r:id="rId9"/>
    <sheet name="SUB-Equations" sheetId="13" r:id="rId10"/>
    <sheet name="SUB-Results" sheetId="14" r:id="rId11"/>
    <sheet name="SUB-Iterations" sheetId="15" r:id="rId12"/>
    <sheet name="EC-Equations" sheetId="16" r:id="rId13"/>
    <sheet name="EC-Results" sheetId="17" r:id="rId14"/>
    <sheet name="EC-Iterations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0" i="16" l="1"/>
  <c r="I129" i="16"/>
  <c r="I128" i="16"/>
  <c r="I127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H2" i="16"/>
  <c r="G20" i="13" l="1"/>
  <c r="G19" i="13"/>
  <c r="G18" i="13"/>
  <c r="G17" i="13"/>
  <c r="G16" i="13"/>
  <c r="G15" i="13"/>
  <c r="G14" i="13"/>
  <c r="G13" i="13"/>
  <c r="G12" i="13"/>
  <c r="G11" i="13"/>
  <c r="I7" i="13"/>
  <c r="I6" i="13"/>
  <c r="I5" i="13"/>
  <c r="I4" i="13"/>
  <c r="I3" i="13"/>
  <c r="I2" i="13"/>
  <c r="C72" i="17" l="1"/>
  <c r="C63" i="17"/>
  <c r="C62" i="17"/>
  <c r="C60" i="17"/>
  <c r="C59" i="17"/>
  <c r="C58" i="17"/>
  <c r="C57" i="17"/>
  <c r="C56" i="17"/>
  <c r="C55" i="17"/>
  <c r="C54" i="17"/>
  <c r="C53" i="17"/>
  <c r="C28" i="17"/>
  <c r="C16" i="17"/>
  <c r="C9" i="17"/>
  <c r="C5" i="17"/>
  <c r="C48" i="5"/>
  <c r="C66" i="11"/>
  <c r="Q158" i="10" l="1"/>
  <c r="O158" i="10"/>
  <c r="R158" i="10" s="1"/>
  <c r="G156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C37" i="5" l="1"/>
  <c r="C29" i="5"/>
  <c r="C13" i="5"/>
  <c r="H164" i="4"/>
  <c r="G71" i="4"/>
  <c r="G70" i="4"/>
  <c r="G69" i="4"/>
  <c r="G68" i="4"/>
  <c r="G67" i="4"/>
  <c r="G66" i="4"/>
  <c r="G65" i="4"/>
  <c r="G64" i="4"/>
  <c r="G63" i="4"/>
  <c r="G30" i="4"/>
  <c r="H11" i="4"/>
  <c r="H10" i="4"/>
  <c r="H9" i="4"/>
  <c r="H8" i="4"/>
  <c r="H7" i="4"/>
  <c r="H6" i="4"/>
  <c r="H5" i="4"/>
  <c r="H4" i="4"/>
  <c r="G3" i="4"/>
  <c r="H2" i="4"/>
  <c r="C24" i="2" l="1"/>
</calcChain>
</file>

<file path=xl/sharedStrings.xml><?xml version="1.0" encoding="utf-8"?>
<sst xmlns="http://schemas.openxmlformats.org/spreadsheetml/2006/main" count="4667" uniqueCount="2605">
  <si>
    <t>Weights</t>
  </si>
  <si>
    <t>Percent-error equation</t>
  </si>
  <si>
    <t>Measurement equation</t>
  </si>
  <si>
    <t>Interpretation</t>
  </si>
  <si>
    <t>Source</t>
  </si>
  <si>
    <t>Evidence</t>
  </si>
  <si>
    <t>Notes</t>
  </si>
  <si>
    <t>Soma location</t>
  </si>
  <si>
    <t>Axon location</t>
  </si>
  <si>
    <t>Dendrite location</t>
  </si>
  <si>
    <t>Author identification/other characteristics</t>
  </si>
  <si>
    <t>(x19+x20)/(2*x10 +2*x16+  2*x18) - 1 = 0</t>
  </si>
  <si>
    <t>(x19+x20)/(2*(x10+x16+x18)) = 1</t>
  </si>
  <si>
    <t>Outer molecular layer interneurons are double the quantity of inner molecular layer interneurons in DG</t>
  </si>
  <si>
    <t>Assumption</t>
  </si>
  <si>
    <t>Fig 1</t>
  </si>
  <si>
    <t>(woodson fig2)</t>
  </si>
  <si>
    <t>SM</t>
  </si>
  <si>
    <t>(11*x19)/(6*x20) - 1 = 0</t>
  </si>
  <si>
    <t>x19/x20 = 6/11</t>
  </si>
  <si>
    <t xml:space="preserve">SMo MOPP : NGF = 6:11 </t>
  </si>
  <si>
    <t>Armstrong et al., 2011</t>
  </si>
  <si>
    <t>Pg.1480, 3rd paragraph in results</t>
  </si>
  <si>
    <t>Smo/Subiculum</t>
  </si>
  <si>
    <t>(6*x4)/(35*x5) - 1 = 0</t>
  </si>
  <si>
    <t>x4/x5 = 35/6; x4=5.83*x5</t>
  </si>
  <si>
    <t>Mossy : Mossy Molden = 35:6</t>
  </si>
  <si>
    <t>Buckmaster et al., 1992</t>
  </si>
  <si>
    <t xml:space="preserve">pg. 352, 2nd paragraph </t>
  </si>
  <si>
    <t>H</t>
  </si>
  <si>
    <t>H/All layers</t>
  </si>
  <si>
    <t>x4/(3*x5) - 1 = 0</t>
  </si>
  <si>
    <t>x4 = 3*x5</t>
  </si>
  <si>
    <t>Mossy : Mossy Molden = 3:1</t>
  </si>
  <si>
    <t>Buckmaster, 2012</t>
  </si>
  <si>
    <t>pg. 10, 1st paragraph under results</t>
  </si>
  <si>
    <t>(17*x19)/(14*x20) - 1 = 0</t>
  </si>
  <si>
    <t>x19/x20 = 14/17</t>
  </si>
  <si>
    <t>SMo MOPP : NGF = 14:17</t>
  </si>
  <si>
    <t>Ceranik et al., 1997</t>
  </si>
  <si>
    <t>pg. 5388, 1st paragraph under results</t>
  </si>
  <si>
    <t>(x8+x9)/(6*x7) - 1 = 0</t>
  </si>
  <si>
    <t>(x8+x9)/x7 = 6/1</t>
  </si>
  <si>
    <t>SG basket (incl. cck+) : axoaxonic = 6:1</t>
  </si>
  <si>
    <t>Han et al., 1994</t>
  </si>
  <si>
    <t>pgs 3 &amp; 4 highlighted</t>
  </si>
  <si>
    <t>SG</t>
  </si>
  <si>
    <t>SG/axonal initial segment</t>
  </si>
  <si>
    <t>basket &amp; chandlier cells</t>
  </si>
  <si>
    <t>(5*x7)/(x6+x11+x12+x13+x14+x15+x17+x21+x22) - 1 = 0</t>
  </si>
  <si>
    <t>x7/(x6+x11+x12+x13+x14+x15+x17+x21+x22) = 1/5</t>
  </si>
  <si>
    <t>axoaxonic : all dendritic-targeting interneurons in SG and H = 1:5</t>
  </si>
  <si>
    <t>Han et al., 1995</t>
  </si>
  <si>
    <t>SG, H</t>
  </si>
  <si>
    <t>SG,H/axon initial segment/SM</t>
  </si>
  <si>
    <t>(7*(x8+x9))/(6*(x13+x15)) - 1 = 0</t>
  </si>
  <si>
    <t>(x8+x9)/(x13+x15) = 6/7</t>
  </si>
  <si>
    <t>SG basket (incl. cck) : hilar proj to SMo = 6:7</t>
  </si>
  <si>
    <t>Lubke et al., 1998</t>
  </si>
  <si>
    <t>pgs 1521, 1523, 1525, 1526 highlighted</t>
  </si>
  <si>
    <t>SG/SM</t>
  </si>
  <si>
    <t>All layers</t>
  </si>
  <si>
    <t>Basket/Mossy</t>
  </si>
  <si>
    <t>(4*(x13+x15))/(7*(x6+x11)) - 1 = 0</t>
  </si>
  <si>
    <t>(x13+x15)/(x6+x11) = 7/4 = 1.75</t>
  </si>
  <si>
    <t>hilar proj to SMo : hilar proj to SMi = 7:4</t>
  </si>
  <si>
    <t>H,Smo/H,SMi</t>
  </si>
  <si>
    <t>Spiny &amp; Aspiny hilar interneuron</t>
  </si>
  <si>
    <t>(2*(x8+x9))/(x6+x11+x12) - 1 = 0</t>
  </si>
  <si>
    <t>(x8+x9)/(x6+x11+x12) = 1/2</t>
  </si>
  <si>
    <t>SG basket (incl. cck) : hilar/granular proj to SMi = 1:2 (4:8)</t>
  </si>
  <si>
    <t>Mott et al., 1997</t>
  </si>
  <si>
    <t>pgs 3992 &amp; 3993 highlighted</t>
  </si>
  <si>
    <t>basket and hilar/granular proj</t>
  </si>
  <si>
    <t>(3*(x6+x11+x12))/(4*(x13+x14+x21)) - 1 = 0</t>
  </si>
  <si>
    <t>(x6+x11+x12)/(x13+x14+x21) = 4/3</t>
  </si>
  <si>
    <t>hilar/granular proj to SMi : hilar/granular proj to SMo = 4:3 (8:6)</t>
  </si>
  <si>
    <t>hilar/granular proj</t>
  </si>
  <si>
    <t>(11*(x13+x14+x21))/(6*x17) - 1 = 0</t>
  </si>
  <si>
    <t>(x13+x14+x21)/x17 = 6/11</t>
  </si>
  <si>
    <t>hilar/granular proj to SMo : MOLAX = 6:11</t>
  </si>
  <si>
    <t>(x17)/(x22+x15) - 1 = 0</t>
  </si>
  <si>
    <t>(x17)/(x22+x15) = 1</t>
  </si>
  <si>
    <t>MOLAX = TML + HIPROM</t>
  </si>
  <si>
    <t>SM/All layers</t>
  </si>
  <si>
    <t>(64*(x10+x16+x18))/(169*x3) - 1 = 0</t>
  </si>
  <si>
    <t>(x10+x16+x18)/x3 = 169/64</t>
  </si>
  <si>
    <t>Inner molecular layer inhibitory to excitatory cell ratio is 169:64 (ventral) = 2.6:1</t>
  </si>
  <si>
    <t>Williams et al., 2007</t>
  </si>
  <si>
    <t>pg 13757 highlighted</t>
  </si>
  <si>
    <t>SG/SM/Axon reaches CA3</t>
  </si>
  <si>
    <t>All layers/SM</t>
  </si>
  <si>
    <t>IML cells</t>
  </si>
  <si>
    <t>(x6/16801) + (x11/16801) + (x13/16801) + (x15/16801) - 1 = 0</t>
  </si>
  <si>
    <t>x6+x11+x13+x15 = 16801</t>
  </si>
  <si>
    <t>Sum of inhibitory hilar neurons is 16801</t>
  </si>
  <si>
    <t>Buckmaster  et al., 1999</t>
  </si>
  <si>
    <t>pg 9522 table 1</t>
  </si>
  <si>
    <t>(x2/46734) + (x4/46734) + (x5/46734) + (x6/46734) + (x11/46734) + (x13/46734) + (x15/46734) - 1 = 0</t>
  </si>
  <si>
    <t>x2+x4+x5+x6+x11+x13+x15 = 46734</t>
  </si>
  <si>
    <t>Sum of all hilar neurons is 46734</t>
  </si>
  <si>
    <t>(x6/35900) + (x7/35900) + (x8/35900) + (x9/35900) + (x10/35900) + (x11/35900) + (x12/35900) + (x13/35900) + (x14/35900) + (x15/35900) + (x16/35900) + (x17/35900) + (x18/35900) + (x19/35900) + (x20/35900) + (x21/35900) + (x22/35900) - 1 = 0</t>
  </si>
  <si>
    <t>x6+….+x22 = 35900</t>
  </si>
  <si>
    <t>Sum of all interneurons is 35900</t>
  </si>
  <si>
    <t xml:space="preserve">pg 9523 figure 3A </t>
  </si>
  <si>
    <t>(47*(x7+x8+x9+x12+x14+x17+x21+x22))/(26*(x6+x11+x13+x15)) - 1 = 0</t>
  </si>
  <si>
    <t>(x7+x8+x9+x12+x14+x17+x21+x22)/(x6+x11+x13+x15) = 26/47</t>
  </si>
  <si>
    <t>Ratio between granule layer inhibitory neurons and hilus inhibitory neurons is 26:47</t>
  </si>
  <si>
    <t>(27*(x6+x11+x13+x15))/(47*(x10+x16+x18+x19+x20)) - 1 = 0</t>
  </si>
  <si>
    <t>(x6+x11+x13+x15)/(x10+x16+x18+x19+x20) = 47/27</t>
  </si>
  <si>
    <t>Ratio between hilus inhibitory neurons and molecular layer inhibitory neurons is 47:27</t>
  </si>
  <si>
    <t>H, SM</t>
  </si>
  <si>
    <t>(x2/90) - 1 = 0</t>
  </si>
  <si>
    <t>x2 = 90</t>
  </si>
  <si>
    <t>Hilar granule cell count = 90</t>
  </si>
  <si>
    <t>Jiao et al., 2007</t>
  </si>
  <si>
    <t>pg 576 first paragraph</t>
  </si>
  <si>
    <t>(x4/21542) + (x5/21542) - 1 = 0</t>
  </si>
  <si>
    <t>x4+x5 = 21542</t>
  </si>
  <si>
    <t>Cell count of Hilar Mossy and Hilar Quad MC together equals 21542</t>
  </si>
  <si>
    <t>pg 575 first paragraph</t>
  </si>
  <si>
    <t>(x6/16251) + (x11/16251) + (x13/16251) + (x15/16251) - 1 = 0</t>
  </si>
  <si>
    <t>x6+x11+x13+x15 = 16251</t>
  </si>
  <si>
    <t>Hilar interneurons = 16251</t>
  </si>
  <si>
    <t>(x1/1200000) + (x7/1200000) + (x8/1200000) + (x9/1200000) + (x12/1200000) + (x14/1200000) + (x17/1200000) + (x21/1200000) + (x22/1200000) - 1 = 0</t>
  </si>
  <si>
    <t>x1+x7+x8+x9+x12+x14+x17+x21+x22 = 1200000</t>
  </si>
  <si>
    <t>Sum of all neurons in the granule layer = 1200000</t>
  </si>
  <si>
    <t>Rapp et al., 1996; Mulders; West</t>
  </si>
  <si>
    <t>Pg.9928, 3rd paragraph in results</t>
  </si>
  <si>
    <t>(x1)/(49*(x7+x8+x9+x12+x14+x17+x21+x22)) - 1 = 0</t>
  </si>
  <si>
    <t>x1/(x7+x8+x9+x12+x14+x17+x21+x22) = 49</t>
  </si>
  <si>
    <t>Granule layer excitatory neurons vs granule layer inhibitory neurons is 98:2 or 49:1</t>
  </si>
  <si>
    <t>Woodson et al., 1989</t>
  </si>
  <si>
    <t>pg. 261 right side highlighted</t>
  </si>
  <si>
    <t>(x3/147050) + (x10/147050) + (x16/147050) +(x18/147050) + (x19/147050) + (x20/147050) - 1 = 0</t>
  </si>
  <si>
    <t>x3+x10+x16+x18+x19+x20 = 147050</t>
  </si>
  <si>
    <t>Total neurons in the molecular layer = 147050</t>
  </si>
  <si>
    <t>Attili et al. 2019</t>
  </si>
  <si>
    <t>count-155,548; 38.76% - 60,290; scaled to rat- 60290/0.41 = 147,050; (38.76% -&gt; from bimodality, table 3, Attili et al)</t>
  </si>
  <si>
    <t>(x2/44295) + (x4/44295) + (x5/44295) + (x6/44295) + (x11/44295) + (x13/44295) + (x15/44295) - 1 = 0</t>
  </si>
  <si>
    <t>x2+x4+x5+x6+x11+x13+x15 = 44,295</t>
  </si>
  <si>
    <t>Total neurons in the Hilus = 44,295</t>
  </si>
  <si>
    <t>count-40,519; 44.82% - 18,161; scaled to rat (/0.41) - 44,295</t>
  </si>
  <si>
    <t>(x1/747485) - 1 = 0</t>
  </si>
  <si>
    <t>x1 = 747485</t>
  </si>
  <si>
    <t>Granule cells = 747485</t>
  </si>
  <si>
    <t>Ero et al., 2018 (BBP, halved and converted to rat)</t>
  </si>
  <si>
    <t>halved &amp; converted to rat-748,782</t>
  </si>
  <si>
    <t>(x1/1080000) + (x7/1080000) + (x8/1080000) + (x9/1080000) + (x12/1080000) + (x14/1080000) +  (x17/1080000) + (x21/1080000) + (x22/1080000) - 1 = 0</t>
  </si>
  <si>
    <t>x1+x7+x8+x9+x12+x14+x17+x21+x22 = 1080000</t>
  </si>
  <si>
    <t>Sum of all neurons in the granule layer = 1080000</t>
  </si>
  <si>
    <t>Hosseini-Sharifabad et al. 2007</t>
  </si>
  <si>
    <t>(x1/1065000) + (x7/1065000) + (x8/1065000) + (x9/1065000) + (x12/1065000) + (x14/1065000) +  (x17/1065000) + (x21/1065000) + (x22/1065000) - 1 = 0</t>
  </si>
  <si>
    <t>x1+x7+x8+x9+x12+x14+x17+x21+x22 = 1065000</t>
  </si>
  <si>
    <t>Sum of all neurons in the granule layer = 1065000</t>
  </si>
  <si>
    <t>Bayer et al. 1982</t>
  </si>
  <si>
    <t>(x1/1180000) + (x7/1180000) + (x8/1180000) + (x9/1180000) + (x12/1180000) + (x14/1180000) +  (x17/1180000) + (x21/1180000) + (x22/1180000) - 1 = 0</t>
  </si>
  <si>
    <t>x1+x7+x8+x9+x12+x14+x17+x21+x22 = 1180000</t>
  </si>
  <si>
    <t>Sum of all neurons in the granule layer = 1180000</t>
  </si>
  <si>
    <t>Rasmussen et al. 1995</t>
  </si>
  <si>
    <t>(x1/969900) + (x7/969900) + (x8/969900) + (x9/969900) + (x12/969900) + (x14/969900) +  (x17/969900) + (x21/969900) + (x22/969900) - 1 = 0</t>
  </si>
  <si>
    <t>x1+x7+x8+x9+x12+x14+x17+x21+x22 = 969900</t>
  </si>
  <si>
    <t>Sum of all neurons in the granule layer = 969900</t>
  </si>
  <si>
    <t>Kaae et al. 2012</t>
  </si>
  <si>
    <t>(x1/1172290) + (x7/1172290) + (x8/1172290) + (x9/1172290) + (x12/1172290) + (x14/1172290) + (x17/1172290) + (x21/1172290) + (x22/1172290) - 1 = 0</t>
  </si>
  <si>
    <t>x1+x7+x8+x9+x12+x14+x17+x21+x22 = 1172290</t>
  </si>
  <si>
    <t>Sum of all neurons in the granule layer = 1172290</t>
  </si>
  <si>
    <t>Fitting et al. 2010</t>
  </si>
  <si>
    <t>(x1/1200000) + (x7/1200000) + (x8/1200000) + (x9/1200000) + (x12/1200000) + (x14/1200000) +  (x17/1200000) + (x21/1200000) + (x22/1200000) - 1 = 0</t>
  </si>
  <si>
    <t>Sousa et al. 1998</t>
  </si>
  <si>
    <t>(x1/1756098) + (x7/1756098) + (x8/1756098) + (x9/1756098) + (x12/1756098) + (x14/1756098) +  (x17/1756098) + (x21/1756098) + (x22/1756098) - 1 = 0</t>
  </si>
  <si>
    <t>x1+x7+x8+x9+x12+x14+x17+x21+x22 = 1756098</t>
  </si>
  <si>
    <t>Sum of all neurons in the granule layer = 1756098</t>
  </si>
  <si>
    <t>Calhoun et al. 1998</t>
  </si>
  <si>
    <t>(x1/1073171) + (x7/1073171) + (x8/1073171) + (x9/1073171) + (x12/1073171) + (x14/1073171) +  (x17/1073171) + (x21/1073171) + (x22/1073171) - 1 = 0</t>
  </si>
  <si>
    <t>x1+x7+x8+x9+x12+x14+x17+x21+x22 = 1073171</t>
  </si>
  <si>
    <t>Sum of all neurons in the granule layer = 1073171</t>
  </si>
  <si>
    <t>Insausti et al. 1998</t>
  </si>
  <si>
    <t>(x7/13832) + (x8/13832) + (x9/13832) + (x12/13832) + (x14/13832) + (x17/13832) + (x21/13832) + (x22/13832) - 1 = 0</t>
  </si>
  <si>
    <t>x7+x8+x9+x12+x14+x17+x21+x22 = 13832</t>
  </si>
  <si>
    <t>Sum of all interneurons in the granule layer = 13832</t>
  </si>
  <si>
    <t>(x2/65420) + (x4/65420) + (x5/65420) + (x6/65420) + (x11/65420) + (x13/65420) + (x15/65420) - 1 = 0</t>
  </si>
  <si>
    <t>x2+x4+x5+x6+x11+x13+x15 = 65420</t>
  </si>
  <si>
    <t>Sum of all hilar neurons is 65420</t>
  </si>
  <si>
    <t>Grady et al. 2003</t>
  </si>
  <si>
    <t>(x2/52495) + (x4/52495) + (x5/52495) + (x6/52495) + (x11/52495) + (x13/52495) + (x15/52495) - 1 = 0</t>
  </si>
  <si>
    <t>x2+x4+x5+x6+x11+x13+x15 = 52495</t>
  </si>
  <si>
    <t>Sum of all hilar neurons is 52495</t>
  </si>
  <si>
    <t>(x2/53000) + (x4/53000) + (x5/53000) + (x6/53000) + (x11/53000) + (x13/53000) + (x15/53000) - 1 = 0</t>
  </si>
  <si>
    <t>x2+x4+x5+x6+x11+x13+x15 = 53000</t>
  </si>
  <si>
    <t>Sum of all hilar neurons is 53000</t>
  </si>
  <si>
    <t>Mulders et al. 1997</t>
  </si>
  <si>
    <t>(x2/63200) + (x4/63200) + (x5/63200) + (x6/63200) + (x11/63200) + (x13/63200) + (x15/63200) - 1 = 0</t>
  </si>
  <si>
    <t>x2+x4+x5+x6+x11+x13+x15 = 63200</t>
  </si>
  <si>
    <t>Sum of all hilar neurons is 63200</t>
  </si>
  <si>
    <t>Ramsden et al. 2003</t>
  </si>
  <si>
    <t>(x2/49275) + (x4/49275) + (x5/49275) + (x6/49275) + (x11/49275) + (x13/49275) + (x15/49275) - 1 = 0</t>
  </si>
  <si>
    <t>x2+x4+x5+x6+x11+x13+x15 = 49275</t>
  </si>
  <si>
    <t>Sum of all hilar neurons is 49275</t>
  </si>
  <si>
    <t>Lister et al. 2006</t>
  </si>
  <si>
    <t>(x2/45000) + (x4/45000) + (x5/45000) + (x6/45000) + (x11/45000) + (x13/45000) + (x15/45000) - 1 = 0</t>
  </si>
  <si>
    <t>x2+x4+x5+x6+x11+x13+x15 = 45000</t>
  </si>
  <si>
    <t>Sum of all hilar neurons is 45000</t>
  </si>
  <si>
    <t>(x2/40000) + (x4/40000) + (x5/40000) + (x6/40000) + (x11/40000) + (x13/40000) + (x15/40000) - 1 = 0</t>
  </si>
  <si>
    <t>x2+x4+x5+x6+x11+x13+x15 = 40000</t>
  </si>
  <si>
    <t>Sum of all hilar neurons is 40000</t>
  </si>
  <si>
    <t>(x2+x4+x5)/149234 - 1 = 0</t>
  </si>
  <si>
    <t>x2+x4+x5 = 149234</t>
  </si>
  <si>
    <t>Sum of hilar excitatory neurons 149234</t>
  </si>
  <si>
    <t>(x6+x11+x13+x15)/4724 - 1 = 0</t>
  </si>
  <si>
    <t>x6+x11+x13+x15 = 4724</t>
  </si>
  <si>
    <t>Sum of all hilar interneurons is 4724</t>
  </si>
  <si>
    <t>x3/302448 - 1 = 0</t>
  </si>
  <si>
    <t>x3 = 302448</t>
  </si>
  <si>
    <t>Total excitatory neurons in molecular layer = 302448</t>
  </si>
  <si>
    <t>(x10+x16+x18+x19+x20)/37628 - 1 = 0</t>
  </si>
  <si>
    <t>x10+x16+x18+x19+x20 = 37628</t>
  </si>
  <si>
    <t>Total interneurons in the inner molecular layer = 37628</t>
  </si>
  <si>
    <t>(x3/378459) + (x10/378459) + (x16/378459) +(x18/378459) + (x19/378459) + (x20/378459) - 1 = 0</t>
  </si>
  <si>
    <t>x3+x10+x16+x18+x19+x20 = 378,459</t>
  </si>
  <si>
    <t>Total neurons in the molecular layer = 378,459</t>
  </si>
  <si>
    <t>Murakami et al 2018</t>
  </si>
  <si>
    <t>total cells = 411079/2 = 205,540; mouse cells to rat neurons as per supplementary table 1 columns 2 and 4: (205540 * 200.13)/108.69 = 378,459</t>
  </si>
  <si>
    <t>(x2/127550) + (x4/127550) + (x5/127550) + (x6/127550) + (x11/127550) + (x13/127550) + (x15/127550) - 1 = 0</t>
  </si>
  <si>
    <t>x2+x4+x5+x6+x11+x13+x15 = 127,550</t>
  </si>
  <si>
    <t>Total neurons in the Hilus = 127,550</t>
  </si>
  <si>
    <t>(138543/2)=69272; (69272 * 200.13)/108.69 = 127,550</t>
  </si>
  <si>
    <t>(x1/648505) + (x7/648505) + (x8/648505) + (x9/648505) + (x12/648505) + (x14/648505) + (x17/648505) + (x21/648505) + (x22/648505) - 1 = 0</t>
  </si>
  <si>
    <t>x1+x7+x8+x9+x12+x14+x17+x21+x22 = 648505</t>
  </si>
  <si>
    <t>Sum of all neurons in the granule layer = 648505</t>
  </si>
  <si>
    <t>(704402/2)= 352,201; (352201*200.13)/108.69 = 648,505</t>
  </si>
  <si>
    <t>(30*x5)/(4*x4) - 1 = 0</t>
  </si>
  <si>
    <t>x5/x4 = 4/30</t>
  </si>
  <si>
    <t>As per HCO, these cells are classified as Mossy cells. 4 of 34 had extended a dendrite into the molecular layer  but when they did the dendrite always passed through GC. As per HCO these are Mossy Molden cells</t>
  </si>
  <si>
    <t>Buckmaster 1993</t>
  </si>
  <si>
    <t>pg 4; right side text &amp; table 2</t>
  </si>
  <si>
    <t>H, SM, SG (going thru SG into SM, does not branch in SG like in the case of AIPRIM)</t>
  </si>
  <si>
    <t>34 Mossy cells out of which 4 have dendrites in SM</t>
  </si>
  <si>
    <t>(65*(x7+x8))/(13*(x6+x7+x8+x11+x12+x13+x14+x15+x17+x18+x19+x20+x21+x22) - 1 = 0</t>
  </si>
  <si>
    <t>(x7+x8)/(x6+x7+x8+x11+x12+x13+x14+x15+x17+x18+x19+x20+x21+x22) = 13/65</t>
  </si>
  <si>
    <t>As per HCO, these 13 cells could be Basket cells and also axo-axonic cells</t>
  </si>
  <si>
    <t>Hsu</t>
  </si>
  <si>
    <t>pg 7; bottom left text &amp; fig 3D</t>
  </si>
  <si>
    <t>largely confined to SG, H-fig 3D</t>
  </si>
  <si>
    <t>H, SG, SM (as per fig 3D)</t>
  </si>
  <si>
    <t>13 FS</t>
  </si>
  <si>
    <t>(65*(x6+x11+x12+x16))/(11*(x6+x7+x8+x11+x12+x13+x14+x15+x17+x18+x19+x20+x21+x22)) - 1 = 0</t>
  </si>
  <si>
    <t>(x6+x11+x12)/(x6+x7+x8+x11+x12+x13+x14+x15+x17+x18+x19+x20+x21+x22) = 11/65</t>
  </si>
  <si>
    <t>As per HCO these 11 cells comprise AIPRIM and HICAP based on morphology</t>
  </si>
  <si>
    <t>pg 7; bottom rt text &amp; fig 3E</t>
  </si>
  <si>
    <t>largely confined to SMi, (SG &amp; H)-fig 3E</t>
  </si>
  <si>
    <t>H, SG, SM (as per fig 3E)</t>
  </si>
  <si>
    <t>11 HICAP like</t>
  </si>
  <si>
    <t>(65*(x13+x14+x21))/(10*(x6+x7+x8+x11+x12+x13+x14+x15+x17+x18+x19+x20+x21+x22)) - 1 = 0</t>
  </si>
  <si>
    <t>(x13+x14+x21)/(x6+x7+x8+x11+x12+x13+x14+x15+x17+x18+x19+x20+x21+x22) = 10/65</t>
  </si>
  <si>
    <t>As per HCO these 10 cells comprise HIPP, and outer molecular layer cells based on morphology</t>
  </si>
  <si>
    <t>pg 7; bottom rt text &amp; fig 3F</t>
  </si>
  <si>
    <t>SMo but not SMi</t>
  </si>
  <si>
    <t>H, SG, SMi (as per fig 3F)</t>
  </si>
  <si>
    <t>10 HIPP like</t>
  </si>
  <si>
    <t>(65*(x15+x17+x22))/(17*(x6+x7+x8+x11+x12+x13+x14+x15+x17+x18+x19+x20+x21+x22)) - 1 = 0</t>
  </si>
  <si>
    <t>(x15+x17+x22)/(x6+x7+x8+x11+x12+x13+x14+x15+x17+x18+x19+x20+x21+x22) = 17/65</t>
  </si>
  <si>
    <t>These 17 cells are MOLAX, Total Molecular Layer, and HIPROM as per HCO (axon in both SMo and SMi)</t>
  </si>
  <si>
    <t>pg 7; bottom rt text &amp; fig 3G</t>
  </si>
  <si>
    <t>Throughout SM, SG&amp;H-(fig 3G)</t>
  </si>
  <si>
    <t>SM, SG,H</t>
  </si>
  <si>
    <t>17 TML like</t>
  </si>
  <si>
    <t>(65*(x18+x19+x20))/(14*(x6+x7+x8+x11+x12+x13+x14+x15+x17+x18+x19+x20+x21+x22)) - 1 = 0</t>
  </si>
  <si>
    <t>(x18+x19+x20)/(x6+x7+x8+x11+x12+x13+x14+x15+x17+x18+x19+x20+x21+x22) = 14/65</t>
  </si>
  <si>
    <t>14 MOPP and NGF cells as per HCO (axon in SMo and/or SMi)</t>
  </si>
  <si>
    <t>pg 8; bottom left text &amp; fig 3H</t>
  </si>
  <si>
    <t>SM (fig 3H)</t>
  </si>
  <si>
    <t>14 ML like + NGF</t>
  </si>
  <si>
    <t>(39*(x11+x12))/(6*(x6+x8+x11+x12+x13+x14+x17+x21)) - 1 = 0</t>
  </si>
  <si>
    <t>(x11+x12)/(x6+x8+x11+x12+x13+x14+x17+x21)=6/39</t>
  </si>
  <si>
    <t>In HCO terms, these are 6 HICAP cells</t>
  </si>
  <si>
    <t>Liu</t>
  </si>
  <si>
    <t>pg 4; bottom right; fig 2A1</t>
  </si>
  <si>
    <t>SG-H border</t>
  </si>
  <si>
    <t>SMi (fig 2A1 legend)</t>
  </si>
  <si>
    <t>6 CB1R+ IN (NFS) &amp; CCK+</t>
  </si>
  <si>
    <t>(39*x6)/(14*(x6+x8+x11+x12+x13+x14+x17+x21)) - 1 = 0</t>
  </si>
  <si>
    <t>(x6)/(x6+x8+x11+x12+x13+x14+x17+x21)=14/39</t>
  </si>
  <si>
    <t>In HCO terms, these 14 cells might be AIPRIMs</t>
  </si>
  <si>
    <t>pg 5; bottom left; fig 2B1</t>
  </si>
  <si>
    <t>SMi (fig 2B1 legend)</t>
  </si>
  <si>
    <t>14 HICAP (NFS), did not display DSI responses (CB1 negative)</t>
  </si>
  <si>
    <t>(39*(x13+x14))/(9*(x6+x8+x11+x12+x13+x14+x17+x21)) - 1 = 0</t>
  </si>
  <si>
    <t>(x13+x14)/(x6+x8+x11+x12+x13+x14+x17+x21)=9/39</t>
  </si>
  <si>
    <t>These are 9 HIPP cells as per HCO. (Axons are extended to the performant pathway terminal field (OML area) and dendrites strictly in hilus.)</t>
  </si>
  <si>
    <t>pg 5; bottom left; fig 2C</t>
  </si>
  <si>
    <t>SMo (fig 2C)</t>
  </si>
  <si>
    <t>9 HIPP (NFS)</t>
  </si>
  <si>
    <t>(39*(x17+x21))/(4*(x6+x8+x11+x12+x13+x14+x17+x21)) - 1 = 0</t>
  </si>
  <si>
    <t>(x17+x21)/(x6+x8+x11+x12+x13+x14+x17+x21)=4/39</t>
  </si>
  <si>
    <t>4 OML and MOLAX cells as per HCO out of total</t>
  </si>
  <si>
    <t>pg 5; bottom left; fig 2D</t>
  </si>
  <si>
    <t>SM, H (fig 2D)</t>
  </si>
  <si>
    <t>4 HIPP like (NFS)</t>
  </si>
  <si>
    <t>(39*x8)/(6*(x6+x8+x11+x12+x13+x14+x17+x21)) - 1 = 0</t>
  </si>
  <si>
    <t>(x8)/(x6+x8+x11+x12+x13+x14+x17+x21)=6/39</t>
  </si>
  <si>
    <t>These are 6 Basket cells as per HCO</t>
  </si>
  <si>
    <t>pg 5; bottom left; fig 2E</t>
  </si>
  <si>
    <t>SG (fig 2E)</t>
  </si>
  <si>
    <t>6 PV+BC (FS)</t>
  </si>
  <si>
    <t>x1/1000000 - 1 = 0</t>
  </si>
  <si>
    <t>x1 = 1000000</t>
  </si>
  <si>
    <t>1000000 granule cells</t>
  </si>
  <si>
    <t>Soltez</t>
  </si>
  <si>
    <t>pg 2 bottom right</t>
  </si>
  <si>
    <t>x4/30000 - 1 = 0</t>
  </si>
  <si>
    <t>x4 = 30000</t>
  </si>
  <si>
    <t>30000 mossy cells</t>
  </si>
  <si>
    <t>(x8+x9+x10)/10000 - 1 = 0</t>
  </si>
  <si>
    <t>x8+x9+x10 = 10000</t>
  </si>
  <si>
    <t>10000 basket cells</t>
  </si>
  <si>
    <t>(x13+x14)/12000 - 1 = 0</t>
  </si>
  <si>
    <t>x13+x14 = 12000</t>
  </si>
  <si>
    <t>Hipp cells total = 12000</t>
  </si>
  <si>
    <t>1 - x6+x15/0.17*(x6+x11+x13+x15) &lt;= 0</t>
  </si>
  <si>
    <t>x6+x15 &gt;= 0.17*(x6+x11+x13+x15)</t>
  </si>
  <si>
    <t>total pv+ ins (gad) in hilus = 17%</t>
  </si>
  <si>
    <t>Kosaka</t>
  </si>
  <si>
    <t>Table 3</t>
  </si>
  <si>
    <t>x7+x8/0.25*(x7+x8+x9+x12+x14+x17+x21+x22) - 1 &lt;= 0</t>
  </si>
  <si>
    <t>x7+x8 &lt;= 0.25*(x7+x8+x9+x12+x14+x17+x21+x22)</t>
  </si>
  <si>
    <t>gl = 25%</t>
  </si>
  <si>
    <t>1 - x7+x8+x17+x21+x22/0.25*(x7+x8+x9+x12+x14+x17+x21+x22) &lt;= 0</t>
  </si>
  <si>
    <t>x7+x8+x17+x21+x22 &gt;= 0.25*(x7+x8+x9+x12+x14+x17+x21+x22)</t>
  </si>
  <si>
    <t>1 - x16+x20/0.03*(x10+x16+x18+x19+x20) &lt;= 0</t>
  </si>
  <si>
    <t>x16+x20 &gt;= 0.03*(x10+x16+x18+x19+x20)</t>
  </si>
  <si>
    <t>ml = 3%</t>
  </si>
  <si>
    <t>((x6+x15)/673) - 1 &gt;= 0</t>
  </si>
  <si>
    <t>PV + in H</t>
  </si>
  <si>
    <t>Jinno</t>
  </si>
  <si>
    <t>N5, Biomarkers tab</t>
  </si>
  <si>
    <t>Table 4</t>
  </si>
  <si>
    <t xml:space="preserve"> H</t>
  </si>
  <si>
    <t>(x7+x8)/3680 - 1 &lt;= 0</t>
  </si>
  <si>
    <t>PV + in SG</t>
  </si>
  <si>
    <t>N6, Biomarkers tab</t>
  </si>
  <si>
    <t xml:space="preserve"> SG</t>
  </si>
  <si>
    <t>((x7+x8+x17+x21+x22)/3680) - 1&gt;= 0</t>
  </si>
  <si>
    <t>x16+x20/541 - 1 &gt;= 0</t>
  </si>
  <si>
    <t>PV + in SM</t>
  </si>
  <si>
    <t>N7, Biomarkers tab</t>
  </si>
  <si>
    <t xml:space="preserve"> SM</t>
  </si>
  <si>
    <t>(x6+x15)/732 - 1&gt;=0</t>
  </si>
  <si>
    <t>Kim</t>
  </si>
  <si>
    <t>S5, Biomarkers tab</t>
  </si>
  <si>
    <t>Supplementary table 1</t>
  </si>
  <si>
    <t>(x7+x8)/985 - 1&lt;=0</t>
  </si>
  <si>
    <t>S6, Biomarkers tab</t>
  </si>
  <si>
    <t>(x7+x8+x17+x21+x22)/985 - 1&gt;=0</t>
  </si>
  <si>
    <t>Supplementary table 2</t>
  </si>
  <si>
    <t>x16+x20/393 - 1&gt;=0</t>
  </si>
  <si>
    <t>S7, Biomarkers tab</t>
  </si>
  <si>
    <t>(x13/4963) - 1&lt;=0</t>
  </si>
  <si>
    <t>SOM + in H</t>
  </si>
  <si>
    <t>N13, Biomarkers tab</t>
  </si>
  <si>
    <t>(x13+x6+x11+x15)/4963 - 1&gt;=0</t>
  </si>
  <si>
    <t>x14/139 - 1&lt;=0</t>
  </si>
  <si>
    <t>SOM + in SG</t>
  </si>
  <si>
    <t>N14, Biomarkers tab</t>
  </si>
  <si>
    <t>(x12+x14)/139 - 1&gt;=0</t>
  </si>
  <si>
    <t>x13/7166 - 1&lt;=0</t>
  </si>
  <si>
    <t>S13, Biomarkers tab</t>
  </si>
  <si>
    <t>(x13+x6+x11+x15)/7166 - 1&gt;=0</t>
  </si>
  <si>
    <t>x14/3954 - 1&lt;=0</t>
  </si>
  <si>
    <t>S14, Biomarkers tab</t>
  </si>
  <si>
    <t>(x12+x14)/3954 - 1&gt;=0</t>
  </si>
  <si>
    <t>(x6+x15)/763 - 1&gt;=0</t>
  </si>
  <si>
    <t>VIP + in H</t>
  </si>
  <si>
    <t>N21, Biomarkers tab</t>
  </si>
  <si>
    <t>(x9+x17+x21+x22)/1317 - 1&gt;=0</t>
  </si>
  <si>
    <t>VIP + in SG</t>
  </si>
  <si>
    <t>N22, Biomarkers tab</t>
  </si>
  <si>
    <t>(x10+x16+x18+x19+x20)/198 - 1&gt;=0</t>
  </si>
  <si>
    <t>VIP + in SM</t>
  </si>
  <si>
    <t>N23, Biomarkers tab</t>
  </si>
  <si>
    <t>(x6+x15)/993 - 1&gt;=0</t>
  </si>
  <si>
    <t>S21, Biomarkers tab</t>
  </si>
  <si>
    <t>(x9+x17+x21+x22)/1066 - 1&gt;=0</t>
  </si>
  <si>
    <t>S22, Biomarkers tab</t>
  </si>
  <si>
    <t>(x10+x16+x18+x19+x20)/666 - 1&gt;=0</t>
  </si>
  <si>
    <t>S23, Biomarkers tab</t>
  </si>
  <si>
    <t>(x17+x21+x22)/1605 - 1&gt;=0</t>
  </si>
  <si>
    <t>CR+ in SG</t>
  </si>
  <si>
    <t>N30, Biomarkers tab</t>
  </si>
  <si>
    <t>x16&gt;=368</t>
  </si>
  <si>
    <t>CR+ in SM</t>
  </si>
  <si>
    <t>(x6+x15)/559 - 1&gt;=0</t>
  </si>
  <si>
    <t>CB + in H</t>
  </si>
  <si>
    <t>N37, Biomarkers tab</t>
  </si>
  <si>
    <t>(x17+x21+x22)/322 - 1&gt;=0</t>
  </si>
  <si>
    <t>CB + in SG</t>
  </si>
  <si>
    <t>N38, Biomarkers tab</t>
  </si>
  <si>
    <t>x16&gt;=542</t>
  </si>
  <si>
    <t>CB+ in SM</t>
  </si>
  <si>
    <t>(x13/5956) - 1&lt;=0</t>
  </si>
  <si>
    <t>NPY + in H</t>
  </si>
  <si>
    <t>N45, Biomarkers tab</t>
  </si>
  <si>
    <t>(x6+x11+x15+x13)/5956 - 1&gt;=0</t>
  </si>
  <si>
    <t>(x14/1544) - 1&lt;=0</t>
  </si>
  <si>
    <t>NPY + in SG</t>
  </si>
  <si>
    <t>N46, Biomarkers tab</t>
  </si>
  <si>
    <t>(x7+x8+x9+x12+x17+x21+x22+x14)/1544 - 1&gt;=0</t>
  </si>
  <si>
    <t>(x18+x19+x20)/810 - 1&lt;=0</t>
  </si>
  <si>
    <t>NPY + in SM</t>
  </si>
  <si>
    <t>N47, Biomarkers tab</t>
  </si>
  <si>
    <t>(x10+x16+x18+x19+x20)/810 - 1&gt;=0</t>
  </si>
  <si>
    <t>x11/149 - 1&lt;=0</t>
  </si>
  <si>
    <t>CCK + in H</t>
  </si>
  <si>
    <t>N53, Biomarkers tab</t>
  </si>
  <si>
    <t>(x6+x13+x15+x11)/149 - 1&gt;=0</t>
  </si>
  <si>
    <t>(x9+x12)/541 - 1&lt;=0</t>
  </si>
  <si>
    <t>CCK + in SG</t>
  </si>
  <si>
    <t>N54, Biomarkers tab</t>
  </si>
  <si>
    <t>(x14+x17+x21+x22+x9+x12)/541 - 1&gt;=0</t>
  </si>
  <si>
    <t>x10/122 - 1&lt;=0</t>
  </si>
  <si>
    <t>CCK + in SM</t>
  </si>
  <si>
    <t>N55, Biomarkers tab</t>
  </si>
  <si>
    <t>(x10+x16+x20)/122 - 1&gt;=0</t>
  </si>
  <si>
    <t>(x6+x11+x13+x15)/3127 - 1&gt;=0</t>
  </si>
  <si>
    <t>NOS + in H</t>
  </si>
  <si>
    <t>N61, Biomarkers tab</t>
  </si>
  <si>
    <t>(x7+x8+x9+x12+x14+x17+x21+x22)/5398 - 1&gt;=0</t>
  </si>
  <si>
    <t>NOS + in SG</t>
  </si>
  <si>
    <t>N62, Biomarkers tab</t>
  </si>
  <si>
    <t>(x18+x19+x20)/9780 - 1&lt;=0</t>
  </si>
  <si>
    <t>NOS + in SM</t>
  </si>
  <si>
    <t>N63, Biomarkers tab</t>
  </si>
  <si>
    <t>(x10+x16+x18+x19+x20)/9780 - 1&gt;=0</t>
  </si>
  <si>
    <t>x7+x8/1432 - 1&lt;=0</t>
  </si>
  <si>
    <t>PV+</t>
  </si>
  <si>
    <t>Bjerke</t>
  </si>
  <si>
    <t>Supplementary table</t>
  </si>
  <si>
    <t>mouse to rat</t>
  </si>
  <si>
    <t>1 - x7+x8+x6+ x15+x17+ x21 +x22+x16+x20/1432&lt;=0</t>
  </si>
  <si>
    <t>PV +u</t>
  </si>
  <si>
    <t>1 - x6+x15+x17+x21+x22+x16/7046 &lt;=0</t>
  </si>
  <si>
    <t>Cb u</t>
  </si>
  <si>
    <t>Table 2</t>
  </si>
  <si>
    <t>þÿ"error"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</si>
  <si>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</si>
  <si>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</si>
  <si>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</si>
  <si>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</si>
  <si>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</si>
  <si>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</si>
  <si>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</si>
  <si>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</si>
  <si>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</si>
  <si>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</si>
  <si>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</si>
  <si>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</si>
  <si>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</si>
  <si>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</si>
  <si>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</si>
  <si>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</si>
  <si>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</si>
  <si>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</si>
  <si>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</si>
  <si>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</si>
  <si>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</si>
  <si>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</si>
  <si>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Neuron Type</t>
  </si>
  <si>
    <t>Var</t>
  </si>
  <si>
    <t>lb</t>
  </si>
  <si>
    <t>ub</t>
  </si>
  <si>
    <t xml:space="preserve">SG Granule </t>
  </si>
  <si>
    <t xml:space="preserve">H Hilar Ectopic Granule </t>
  </si>
  <si>
    <t xml:space="preserve">SMi Semilunar Granule </t>
  </si>
  <si>
    <t xml:space="preserve">H Mossy </t>
  </si>
  <si>
    <t xml:space="preserve">H Mossy MOLDEN </t>
  </si>
  <si>
    <t xml:space="preserve">H AIPRIM </t>
  </si>
  <si>
    <t xml:space="preserve">SG Axo-Axonic </t>
  </si>
  <si>
    <t xml:space="preserve">SG DG Basket </t>
  </si>
  <si>
    <t xml:space="preserve">SG DG Basket CCK+ </t>
  </si>
  <si>
    <t xml:space="preserve">SMi DG Basket CCK+ </t>
  </si>
  <si>
    <t xml:space="preserve">H HICAP </t>
  </si>
  <si>
    <t xml:space="preserve">SG HICAP </t>
  </si>
  <si>
    <t xml:space="preserve">H HIPP </t>
  </si>
  <si>
    <t xml:space="preserve">SG HIPP </t>
  </si>
  <si>
    <t xml:space="preserve">H HIPROM </t>
  </si>
  <si>
    <t xml:space="preserve">SMi MOCAP </t>
  </si>
  <si>
    <t xml:space="preserve">SG MOLAX </t>
  </si>
  <si>
    <t xml:space="preserve">SMi MOPP </t>
  </si>
  <si>
    <t xml:space="preserve">SMo MOPP </t>
  </si>
  <si>
    <t xml:space="preserve">SMo DG Neurogliaform </t>
  </si>
  <si>
    <t xml:space="preserve">SG Outer Molecular Layer </t>
  </si>
  <si>
    <t xml:space="preserve">SG Total Molecular Layer </t>
  </si>
  <si>
    <t>error %</t>
  </si>
  <si>
    <t>Optimum</t>
  </si>
  <si>
    <t>Interpretation (as per HCO)</t>
  </si>
  <si>
    <t>High confidence</t>
  </si>
  <si>
    <t>Med/Low confidence</t>
  </si>
  <si>
    <t>x18/2143 - 1</t>
  </si>
  <si>
    <t>x18=2143</t>
  </si>
  <si>
    <t>Total number of interneurons in SLM = 2143</t>
  </si>
  <si>
    <t>Ero</t>
  </si>
  <si>
    <t>Blue brain atlas</t>
  </si>
  <si>
    <t>1757; 1757/(2*0.41)=2143</t>
  </si>
  <si>
    <t>x46/1372 - 1 = 0</t>
  </si>
  <si>
    <t>x46 = 1372</t>
  </si>
  <si>
    <t>total SLM excitatory = 1372</t>
  </si>
  <si>
    <t>(x3+x5)/67267 - 1</t>
  </si>
  <si>
    <t>x3+x5=67267</t>
  </si>
  <si>
    <t>total excitatory in SR = 67267</t>
  </si>
  <si>
    <t>55159 -&gt;</t>
  </si>
  <si>
    <t>(x16+x24+x32+x33+x34)/23640 - 1</t>
  </si>
  <si>
    <t>x16+x24+x32+x33+x34=23640</t>
  </si>
  <si>
    <t>total interneurons in  SR layer = 23640</t>
  </si>
  <si>
    <t>19385 -&gt;</t>
  </si>
  <si>
    <t>x4/57721 - 1</t>
  </si>
  <si>
    <t>x4=57721</t>
  </si>
  <si>
    <t>total excitatory neurons in  SL = 57721</t>
  </si>
  <si>
    <t>47331 -&gt;</t>
  </si>
  <si>
    <t>(x15+x17+x19+x20+x21+x22+x23+x27+x31)/863 - 1</t>
  </si>
  <si>
    <t>x15+x17+x19+x20+x21+x22+x23+x27+x31=863</t>
  </si>
  <si>
    <t>total interneurons in  SL layer = 863</t>
  </si>
  <si>
    <t>708 -&gt;</t>
  </si>
  <si>
    <t>(x1+x2)/697391 - 1 = 0</t>
  </si>
  <si>
    <t>x1+x2 = 697391</t>
  </si>
  <si>
    <t>total excitatory neurons in SP layer = 584379 + 113012 (see below)</t>
  </si>
  <si>
    <t>479191-&gt;</t>
  </si>
  <si>
    <t>N/A</t>
  </si>
  <si>
    <t>total SO excitatory = 113012</t>
  </si>
  <si>
    <t>Bleeding cells from SP (will be added to SP excitatory)</t>
  </si>
  <si>
    <t>(x6+x8+x9+x11+x14+x26+x30)/10662 - 1</t>
  </si>
  <si>
    <t>x6+x8+x9+x11+x14+x26+x30=10662</t>
  </si>
  <si>
    <t>total interneurons in SP layer = 10662</t>
  </si>
  <si>
    <t>8743 -&gt;</t>
  </si>
  <si>
    <t>(x7+x10+x12+x13+x25+x28+x29+x35+x36)/10548 - 1</t>
  </si>
  <si>
    <t>x7+x10+x12+x13+x25+x28+x29+x35+x36=10548</t>
  </si>
  <si>
    <t>total interneurons in  SO = 10548</t>
  </si>
  <si>
    <t>8649 -&gt;</t>
  </si>
  <si>
    <t>x18/3844 - 1</t>
  </si>
  <si>
    <t>x18=3844</t>
  </si>
  <si>
    <t>total neurons in  SLM layer = 3844</t>
  </si>
  <si>
    <t>Murakami</t>
  </si>
  <si>
    <t>Supplementary Table</t>
  </si>
  <si>
    <t>4175.33333333333; (4175.33/2)*(200.13/108.69)=3844.00340417702</t>
  </si>
  <si>
    <t>(x3+x5+x16+x24+x32+x33+x34)/93015 - 1</t>
  </si>
  <si>
    <t>x3+x5+x16+x24+x32+x33+x34=93015</t>
  </si>
  <si>
    <t>total neurons in  SR layer = 93015</t>
  </si>
  <si>
    <t>101032; (101032/2)*(200.13/108.69)=93014.6939000828</t>
  </si>
  <si>
    <t>(x4+x15+x17+x19+x20+x21+x22+x23+x27+x31)/45416 - 1</t>
  </si>
  <si>
    <t>x4+x15+x17+x19+x20+x21+x22+x23+x27+x31=45416</t>
  </si>
  <si>
    <t>total neurons in  SL layer = 45416</t>
  </si>
  <si>
    <t>49331; (49331/2)*(200.13/108.69)=45416.3815898427</t>
  </si>
  <si>
    <t>(x1+x2+x6+x8+x9+x11+x14+x26+x30)/254942 - 1</t>
  </si>
  <si>
    <t>x1+x2+x6+x8+x9+x11+x14+x26+x30=254942</t>
  </si>
  <si>
    <t>total neurons in  SP layer = 254942</t>
  </si>
  <si>
    <t>276916.333333333; (276916.33/2)*(200.13/108.69)=254941.87961174</t>
  </si>
  <si>
    <t>(x7+x10+x12+x13+x25+x28+x29+x35+x36)/128388 - 1</t>
  </si>
  <si>
    <t>x7+x10+x12+x13+x25+x28+x29+x35+x36=128388</t>
  </si>
  <si>
    <t>total neurons in  SO layer = 128388</t>
  </si>
  <si>
    <t>139454.333333333; (139454.33/2)*(200.13/108.69)=128388.05653694</t>
  </si>
  <si>
    <t>x18/2246 - 1</t>
  </si>
  <si>
    <t>x18=2246</t>
  </si>
  <si>
    <t>total neurons in  SLM layer = 2246</t>
  </si>
  <si>
    <t>ABA</t>
  </si>
  <si>
    <t>2665; (34.55/100)*2665*(1/0.41)=2245.75</t>
  </si>
  <si>
    <t>(x3+x5+x16+x24+x32+x33+x34)/34220 - 1</t>
  </si>
  <si>
    <t>x3+x5+x16+x24+x32+x33+x34=34220</t>
  </si>
  <si>
    <t>total neurons in  SR layer = 34220</t>
  </si>
  <si>
    <t>53065; (26.44/100)*53065*(1/0.41)=34220.4536585366</t>
  </si>
  <si>
    <t>(x4+x15+x17+x19+x20+x21+x22+x23+x27+x31)/21803 - 1</t>
  </si>
  <si>
    <t>x4+x15+x17+x19+x20+x21+x22+x23+x27+x31=21803</t>
  </si>
  <si>
    <t>total neurons in  SL layer = 21803</t>
  </si>
  <si>
    <t>22348; (40/100)*22348*(1/0.41)=21802.9268292683</t>
  </si>
  <si>
    <t>(x7+x10+x12+x13+x25+x28+x29+x35+x36)/72398 - 1</t>
  </si>
  <si>
    <t>x7+x10+x12+x13+x25+x28+x29+x35+x36=72398</t>
  </si>
  <si>
    <t>total neurons in  SO layer = 72398</t>
  </si>
  <si>
    <t>75530; (39.3/100)*75530*(1/0.41)=72398.2682926829</t>
  </si>
  <si>
    <t>(x1+x2+x37)/667800 - 1</t>
  </si>
  <si>
    <t>x1+x2+x37=667800</t>
  </si>
  <si>
    <t>(CA3+ca2) pyr lyr Glu neurons=667800</t>
  </si>
  <si>
    <t>Jinno 2010</t>
  </si>
  <si>
    <t>fig 4 (ca 3 + ca2)</t>
  </si>
  <si>
    <t>Avg of 156.8 &amp; 187.6 is 172.2 (ventral &amp; dorsal); =((172.2*1000)*1.59)/0.41=667800 (scaled to rat)</t>
  </si>
  <si>
    <t>(x1+x2+x6+x8+x9+x11+x14+x26+x30+x37+x38+x39+x40+x41)/360000 - 1</t>
  </si>
  <si>
    <t>x1+x2+x6+x8+x9+x11+x14+x26+x30+x37+x38+x39+x40+x41=360000</t>
  </si>
  <si>
    <t>(CA3 + CA2) pyr = 360000</t>
  </si>
  <si>
    <t>Rasmussen 96</t>
  </si>
  <si>
    <t>CA3+CA2</t>
  </si>
  <si>
    <t>sp</t>
  </si>
  <si>
    <t>Xavier 99</t>
  </si>
  <si>
    <t>(x1+x2+x6+x8+x9+x11+x14+x26+x30+x37+x38+x39+x40+x41)/250400 - 1</t>
  </si>
  <si>
    <t>x1+x2+x6+x8+x9+x11+x14+x26+x30+x37+x38+x39+x40+x41=250400</t>
  </si>
  <si>
    <t>(CA3 + CA2) pyr = 250400</t>
  </si>
  <si>
    <t>West 91</t>
  </si>
  <si>
    <t>(x1+x2+x6+x8+x9+x11+x14+x26+x30+x37+x38+x39+x40+x41)/225000 - 1</t>
  </si>
  <si>
    <t>x1+x2+x6+x8+x9+x11+x14+x26+x30+x37+x38+x39+x40+x41=225000</t>
  </si>
  <si>
    <t>(CA3 + CA2) pyr = 225000</t>
  </si>
  <si>
    <t>Rapp 96</t>
  </si>
  <si>
    <t>(x1+x2+x6+x8+x9+x11+x14+x26+x30+x37+x38+x39+x40+x41)/188000 - 1</t>
  </si>
  <si>
    <t>x1+x2+x6+x8+x9+x11+x14+x26+x30+x37+x38+x39+x40+x41=188000</t>
  </si>
  <si>
    <t>(CA3 + CA2) pyr =  188000</t>
  </si>
  <si>
    <t>Hosseini-Sharifabad  2007</t>
  </si>
  <si>
    <t>(x1+x2+x6+x8+x9+x11+x14+x26+x30+x37+x38+x39+x40+x41)/414800 - 1</t>
  </si>
  <si>
    <t>x1+x2+x6+x8+x9+x11+x14+x26+x30+x37+x38+x39+x40+x41=414800</t>
  </si>
  <si>
    <t>(CA3 + CA2) pyr =  414800</t>
  </si>
  <si>
    <t>Kaae et al., 2012</t>
  </si>
  <si>
    <t>(x1+x2+x6+x8+x9+x11+x14+x26+x30+x37+x38+x39+x40+x41)/181440 - 1</t>
  </si>
  <si>
    <t>x1+x2+x6+x8+x9+x11+x14+x26+x30+x37+x38+x39+x40+x41=181440</t>
  </si>
  <si>
    <t>(CA3 + CA2) pyr = 181440</t>
  </si>
  <si>
    <t>Lister et al., 2006</t>
  </si>
  <si>
    <t>(x1+x2+x6+x8+x9+x11+x14+x26+x30+x37+x38+x39+x40+x41)/416498 - 1</t>
  </si>
  <si>
    <t>x1+x2+x6+x8+x9+x11+x14+x26+x30+x37+x38+x39+x40+x41=416498</t>
  </si>
  <si>
    <t>(CA3 + CA2) pyr =  416498</t>
  </si>
  <si>
    <t>Fitting et al., 2009</t>
  </si>
  <si>
    <t>x1+…+x36/876739 - 1</t>
  </si>
  <si>
    <t>x1+…+x36 = 876739</t>
  </si>
  <si>
    <t>CA3 total = 876739</t>
  </si>
  <si>
    <t>BBP</t>
  </si>
  <si>
    <t>all</t>
  </si>
  <si>
    <t>(((2*(x1+x2))/(x1+x2+x6+x8+x21+x25+x27) - 1)^2*1)</t>
  </si>
  <si>
    <t>(x1+x2)/(x1+x2+x6+x8+x21+x25+x27) = 55/110 = 1/2</t>
  </si>
  <si>
    <t>Principal cells ca3 (ca3 pyr + ca3c pyr) = 55/110</t>
  </si>
  <si>
    <t>Kohus et al; 27038232</t>
  </si>
  <si>
    <t>pg 9 top left</t>
  </si>
  <si>
    <t>Not sure if these are PCs as per HCO</t>
  </si>
  <si>
    <t xml:space="preserve">sp </t>
  </si>
  <si>
    <t>PCs</t>
  </si>
  <si>
    <t xml:space="preserve">    (((55*x8)/(15*(x6+x8+x21+x25+x27)) - 1)^2*1)</t>
  </si>
  <si>
    <t>x8/(x6+x8+x21+x25+x27) = 15/55</t>
  </si>
  <si>
    <t>basket cells = 15/55</t>
  </si>
  <si>
    <t>sp, so, slu</t>
  </si>
  <si>
    <t>PV+BCs</t>
  </si>
  <si>
    <t xml:space="preserve">    (((55*x6)/(18*(x6+x8+x21+x25+x27)) - 1)^2*1)</t>
  </si>
  <si>
    <t>(x6)/(x6+x8+x21+x25+x27) = 18/55</t>
  </si>
  <si>
    <t>axo-axonic cells = 18/55</t>
  </si>
  <si>
    <t>sp-so border/AIS</t>
  </si>
  <si>
    <t>AACs</t>
  </si>
  <si>
    <t xml:space="preserve">    (((55*(x25+x27))/(14*(x6+x8+x21+x25+x27)) - 1)^2*1)</t>
  </si>
  <si>
    <t>(x25+x27)/(x6+x8+x21+x25+x27) = 14/55</t>
  </si>
  <si>
    <t>mossy orden with soma in sl &amp; so = 14/55</t>
  </si>
  <si>
    <t>pg 9 bottom left</t>
  </si>
  <si>
    <t>CB1+</t>
  </si>
  <si>
    <t>sl, so, sr</t>
  </si>
  <si>
    <t>mostly sp, also so &amp; sl</t>
  </si>
  <si>
    <t>CCK+BCs</t>
  </si>
  <si>
    <t>mfa-orden sl, so</t>
  </si>
  <si>
    <t xml:space="preserve">    (((55*x21)/(8*(x6+x8+x21+x25+x27)) - 1)^2*1)</t>
  </si>
  <si>
    <t>x21/(x6+x8+x21+x25+x27) = 8/55</t>
  </si>
  <si>
    <t>luc-rad - 8/55</t>
  </si>
  <si>
    <t>mainly sl, sr</t>
  </si>
  <si>
    <t>CCK+DTIs</t>
  </si>
  <si>
    <t>luc-rad very low conf</t>
  </si>
  <si>
    <t xml:space="preserve">    (((135*(x9+x19))/(38*(x9+x11+x19+x23+x24+x27+x33+x34)) - 1)^2*1)</t>
  </si>
  <si>
    <t>(x9+x19)/(x9+x11+x19+x23+x24+x27+x33+x34)= 38/135</t>
  </si>
  <si>
    <t>basket cck + lucidium LAX = 38/135</t>
  </si>
  <si>
    <t>Szabo et al; 25044969</t>
  </si>
  <si>
    <t>fig 3,4, pg 6 bottom left</t>
  </si>
  <si>
    <t>CB1+, CCK+</t>
  </si>
  <si>
    <t>mainly sp</t>
  </si>
  <si>
    <t>mainly SP but sr to so</t>
  </si>
  <si>
    <t>sr to so</t>
  </si>
  <si>
    <t>BC</t>
  </si>
  <si>
    <t>luc lax - 4a left &amp; basket</t>
  </si>
  <si>
    <t xml:space="preserve">    (((135*(x23+x24+x27))/(32*(x9+x11+x19+x23+x24+x27+x33+x34)) - 1)^2*1)</t>
  </si>
  <si>
    <t>x23+x24+x27/(x9+x11+x19+x23+x24+x27+x33+x34) = 32/135</t>
  </si>
  <si>
    <t>MFAs + MFA-ordens in sl = 32/135</t>
  </si>
  <si>
    <t>mainly sl (sr, sl)</t>
  </si>
  <si>
    <t>mainly sl &amp; sr (fig shows sr to so); few axons in Hilus</t>
  </si>
  <si>
    <t>MFA</t>
  </si>
  <si>
    <t>mfa</t>
  </si>
  <si>
    <t>mfa orden _ sl only</t>
  </si>
  <si>
    <t xml:space="preserve">    (((135*x33)/(52*(x9+x11+x19+x23+x24+x27+x33+x34)) - 1)^2*1)</t>
  </si>
  <si>
    <t>x33/(x9+x11+x19+x23+x24+x27+x33+x34) = 52/135</t>
  </si>
  <si>
    <t>radiatum - 52/135</t>
  </si>
  <si>
    <t>sr</t>
  </si>
  <si>
    <t>mainly sr</t>
  </si>
  <si>
    <t>DLI</t>
  </si>
  <si>
    <t>radiatum - dendrites are outside sr in some cases</t>
  </si>
  <si>
    <t xml:space="preserve">    (((135*x34)/(11*(x9+x11+x19+x23+x24+x27+x33+x34)) - 1)^2*1)</t>
  </si>
  <si>
    <t>x34/(x9+x11+x19+x23+x24+x27+x33+x34) = 11/135</t>
  </si>
  <si>
    <t>r-lm - 11/135</t>
  </si>
  <si>
    <t>sr/slm border</t>
  </si>
  <si>
    <t>mainly slm, also sr</t>
  </si>
  <si>
    <t>slm to sl mostly</t>
  </si>
  <si>
    <t>PPA</t>
  </si>
  <si>
    <t>r-lm</t>
  </si>
  <si>
    <t xml:space="preserve">    (((135*(x11))/(2*(x9+x11+x19+x23+x24+x27+x33+x34)) - 1)^2*1)</t>
  </si>
  <si>
    <t>x11/(x9+x11+x19+x23+x24+x27+x33+x34) = 2/135</t>
  </si>
  <si>
    <t>bistratified sp= 2/135</t>
  </si>
  <si>
    <t>fig 4, pg 6 bottom left</t>
  </si>
  <si>
    <t>sp/so</t>
  </si>
  <si>
    <t>mainly so, also sp &amp; sl</t>
  </si>
  <si>
    <t>sr to so/ hard to tell based on fig</t>
  </si>
  <si>
    <t>Cells with axons mainly in so</t>
  </si>
  <si>
    <t>bistratified</t>
  </si>
  <si>
    <t xml:space="preserve">    (((8*(x25+x26+x27))/(x23+x24) - 1)^2*1)</t>
  </si>
  <si>
    <t>(x23+x24)/(x25+x26+x27) = 16/2 = 8</t>
  </si>
  <si>
    <t>MFAorden/MFAs = 2/16 = 1/8</t>
  </si>
  <si>
    <t>Losonczy et al; 14734812</t>
  </si>
  <si>
    <t>pg 2, bottom rt</t>
  </si>
  <si>
    <t>sl</t>
  </si>
  <si>
    <t>sl, sp, hilus</t>
  </si>
  <si>
    <t>mfa sl</t>
  </si>
  <si>
    <t>mfa orden</t>
  </si>
  <si>
    <t xml:space="preserve">    (((8*(x6+x7+x8+x9))/(17*(x10+x11)) - 1)^2*1)</t>
  </si>
  <si>
    <t>x6+x7+x8+x9/x10+x11 = 17/8</t>
  </si>
  <si>
    <t>basket cells (pv &amp; cck) &amp; AACs / bistratified-sp= 17/8</t>
  </si>
  <si>
    <t>Miles; 8607999</t>
  </si>
  <si>
    <t>pg 1 bottom rt, fig 1 &amp; 2</t>
  </si>
  <si>
    <t>basket pv+cck; aac, bistratified</t>
  </si>
  <si>
    <t xml:space="preserve">    (((30*(x6))/(31*(x8)) - 1)^2*1)</t>
  </si>
  <si>
    <t>x6/x8=31/30</t>
  </si>
  <si>
    <t>bc/(bc+aac)=30/61</t>
  </si>
  <si>
    <t>Gulyas 2010</t>
  </si>
  <si>
    <t>pg 4 left</t>
  </si>
  <si>
    <t>based on EGFP and ankryin G staining</t>
  </si>
  <si>
    <t>FSBCs, AACs</t>
  </si>
  <si>
    <t>bc, aac</t>
  </si>
  <si>
    <t xml:space="preserve">    (((25*x8)/(13*(x6+x8+x9)) - 1)^2*1)</t>
  </si>
  <si>
    <t>x8/(x6+x7+x8+x9)=13/25</t>
  </si>
  <si>
    <t>bc/(bc+aac+bc_cck)=13/25</t>
  </si>
  <si>
    <t>Fig 2</t>
  </si>
  <si>
    <t>based on firing properties</t>
  </si>
  <si>
    <t>FSBCs</t>
  </si>
  <si>
    <t>bc</t>
  </si>
  <si>
    <t xml:space="preserve">    (((25*(x6))/(12*(x6+x8+x9)) - 1)^2*1)</t>
  </si>
  <si>
    <t>x6+x7/(x6+x7+x8+x9)=12/25</t>
  </si>
  <si>
    <t>aac/(bc+aac+bc_cck)=12/25</t>
  </si>
  <si>
    <t>aac</t>
  </si>
  <si>
    <t xml:space="preserve">    (((5*x9)/(2*(x6+x8+x9)) - 1)^2*1)</t>
  </si>
  <si>
    <t>x9/(x6+x7+x8+x9) = 2/5</t>
  </si>
  <si>
    <t>bc_cck/(bc+aac+bc_cck)=10/25</t>
  </si>
  <si>
    <t>RSBCs</t>
  </si>
  <si>
    <t>bc_cck</t>
  </si>
  <si>
    <t xml:space="preserve">    (((758*(x4+x5))/(x1+x2) - 1)^2*1)</t>
  </si>
  <si>
    <t>(x4+x5)/(x1+x2) = 330/250000</t>
  </si>
  <si>
    <t>CA3_GC/(CA3_Pyr+ca3c_pyr+ca2_pyr) = 330/250000</t>
  </si>
  <si>
    <t>Szabadics 2010</t>
  </si>
  <si>
    <t>fig 2 &amp; pg 3 left</t>
  </si>
  <si>
    <t>GC-&gt;</t>
  </si>
  <si>
    <t>sl, sr</t>
  </si>
  <si>
    <t xml:space="preserve">sl </t>
  </si>
  <si>
    <t>slm, sr</t>
  </si>
  <si>
    <t>GCs</t>
  </si>
  <si>
    <t>ca3_gc</t>
  </si>
  <si>
    <t xml:space="preserve">    (((15*x22)/(11*(x17+x19+x22)) - 1)^2*1)</t>
  </si>
  <si>
    <t>x22/(x17+x19+x22) = 11/15</t>
  </si>
  <si>
    <t>SpinyLucidium/(slc+mfaorden-sl+ivy+bc)= 11/15</t>
  </si>
  <si>
    <t>pg 5 bottom left, fig 4a</t>
  </si>
  <si>
    <t>project to septum'</t>
  </si>
  <si>
    <t>sl mostly, sp</t>
  </si>
  <si>
    <t>SLCs</t>
  </si>
  <si>
    <t xml:space="preserve">slcs </t>
  </si>
  <si>
    <t xml:space="preserve">    (((15*x19)/(2*(x17+x19+x22)) - 1)^2*1)</t>
  </si>
  <si>
    <t>x19/(x17+x19+x22) = 2/15</t>
  </si>
  <si>
    <t>luc-lax/(slc+mfaorden-sl+ivy+bc) = 2/15</t>
  </si>
  <si>
    <t>fig 4b, pg 6 rt</t>
  </si>
  <si>
    <t>cck+</t>
  </si>
  <si>
    <t>sp, sl</t>
  </si>
  <si>
    <t>sp, sl, sr</t>
  </si>
  <si>
    <t>luc-lax, a bit of dendrite in sp</t>
  </si>
  <si>
    <t xml:space="preserve">    (((15*x17)/(2*(x17+x19+x22)) - 1)^2*1)</t>
  </si>
  <si>
    <t>x17/(x17+x19+x22) = 2/15</t>
  </si>
  <si>
    <t>Ivy/(slc+mfaorden-sl+ivy+bc) = 2/15</t>
  </si>
  <si>
    <t>fig 4c, pg 6 rt</t>
  </si>
  <si>
    <t>Ivys</t>
  </si>
  <si>
    <t xml:space="preserve">ivy </t>
  </si>
  <si>
    <t xml:space="preserve">    (((9*(x23+x24))/5*(x17+x23+x24) - 1)^2*1)</t>
  </si>
  <si>
    <t>(x23+x24)/(x17+x23+x24) = 5/9</t>
  </si>
  <si>
    <t>MFA/(mfa+ivy+bc) = 5/9</t>
  </si>
  <si>
    <t>fig 7B</t>
  </si>
  <si>
    <t>sr, sl</t>
  </si>
  <si>
    <t>sp to hilus</t>
  </si>
  <si>
    <t>sp to sr</t>
  </si>
  <si>
    <t xml:space="preserve">    (((9*x17)/(4*(x17+x23+x24)) - 1)^2*1)</t>
  </si>
  <si>
    <t>x17/(x17+x23+x24) = 4/10 = 4/9</t>
  </si>
  <si>
    <t>Ivy/(mfa+ivy+bc) = 4/9</t>
  </si>
  <si>
    <t>fig 7A</t>
  </si>
  <si>
    <t xml:space="preserve">    (((115*x8)/(12*(x8+x9+x17+x22+x23+x24)) - 1)^2*1)</t>
  </si>
  <si>
    <t>x8/(x8+x9+x17+x22+x23+x24) = 12/115</t>
  </si>
  <si>
    <t>basket cells - 12/115</t>
  </si>
  <si>
    <t>Szabadics 2009</t>
  </si>
  <si>
    <t>fig 2A</t>
  </si>
  <si>
    <t>sp to slm</t>
  </si>
  <si>
    <t xml:space="preserve">basket cells </t>
  </si>
  <si>
    <t xml:space="preserve">    (((115*x9)/(24*(x8+x9+x17+x22+x23+x24)) - 1)^2*1)</t>
  </si>
  <si>
    <t>x9/(x8+x9+x17+x22+x23+x24) = 24/115</t>
  </si>
  <si>
    <t>basket ccks - 24/115</t>
  </si>
  <si>
    <t>fig 3A</t>
  </si>
  <si>
    <t xml:space="preserve">basket ccks </t>
  </si>
  <si>
    <t xml:space="preserve">    (((115*x17)/(19*(x8+x9+x17+x22+x23+x24)) - 1)^2*1)</t>
  </si>
  <si>
    <t>x17/(x8+x9+x17+x22+x23+x24) = 19/115</t>
  </si>
  <si>
    <t>ivy - 19/115</t>
  </si>
  <si>
    <t>fig 4A</t>
  </si>
  <si>
    <t>HCO refers this paper for corresponding types</t>
  </si>
  <si>
    <t xml:space="preserve">    (((115*x22)/(37*(x8+x9+x17+x22+x23+x24)) - 1)^2*1)</t>
  </si>
  <si>
    <t>x22/(x8+x9+x17+x22+x23+x24) = 37/115</t>
  </si>
  <si>
    <t>slcs - 37/115</t>
  </si>
  <si>
    <t>fig 5A</t>
  </si>
  <si>
    <t xml:space="preserve">    (((115*(x23+x24))/(23*(x8+x9+x17+x22+x23+x24)) - 1)^2*1)</t>
  </si>
  <si>
    <t>(x23+x24)/(x8+x9+x17+x22+x23+x24) = 23/115</t>
  </si>
  <si>
    <t>mfas - 23/115</t>
  </si>
  <si>
    <t>fig 6</t>
  </si>
  <si>
    <t xml:space="preserve">mfas </t>
  </si>
  <si>
    <t>10*x38/3*(x38+x39+x40) - 1</t>
  </si>
  <si>
    <t>x38/(x38+x39+x40) = 6/20 = 3/10</t>
  </si>
  <si>
    <t>ca2 basket = 6/20</t>
  </si>
  <si>
    <t>Mercer 2007</t>
  </si>
  <si>
    <t>table 1</t>
  </si>
  <si>
    <t>basket</t>
  </si>
  <si>
    <t>2*x39/(x38+x39+x40) -1</t>
  </si>
  <si>
    <t>x39/(x38+x39+x40) = 10/20 = 1/2</t>
  </si>
  <si>
    <t>ca2 wide-arbor basket = 10/20</t>
  </si>
  <si>
    <t>sp (ca1 to ca3)</t>
  </si>
  <si>
    <t>wide basket</t>
  </si>
  <si>
    <t>10*x40/2*(x38+x39+x40) - 1</t>
  </si>
  <si>
    <t>x40/(x38+x39+x40) = 4/20 = 2/10</t>
  </si>
  <si>
    <t>ca2 bistratified = 4/20</t>
  </si>
  <si>
    <t>bistrat</t>
  </si>
  <si>
    <t>9*x38/7*x39 - 1</t>
  </si>
  <si>
    <t>x38/x39 = 14/18 = 7/9</t>
  </si>
  <si>
    <t>ca2 wide-arbor basket = 18/32</t>
  </si>
  <si>
    <t>Mercer 2012</t>
  </si>
  <si>
    <t>sp (ca1 to ca3), sp</t>
  </si>
  <si>
    <t>wide basket, basket</t>
  </si>
  <si>
    <t>4*x40/6*x41 - 1</t>
  </si>
  <si>
    <t>x40/x41 = 12/8 = 6/4</t>
  </si>
  <si>
    <t>ca2 bistratified = 12/20</t>
  </si>
  <si>
    <t>Mercer 2012 - 2</t>
  </si>
  <si>
    <t>fig 1, table 1</t>
  </si>
  <si>
    <t>sr to so, sr</t>
  </si>
  <si>
    <t>bistrat, sp-sr</t>
  </si>
  <si>
    <t>x37/66751 - 1 = 0</t>
  </si>
  <si>
    <t>x37 = 66751</t>
  </si>
  <si>
    <t>ca2 excitatory in sp = 44357+9277+13117</t>
  </si>
  <si>
    <t>ca2 so excitatory = 9277</t>
  </si>
  <si>
    <t>bleeding cells from sp</t>
  </si>
  <si>
    <t>ca2 sr excitatory = 13117</t>
  </si>
  <si>
    <t>(x38+x39+x40+x41)/291 - 1</t>
  </si>
  <si>
    <t>x38+x39+x40+x41 = 291</t>
  </si>
  <si>
    <t>ca2 inhibitory sp = 291</t>
  </si>
  <si>
    <t>x42/2327 - 1 = 0</t>
  </si>
  <si>
    <t>x42 = 2327</t>
  </si>
  <si>
    <t>ca2 slm excitatory = 2327</t>
  </si>
  <si>
    <t>x43/4296 - 1 = 0</t>
  </si>
  <si>
    <t>x43 = 4296</t>
  </si>
  <si>
    <t>ca2 slm inhibitory = 4296</t>
  </si>
  <si>
    <t>x44/923 - 1 = 0</t>
  </si>
  <si>
    <t>x44 = 923</t>
  </si>
  <si>
    <t>ca2 so inhibitory = 923</t>
  </si>
  <si>
    <t>x45/2567 - 1 = 0</t>
  </si>
  <si>
    <t>x45 = 2567</t>
  </si>
  <si>
    <t>ca2 sr inhibitory = 2567</t>
  </si>
  <si>
    <t>(x37+x38+x39+x40+x41)/19221 - 1</t>
  </si>
  <si>
    <t>x37+x38+x39+x40+x41 = 19221</t>
  </si>
  <si>
    <t>ca2 sp = 19221</t>
  </si>
  <si>
    <t xml:space="preserve">    (((x2/(x1*0.24) - 1)^2)*10)</t>
  </si>
  <si>
    <t>x2:x1=0.24</t>
  </si>
  <si>
    <t>CA3c sp: CA3 sp = 0.24</t>
  </si>
  <si>
    <t>Measurement/Calculation</t>
  </si>
  <si>
    <t xml:space="preserve">Allen Brain Atlas </t>
  </si>
  <si>
    <t>SP</t>
  </si>
  <si>
    <t>x7/0.26* (x7+x10+x12+x13+x25+x28+x29+x35+x36) - 1 &lt;= 0</t>
  </si>
  <si>
    <t>x7 &lt;= 0.26* (x7+x10+x12+x13+x25+x28+x29+x35+x36)</t>
  </si>
  <si>
    <t>pv+ in so = 26% of all interneurons in so</t>
  </si>
  <si>
    <t>1 - x7+x10+x12+x25+x28+x36/0.26* (x7+x10+x12+x13+x25+x28+x29+x35+x36) &lt;= 0</t>
  </si>
  <si>
    <t>x7+x10+x12+x25+x28+x36&gt;=0.26* (x7+x10+x12+x13+x25+x28+x29+x35+x36)</t>
  </si>
  <si>
    <t>x6+x8+ x38+ x39+ x40/0.45*(x6+x8+x9+x11+x14+x26+x30) - 1 &lt;= 0</t>
  </si>
  <si>
    <t>x6+x8+ x38+ x39+ x40&lt;=0.45*(x6+x8+x9+x11+x14+x26+x30)</t>
  </si>
  <si>
    <t>pv+ in sp = 45% of all interneurons in sp</t>
  </si>
  <si>
    <t>1 - x6+x8+x38+x39+x40+x11+x26/0.45*(x6+x8+x9+x11+x14+x26+x30) &lt;= 0</t>
  </si>
  <si>
    <t>x6+x8+x38+x39+x40+x11+x26&gt;=0.45*(x6+x8+x9+x11+x14+x26+x30)</t>
  </si>
  <si>
    <t>1 - x19+x20+x21+x27/0.18*(x15+x17+x19+x20+x21+x22+x23+x27+x31) &lt;= 0</t>
  </si>
  <si>
    <t>x19+x20+x21+x27&gt;=0.18*(x15+x17+x19+x20+x21+x22+x23+x27+x31)</t>
  </si>
  <si>
    <t>pv+ in slu = 18% of all interneurons in slu</t>
  </si>
  <si>
    <t xml:space="preserve">    ((max(0,(1- (x7+x10+x12+x25+x28+x36)/2951))^2)*5) +</t>
  </si>
  <si>
    <t>x7+x10+x12+x25+x28+x36&gt;=2951</t>
  </si>
  <si>
    <t>pv</t>
  </si>
  <si>
    <t>jinno</t>
  </si>
  <si>
    <t>so</t>
  </si>
  <si>
    <t xml:space="preserve">    ((max(0,(x7/2951 - 1))^2)*5) +</t>
  </si>
  <si>
    <t>x7&lt;=2951</t>
  </si>
  <si>
    <t xml:space="preserve">    ((max(0,(1 - (x6+x8+x38+x39+x40+x11+x26)/6021))^2)*5) +</t>
  </si>
  <si>
    <t>x6+x8+x38+x39+x40+x11+x26&gt;=6021</t>
  </si>
  <si>
    <t xml:space="preserve">    ((max(0,((x6+x8+x38+x39+x40)/6021 - 1))^2)*5) +</t>
  </si>
  <si>
    <t>x6+x8+x38+x39+x40&lt;=6021</t>
  </si>
  <si>
    <t xml:space="preserve">    ((max(0,(1 - (x19+x20+x21+x27)/272 ))^2)*5) +</t>
  </si>
  <si>
    <t>x19+x20+x21+x27&gt;=272</t>
  </si>
  <si>
    <t xml:space="preserve">    ((max(0,(1 - (x7+x10+x12+x25+x28+x36)/3684))^2)*5) +</t>
  </si>
  <si>
    <t>x7+x10+x12+x25+x28+x36&gt;=3684</t>
  </si>
  <si>
    <t>kim</t>
  </si>
  <si>
    <t xml:space="preserve">    ((max(0,(x7/3684 -1))^2)*5) +</t>
  </si>
  <si>
    <t>x7&lt;=3684</t>
  </si>
  <si>
    <t xml:space="preserve">    ((max(0,(1 - (x6+x8+x11+x26)/2974))^2)*5) +</t>
  </si>
  <si>
    <t>x6+x8+x38+x39+x40+x11+x26&gt;=2974</t>
  </si>
  <si>
    <t xml:space="preserve">    ((max(0,((x6+x8)/2974 -1))^2)*5) +</t>
  </si>
  <si>
    <t>x6+x8+x38+x39+x40&lt;=2974</t>
  </si>
  <si>
    <t xml:space="preserve">    ((max(0,((x38+x39+x40)/472 -1))^2)*5) +</t>
  </si>
  <si>
    <t>x38+x39+x40&lt;=472</t>
  </si>
  <si>
    <t>CA2</t>
  </si>
  <si>
    <t xml:space="preserve">    ((max(0,(1 - (x19+x20+x21+x27)/411))^2)*5) +</t>
  </si>
  <si>
    <t>x19+x20+x21+x27&gt;=411</t>
  </si>
  <si>
    <t xml:space="preserve">    ((max(0,(1 - (x10+x12+x13+x25+x28+x36)/313))^2)*5) +</t>
  </si>
  <si>
    <t>x10+x12+x13+x25+x28+x36&gt;=313</t>
  </si>
  <si>
    <t>cr</t>
  </si>
  <si>
    <t xml:space="preserve">    ((max(0,(1 - (x11+x14+x26+x41)/1600))^2)*5) +</t>
  </si>
  <si>
    <t>x11+x14+x26+x41&gt;=1600</t>
  </si>
  <si>
    <t xml:space="preserve">    ((max(0,(1 - (x15+x17+x19+x20+x21+x27)/147))^2)*5) +</t>
  </si>
  <si>
    <t>x15+x17+x19+x20+x21+x27&gt;=147</t>
  </si>
  <si>
    <t xml:space="preserve">    ((max(0,(1 - (x16+x34)/957))^2)*5) +</t>
  </si>
  <si>
    <t>x16+x34&gt;=957</t>
  </si>
  <si>
    <t xml:space="preserve">    ((max(0,(1 - x18/16))^2)*5) +</t>
  </si>
  <si>
    <t>x18&gt;=16</t>
  </si>
  <si>
    <t>slm</t>
  </si>
  <si>
    <t xml:space="preserve">    ((max(0,(1 - (x35+x10+x12+x25+x28+x36)/3191))^2)*5) +</t>
  </si>
  <si>
    <t>x35+x10+x12+x25+x28+x36&gt;=3191</t>
  </si>
  <si>
    <t>cb</t>
  </si>
  <si>
    <t xml:space="preserve">    ((max(0,(x35/3191 -1))^2)*5) +</t>
  </si>
  <si>
    <t>x35&lt;=3191</t>
  </si>
  <si>
    <t xml:space="preserve">    ((max(0,(1 - (x11+x26+x41)/2521))^2)*5) +</t>
  </si>
  <si>
    <t>x11+x26+x41&gt;=2521</t>
  </si>
  <si>
    <t xml:space="preserve">    ((max(0,(1 - (x19+x20+x21+x27)/209))^2)*5) +</t>
  </si>
  <si>
    <t>x19+x20+x21+x27&gt;=209</t>
  </si>
  <si>
    <t xml:space="preserve">    ((max(0,(1 - (x33+x34)/3839))^2)*5) +</t>
  </si>
  <si>
    <t>x33+x34&gt;=3839</t>
  </si>
  <si>
    <t xml:space="preserve">    ((max(0,(x33/3839 -1))^2)*5) +</t>
  </si>
  <si>
    <t>x33&lt;=3839</t>
  </si>
  <si>
    <t xml:space="preserve">    ((max(0,(1 - x18/218))^2)*5) +</t>
  </si>
  <si>
    <t>x18&gt;=218</t>
  </si>
  <si>
    <t xml:space="preserve">    ((max(0,(1 - (x7+x10+x12+x13+x25+x28+x36)/5120))^2)*5) +</t>
  </si>
  <si>
    <t>x7+x10+x12+x13+x25+x28+x36&gt;=5120</t>
  </si>
  <si>
    <t>npy</t>
  </si>
  <si>
    <t xml:space="preserve">    ((max(0,(1 - (x8+x9+x11+x14+x26+x38+x39+x40+x41)/8590))^2)*5) +</t>
  </si>
  <si>
    <t>x8+x9+x11+x14+x26+x38+x39+x40+x41&gt;=8590</t>
  </si>
  <si>
    <t xml:space="preserve">    ((max(0,(1 - (x17+x22+x15+x19+x20+x21+x23+x27)/915))^2)*5) +</t>
  </si>
  <si>
    <t>x17+x22+x15+x19+x20+x21+x23+x27&gt;=915</t>
  </si>
  <si>
    <t xml:space="preserve">    ((max(0,((x17+x22)/915 -1))^2)*5) +</t>
  </si>
  <si>
    <t>x17+x22&lt;=915</t>
  </si>
  <si>
    <t xml:space="preserve">    ((max(0,(1 - (x33+x16+x24+x34)/4298))^2)*5) +</t>
  </si>
  <si>
    <t>x33+x16+x24+x34&gt;=4298</t>
  </si>
  <si>
    <t xml:space="preserve">    ((max(0,(x33/4298 -1))^2)*5) +</t>
  </si>
  <si>
    <t>x33&lt;=4298</t>
  </si>
  <si>
    <t xml:space="preserve">    ((max(0,(1 - x18/24))^2)*5) +</t>
  </si>
  <si>
    <t>x18&gt;=24</t>
  </si>
  <si>
    <t xml:space="preserve">    ((max(0,(1 - (x7+x10+x12+x13+x25+x28+x35+x36)/3816))^2)*5) +</t>
  </si>
  <si>
    <t>x7+x10+x12+x13+x25+x28+x35+x36&gt;=3816</t>
  </si>
  <si>
    <t>som</t>
  </si>
  <si>
    <t xml:space="preserve">    ((max(0,(1 - (x8+x11+x14+x26+x38+x39+x40+x41)/3558))^2)*5) +</t>
  </si>
  <si>
    <t>x8+x11+x14+x26+x38+x39+x40+x41&gt;=3558</t>
  </si>
  <si>
    <t xml:space="preserve">    ((max(0,(1 - (x22+x15+x19+x20+x21+x27)/367))^2)*5) +</t>
  </si>
  <si>
    <t>x22+x15+x19+x20+x21+x27&gt;=367</t>
  </si>
  <si>
    <t xml:space="preserve">    ((max(0,(x22/367 -1))^2)*5) +</t>
  </si>
  <si>
    <t>x22&lt;=367</t>
  </si>
  <si>
    <t xml:space="preserve">    ((max(0,(1 - (x16+x34)/1407))^2)*5) +</t>
  </si>
  <si>
    <t>x16+x34&gt;=1407</t>
  </si>
  <si>
    <t xml:space="preserve">    ((max(0,(1 - x18/1))^2)*5) +</t>
  </si>
  <si>
    <t>x18&gt;=1</t>
  </si>
  <si>
    <t xml:space="preserve">    ((max(0,(1 - (x7+x10+x12+x13+x25+x28+x35+x36)/9550))^2)*5) +</t>
  </si>
  <si>
    <t>x7+x10+x12+x13+x25+x28+x35+x36&gt;=9550</t>
  </si>
  <si>
    <t xml:space="preserve">    ((max(0,(1 - (x8+x11+x14+x26)/10906))^2)*5) +</t>
  </si>
  <si>
    <t>x8+x11+x14+x26+x38+x39+x40+x41&gt;=10906</t>
  </si>
  <si>
    <t xml:space="preserve">    ((max(0,(1 - (x38+x39+x40+x41)/413))^2)*5) +</t>
  </si>
  <si>
    <t>x38+x39+x40+x41&gt;=413</t>
  </si>
  <si>
    <t xml:space="preserve">    ((max(0,(1 - (x22+x15+x19+x20+x21+x27)/1818))^2)*5) +</t>
  </si>
  <si>
    <t>x22+x15+x19+x20+x21+x27&gt;=1818</t>
  </si>
  <si>
    <t xml:space="preserve">    ((max(0,(x22/1818 -1))^2)*5) +</t>
  </si>
  <si>
    <t>x22&lt;=1818</t>
  </si>
  <si>
    <t xml:space="preserve">    ((max(0,(1 - (x16+x34)/4562))^2)*5) +</t>
  </si>
  <si>
    <t>x16+x34&gt;=4562</t>
  </si>
  <si>
    <t xml:space="preserve">    ((max(0,(1 - x18/33))^2)*5) +</t>
  </si>
  <si>
    <t>x18&gt;=33</t>
  </si>
  <si>
    <t xml:space="preserve">    ((max(0,(1 - (x29+x10+x12+x13+x25+x28+x36)/1011))^2)*5) +</t>
  </si>
  <si>
    <t>x29+x10+x12+x13+x25+x28+x36&gt;=1011</t>
  </si>
  <si>
    <t>cck</t>
  </si>
  <si>
    <t xml:space="preserve">    ((max(0,(x29/1011 -1))^2)*5) +</t>
  </si>
  <si>
    <t>x29&lt;=1011</t>
  </si>
  <si>
    <t xml:space="preserve">    ((max(0,(1 - (x9+x30+x11+x14+x26)/1348))^2)*5) +</t>
  </si>
  <si>
    <t>x9+x30+x11+x14+x26&gt;=1348</t>
  </si>
  <si>
    <t xml:space="preserve">    ((max(0,((x9+x30)/1348 -1))^2)*5) +</t>
  </si>
  <si>
    <t>x9+x30&lt;=1348</t>
  </si>
  <si>
    <t xml:space="preserve">    ((max(0,(1 - (x23+x31+x15+x19+x20+x21+x27)/362))^2)*5) +</t>
  </si>
  <si>
    <t>x23+x31+x15+x19+x20+x21+x27&gt;=362</t>
  </si>
  <si>
    <t xml:space="preserve">    ((max(0,((x23+x31)/362 -1))^2)*5) +</t>
  </si>
  <si>
    <t>x23+x31&lt;=362</t>
  </si>
  <si>
    <t xml:space="preserve">    ((max(0,(1 - (x24+x32+x16+x34)/2125))^2)*5) +</t>
  </si>
  <si>
    <t>x24+x32+x16+x34&gt;=2125</t>
  </si>
  <si>
    <t xml:space="preserve">    ((max(0,((x24+x32)/2125 -1))^2)*5) +</t>
  </si>
  <si>
    <t>x24+x32&lt;=2125</t>
  </si>
  <si>
    <t xml:space="preserve">    ((max(0,(1 - x18/5))^2)*5) +</t>
  </si>
  <si>
    <t>x18&gt;=5</t>
  </si>
  <si>
    <t xml:space="preserve">    ((max(0,(1 - (x13+x10+x12+x25+x28+x36)/146))^2)*5) +</t>
  </si>
  <si>
    <t>x13+x10+x12+x25+x28+x36&gt;=146</t>
  </si>
  <si>
    <t>vip</t>
  </si>
  <si>
    <t xml:space="preserve">    ((max(0,(x13/146 -1))^2)*5) +</t>
  </si>
  <si>
    <t>x13&lt;=146</t>
  </si>
  <si>
    <t xml:space="preserve">    ((max(0,(1 - (x14+x11+x26+x41)/1105))^2)*5) +</t>
  </si>
  <si>
    <t>x14+x11+x26+x41&gt;=1105</t>
  </si>
  <si>
    <t xml:space="preserve">    ((max(0,(x14/1105 -1))^2)*5) +</t>
  </si>
  <si>
    <t>x14&lt;=1105</t>
  </si>
  <si>
    <t xml:space="preserve">    ((max(0,(1 - (x15+x17+x19+x20+x21+x22+x23+x27)/160))^2)*5) +</t>
  </si>
  <si>
    <t>x15+x17+x19+x20+x21+x22+x23+x27&gt;=160</t>
  </si>
  <si>
    <t xml:space="preserve">    ((max(0,(x15/160 -1))^2)*5) +</t>
  </si>
  <si>
    <t>x15&lt;=160</t>
  </si>
  <si>
    <t xml:space="preserve">    ((max(0,(1 - (x16+x24+x34)/708))^2)*5) +</t>
  </si>
  <si>
    <t>x16+x24+x34&gt;=708</t>
  </si>
  <si>
    <t xml:space="preserve">    ((max(0,(x16/708 -1))^2)*5) +</t>
  </si>
  <si>
    <t>x16&lt;=708</t>
  </si>
  <si>
    <t xml:space="preserve">    ((max(0,(1 - x18/12))^2)*5) +</t>
  </si>
  <si>
    <t>x18&gt;=12</t>
  </si>
  <si>
    <t xml:space="preserve">    ((max(0,(1 - (x13+x10+x12+x25+x28+x36)/614))^2)*5) +</t>
  </si>
  <si>
    <t>x13+x10+x12+x25+x28+x36&gt;=614</t>
  </si>
  <si>
    <t xml:space="preserve">    ((max(0,(x13/614 -1))^2)*5) +</t>
  </si>
  <si>
    <t>x13&lt;=614</t>
  </si>
  <si>
    <t xml:space="preserve">    ((max(0,(1 - (x14+x11+x26)/987))^2)*5) +</t>
  </si>
  <si>
    <t>x14+x11+x26+x41&gt;=987</t>
  </si>
  <si>
    <t xml:space="preserve">    ((max(0,(1 - (x41)/194))^2)*5) +</t>
  </si>
  <si>
    <t>x41&gt;=194</t>
  </si>
  <si>
    <t xml:space="preserve">    ((max(0,(x14/987 -1))^2)*5) +</t>
  </si>
  <si>
    <t>x14&lt;=987</t>
  </si>
  <si>
    <t xml:space="preserve">    ((max(0,(1 - (x15+x17+x19+x20+x21+x22+x23+x27)/233))^2)*5) +</t>
  </si>
  <si>
    <t>x15+x17+x19+x20+x21+x22+x23+x27&gt;=233</t>
  </si>
  <si>
    <t xml:space="preserve">    ((max(0,(x15/233 -1))^2)*5) +</t>
  </si>
  <si>
    <t>x15&lt;=233</t>
  </si>
  <si>
    <t xml:space="preserve">    ((max(0,(1 - (x16+x24+x34)/750))^2)*5) +</t>
  </si>
  <si>
    <t>x16+x24+x34&gt;=750</t>
  </si>
  <si>
    <t xml:space="preserve">    ((max(0,(x16/750 -1))^2)*5) +</t>
  </si>
  <si>
    <t>x16&lt;=750</t>
  </si>
  <si>
    <t xml:space="preserve">    ((max(0,(1 - x18/13))^2)*5) +</t>
  </si>
  <si>
    <t>x18&gt;=13</t>
  </si>
  <si>
    <t xml:space="preserve">    ((max(0,(1 - (x7+x10+x12+x13+x25+x28+x29+x35+x36)/949))^2)*5) +</t>
  </si>
  <si>
    <t>x7+x10+x12+x13+x25+x28+x29+x35+x36&gt;=949</t>
  </si>
  <si>
    <t>nos</t>
  </si>
  <si>
    <t xml:space="preserve">    ((max(0,(1 - (x6+x8+x9+x11+x14+x26+x30+x38+x39+x40+x41)/4877))^2)*5) +</t>
  </si>
  <si>
    <t>x6+x8+x9+x11+x14+x26+x30+x38+x39+x40+x41&gt;=4877</t>
  </si>
  <si>
    <t xml:space="preserve">    ((max(0,(1 - (x15+x17+x19+x20+x21+x22+x23+x27+x31)/334))^2)*5) +</t>
  </si>
  <si>
    <t>x15+x17+x19+x20+x21+x22+x23+x27+x31&gt;=334</t>
  </si>
  <si>
    <t xml:space="preserve">    ((max(0,(1 - (x33+x16+x24+x32+x34)/2728))^2)*5) +</t>
  </si>
  <si>
    <t>x33+x16+x24+x32+x34&gt;=2728</t>
  </si>
  <si>
    <t xml:space="preserve">    ((max(0,(x33/2728 -1))^2)*5) +</t>
  </si>
  <si>
    <t>x33&lt;=2728</t>
  </si>
  <si>
    <t xml:space="preserve">    ((max(0,(1 - x18/367))^2)*5)</t>
  </si>
  <si>
    <t>x18&gt;=367</t>
  </si>
  <si>
    <t>((max(0,(1- x44/388))^2)*5)</t>
  </si>
  <si>
    <t>x44&gt;=388</t>
  </si>
  <si>
    <t>((max(0,(1- x45/144))^2)*5)</t>
  </si>
  <si>
    <t>x45&gt;=144</t>
  </si>
  <si>
    <t>((max(0,(1- x43/17))^2)*5)</t>
  </si>
  <si>
    <t>x43&gt;=17</t>
  </si>
  <si>
    <t>((max(0,(1- x44/699))^2)*5)</t>
  </si>
  <si>
    <t>x44&gt;=699</t>
  </si>
  <si>
    <t>((max(0,(1- x45/205))^2)*5)</t>
  </si>
  <si>
    <t>x45&gt;=205</t>
  </si>
  <si>
    <t>((max(0,(1- x43/55))^2)*5)</t>
  </si>
  <si>
    <t>x43&gt;=55</t>
  </si>
  <si>
    <t>((max(0,(1- x44/75))^2)*5)</t>
  </si>
  <si>
    <t>x44&gt;=75</t>
  </si>
  <si>
    <t>((max(0,(1- x45/138))^2)*5)</t>
  </si>
  <si>
    <t>x45&gt;=138</t>
  </si>
  <si>
    <t>((max(0,(1- x43/50))^2)*5)</t>
  </si>
  <si>
    <t>x43&gt;=50</t>
  </si>
  <si>
    <t>(x6+x7+x8)/4678 - 1</t>
  </si>
  <si>
    <t>x6+x7+x8&lt;=4678</t>
  </si>
  <si>
    <t>pv+ ca3</t>
  </si>
  <si>
    <t>1 - (x7+x10+x12+x25+x28+x36+x6+x8+x11+x26+x19+x20+x21+x27)/4678</t>
  </si>
  <si>
    <t>x7+x10+x12+x25+x28+x36+x6+x8+x11+x26+x19+x20+x21+x27&gt;=4678</t>
  </si>
  <si>
    <t>pv+u ca3</t>
  </si>
  <si>
    <t>(x33+x35)/1998 - 1</t>
  </si>
  <si>
    <t>x33+x35&lt;=1998</t>
  </si>
  <si>
    <t>cb+ ca3</t>
  </si>
  <si>
    <t>1 - (x10+x12+x25+x28+x36+x11+x26+x41+x19+x20+x21+x27+x34+x18+x33+x35)/1998</t>
  </si>
  <si>
    <t>x10,x12,x25,x28,x36+x11,x26,x41+x19,x20,x21,x27+x34+x18+x33+x35&gt;=1998</t>
  </si>
  <si>
    <t>cb+u ca3</t>
  </si>
  <si>
    <t>(x38+x39+x40)/478 - 1</t>
  </si>
  <si>
    <t>x38+x39+x40&lt;=478</t>
  </si>
  <si>
    <t>pv+ ca2</t>
  </si>
  <si>
    <t>1 - (x44+x38+x39+x40+x45+x43)/478</t>
  </si>
  <si>
    <t>x44+x38+x39+x40+x45+x43&gt;=478</t>
  </si>
  <si>
    <t>pv+u ca2</t>
  </si>
  <si>
    <t>1 - x41/102</t>
  </si>
  <si>
    <t>x41&gt;=102</t>
  </si>
  <si>
    <t>cb+ ca2</t>
  </si>
  <si>
    <t>ll</t>
  </si>
  <si>
    <t>ul</t>
  </si>
  <si>
    <t>CA3 Pyramidal SP</t>
  </si>
  <si>
    <t>CA3c Pyramidal SP</t>
  </si>
  <si>
    <t>CA3 Giant SR</t>
  </si>
  <si>
    <t>CA3 Granule SL</t>
  </si>
  <si>
    <t>CA3 Granule SR</t>
  </si>
  <si>
    <t>CA3 Axo-axonic SP</t>
  </si>
  <si>
    <t>CA3 Horizontal Axo-axonic SO</t>
  </si>
  <si>
    <t>CA3 Basket SP</t>
  </si>
  <si>
    <t>CA3 Basket CCK+ SP</t>
  </si>
  <si>
    <t>CA3 Bistratified SO</t>
  </si>
  <si>
    <t>CA3 Bistratified SP</t>
  </si>
  <si>
    <t>CA3 Interneuron Specific Oriens SO</t>
  </si>
  <si>
    <t>CA3 Interneuron Specific Quad SO</t>
  </si>
  <si>
    <t>CA3 Interneuron Specific Quad SP</t>
  </si>
  <si>
    <t>CA3 Interneuron Specific Quad SL</t>
  </si>
  <si>
    <t>CA3 Interneuron Specific Quad SR</t>
  </si>
  <si>
    <t>CA3 Ivy SL</t>
  </si>
  <si>
    <t>CA3 LMR-Targeting SLM</t>
  </si>
  <si>
    <t>Lucidum LAX SL</t>
  </si>
  <si>
    <t>Lucidum ORAX SL</t>
  </si>
  <si>
    <t>Lucidum-Radiatum SL</t>
  </si>
  <si>
    <t>Spiny Lucidum SL</t>
  </si>
  <si>
    <t>Mossy Fiber-Associated SL</t>
  </si>
  <si>
    <t>x23</t>
  </si>
  <si>
    <t>Mossy Fiber-Associated SR</t>
  </si>
  <si>
    <t>x24</t>
  </si>
  <si>
    <t>Mossy Fiber-Associated ORDEN SO</t>
  </si>
  <si>
    <t>x25</t>
  </si>
  <si>
    <t>Mossy Fiber-Associated ORDEN SP</t>
  </si>
  <si>
    <t>x26</t>
  </si>
  <si>
    <t>Mossy Fiber-Associated ORDEN SL</t>
  </si>
  <si>
    <t>x27</t>
  </si>
  <si>
    <t>CA3 O-LM SO</t>
  </si>
  <si>
    <t>x28</t>
  </si>
  <si>
    <t>CA3 QuadD-LM SO</t>
  </si>
  <si>
    <t>x29</t>
  </si>
  <si>
    <t>CA3 QuadD-LM SP</t>
  </si>
  <si>
    <t>x30</t>
  </si>
  <si>
    <t>CA3 QuadD-LM SL</t>
  </si>
  <si>
    <t>x31</t>
  </si>
  <si>
    <t>CA3 QuadD-LM SR</t>
  </si>
  <si>
    <t>x32</t>
  </si>
  <si>
    <t>CA3 Radiatum SR</t>
  </si>
  <si>
    <t>x33</t>
  </si>
  <si>
    <t>CA3 R-LM SR</t>
  </si>
  <si>
    <t>x34</t>
  </si>
  <si>
    <t>CA3 SO-SO SO</t>
  </si>
  <si>
    <t>x35</t>
  </si>
  <si>
    <t>CA3 Trilaminar SO</t>
  </si>
  <si>
    <t>x36</t>
  </si>
  <si>
    <t>CA2 Pyramidal SP</t>
  </si>
  <si>
    <t>x37</t>
  </si>
  <si>
    <t>CA2 Basket SP</t>
  </si>
  <si>
    <t>x38</t>
  </si>
  <si>
    <t>CA2 Wide-Arbor Basket SP</t>
  </si>
  <si>
    <t>x39</t>
  </si>
  <si>
    <t>CA2 Bistratified SP</t>
  </si>
  <si>
    <t>x40</t>
  </si>
  <si>
    <t>CA2 SP-SR SP</t>
  </si>
  <si>
    <t>x41</t>
  </si>
  <si>
    <t xml:space="preserve">ca2 slm excitatory </t>
  </si>
  <si>
    <t>x42</t>
  </si>
  <si>
    <t xml:space="preserve">ca2 slm inhibitory </t>
  </si>
  <si>
    <t>x43</t>
  </si>
  <si>
    <t xml:space="preserve">ca2 so inhibitory </t>
  </si>
  <si>
    <t>x44</t>
  </si>
  <si>
    <t xml:space="preserve">ca2 sr inhibitory </t>
  </si>
  <si>
    <t>x45</t>
  </si>
  <si>
    <t>CA3 SLM E</t>
  </si>
  <si>
    <t>x46</t>
  </si>
  <si>
    <t>Error%</t>
  </si>
  <si>
    <t>Additional Notes</t>
  </si>
  <si>
    <t>(x6+x7)/2000 - 1 &lt;= 0</t>
  </si>
  <si>
    <t>x6+x7&lt;=2000</t>
  </si>
  <si>
    <t>500 &lt; axoaxonic cells &lt; 2000 for rat</t>
  </si>
  <si>
    <t>Li</t>
  </si>
  <si>
    <t>pg 3, lower right</t>
  </si>
  <si>
    <t>sp, so</t>
  </si>
  <si>
    <t>all ca1</t>
  </si>
  <si>
    <t>chandlier cells</t>
  </si>
  <si>
    <t>(x6+x7)/500 - 1 &gt;= 0</t>
  </si>
  <si>
    <t>x6+x7&gt;=500</t>
  </si>
  <si>
    <t>(58*x14)/(46*x56) - 1 = 0</t>
  </si>
  <si>
    <t>x14/x56 = 46/58</t>
  </si>
  <si>
    <t>BC CCK in SR: SCA in SR = 46:58</t>
  </si>
  <si>
    <t>Lee</t>
  </si>
  <si>
    <t>fig 1c</t>
  </si>
  <si>
    <t>so to sr</t>
  </si>
  <si>
    <t>CCK+ BC</t>
  </si>
  <si>
    <t>low</t>
  </si>
  <si>
    <t>no dendrites in slm</t>
  </si>
  <si>
    <t>sr,sp,so</t>
  </si>
  <si>
    <t xml:space="preserve"> slm &amp; sr mostly</t>
  </si>
  <si>
    <t>CCK+ SCA</t>
  </si>
  <si>
    <t>(11*(x7+x11))/(9*(x53+x54+x56+x57)) - 1 = 0</t>
  </si>
  <si>
    <t>(x7+x11)/(x53+x54+x56+x57) = 9/11</t>
  </si>
  <si>
    <t>(basket+axoaxonic) in sp = 9; radiatum+schaffer-collateral assoc. = 11</t>
  </si>
  <si>
    <t>kawaguchi</t>
  </si>
  <si>
    <t>pg 1 left</t>
  </si>
  <si>
    <t>basket (pv+)</t>
  </si>
  <si>
    <t>slm/sr</t>
  </si>
  <si>
    <t>radiatum</t>
  </si>
  <si>
    <t>slm &amp; sr mostly</t>
  </si>
  <si>
    <t>SCA</t>
  </si>
  <si>
    <t>(36*x43)/15*(x40+x41+x42) - 1 = 0</t>
  </si>
  <si>
    <t>x43/(x40+x41+x42)=15/36</t>
  </si>
  <si>
    <t>oriens/alveus=15; o-lm+o-lmr+o-lm rec=36; so-so=4</t>
  </si>
  <si>
    <t>Mcbain</t>
  </si>
  <si>
    <t>pg 5 bottom rt, fig 1</t>
  </si>
  <si>
    <t>oriens/alveus</t>
  </si>
  <si>
    <t>first cell type, vertically oriented IN</t>
  </si>
  <si>
    <t>pg 7 left, fig 1</t>
  </si>
  <si>
    <t>o-lm, o-lmr, o-lm rec</t>
  </si>
  <si>
    <t>slm/slm&amp;sr/slm&amp;sr&amp;so</t>
  </si>
  <si>
    <t>second IN type</t>
  </si>
  <si>
    <t>4*x43/15*x60 - 1 = 0</t>
  </si>
  <si>
    <t>x43/x60=15/4</t>
  </si>
  <si>
    <t>pg 7 left</t>
  </si>
  <si>
    <t>so-so</t>
  </si>
  <si>
    <t>third cell type</t>
  </si>
  <si>
    <t>low (no fig)</t>
  </si>
  <si>
    <t>x10+x11+x12+x13+x14/6*(x6+x7) - 1 = 0</t>
  </si>
  <si>
    <t>x10+x11+x12+x13+x14/(x6+x7) = 6/1</t>
  </si>
  <si>
    <t>(basket+basketcck)/axoaxonic=6/1</t>
  </si>
  <si>
    <t>Sik 94</t>
  </si>
  <si>
    <t>pg 1 top rt</t>
  </si>
  <si>
    <t>no figs/desc</t>
  </si>
  <si>
    <t>Basket, basket cck, axoaxonic, bistratified</t>
  </si>
  <si>
    <t>2*(x6+x7)/(x17+x18) - 1 = 0</t>
  </si>
  <si>
    <t>(x6+x7)/(x17+x18)=1/2</t>
  </si>
  <si>
    <t>axoaxonic/bistratified=1/2</t>
  </si>
  <si>
    <t>x9/(x17+x18) - 1 = 0</t>
  </si>
  <si>
    <t>x9/(x17+x18) = 1</t>
  </si>
  <si>
    <t>back projection/bistratified = 1</t>
  </si>
  <si>
    <t>pg 1 top rt &amp; fig 3</t>
  </si>
  <si>
    <t>so to DG granule layer</t>
  </si>
  <si>
    <t>so, sp</t>
  </si>
  <si>
    <t>(11*(x11+x13))/(31*x18) - 1 = 0</t>
  </si>
  <si>
    <t>(x11+x13)/x18 = 31/11</t>
  </si>
  <si>
    <t>(basket+basketcck)in sp/bistratified in sp = 31/11</t>
  </si>
  <si>
    <t>buhl94</t>
  </si>
  <si>
    <t>pg 1, rt, fig 1c</t>
  </si>
  <si>
    <t>Basket</t>
  </si>
  <si>
    <t>pg 2, left, fig 2b</t>
  </si>
  <si>
    <t>x18/x7 - 1 = 0</t>
  </si>
  <si>
    <t>x18/x7 = 1</t>
  </si>
  <si>
    <t>bistratified in sp/axoaxonic in sp= 1</t>
  </si>
  <si>
    <t>pg 2, left, fig 3c, 4d</t>
  </si>
  <si>
    <t>soma not horizontal</t>
  </si>
  <si>
    <t>x40/7*x18 - 1 = 0</t>
  </si>
  <si>
    <t>x40/x18 = 7</t>
  </si>
  <si>
    <t>o-lm/bistratified = 7</t>
  </si>
  <si>
    <t>Hajos 97</t>
  </si>
  <si>
    <t>table 1, fig 1c; longitud. Included</t>
  </si>
  <si>
    <t>o-lm=7; bistratified=1; rad-trilaminar=2; CA1 LMR = 3; radiatum=3; IS-OR=3; PP asoc-quad = 1; lmr proj = 1</t>
  </si>
  <si>
    <t>o-lm</t>
  </si>
  <si>
    <t>2*x18/x64 - 1 = 0</t>
  </si>
  <si>
    <t>x18/x64 = 1/2</t>
  </si>
  <si>
    <t>bistratified/rad-trilaminar = 1/2</t>
  </si>
  <si>
    <t>table 1, fig 6a</t>
  </si>
  <si>
    <t>3*x64/2*x34 - 1 = 0</t>
  </si>
  <si>
    <t>x64/x34 = 2/3</t>
  </si>
  <si>
    <t>rad-trilaminar/CA1 LMR = 2/3</t>
  </si>
  <si>
    <t>table 1, fig 5a</t>
  </si>
  <si>
    <t>radial trilaminar</t>
  </si>
  <si>
    <t>x34/x53  - 1 = 0</t>
  </si>
  <si>
    <t>x34/x53 =1</t>
  </si>
  <si>
    <t>CA1 LMR /radiatum = 1</t>
  </si>
  <si>
    <t>table 1, fig 7b, (lmr as per hco)</t>
  </si>
  <si>
    <t>slm &amp; sr</t>
  </si>
  <si>
    <t>x53/x25 - 1 = 0</t>
  </si>
  <si>
    <t>x53/x25 = 1</t>
  </si>
  <si>
    <t>radiatum/IS-OR = 1</t>
  </si>
  <si>
    <t>table 1, fig 7a</t>
  </si>
  <si>
    <t>radiatum cells</t>
  </si>
  <si>
    <t>x25/3*x50 - 1 = 0</t>
  </si>
  <si>
    <t>x25/x50 = 3</t>
  </si>
  <si>
    <t>IS-OR/PP asoc-quadD = 3</t>
  </si>
  <si>
    <t>table1, fig 6b (IS OR)</t>
  </si>
  <si>
    <t>x50/(x36+x37) - 1 = 0</t>
  </si>
  <si>
    <t>x50/(x36+x37)=1</t>
  </si>
  <si>
    <t>PP asoc-quadD/lmr proj = 1</t>
  </si>
  <si>
    <t>table1, fig 5a (LMR proj)</t>
  </si>
  <si>
    <t>sr to DG-mo</t>
  </si>
  <si>
    <t>table1, fig 5b (pp-asoc quadD)</t>
  </si>
  <si>
    <t>x40/7*x41 - 1 = 0</t>
  </si>
  <si>
    <t>x40/x41=7</t>
  </si>
  <si>
    <t>o-lm:recurrent o-lm = 7:1</t>
  </si>
  <si>
    <t>ali</t>
  </si>
  <si>
    <t>pg 6 left</t>
  </si>
  <si>
    <t>pg 6 rt</t>
  </si>
  <si>
    <t>slm &amp; so</t>
  </si>
  <si>
    <t>5*x14/2*(x56+x57) - 1 = 0</t>
  </si>
  <si>
    <t>x14/(x56+x57)=4/10=2/5</t>
  </si>
  <si>
    <t>basket cck-sr/sca = 4/10</t>
  </si>
  <si>
    <t>vida</t>
  </si>
  <si>
    <t>fig 1a</t>
  </si>
  <si>
    <t>bask cck in sr= 4; sca = 10; Perforant Path-Associated = 6; lmr = 2</t>
  </si>
  <si>
    <t>basket-author; basket-cck per hco</t>
  </si>
  <si>
    <t>3*(x56+x57)/5*(x48+x49) - 1 =0</t>
  </si>
  <si>
    <t>(x56+x57)/(x48+x49)=10/6=5/3</t>
  </si>
  <si>
    <t>sca/ppa=10/6</t>
  </si>
  <si>
    <t>fig 2a</t>
  </si>
  <si>
    <t>slm, sr mostly</t>
  </si>
  <si>
    <t>SCA-hco</t>
  </si>
  <si>
    <t>(x48+x49)/3*(x34+x35) - 1 = 0</t>
  </si>
  <si>
    <t>(x48+x49)/(x34+x35)=6/2=3</t>
  </si>
  <si>
    <t>ppa/lmr=6/2</t>
  </si>
  <si>
    <t>fig 5a</t>
  </si>
  <si>
    <t>slm to dgmo</t>
  </si>
  <si>
    <t>sr/slm</t>
  </si>
  <si>
    <t>ppa-hco</t>
  </si>
  <si>
    <t>fig 6a</t>
  </si>
  <si>
    <t>lmr-hco</t>
  </si>
  <si>
    <t>17*(x6+x10+x12)/12*(x40+x41) - 1 = 0</t>
  </si>
  <si>
    <t>(x6+x10+x12)/(x40+x41) = 12/17</t>
  </si>
  <si>
    <t>(basket-so + basket-cck-so + axo-axonic-so)/(o-lm+o-lm-rec) = 12/17</t>
  </si>
  <si>
    <t>Svoboda</t>
  </si>
  <si>
    <t>pg 2, rt, fig 1a</t>
  </si>
  <si>
    <t>basket-so + basket-cck-so + axo-axonic-so = 12;
o-lm + o-lm rec = 17;
Oriens-bistrat = 22;
trilaminar = 24</t>
  </si>
  <si>
    <t>perisomatic cells</t>
  </si>
  <si>
    <t>pg 2, rt, fig 1b, 4, 5</t>
  </si>
  <si>
    <t>slm; slm &amp; so</t>
  </si>
  <si>
    <t>22*(x40+x41)/17*x44 - 1 = 0</t>
  </si>
  <si>
    <t>(x40+x41)/x44 = 17/22</t>
  </si>
  <si>
    <t>(o-lm + o-lm rec)/oriens-bistrat = 17/22</t>
  </si>
  <si>
    <t>pg 2 rt, fig 6</t>
  </si>
  <si>
    <t>mostly sr &amp; some in so</t>
  </si>
  <si>
    <t>24*x44/22*x62 - 1 = 0</t>
  </si>
  <si>
    <t>x44/x62 = 22/24</t>
  </si>
  <si>
    <t>Oriens-bistrat/trilaminar = 22/24</t>
  </si>
  <si>
    <t>pg 2 rt, fig 7</t>
  </si>
  <si>
    <t>so, sp, sr</t>
  </si>
  <si>
    <t>x40/3*x45 - 1 = 0</t>
  </si>
  <si>
    <t>x40/x45 = 3</t>
  </si>
  <si>
    <t>o-lm/oriens-bistratified proj = 3</t>
  </si>
  <si>
    <t>Katona</t>
  </si>
  <si>
    <t>fig 2b</t>
  </si>
  <si>
    <t>oriens-bistratified proj</t>
  </si>
  <si>
    <t>so to slm and further into dg</t>
  </si>
  <si>
    <t>7*x14/8*x56 - 1 = 0</t>
  </si>
  <si>
    <t>x14/x56 = 8/7</t>
  </si>
  <si>
    <t>basket-cck-sr/sca-sr = 8/7</t>
  </si>
  <si>
    <t>Cope</t>
  </si>
  <si>
    <t>fig 2a, 2b</t>
  </si>
  <si>
    <t>bc cck</t>
  </si>
  <si>
    <t>so to slm</t>
  </si>
  <si>
    <t>sp mostly</t>
  </si>
  <si>
    <t>fig 2c, 2d</t>
  </si>
  <si>
    <t>sca</t>
  </si>
  <si>
    <t>sr, sp mostly, little into so</t>
  </si>
  <si>
    <t>7*x40/8*x44 - 1 =  0</t>
  </si>
  <si>
    <t>x40/x44 = 8/7</t>
  </si>
  <si>
    <t>o-lm/oriens-bistratified = 8/7</t>
  </si>
  <si>
    <t>Maccaferri 2000</t>
  </si>
  <si>
    <t>pg 5, fig 2</t>
  </si>
  <si>
    <t>o-lm=8</t>
  </si>
  <si>
    <t>9*x44/7*x15 - 1 = 0</t>
  </si>
  <si>
    <t>x44/x15 = 7/9</t>
  </si>
  <si>
    <t>oriens-bistrat/hor.basket-so = 7/9</t>
  </si>
  <si>
    <t>pg 9 left, fig 4</t>
  </si>
  <si>
    <t>oriens-bistratified=7</t>
  </si>
  <si>
    <t>sr &amp; so</t>
  </si>
  <si>
    <t>2*x15/3*x6 - 1 = 0</t>
  </si>
  <si>
    <t>x15/x6 = 3/2</t>
  </si>
  <si>
    <t>hor.basket-so/aac-so = 9/6 = 3/2</t>
  </si>
  <si>
    <t>fig 9c</t>
  </si>
  <si>
    <t>hor. Basket=9</t>
  </si>
  <si>
    <t>mainly/mostly sp</t>
  </si>
  <si>
    <t>pg 17, left</t>
  </si>
  <si>
    <t>AACs=6</t>
  </si>
  <si>
    <t>3*x40/5*(x48+x49) - 1 = 0</t>
  </si>
  <si>
    <t>x40/(x48+x49)=5/3</t>
  </si>
  <si>
    <t>o-lm/pp.asc. = 5/3</t>
  </si>
  <si>
    <t>Cossart 2000</t>
  </si>
  <si>
    <t>pg 3, lower right; fig 1</t>
  </si>
  <si>
    <t>o-lm=5</t>
  </si>
  <si>
    <t>3*(x6+x7+x8+x10+x11+x12+x13+x14+x15+x16)/(4*x17) - 1 = 0</t>
  </si>
  <si>
    <t>(x6+x7+x8+x10+x11+x12+x13+x14+x15+x16)/x17 = 4/3</t>
  </si>
  <si>
    <t>(basket+basketcck+aac+hor.basket+hor.aac)/bistrat-so=4/3</t>
  </si>
  <si>
    <t>pp. as. = 3 (per packet)</t>
  </si>
  <si>
    <t>basket+basketcck+aac+hor.basket+hor.aac=4</t>
  </si>
  <si>
    <t>so,sp,sr</t>
  </si>
  <si>
    <t>perisomatic projecting basket + aacs</t>
  </si>
  <si>
    <t>(x48+x49)/(x17) - 1 = 0</t>
  </si>
  <si>
    <t>(x48+x49)/x17 = 1</t>
  </si>
  <si>
    <t>pp.asc./bistrat-so = 1</t>
  </si>
  <si>
    <t>bistrat in so = 3</t>
  </si>
  <si>
    <t>5*x47/x40 - 1 = 0</t>
  </si>
  <si>
    <t>x47/x40=1/5</t>
  </si>
  <si>
    <t>or-lm/o-lm = 1/5</t>
  </si>
  <si>
    <t>or-lm = 1</t>
  </si>
  <si>
    <t>sr,so</t>
  </si>
  <si>
    <t>r-lm 133T2</t>
  </si>
  <si>
    <t>x64/(x62) - 1 = 0</t>
  </si>
  <si>
    <t>x64/x62 = 1</t>
  </si>
  <si>
    <t>rad.tril/tril=1</t>
  </si>
  <si>
    <t>trilaminar = 1</t>
  </si>
  <si>
    <t>4*x15/(x36+x37) - 1 = 0</t>
  </si>
  <si>
    <t>x15/(x36+x37) = 1/4</t>
  </si>
  <si>
    <t>hor.basket-so/lmr-proj = 1/4</t>
  </si>
  <si>
    <t>Klausberger</t>
  </si>
  <si>
    <t>hor. Basket in so=1</t>
  </si>
  <si>
    <t>fig 2a,3b</t>
  </si>
  <si>
    <t>lmr-proj=4</t>
  </si>
  <si>
    <t>sr to dgmo</t>
  </si>
  <si>
    <t>(x11+x13)/(2*x18) - 1 = 0</t>
  </si>
  <si>
    <t>(x11+x13)/x18 = 2</t>
  </si>
  <si>
    <t>(basket-sp+ basket-cck-sp)/bistratified-sp = 12/6=2</t>
  </si>
  <si>
    <t>Mercer</t>
  </si>
  <si>
    <t>table 1, fig 3</t>
  </si>
  <si>
    <t>basket -sp+ basket-cck-sp = 12</t>
  </si>
  <si>
    <t>table 1, fig 4</t>
  </si>
  <si>
    <t>bistrat-sp = 6</t>
  </si>
  <si>
    <t>2*(x10+x11+x12+x13+x14)/7*x6 - 1 = 0</t>
  </si>
  <si>
    <t>(x10+x11+x12+x13+x14)/x6 = 7/2</t>
  </si>
  <si>
    <t>(basket+basket-cck)/aac-so=7/2</t>
  </si>
  <si>
    <t>Cossart 98</t>
  </si>
  <si>
    <t>pg 6, rt middle; fig 6a,6b</t>
  </si>
  <si>
    <t>basket+basket-cck=7</t>
  </si>
  <si>
    <t>6c</t>
  </si>
  <si>
    <t>aac-in so=2</t>
  </si>
  <si>
    <t>axo-axonic with soma in so</t>
  </si>
  <si>
    <t>3*x6/(x17+x18) - 1 = 0</t>
  </si>
  <si>
    <t>x6/(x17+x18) = 1/3</t>
  </si>
  <si>
    <t>aac-so/bistrat = 2/6=1/3</t>
  </si>
  <si>
    <t>6a</t>
  </si>
  <si>
    <t>bistrat=6</t>
  </si>
  <si>
    <t>(x17+x18)/2*x60 - 1 = 0</t>
  </si>
  <si>
    <t>(x17+x18)/x60 = 2</t>
  </si>
  <si>
    <t>bistrat/so-so = 6/3 = 2</t>
  </si>
  <si>
    <t>pg 6 middle rt desc</t>
  </si>
  <si>
    <t>so-so=3</t>
  </si>
  <si>
    <t>o-o</t>
  </si>
  <si>
    <t>7*x60/3*x40 - 1 = 0</t>
  </si>
  <si>
    <t>x60/x40 = 3/7</t>
  </si>
  <si>
    <t>so-so/o-lm = 3/7</t>
  </si>
  <si>
    <t>o-lm=7</t>
  </si>
  <si>
    <t>15*x40/7*(x56+x57) - 1 = 0</t>
  </si>
  <si>
    <t>x40/(x56+x57) = 7/15</t>
  </si>
  <si>
    <t>o-lm/sca = 7/15</t>
  </si>
  <si>
    <t>6d,e</t>
  </si>
  <si>
    <t>shaffer-as=15</t>
  </si>
  <si>
    <t>so to sr mostly from the fig</t>
  </si>
  <si>
    <t>sca-sr-slm</t>
  </si>
  <si>
    <t>(x56+x57)/3*(x48+x49) - 1 = 0</t>
  </si>
  <si>
    <t>(x56+x57)/(x48+x49) = 3</t>
  </si>
  <si>
    <t>sca/perforant path asc. = 15/5 = 3</t>
  </si>
  <si>
    <t>pp-as=5</t>
  </si>
  <si>
    <t>slm mostly from fig</t>
  </si>
  <si>
    <t>ppa-sr-slm</t>
  </si>
  <si>
    <t>3*x40/13*x44 - 1 = 0</t>
  </si>
  <si>
    <t>x40/x44 = 13/3</t>
  </si>
  <si>
    <t>o-lm/oriens-bistratified = 13/3</t>
  </si>
  <si>
    <t>Kogo</t>
  </si>
  <si>
    <t>fig 1</t>
  </si>
  <si>
    <t>o-lm = 13</t>
  </si>
  <si>
    <t>fig 2</t>
  </si>
  <si>
    <t>oriens-bistrat = 3</t>
  </si>
  <si>
    <t>so, sr</t>
  </si>
  <si>
    <t>oriens-bistratifies 'o-bi'</t>
  </si>
  <si>
    <t>26*(x12+x13+x14)/29*(x10+x11) - 1 = 0</t>
  </si>
  <si>
    <t>(x12+x13+x14)/(x10+x11) = 29/26</t>
  </si>
  <si>
    <t>back-cck/bask-pv = 29/26</t>
  </si>
  <si>
    <t>Glickfield</t>
  </si>
  <si>
    <t>pg 9, fig 1a</t>
  </si>
  <si>
    <t>bask-cck = 29</t>
  </si>
  <si>
    <t>basket - cck</t>
  </si>
  <si>
    <t>bask-pv = 26</t>
  </si>
  <si>
    <t>basket - pv</t>
  </si>
  <si>
    <t>x39/x14 - 1 = 0</t>
  </si>
  <si>
    <t>x39/x14 = 1</t>
  </si>
  <si>
    <t xml:space="preserve">ngf proj/basket-cck-sr = 1 </t>
  </si>
  <si>
    <t>Fuentealba</t>
  </si>
  <si>
    <t>pg 7 lower rt, fig 6</t>
  </si>
  <si>
    <t>ngf proj=2 (fig 6)</t>
  </si>
  <si>
    <t>slm, dg</t>
  </si>
  <si>
    <t>pg 7 lower rt, fig 7</t>
  </si>
  <si>
    <t>bask cck sr=2 (fig 7) (med conf)</t>
  </si>
  <si>
    <t>sp mostly, very few in sr</t>
  </si>
  <si>
    <t>x14/2*(x36+x37) - 1 = 0</t>
  </si>
  <si>
    <t>x14/(x36+x37) = 2</t>
  </si>
  <si>
    <t xml:space="preserve">basket-cck-sr/lmr-proj=2 </t>
  </si>
  <si>
    <t>pg 7 lower rt, fig 8</t>
  </si>
  <si>
    <t>lmr-proj=1 (fig 8)</t>
  </si>
  <si>
    <t>slm, sr, dg</t>
  </si>
  <si>
    <t>27*(x13+x14)/26*x18 - 1 = 0</t>
  </si>
  <si>
    <t>(x13+x14)/x18 = 26/27</t>
  </si>
  <si>
    <t>bc-cck in sp &amp; sr/bistratified in sp = 26/27</t>
  </si>
  <si>
    <t>Daw</t>
  </si>
  <si>
    <t>fig 1, fig 4f</t>
  </si>
  <si>
    <t>bc cck in sp&amp;sr=26</t>
  </si>
  <si>
    <t>sp, sr</t>
  </si>
  <si>
    <t>bsc-sp=27</t>
  </si>
  <si>
    <t>19*x18/27*(x63+x64) - 1 = 0</t>
  </si>
  <si>
    <t>x18/(x63+x64) = 27/19</t>
  </si>
  <si>
    <t>bistratified in sp/radial trilaminar = 27/19</t>
  </si>
  <si>
    <t>rad. trilaminar=19</t>
  </si>
  <si>
    <t>12*(x63+x64)/19*x11 - 1 = 0</t>
  </si>
  <si>
    <t>(x63+x64)/x11 = 19/12</t>
  </si>
  <si>
    <t>radial trilaminar/basket in sp = 19/12</t>
  </si>
  <si>
    <t>bc pv-sp=12</t>
  </si>
  <si>
    <t>35*(x31+x32+x33)/13*(x38+x39) - 1 = 0</t>
  </si>
  <si>
    <t>(x31+x32+x33)/(x38+x39) = 13/35</t>
  </si>
  <si>
    <t>ivy/(ngc+ngc-proj) = 13/35</t>
  </si>
  <si>
    <t>tricoire</t>
  </si>
  <si>
    <t>ivy=13</t>
  </si>
  <si>
    <t>ngc+ngc-proj  =35</t>
  </si>
  <si>
    <t>slm to dg</t>
  </si>
  <si>
    <t>8*(x10+x11+x12+x13+x14)/9*(x17+x18+x62) - 1 = 0</t>
  </si>
  <si>
    <t>(x10+x11+x12+x13+x14)/(x17+x18+x62) = 9/8</t>
  </si>
  <si>
    <t>(basket+basket-cck)/(bistrat+trilaminar) = 9/8</t>
  </si>
  <si>
    <t>ali 98 _2</t>
  </si>
  <si>
    <t>pg 3 bottom left, fig 4,6</t>
  </si>
  <si>
    <t>basket+basket-cck=9</t>
  </si>
  <si>
    <t>pg 3 bottom left, fig 2,3,5</t>
  </si>
  <si>
    <t>bistrat+trilaminar=8</t>
  </si>
  <si>
    <t>69*x14/72*x59 - 1 = 0</t>
  </si>
  <si>
    <t>x14/x59 = 72/69</t>
  </si>
  <si>
    <t>basket-cck in sr/schaffer-collateral-receiving-R targeting in sr = 72/69</t>
  </si>
  <si>
    <t>Evstratova</t>
  </si>
  <si>
    <t>pg 5 left, fig 1</t>
  </si>
  <si>
    <t>BC-CCK -sr= 72</t>
  </si>
  <si>
    <t>SA-R-targeting -sr= 69</t>
  </si>
  <si>
    <t>5*x35/2*x54 - 1 = 0</t>
  </si>
  <si>
    <t>x35/x54 = 2/5</t>
  </si>
  <si>
    <t>lmr-slm/radiatum-slm = 4/10 = 2/5</t>
  </si>
  <si>
    <t>Elfant</t>
  </si>
  <si>
    <t>pg 1 top</t>
  </si>
  <si>
    <t>lmr-slm = 4</t>
  </si>
  <si>
    <t>sr, slm</t>
  </si>
  <si>
    <t>radiatum-slm = 10</t>
  </si>
  <si>
    <t>9*x54/10*x49 - 1 = 0</t>
  </si>
  <si>
    <t>x54/x49 = 10/9</t>
  </si>
  <si>
    <t>radiatum-slm/perforant path asc-slm = 10/9</t>
  </si>
  <si>
    <t>pp as.-slm= 9</t>
  </si>
  <si>
    <t>26*x44/24*x40 - 1 = 0</t>
  </si>
  <si>
    <t>x44/x40 = 24/26</t>
  </si>
  <si>
    <t>oriens-bistrat/o-lm = 24/26</t>
  </si>
  <si>
    <t xml:space="preserve"> Zemankovics</t>
  </si>
  <si>
    <t>oriens-bistrat=24, o-lm=26</t>
  </si>
  <si>
    <t>so, sr/ slm</t>
  </si>
  <si>
    <t>O-R/ OLM</t>
  </si>
  <si>
    <t>11*(x7+x11+x18)/20*(x40+x42) - 1 = 0</t>
  </si>
  <si>
    <t>(x7+x11+x18)/(x40+x42) = 20/11</t>
  </si>
  <si>
    <t>(AACs+basket+bistrat) in sp/(o-lm+o-lmr) = 20/11</t>
  </si>
  <si>
    <t xml:space="preserve"> Zemankovics 2013</t>
  </si>
  <si>
    <t>fig 2A, pg 4 lower left</t>
  </si>
  <si>
    <t>(aac+bask+bistrat) in sp =20</t>
  </si>
  <si>
    <t>PV+ Ins</t>
  </si>
  <si>
    <t>fig 2c, pg 4 lower left</t>
  </si>
  <si>
    <t>o-lm+o-lmr=11</t>
  </si>
  <si>
    <t>OA Ins</t>
  </si>
  <si>
    <t>4*(x40+x42)/11*x44 - 1 = 0</t>
  </si>
  <si>
    <t>(x40+x42)/x44 = 11/4</t>
  </si>
  <si>
    <t>(o-lm+o-lmr)/oriens-bistrat = 11/4</t>
  </si>
  <si>
    <t>pg 4 lower left &amp; upper right</t>
  </si>
  <si>
    <t>oriens-bistrat=4</t>
  </si>
  <si>
    <t>sr, so</t>
  </si>
  <si>
    <t>3*x44/4*(x34+x35) - 1 = 0</t>
  </si>
  <si>
    <t>x44/(x34+x35) = 4/3</t>
  </si>
  <si>
    <t>oriens-bistrat/lmr = 4/3</t>
  </si>
  <si>
    <t>pg 4 lower right</t>
  </si>
  <si>
    <t>lmr = 3</t>
  </si>
  <si>
    <t>Rad Ins</t>
  </si>
  <si>
    <t>2*(x34+x35)/3*x38 - 1 = 0</t>
  </si>
  <si>
    <t>(x34+x35)/x38 = 3/2</t>
  </si>
  <si>
    <t>lmr/neurogliaform = 3/2</t>
  </si>
  <si>
    <t>neurogliaform = 2</t>
  </si>
  <si>
    <t>2*x38/(x56+x57) - 1 = 0</t>
  </si>
  <si>
    <t>x38/(x56+x57) = 1/2</t>
  </si>
  <si>
    <t>neurogliaform/sca = 2/4 = 1/2</t>
  </si>
  <si>
    <t>sca = 4</t>
  </si>
  <si>
    <t>5*(x56+x57)/4*(x48+x49+x62) - 1 = 0</t>
  </si>
  <si>
    <t>(x56+x57)/(x48+x49+x62) = 4/5</t>
  </si>
  <si>
    <t>sca/(pp asc.+trilaminar) = 4/5</t>
  </si>
  <si>
    <t>pp asc. + trilaminar = 5</t>
  </si>
  <si>
    <t>7*(x10+x11+x15)/12*(x6+x7) - 1 = 0</t>
  </si>
  <si>
    <t>(x10+x11+x15)/(x6+x7)=12/7</t>
  </si>
  <si>
    <t xml:space="preserve">(Basket in sp &amp; so + hor. Basket)/(AACs in sp &amp; so) = 12/7 </t>
  </si>
  <si>
    <t>Varga</t>
  </si>
  <si>
    <t>pg 3 fig 6</t>
  </si>
  <si>
    <t xml:space="preserve">
BC</t>
  </si>
  <si>
    <t xml:space="preserve">
Hor.BC</t>
  </si>
  <si>
    <t>8*(x6+x7)/7*(x17+x18+x44) - 1 = 0</t>
  </si>
  <si>
    <t>(x6+x7)/(x17+x18+x44) = 7/8</t>
  </si>
  <si>
    <t>aas in sp &amp; so/(bistrat + oriens-bistrat) = 7/8</t>
  </si>
  <si>
    <t>pg 3 fig 5</t>
  </si>
  <si>
    <t xml:space="preserve">
aacs in sp/so</t>
  </si>
  <si>
    <t>pg 3 fig 4</t>
  </si>
  <si>
    <t>sp/so border</t>
  </si>
  <si>
    <t>sr, so mostly, slight in sp</t>
  </si>
  <si>
    <t>sr, sp, so</t>
  </si>
  <si>
    <t>low conf. but HCO evidence</t>
  </si>
  <si>
    <t xml:space="preserve">
oriens-bistrat</t>
  </si>
  <si>
    <t>4*x11/25*x10 - 1 = 0</t>
  </si>
  <si>
    <t>x11/x10 = 25/4</t>
  </si>
  <si>
    <t>pv basket sp/pv basket so = 25/4</t>
  </si>
  <si>
    <t>Pawelzik</t>
  </si>
  <si>
    <t>fig 3c,e</t>
  </si>
  <si>
    <t>pv basket sp = 18+2+1+3 = 24 + 1 (close to sp but in sr) = 25</t>
  </si>
  <si>
    <t>pv basket so = 3+1 = 4</t>
  </si>
  <si>
    <t>x18/4*x17 - 1 = 0</t>
  </si>
  <si>
    <t>x18/x17 = 4</t>
  </si>
  <si>
    <t>bistrat sp/bistrat so = 8/2 = 4</t>
  </si>
  <si>
    <t>fig 8a</t>
  </si>
  <si>
    <t>bistrat sp = 5</t>
  </si>
  <si>
    <t>bistrat so = 1</t>
  </si>
  <si>
    <t>6*x11/25*x13 - 1 = 0</t>
  </si>
  <si>
    <t>x11/x13 = 25/6</t>
  </si>
  <si>
    <t>pv basket sp/basket cck sp = 25/6</t>
  </si>
  <si>
    <t>bistrat cck sp= 3</t>
  </si>
  <si>
    <t>bistrat cck so = 1</t>
  </si>
  <si>
    <t>x13/2*x12 - 1 = 0</t>
  </si>
  <si>
    <t>x13/x12 = 2</t>
  </si>
  <si>
    <t>basket cck sp/basket cck so = 6/3=2</t>
  </si>
  <si>
    <t>2*x13/3*x14 - 1 = 0</t>
  </si>
  <si>
    <t>x13/x14 = 3/2</t>
  </si>
  <si>
    <t>basket cck sp/basket cck sr = 6/4 = 3/2</t>
  </si>
  <si>
    <t>basket cck sp = 6</t>
  </si>
  <si>
    <t>x64/x60 - 1 = 0</t>
  </si>
  <si>
    <t>x64/x60 = 1</t>
  </si>
  <si>
    <t>radial trilaminar sr/so-so = 1</t>
  </si>
  <si>
    <t>basket cck so = 3</t>
  </si>
  <si>
    <t>5*(x51+x52)/2*(x56+x57) - 1 = 0</t>
  </si>
  <si>
    <t>(x51+x52)/(x56+x57) = 2/5</t>
  </si>
  <si>
    <t>quadrilaminar/schaffer-col-asc. = 2/5</t>
  </si>
  <si>
    <t>basket cck sr &amp; sr/slm border = 2+2 = 4</t>
  </si>
  <si>
    <t>sr, sr/slm</t>
  </si>
  <si>
    <t>fig 9a</t>
  </si>
  <si>
    <t>rad tril sr= 1</t>
  </si>
  <si>
    <t>5*(x51+x52)/2*(x48+x49) - 1 = 0</t>
  </si>
  <si>
    <t>(x51+x52)/(x48+x49) = 2/5</t>
  </si>
  <si>
    <t>quadrilaminar/ppa = 2</t>
  </si>
  <si>
    <t>fig 8d</t>
  </si>
  <si>
    <t>so-so = 1</t>
  </si>
  <si>
    <t>fig 12a</t>
  </si>
  <si>
    <t>quadlaminar sr/slm=2</t>
  </si>
  <si>
    <t>x10/4*x60 - 1 = 0</t>
  </si>
  <si>
    <t>x10/x60 = 4</t>
  </si>
  <si>
    <t>pv basket so/so-so = 4</t>
  </si>
  <si>
    <t>fig 10a</t>
  </si>
  <si>
    <t>SA sr/slm=5</t>
  </si>
  <si>
    <t>sr mostly</t>
  </si>
  <si>
    <t>fig 12e</t>
  </si>
  <si>
    <t>ppa sr/slm=1</t>
  </si>
  <si>
    <t>sr, slm, dg</t>
  </si>
  <si>
    <t>5*x40/18*x45 - 1 = 0</t>
  </si>
  <si>
    <t>x40/x44 = 18/5</t>
  </si>
  <si>
    <t>o-lm/orien-bistrat = 18/5</t>
  </si>
  <si>
    <t>Tyan</t>
  </si>
  <si>
    <t>o-lm in so = 18</t>
  </si>
  <si>
    <t>oriens-bistrat in so = 5</t>
  </si>
  <si>
    <t>3*x45/5*x15 - 1 = 0</t>
  </si>
  <si>
    <t>x44/x15=5/3</t>
  </si>
  <si>
    <t>oriens-bistrat/hor-bask-so=5/3</t>
  </si>
  <si>
    <t>fig 2c</t>
  </si>
  <si>
    <t>hor. basket in so= 3</t>
  </si>
  <si>
    <t>2*x15/x60 - 1 = 0</t>
  </si>
  <si>
    <t>x15/x60 = 1/2</t>
  </si>
  <si>
    <t>hor-bask-so/so-so=3/6=1/2</t>
  </si>
  <si>
    <t>fig 2d</t>
  </si>
  <si>
    <t>so-so = 6</t>
  </si>
  <si>
    <t>57*x8/4*(x8+x9+x15+x40+x41+x43+x44+x58+x60+x62+x25+x42+x45) - 1 = 0</t>
  </si>
  <si>
    <t>x8/(x8+x9+x15+x40+x41+x43+x44+x58+x60+x62+x25+x42+x45) = 4/57</t>
  </si>
  <si>
    <t>horizontal axoaxonic cells in so/all horizontal cells in so = 4/57</t>
  </si>
  <si>
    <t>Ganter</t>
  </si>
  <si>
    <t>fig 1, pg 3 upper rt</t>
  </si>
  <si>
    <t>hor. Accs</t>
  </si>
  <si>
    <t>AACs (horizontal in so)</t>
  </si>
  <si>
    <t>pg 3 upper rt</t>
  </si>
  <si>
    <t>back proj, hor-baskt, is-or, o-lm, rec. o-lm, o-lmr, oriens/alv, oriens bistrat, oriens-bistrat proj,schaffer-coll rec. R-targeting, so-so, trilaminar</t>
  </si>
  <si>
    <t>'horizontal neurons in CA1 so'</t>
  </si>
  <si>
    <t>(x3+x22+x35+x37+x38+x39+x49+x52+x54+x57)/87,924 - 1 = 0</t>
  </si>
  <si>
    <t>x3+x22+x35+x37+x38+x39+x49+x52+x54+x57=87,924</t>
  </si>
  <si>
    <t>CA1slm = 87,924</t>
  </si>
  <si>
    <t xml:space="preserve">Table 2;        Mice to Rat conversion -&gt;       </t>
  </si>
  <si>
    <t>CA1slm = 94,865; 38% of 94865 = 36049; 36049/0.41 = 87,924</t>
  </si>
  <si>
    <t>(x2+x5+x14+x20+x21+x24+x27+x30+x33+x34+x36+x47+x48+x50+x51+x53+x55+x56+x59+x61+x64)/88,798 - 1 = 0</t>
  </si>
  <si>
    <t>x2+x5+x14+x20+x21+x24+x27+x30+x33+x34+x36+x47+x48+x50+x51+x53+x55+x56+x59+x61+x64=88,798</t>
  </si>
  <si>
    <t>CA1sr  = 88,798</t>
  </si>
  <si>
    <t>CA1sr  = 82,744; 44% of 82744 = 36407; 36407/0.41 = 88,798</t>
  </si>
  <si>
    <t>(x6+x8+x9+x10+x12+x15+x17+x25+x31+x40+x41+x42+x43+x44+x45+x58+x60+x62)/77,227 - 1 = 0</t>
  </si>
  <si>
    <t>x6+x8+x9+x10+x12+x15+x17+x25+x31+x40+x41+x42+x43+x44+x45+x58+x60+x62=77,227</t>
  </si>
  <si>
    <t>CA1so = 77,227</t>
  </si>
  <si>
    <t>CA1so = 74,924; 42.26% of 74924 = 31663; 31663/0.41 = 77,227</t>
  </si>
  <si>
    <t>(x3)/54284 - 1 = 0</t>
  </si>
  <si>
    <t>x3 = 54284</t>
  </si>
  <si>
    <t>slm excitatory = 54284</t>
  </si>
  <si>
    <t>Mice to Rat conversion -&gt;</t>
  </si>
  <si>
    <t>(x22+x35+x37+x38+x39+x49+x52+x54+x57)/57983 - 1 = 0</t>
  </si>
  <si>
    <t>x22+x35+x37+x38+x39+x49+x52+x54+x57=57983</t>
  </si>
  <si>
    <t xml:space="preserve">slm inhibitory = 57983 </t>
  </si>
  <si>
    <t>(x6+x8+x9+x10+x12+x15+x17+x25+x31+x40+x41+x42+x43+x44+x45+x58+x60+x62)/6710 - 1 = 0</t>
  </si>
  <si>
    <t>x6+x8+x9+x10+x12+x15+x17+x25+x31+x40+x41+x42+x43+x44+x45+x58+x60+x62=6710</t>
  </si>
  <si>
    <t>so inhibitory = 6710</t>
  </si>
  <si>
    <t>so excitatory = 106593</t>
  </si>
  <si>
    <t>(x1+x4)/630767 - 1 = 0</t>
  </si>
  <si>
    <t>sp excitatory = 524174</t>
  </si>
  <si>
    <t>(x7+x11+x13+x16+x18+x19+x23+x26+x28+x29+x32+x46+x63)/5310 - 1 = 0</t>
  </si>
  <si>
    <t>x7+x11+x13+x16+x18+x19+x23+x26+x28+x29+x32+x46+x63 = 5310</t>
  </si>
  <si>
    <t>sp inhibitory = 5310</t>
  </si>
  <si>
    <t>(x2+x5)/166551 - 1 = 0</t>
  </si>
  <si>
    <t>x2+x5=166551</t>
  </si>
  <si>
    <t>sr excitatory = 166551</t>
  </si>
  <si>
    <t>(x14+x20+x21+x24+x27+x30+x33+x34+x36+x47+x48+x50+x51+x53+x55+x56+x59+x61+x64)/27750 - 1 = 0</t>
  </si>
  <si>
    <t>x14+x20+x21+x24+x27+x30+x33+x34+x36+x47+x48+x50+x51+x53+x55+x56+x59+x61+x64=27750</t>
  </si>
  <si>
    <t>sr inhibitory = 27750</t>
  </si>
  <si>
    <t>(x3+x22+x35+x37+x38+x39+x49+x52+x54+x57)/163988 - 1 = 0</t>
  </si>
  <si>
    <t>x3+x22+x35+x37+x38+x39+x49+x52+x54+x57=163988</t>
  </si>
  <si>
    <t>CA1slm total = 163988</t>
  </si>
  <si>
    <t>(x6+x8+x9+x10+x12+x15+x17+x25+x31+x40+x41+x42+x43+x44+x45+x58+x60+x62)/114861 - 1 = 0</t>
  </si>
  <si>
    <t>x6+x8+x9+x10+x12+x15+x17+x25+x31+x40+x41+x42+x43+x44+x45+x58+x60+x62=114861</t>
  </si>
  <si>
    <t>CA1so total = 114861</t>
  </si>
  <si>
    <t>(x1+x4+x7+x11+x13+x16+x18+x19+x23+x26+x28+x29+x32+x46+x63)/376950 - 1 = 0</t>
  </si>
  <si>
    <t>x1+x4+x7+x11+x13+x16+x18+x19+x23+x26+x28+x29+x32+x46+x63 = 376950</t>
  </si>
  <si>
    <t>CA1sp total = 376950</t>
  </si>
  <si>
    <t>(x2+x5+x14+x20+x21+x24+x27+x30+x33+x34+x36+x47+x48+x50+x51+x53+x55+x56+x59+x61+x64)/148021 - 1 = 0</t>
  </si>
  <si>
    <t>x2+x5+x14+x20+x21+x24+x27+x30+x33+x34+x36+x47+x48+x50+x51+x53+x55+x56+x59+x61+x64 = 148021</t>
  </si>
  <si>
    <t>CA1sr total = 148021</t>
  </si>
  <si>
    <t>x1/311500 - 1 = 0</t>
  </si>
  <si>
    <t>x1=311500</t>
  </si>
  <si>
    <t>pyramidal cells = 311,500</t>
  </si>
  <si>
    <t>Bezaire</t>
  </si>
  <si>
    <t>(x17+x18)/2210 - 1 = 0</t>
  </si>
  <si>
    <t>x17+x18=2210</t>
  </si>
  <si>
    <t>bistratified = 2,210</t>
  </si>
  <si>
    <t>x38/3580 - 1 = 0</t>
  </si>
  <si>
    <t>x38=3580</t>
  </si>
  <si>
    <t>neurogliaform = 3,580</t>
  </si>
  <si>
    <t>(x56)/400 - 1 = 0</t>
  </si>
  <si>
    <t>x56=400 (Assumption #25)</t>
  </si>
  <si>
    <t>SCA = 400</t>
  </si>
  <si>
    <t>(x12+x13+x14)/3600 - 1 = 0</t>
  </si>
  <si>
    <t>x12+x13+x14=3,600</t>
  </si>
  <si>
    <t>Basket CCK+ = 3,600</t>
  </si>
  <si>
    <t>(x31+x32+x33)/8810 - 1 = 0</t>
  </si>
  <si>
    <t>x31+x32+x33=8810</t>
  </si>
  <si>
    <t>Ivy =8,810</t>
  </si>
  <si>
    <t xml:space="preserve"> </t>
  </si>
  <si>
    <t>x40/1640 - 1 = 0</t>
  </si>
  <si>
    <t>x40=1640</t>
  </si>
  <si>
    <t>O-LM = 1,640</t>
  </si>
  <si>
    <t>(x6+x7)/1470 - 1 = 0</t>
  </si>
  <si>
    <t>x6+x7=1470</t>
  </si>
  <si>
    <t>Axo-axonic = 1,470</t>
  </si>
  <si>
    <t>(x10+x11)/5530 - 1 = 0</t>
  </si>
  <si>
    <t>x10+x11=5530</t>
  </si>
  <si>
    <t>Basket PV+ = 5,530</t>
  </si>
  <si>
    <t>(((x49/490 - 1)^2)*1)</t>
  </si>
  <si>
    <t>x49 = 490</t>
  </si>
  <si>
    <t>PPA = 490 in slm</t>
  </si>
  <si>
    <t>(x19+x20+x26+x27+x29+x30)/1250 - 1 = 0</t>
  </si>
  <si>
    <t xml:space="preserve">    x19+x20+x26+x27+x29+x30 = 1250</t>
  </si>
  <si>
    <t>IS</t>
  </si>
  <si>
    <t>(x21+x22)/1970 - 1 = 0</t>
  </si>
  <si>
    <t xml:space="preserve">  x21+x22 = 1970</t>
  </si>
  <si>
    <t>(x1+x4+x7+x11+x13+x16+x18+x19+x23+x26+x28+x29+x32+x46+x63)/387000 - 1=0</t>
  </si>
  <si>
    <t>x1+x4+x7+x11+x13+x16+x18+x19+x23+x26+x28+x29+x32+x46+x63 = 387000</t>
  </si>
  <si>
    <t>sp total = 387000</t>
  </si>
  <si>
    <t>Grady</t>
  </si>
  <si>
    <t>(x1+x4+x7+x11+x13+x16+x18+x19+x23+x26+x28+x29+x32+x46+x63)/380000 - 1 = 0</t>
  </si>
  <si>
    <t>x1+x4+x7+x11+x13+x16+x18+x19+x23+x26+x28+x29+x32+x46+x64 = 380000</t>
  </si>
  <si>
    <t>sp total = 380000</t>
  </si>
  <si>
    <t>West et al., 1991</t>
  </si>
  <si>
    <t>(x1+x4+x7+x11+x13+x16+x18+x19+x23+x26+x28+x29+x32+x46+x63)/324000 -1 =0</t>
  </si>
  <si>
    <t>x1+x4+x7+x11+x13+x16+x18+x19+x23+x26+x28+x29+x32+x46+x65 = 324000</t>
  </si>
  <si>
    <t>sp total = 324000</t>
  </si>
  <si>
    <t>Hosseini-Sharifabad 2007</t>
  </si>
  <si>
    <t>(x1+x4+x7+x11+x13+x16+x18+x19+x23+x26+x28+x29+x32+x46+x63)/382000 - 1 = 0</t>
  </si>
  <si>
    <t>x1+x4+x7+x11+x13+x16+x18+x19+x23+x26+x28+x29+x32+x46+x67 = 382000</t>
  </si>
  <si>
    <t>sp total = 382000</t>
  </si>
  <si>
    <t>Mulders et al., 1997</t>
  </si>
  <si>
    <t>(x1+x4+x7+x11+x13+x16+x18+x19+x23+x26+x28+x29+x32+x46+x63)/650000 - 1 = 0</t>
  </si>
  <si>
    <t>x1+x4+x7+x11+x13+x16+x18+x19+x23+x26+x28+x29+x32+x46+x68 = 650000</t>
  </si>
  <si>
    <t>sp total = 650000</t>
  </si>
  <si>
    <r>
      <t>Rasmussen et al., 1996</t>
    </r>
    <r>
      <rPr>
        <sz val="10"/>
        <rFont val="Calibri"/>
        <family val="2"/>
        <scheme val="minor"/>
      </rPr>
      <t xml:space="preserve"> (young)</t>
    </r>
  </si>
  <si>
    <t>(x1+x4+x7+x11+x13+x16+x18+x19+x23+x26+x28+x29+x32+x46+x63)/323300 - 1 = 0</t>
  </si>
  <si>
    <t>x1+x4+x7+x11+x13+x16+x18+x19+x23+x26+x28+x29+x32+x46+x69 = 323300</t>
  </si>
  <si>
    <t>sp total = 323300</t>
  </si>
  <si>
    <r>
      <t>Kaae et al., 2012</t>
    </r>
    <r>
      <rPr>
        <sz val="10"/>
        <rFont val="Calibri"/>
        <family val="2"/>
        <scheme val="minor"/>
      </rPr>
      <t xml:space="preserve"> (FRL)</t>
    </r>
  </si>
  <si>
    <t>(x1+x4+x7+x11+x13+x16+x18+x19+x23+x26+x28+x29+x32+x46+x63)/375000 - 1 = 0</t>
  </si>
  <si>
    <t>x1+x4+x7+x11+x13+x16+x18+x19+x23+x26+x28+x29+x32+x46+x70 = 375000</t>
  </si>
  <si>
    <t>sp total = 375000</t>
  </si>
  <si>
    <r>
      <t>Rapp and Gallagher, 1996</t>
    </r>
    <r>
      <rPr>
        <sz val="10"/>
        <rFont val="Calibri"/>
        <family val="2"/>
        <scheme val="minor"/>
      </rPr>
      <t xml:space="preserve"> (young)</t>
    </r>
  </si>
  <si>
    <t>(x1+x4+x7+x11+x13+x16+x18+x19+x23+x26+x28+x29+x32+x46+x63)/346842 - 1 = 0</t>
  </si>
  <si>
    <t>x1+x4+x7+x11+x13+x16+x18+x19+x23+x26+x28+x29+x32+x46+x71 = 346842</t>
  </si>
  <si>
    <t>sp total = 346842</t>
  </si>
  <si>
    <r>
      <t>Lister et al., 2006</t>
    </r>
    <r>
      <rPr>
        <sz val="10"/>
        <rFont val="Calibri"/>
        <family val="2"/>
        <scheme val="minor"/>
      </rPr>
      <t xml:space="preserve"> (left)</t>
    </r>
  </si>
  <si>
    <t>(x1+x4+x7+x11+x13+x16+x18+x19+x23+x26+x28+x29+x32+x46+x63)/262181 - 1 = 0</t>
  </si>
  <si>
    <t>x1+x4+x7+x11+x13+x16+x18+x19+x23+x26+x28+x29+x32+x46+x72 = 262181</t>
  </si>
  <si>
    <t>sp total = 262181</t>
  </si>
  <si>
    <t>(x1+x4+x7+x11+x13+x16+x18+x19+x23+x26+x28+x29+x32+x46+x63)/425000 - 1 = 0</t>
  </si>
  <si>
    <t>x1+x4+x7+x11+x13+x16+x18+x19+x23+x26+x28+x29+x32+x46+x73 = 425000</t>
  </si>
  <si>
    <t>sp total = 425000</t>
  </si>
  <si>
    <t>Sousa et al., 1998</t>
  </si>
  <si>
    <t>(x1+x4+x7+x11+x13+x16+x18+x19+x23+x26+x28+x29+x32+x46+x63)/200000 - 1 = 0</t>
  </si>
  <si>
    <t>x1+x4+x7+x11+x13+x16+x18+x19+x23+x26+x28+x29+x32+x46+x74 = 200000</t>
  </si>
  <si>
    <t>sp total = 200000</t>
  </si>
  <si>
    <t>Calhoun et al., 1998</t>
  </si>
  <si>
    <t>(x1+x4+x7+x11+x13+x16+x18+x19+x23+x26+x28+x29+x32+x46+x63)/195122 - 1 = 0</t>
  </si>
  <si>
    <t>x1+x4+x7+x11+x13+x16+x18+x19+x23+x26+x28+x29+x32+x46+x75 = 195122</t>
  </si>
  <si>
    <t>sp total = 195122</t>
  </si>
  <si>
    <t>Insausti et al., 1998</t>
  </si>
  <si>
    <t>(x1+x4)/575549 - 1 = 0</t>
  </si>
  <si>
    <t>x1+x4 = 575549</t>
  </si>
  <si>
    <t>sp glu = 575549</t>
  </si>
  <si>
    <t>Jinno&amp;Kosaka</t>
  </si>
  <si>
    <t>See additional notes. Conversion: 235975/0.41 = 575549</t>
  </si>
  <si>
    <t>dorsal</t>
  </si>
  <si>
    <t>ventral</t>
  </si>
  <si>
    <t>Avg density</t>
  </si>
  <si>
    <t>Vol-bilateral mm3</t>
  </si>
  <si>
    <t>Vol-unilateral mm3</t>
  </si>
  <si>
    <t>n=(n/vol)*vol</t>
  </si>
  <si>
    <t>x3/1130 - 1 = 0</t>
  </si>
  <si>
    <t>x3 = 1130</t>
  </si>
  <si>
    <t>CA1 cajal retzius = 1130</t>
  </si>
  <si>
    <t>Coulin</t>
  </si>
  <si>
    <t>x1+…+x64/843000 - 1 = 0</t>
  </si>
  <si>
    <t>x1+…+x64 = 843000</t>
  </si>
  <si>
    <t>total ca1 neurons = 843000</t>
  </si>
  <si>
    <t>table 2</t>
  </si>
  <si>
    <t>x61/(0.11 * (x45+x48+x49+x62)) - 1 &lt;= 0</t>
  </si>
  <si>
    <t>x61 &lt;= 0.11 * (x45+x48+x49+x62)</t>
  </si>
  <si>
    <t>enk &lt;= 0.11 * (pyr+o-b-p+ppa+tril)</t>
  </si>
  <si>
    <t>Fuentealba P  (2008) </t>
  </si>
  <si>
    <t>Results 1st paragraph</t>
  </si>
  <si>
    <t>(x[1]+x[2])/(20*(x[4]+x[5])) - 1</t>
  </si>
  <si>
    <t>1/20 = (x[4]+x[5])/(x[1]+x[2])</t>
  </si>
  <si>
    <t>atleast 5 rgcs and atleast 100 pcs in a slice</t>
  </si>
  <si>
    <t>Poolos</t>
  </si>
  <si>
    <t>Assumption (pg 3 under results)</t>
  </si>
  <si>
    <t>5:100 = 1:20 = x5: (x1+x2)</t>
  </si>
  <si>
    <t>x6+ x8+ x10+ x17+ x40/0.26 * (x6+x8+x9+x10+x12+x15+x17+x25+x31+x40+x41+x42+x43+x44+x45+x58+x60+x62) - 1 &lt;= 0</t>
  </si>
  <si>
    <t>x6+ x8+ x10+ x17+ x40 &lt;= 0.26 * (x6+x8+x9+x10+x12+x15+x17+x25+x31+x40+x41+x42+x43+x44+x45+x58+x60+x62)</t>
  </si>
  <si>
    <t>26% ins in SO are PV+</t>
  </si>
  <si>
    <t>1 - x6+ x8+ x10+ x17+ x40+x15+x44/0.26 * (x6+x8+x9+x10+x12+x15+x17+x25+x31+x40+x41+x42+x43+x44+x45+x58+x60+x62) &lt;= 0</t>
  </si>
  <si>
    <t>x6+ x8+ x10+ x17+ x40+x15+x44 &gt;= 0.26 * (x6+x8+x9+x10+x12+x15+x17+x25+x31+x40+x41+x42+x43+x44+x45+x58+x60+x62)</t>
  </si>
  <si>
    <t>x7+ x11+ x18/0.48 * (x7+x11+x13+x16+x18+x19+x23+x26+x28+x29+x32+x46+x63) - 1 &lt;=  0</t>
  </si>
  <si>
    <t>x7+ x11+ x18&lt;= 0.48 * (x7+x11+x13+x16+x18+x19+x23+x26+x28+x29+x32+x46+x63)</t>
  </si>
  <si>
    <t>48% ins in SP are PV+</t>
  </si>
  <si>
    <t>1 - x7+ x11+ x18+x16+x63+x46/0.48 * (x7+x11+x13+x16+x18+x19+x23+x26+x28+x29+x32+x46+x63) &lt;= 0</t>
  </si>
  <si>
    <t>x7+ x11+ x18+x16+x63+x46&gt;= 0.48 * (x7+x11+x13+x16+x18+x19+x23+x26+x28+x29+x32+x46+x63)</t>
  </si>
  <si>
    <t>x7+ x11+ x18/0.03 * (x14+x20+x21+x24+x27+x30+x33+x34+x36+x47+x48+x50+x51+x53+x55+x56+x59+x61+x64) - 1 &lt;= 0</t>
  </si>
  <si>
    <t>x7+ x11+ x18&lt;= 0.03 * (x14+x20+x21+x24+x27+x30+x33+x34+x36+x47+x48+x50+x51+x53+x55+x56+x59+x61+x64)</t>
  </si>
  <si>
    <t>3% ins in SR are PV+</t>
  </si>
  <si>
    <t>1 - x7+ x11+ x18+x16+x63+x46/0.03 * (x14+x20+x21+x24+x27+x30+x33+x34+x36+x47+x48+x50+x51+x53+x55+x56+x59+x61+x64) &lt;= 0</t>
  </si>
  <si>
    <t>x7+ x11+ x18+x16+x63+x46&gt;= 0.03 * (x14+x20+x21+x24+x27+x30+x33+x34+x36+x47+x48+x50+x51+x53+x55+x56+x59+x61+x64)</t>
  </si>
  <si>
    <t>x6+ x8+ x10+ x17+ x40/3677 - 1 &lt;= 0</t>
  </si>
  <si>
    <t>x6+ x8+ x10+ x17+ x40 &lt;= 3677</t>
  </si>
  <si>
    <t>Biomarker tab</t>
  </si>
  <si>
    <t>1 - x6+ x8+ x10+ x17+ x40+x15+x44/3677 &lt;= 0</t>
  </si>
  <si>
    <t xml:space="preserve"> x6+ x8+ x10+ x17+ x40+x15+x44 &gt;= 3677</t>
  </si>
  <si>
    <t>x7+ x11+ x18/11192 - 1 &lt;= 0</t>
  </si>
  <si>
    <t>x7+ x11+ x18&lt;=11192</t>
  </si>
  <si>
    <t>1 - x7+ x11+ x18+x16+x63+x46/11192 &lt;= 0</t>
  </si>
  <si>
    <t xml:space="preserve"> x7+ x11+ x18+x16+x63+x46&gt;=11192</t>
  </si>
  <si>
    <t>x50+ x51+ x55/466 - 1 &lt;= 0</t>
  </si>
  <si>
    <t>x50+ x51+ x55&lt;=466</t>
  </si>
  <si>
    <t>1 -  x50+ x51+ x55+x64+x47/466 &lt;= 0</t>
  </si>
  <si>
    <t xml:space="preserve"> x50+ x51+ x55+x64+x47&gt;=466</t>
  </si>
  <si>
    <t>x52/85 - 1 &lt;= 0</t>
  </si>
  <si>
    <t>x52&lt;=85</t>
  </si>
  <si>
    <t>x9+ x17+ x40+ x41+ x42+ x43+ x44+ x45+ x62/8122 - 1 &lt;= 0</t>
  </si>
  <si>
    <t>x9+ x17+ x40+ x41+ x42+ x43+ x44+ x45+ x62&lt;=8122</t>
  </si>
  <si>
    <t>1 - x9+ x17+ x40+ x41+ x42+ x43+ x44+ x45+ x62+x31/8122 &lt;= 0</t>
  </si>
  <si>
    <t xml:space="preserve"> x9+ x17+ x40+ x41+ x42+ x43+ x44+ x45+ x62+x31&gt;=8122</t>
  </si>
  <si>
    <t>x18+x46/1323 - 1 &lt;= 0</t>
  </si>
  <si>
    <t>x18+x46&lt;=1323</t>
  </si>
  <si>
    <t>1 - x18+x19+ x23+ x26+ x29+ x32/1323 &lt;= 0</t>
  </si>
  <si>
    <t xml:space="preserve"> x18+x19+ x23+ x26+ x29+ x32&gt;=1323</t>
  </si>
  <si>
    <t>x34+ x50+ x51+ x53+x47/311 - 1 &lt;= 0</t>
  </si>
  <si>
    <t>x34+ x50+ x51+ x53+x47&lt;=311</t>
  </si>
  <si>
    <t>1 - x34+ x50+ x51+ x53+x20+ x24+ x27+ x30+ x33+ x61/311 &lt;= 0</t>
  </si>
  <si>
    <t xml:space="preserve"> x34+ x50+ x51+ x53+x20+ x24+ x27+ x30+ x33+ x61&gt;=311</t>
  </si>
  <si>
    <t>x35+x52+x54/43 - 1 &lt;=0</t>
  </si>
  <si>
    <t>x35+x52+x54&lt;=43</t>
  </si>
  <si>
    <t>1 - x35+x52+x54+x38+x39/43 &lt;= 0</t>
  </si>
  <si>
    <t xml:space="preserve"> x35+x52+x54+x38+x39&gt;=43</t>
  </si>
  <si>
    <t>x15+ x58/631 - 1 &lt;= 0</t>
  </si>
  <si>
    <t>x15+ x58&lt;=631</t>
  </si>
  <si>
    <t>1 -  x15+ x58+x12/631 &lt;= 0</t>
  </si>
  <si>
    <t xml:space="preserve"> x15+ x58+x12&gt;=631</t>
  </si>
  <si>
    <t>x16+ x19+ x23+ x26+ x28+ x29/6053 - 1 &lt;= 0</t>
  </si>
  <si>
    <t>x16+ x19+ x23+ x26+ x28+ x29&lt;=6053</t>
  </si>
  <si>
    <t>1 - x16+ x19+ x23+ x26+ x28+ x29+x13+x46/6053 &lt;= 0</t>
  </si>
  <si>
    <t xml:space="preserve"> x16+ x19+ x23+ x26+ x28+ x29+x13+x46&gt;=6053</t>
  </si>
  <si>
    <t>x20+ x21+ x24+ x27+ x30+ x34+ x59/1639 - 1 &lt;= 0</t>
  </si>
  <si>
    <t>x20+ x21+ x24+ x27+ x30+ x34+ x59&lt;=1639</t>
  </si>
  <si>
    <t>1 - x20+ x21+ x24+ x27+ x30+ x34+ x59+x14+x47/1639 &lt;= 0</t>
  </si>
  <si>
    <t xml:space="preserve"> x20+ x21+ x24+ x27+ x30+ x34+ x59+x14+x47&gt;=1639</t>
  </si>
  <si>
    <t>x22+x35/2500 - 1 &lt;= 0</t>
  </si>
  <si>
    <t>x22+x35&lt;=2500</t>
  </si>
  <si>
    <t>x25+ x44+ x58/841 - 1 &lt;=0</t>
  </si>
  <si>
    <t>x25+ x44+ x58&lt;=841</t>
  </si>
  <si>
    <t>x19+ x26+ x28+ x29/5385 - 1 &lt;= 0</t>
  </si>
  <si>
    <t>x19+ x26+ x28+ x29&lt;=5385</t>
  </si>
  <si>
    <t>1 - x19+ x26+ x28+ x29+x23+x46/5385 &lt;= 0</t>
  </si>
  <si>
    <t xml:space="preserve"> x19+ x26+ x28+ x29+x23+x46&gt;=5385</t>
  </si>
  <si>
    <t>x20+ x27+ x30+ x50+ x51+ x59/1708 - 1 &lt;= 0</t>
  </si>
  <si>
    <t>x20+ x27+ x30+ x50+ x51+ x59&lt;=1708</t>
  </si>
  <si>
    <t>1 - x20+ x27+ x30+ x50+ x51+ x59+x24+x47/1708 &lt;= 0</t>
  </si>
  <si>
    <t xml:space="preserve"> x20+ x27+ x30+ x50+ x51+ x59+x24+x47&gt;=1708</t>
  </si>
  <si>
    <t>x52/2572 - 1 &lt;= 0</t>
  </si>
  <si>
    <t>x52&lt;=2572</t>
  </si>
  <si>
    <t>1 - x52+x38+x39/2572 &lt;= 0</t>
  </si>
  <si>
    <t xml:space="preserve"> x52+x38+x39&gt;=2572</t>
  </si>
  <si>
    <t>x41+ x43+ x58+ x60/6659 - 1 &lt;= 0</t>
  </si>
  <si>
    <t>x41+ x43+ x58+ x60&lt;=6659</t>
  </si>
  <si>
    <t>1 - x41+ x43+ x58+ x60+ x31+x40+x62/6659 &lt;= 0</t>
  </si>
  <si>
    <t xml:space="preserve"> x41+ x43+ x58+ x60+ x31+x40+x62&gt;=6659</t>
  </si>
  <si>
    <t>1 - x32+x46/2482 &lt;= 0</t>
  </si>
  <si>
    <t>x32+x46&gt;=2482</t>
  </si>
  <si>
    <t>x36+ x53+ x56+ x59/2140 - 1 &lt;= 0</t>
  </si>
  <si>
    <t>x36+ x53+ x56+ x59&lt;=2140</t>
  </si>
  <si>
    <t>1 - x36+ x53+ x56+ x59+x33+x47/2140 &lt;= 0</t>
  </si>
  <si>
    <t xml:space="preserve"> x36+ x53+ x56+ x59+x33+x47&gt;=2140</t>
  </si>
  <si>
    <t>x37+ x54+ x57/3950 - 1 &lt;= 0</t>
  </si>
  <si>
    <t>x37+ x54+ x57&lt;=3950</t>
  </si>
  <si>
    <t>x9+ x17+ x31+ x40+ x41+ x60/6924 - 1 &lt;= 0</t>
  </si>
  <si>
    <t>x9+ x17+ x31+ x40+ x41+ x60&lt;=6924</t>
  </si>
  <si>
    <t>1 - x9+ x17+ x31+ x40+ x41+ x60+x58/6924 &lt;= 0</t>
  </si>
  <si>
    <t xml:space="preserve"> x9+ x17+ x31+ x40+ x41+ x60+x58&gt;=6924</t>
  </si>
  <si>
    <t>x18+ x32+ x63/8780 - 1 &lt;= 0</t>
  </si>
  <si>
    <t>x18+ x32+ x63&lt;=8780</t>
  </si>
  <si>
    <t>1 - x18+ x32+ x63+x46/8780 &lt;= 0</t>
  </si>
  <si>
    <t xml:space="preserve"> x18+ x32+ x63+x46&gt;=8780</t>
  </si>
  <si>
    <t>x33+ x34+ x50+ x64/2002 - 1 &lt;= 0</t>
  </si>
  <si>
    <t>x33+ x34+ x50+ x64&lt;=2002</t>
  </si>
  <si>
    <t>1 - x33+ x34+ x50+ x64+x53+ x55+ x59+x47/2002 &lt;= 0</t>
  </si>
  <si>
    <t xml:space="preserve"> x33+ x34+ x50+ x64+x53+ x55+ x59+x47&gt;=2002</t>
  </si>
  <si>
    <t>x35+ x38+ x39/3566 - 1 &lt;= 0</t>
  </si>
  <si>
    <t>x35+ x38+ x39&lt;=3566</t>
  </si>
  <si>
    <t>1 - x35+ x38+ x39+x54/3566 &lt;= 0</t>
  </si>
  <si>
    <t xml:space="preserve"> x35+ x38+ x39+x54&gt;=3566</t>
  </si>
  <si>
    <t>x12/777 - 1 &lt;= 0</t>
  </si>
  <si>
    <t>x12&lt;=777</t>
  </si>
  <si>
    <t>1 - x12+x15+x17/777 &lt;= 0</t>
  </si>
  <si>
    <t xml:space="preserve"> x12+x15+x17&gt;=777</t>
  </si>
  <si>
    <t>x13+x63/2154 - 1 &lt;= 0</t>
  </si>
  <si>
    <t>x13+x63&lt;=2154</t>
  </si>
  <si>
    <t>1 - x13+x63+x16+x18+x46/2154 &lt;= 0</t>
  </si>
  <si>
    <t xml:space="preserve"> x13+x63+x16+x18+x46&gt;=2154</t>
  </si>
  <si>
    <t>x14+ x34+ x36+ x48+ x51+ x53+ x55+ x56+ x64/1915 - 1 &lt;= 0</t>
  </si>
  <si>
    <t>x14+ x34+ x36+ x48+ x51+ x53+ x55+ x56+ x64&lt;=1915</t>
  </si>
  <si>
    <t>1 - x14+ x34+ x36+ x48+ x51+ x53+ x55+ x56+x64 +x47/1915 &lt;= 0</t>
  </si>
  <si>
    <t xml:space="preserve"> x14+ x34+ x36+ x48+ x51+ x53+ x55+ x56+x64 +x47&gt;=1915</t>
  </si>
  <si>
    <t>x35+ x37+ x49+ x52+ x54+ x57/1179 - 1 &lt;= 0</t>
  </si>
  <si>
    <t>x35+ x37+ x49+ x52+ x54+ x57&lt;=1179</t>
  </si>
  <si>
    <t>1 - x35+ x37+ x49+ x52+ x54+ x57+x38+x39/1179 &lt;= 0</t>
  </si>
  <si>
    <t xml:space="preserve"> x35+ x37+ x49+ x52+ x54+ x57+x38+x39&gt;=1179</t>
  </si>
  <si>
    <t>x9+x31/1857 - 1 &lt;= 0</t>
  </si>
  <si>
    <t>x9+x31&lt;=1857</t>
  </si>
  <si>
    <t>1 - x9+x31+x58/1857 - 1 &gt;=  0</t>
  </si>
  <si>
    <t xml:space="preserve"> x9+x31+x58&gt;=1857</t>
  </si>
  <si>
    <t>x28+ x32/7809 - 1 &lt;= 0</t>
  </si>
  <si>
    <t>x28+ x32&lt;=7809</t>
  </si>
  <si>
    <t>1 - x28+ x32+x46/7809 &lt;= 0</t>
  </si>
  <si>
    <t xml:space="preserve"> x28+ x32+x46&gt;=7809</t>
  </si>
  <si>
    <t>x33/2519 - 1 &lt;= 0</t>
  </si>
  <si>
    <t>x33&lt;=2519</t>
  </si>
  <si>
    <t>1 - x33+x34+ x53+ x55+ x59+x47/2519 &lt;= 0</t>
  </si>
  <si>
    <t xml:space="preserve"> x33+x34+ x53+ x55+ x59+x47&gt;=2519</t>
  </si>
  <si>
    <t>1 - x35+ x38+ x39+ x54/5399 &lt;= 0</t>
  </si>
  <si>
    <t>x35+ x38+ x39+ x54&gt;=5399</t>
  </si>
  <si>
    <t>x6+ x8+ x10+ x17+ x40/3915 - 1 &lt;= 0</t>
  </si>
  <si>
    <t>1 - x6+ x8+ x10+ x17+ x40+x15+x44/3915 &lt;= 0</t>
  </si>
  <si>
    <t>x6+ x8+ x10+ x17+ x40+x15+x44/3915 - 1 &gt;= 0</t>
  </si>
  <si>
    <t>x7+ x11+ x18/4732 - 1 &lt;= 0</t>
  </si>
  <si>
    <t>1 - x7+ x11+ x18+x16+x63/4732 &lt;= 0</t>
  </si>
  <si>
    <t>x7+ x11+ x18+x16+x63/4732 - 1 &gt;= 0</t>
  </si>
  <si>
    <t>x50+ x51+ x55/870 - 1 &lt;= 0</t>
  </si>
  <si>
    <t>1 - x50+ x51+ x55+x64/870 &lt;= 0</t>
  </si>
  <si>
    <t>x50+ x51+ x55+x64/870 - 1 &gt;= 0</t>
  </si>
  <si>
    <t>x52/44 - 1 &lt;= 0</t>
  </si>
  <si>
    <t>x9+ x17+ x40+ x41+ x42+ x43+ x44+ x45+ x62/11611 - 1 &lt;= 0</t>
  </si>
  <si>
    <t>1 - x9+ x17+ x40+ x41+ x42+ x43+ x44+ x45+ x62+x31/11611 &lt;= 0</t>
  </si>
  <si>
    <t>x9+ x17+ x40+ x41+ x42+ x43+ x44+ x45+ x62+x31/11611 - 1 &gt;= 0</t>
  </si>
  <si>
    <t>x18/12285 - 1 &lt;= 0</t>
  </si>
  <si>
    <t>1 - x18+x19+ x23+ x26+ x29+ x32/12285 &lt;= 0</t>
  </si>
  <si>
    <t>x18+x19+ x23+ x26+ x29+ x32/12285 - 1 &gt;= 0</t>
  </si>
  <si>
    <t>x34+ x50+ x51+ x53/2712 - 1 &lt;= 0</t>
  </si>
  <si>
    <t>1 - x34+ x50+ x51+ x53+x20+ x24+ x27+ x30+ x33+ x61/2712 &lt;= 0</t>
  </si>
  <si>
    <t>x34+ x50+ x51+ x53+x20+ x24+ x27+ x30+ x33+ x61/2712 - 1 &gt;= 0</t>
  </si>
  <si>
    <t>x35+x52+x54/635 - 1 &lt;= 0</t>
  </si>
  <si>
    <t>1 - x35+x52+x54+x38+x39/635 &lt;= 0</t>
  </si>
  <si>
    <t>x35+x52+x54+x38+x39/635 - 1 &gt;= 0</t>
  </si>
  <si>
    <t>x15+ x58/1152 - 1 &lt;= 0</t>
  </si>
  <si>
    <t>1 - x15+ x58+x12/1152 &lt;= 0</t>
  </si>
  <si>
    <t>x15+ x58+x12/1152 - 1 &gt;= 0</t>
  </si>
  <si>
    <t>x16+ x19+ x23+ x26+ x28+ x29/3374 - 1 &lt;= 0</t>
  </si>
  <si>
    <t>1 - x16+ x19+ x23+ x26+ x28+ x29+x13/3374 &lt;= 0</t>
  </si>
  <si>
    <t>x16+ x19+ x23+ x26+ x28+ x29+x13/3374 - 1 &gt;= 0</t>
  </si>
  <si>
    <t>x20+ x21+ x24+ x27+ x30+ x34+ x59/2989 - 1 &lt;= 0</t>
  </si>
  <si>
    <t>1 - x20+ x21+ x24+ x27+ x30+ x34+ x59+x14/2989 &lt;= 0</t>
  </si>
  <si>
    <t>x20+ x21+ x24+ x27+ x30+ x34+ x59+x14/2989 - 1 &gt;= 0</t>
  </si>
  <si>
    <t>x22+x35/1767 - 1 &lt;= 0</t>
  </si>
  <si>
    <t>x6+x8+x10+x17+x40+x7+x11+x18+x50+x51+x55+x52&lt;=8088</t>
  </si>
  <si>
    <t>PV +</t>
  </si>
  <si>
    <t>x6+x8+x10+x17+x40+x7+x11+x18+x50+x51+x55+x52+x15+x44+x16+x63+x46+x64+x47&gt;=8088</t>
  </si>
  <si>
    <t>PV +U</t>
  </si>
  <si>
    <t>x41+ x43+ x58+ x60+x36+ x53+ x56+ x59+x37+ x54+ x57&lt;=7188</t>
  </si>
  <si>
    <t>CB +</t>
  </si>
  <si>
    <t>x41+ x43+ x58+ x60+x36+ x53+ x56+ x59+x37+ x54+ x57+x31+ x40+ x62
x32+ x46+x33+ x47&gt;=7188</t>
  </si>
  <si>
    <t>CB +U</t>
  </si>
  <si>
    <t>SP Pyramidal</t>
  </si>
  <si>
    <t>SR Pyramidal</t>
  </si>
  <si>
    <t>SLM Cajal-Retzius</t>
  </si>
  <si>
    <t>SP Radiatum Giant</t>
  </si>
  <si>
    <t>SR Radiatum Giant</t>
  </si>
  <si>
    <t>SO Axo-axonic</t>
  </si>
  <si>
    <t>SP Axo-axonic</t>
  </si>
  <si>
    <t>SO Horizontal Axo-axonic</t>
  </si>
  <si>
    <t>SO Back-Projection</t>
  </si>
  <si>
    <t>SO Basket</t>
  </si>
  <si>
    <t>SP Basket</t>
  </si>
  <si>
    <t>SO Basket CCK+</t>
  </si>
  <si>
    <t>SP Basket CCK+</t>
  </si>
  <si>
    <t>SR Basket CCK+</t>
  </si>
  <si>
    <t>SO Horizontal Basket</t>
  </si>
  <si>
    <t>SP Horizontal Basket</t>
  </si>
  <si>
    <t>SO Bistratified</t>
  </si>
  <si>
    <t>SP Bistratified</t>
  </si>
  <si>
    <t>SP IS LMO-O</t>
  </si>
  <si>
    <t>SR IS LMO-O</t>
  </si>
  <si>
    <t>SR IS LM-R</t>
  </si>
  <si>
    <t>SLM IS LM-R</t>
  </si>
  <si>
    <t>SP IS LMR-R</t>
  </si>
  <si>
    <t>SR IS LMR-R</t>
  </si>
  <si>
    <t>SO IS O-R</t>
  </si>
  <si>
    <t>SP IS O-Targeting</t>
  </si>
  <si>
    <t>SR IS O-Targeting</t>
  </si>
  <si>
    <t>SP IS R-O</t>
  </si>
  <si>
    <t>SP IS RO-O</t>
  </si>
  <si>
    <t>SR IS RO-O</t>
  </si>
  <si>
    <t>SO Ivy</t>
  </si>
  <si>
    <t>SP Ivy</t>
  </si>
  <si>
    <t>SR Ivy</t>
  </si>
  <si>
    <t>SR LMR</t>
  </si>
  <si>
    <t>SLM LMR</t>
  </si>
  <si>
    <t>SR LMR Projecting</t>
  </si>
  <si>
    <t>SLM LMR Projecting</t>
  </si>
  <si>
    <t>SLM Neurogliaform</t>
  </si>
  <si>
    <t>SLM Neurogliaform Projecting</t>
  </si>
  <si>
    <t>SO O-LM</t>
  </si>
  <si>
    <t>SO Recurrent O-LM</t>
  </si>
  <si>
    <t>SO O-LMR</t>
  </si>
  <si>
    <t>SO Oriens/Alveus</t>
  </si>
  <si>
    <t>SO Oriens-Bistratified</t>
  </si>
  <si>
    <t>SO Oriens-Bistratified Projecting</t>
  </si>
  <si>
    <t>SP OR-LM</t>
  </si>
  <si>
    <t>SR OR-LM</t>
  </si>
  <si>
    <t>x47</t>
  </si>
  <si>
    <t>SR Perforant-Path Associated</t>
  </si>
  <si>
    <t>x48</t>
  </si>
  <si>
    <t>SLM Perforant-Path Associated</t>
  </si>
  <si>
    <t>x49</t>
  </si>
  <si>
    <t>SR Perforant-Path Associated QuadD</t>
  </si>
  <si>
    <t>x50</t>
  </si>
  <si>
    <t>SR Quadrilaminar</t>
  </si>
  <si>
    <t>x51</t>
  </si>
  <si>
    <t>SLM Quadrilaminar</t>
  </si>
  <si>
    <t>x52</t>
  </si>
  <si>
    <t>SR Radiatum</t>
  </si>
  <si>
    <t>x53</t>
  </si>
  <si>
    <t>SLM Radiatum</t>
  </si>
  <si>
    <t>x54</t>
  </si>
  <si>
    <t>SR R-Receiving Apical-Targeting</t>
  </si>
  <si>
    <t>x55</t>
  </si>
  <si>
    <t>SR Schaffer Collateral-Associated</t>
  </si>
  <si>
    <t>x56</t>
  </si>
  <si>
    <t>SLM Schaffer Collateral-Associated</t>
  </si>
  <si>
    <t>x57</t>
  </si>
  <si>
    <t>SO Schaffer Collateral-Receiving R-Targeting</t>
  </si>
  <si>
    <t>x58</t>
  </si>
  <si>
    <t>SR Schaffer Collateral-Receiving R-Targeting</t>
  </si>
  <si>
    <t>x59</t>
  </si>
  <si>
    <t>SO SO-SO</t>
  </si>
  <si>
    <t>x60</t>
  </si>
  <si>
    <t>SR Hippocampo-subicular Projecting ENK+</t>
  </si>
  <si>
    <t>x61</t>
  </si>
  <si>
    <t>SO Trilaminar</t>
  </si>
  <si>
    <t>x62</t>
  </si>
  <si>
    <t>SP Radial Trilaminar</t>
  </si>
  <si>
    <t>x63</t>
  </si>
  <si>
    <t>SR Radial Trilaminar</t>
  </si>
  <si>
    <t>x64</t>
  </si>
  <si>
    <t>CA1</t>
  </si>
  <si>
    <t xml:space="preserve">Range (lb &amp; ub) </t>
  </si>
  <si>
    <t>Sub-EC SP</t>
  </si>
  <si>
    <t>Sub-CA1 SP</t>
  </si>
  <si>
    <t>sp-ins</t>
  </si>
  <si>
    <t>sm-ins</t>
  </si>
  <si>
    <t>pl-ins</t>
  </si>
  <si>
    <t>EC</t>
  </si>
  <si>
    <t>LI-II Multipolar-Pyramidal</t>
  </si>
  <si>
    <t>LI-II Pyramidal-Fan</t>
  </si>
  <si>
    <t>MEC LII-III Pyramidal-Multiform</t>
  </si>
  <si>
    <t>MEC LII Oblique Pyramidal</t>
  </si>
  <si>
    <t>MEC LII Stellate</t>
  </si>
  <si>
    <t>LII-III Pyramidal-Tripolar</t>
  </si>
  <si>
    <t>LEC LIII Multipolar Principal</t>
  </si>
  <si>
    <t>MEC LIII Multipolar Principal</t>
  </si>
  <si>
    <t>LIII Pyramidal</t>
  </si>
  <si>
    <t>LEC LIII Complex Pyramidal</t>
  </si>
  <si>
    <t>MEC LIII Complex Pyramidal</t>
  </si>
  <si>
    <t>MEC LIII Bipolar Complex Pyramidal</t>
  </si>
  <si>
    <t>LIII Pyramidal-Stellate</t>
  </si>
  <si>
    <t>LIII Stellate</t>
  </si>
  <si>
    <t>LIII-V Bipolar Pyramidal</t>
  </si>
  <si>
    <t>LIV-V Pyramidal-Horizontal</t>
  </si>
  <si>
    <t>LIV-VI Deep Multipolar Principal</t>
  </si>
  <si>
    <t>MEC LV Multipolar-Pyramidal</t>
  </si>
  <si>
    <t>LV Deep Pyramidal</t>
  </si>
  <si>
    <t>MEC LV Pyramidal</t>
  </si>
  <si>
    <t>MEC LV Superficial Pyramidal</t>
  </si>
  <si>
    <t>MEC LV-VI Pyramidal-Polymorphic</t>
  </si>
  <si>
    <t>LEC LVI Multipolar-Pyramidal</t>
  </si>
  <si>
    <t>LII Axo-axonic</t>
  </si>
  <si>
    <t>MEC LII Basket</t>
  </si>
  <si>
    <t>LII Basket-Multipolar Interneuron</t>
  </si>
  <si>
    <t>LEC LIII Multipolar Interneuron</t>
  </si>
  <si>
    <t>MEC LIII Multipolar Interneuron</t>
  </si>
  <si>
    <t>MEC LIII Superficial Multipolar Interneuron</t>
  </si>
  <si>
    <t>LIII Pyramidal-Looking Interneuron</t>
  </si>
  <si>
    <t>MEC LIII Superficial Trilayered Interneuron</t>
  </si>
  <si>
    <t>dli</t>
  </si>
  <si>
    <t>x65</t>
  </si>
  <si>
    <t>x66</t>
  </si>
  <si>
    <t>x67</t>
  </si>
  <si>
    <t>x68</t>
  </si>
  <si>
    <t>sum of mec1 interneurons</t>
  </si>
  <si>
    <t>x69</t>
  </si>
  <si>
    <t>sum of lec1 interneurons</t>
  </si>
  <si>
    <t>x70</t>
  </si>
  <si>
    <t>((x1+x2)/462349 - 1)^2</t>
  </si>
  <si>
    <t>x1+x2 = 462349</t>
  </si>
  <si>
    <t>Sub-EC+SubCA1 = 462349</t>
  </si>
  <si>
    <t>sp exc = 318490; Bilateral -&gt; 318490/(2*0.41) = 388402</t>
  </si>
  <si>
    <t>excitatory</t>
  </si>
  <si>
    <t>^ adding bleeding cells to sp</t>
  </si>
  <si>
    <t>sm exc = 25260/(2*0.40) = 31575</t>
  </si>
  <si>
    <t>sm</t>
  </si>
  <si>
    <t>sr exc = 33897/(2*0.40) = 42371</t>
  </si>
  <si>
    <t>(x3/49340 - 1)^2</t>
  </si>
  <si>
    <t>x3 = 49,340</t>
  </si>
  <si>
    <t>axo-axonic_sp = 49340</t>
  </si>
  <si>
    <t>sp in = 40051/(2*0.41) = 48843</t>
  </si>
  <si>
    <t>inhibitory</t>
  </si>
  <si>
    <t>(x4/16506 - 1)^2</t>
  </si>
  <si>
    <t>x4 = 16,506</t>
  </si>
  <si>
    <t>axo-axonic_sm = 16506</t>
  </si>
  <si>
    <t>sm in = 13441/(2*0.41)= 16391</t>
  </si>
  <si>
    <t>(x5/7102 - 1)^2</t>
  </si>
  <si>
    <t>x5 = 7102</t>
  </si>
  <si>
    <t>SR-Ins = 7102</t>
  </si>
  <si>
    <t>sr in = 5824/(2*0.41) = 7102</t>
  </si>
  <si>
    <t>(x4/38586 - 1)^2</t>
  </si>
  <si>
    <t>x4 = 38,586</t>
  </si>
  <si>
    <t>axo-axonic_sm = 38586</t>
  </si>
  <si>
    <t>sm = 41912; (41912/2)*(200.13/108.69)=38586</t>
  </si>
  <si>
    <t>cells</t>
  </si>
  <si>
    <t>((x1+x2 +x3)/263409 - 1)^2</t>
  </si>
  <si>
    <t>x1+x2 +x3 = 263,409</t>
  </si>
  <si>
    <t>Sub-EC_sp+SubCA1_sp+axo-axonic_sp = 263409</t>
  </si>
  <si>
    <t>sp = 286114; (286114/2)*(200.13/108.69) = 263409</t>
  </si>
  <si>
    <t>((x1/(10*x2)) - 1)^2</t>
  </si>
  <si>
    <t>x2/x1 = 5/50 = 1/10</t>
  </si>
  <si>
    <t>Sub-CA1:Sub-EC = 5:50</t>
  </si>
  <si>
    <t>Harris</t>
  </si>
  <si>
    <t>Text</t>
  </si>
  <si>
    <t>5 out of 50 pyramidal cells have axon collateral coursed towards CA1</t>
  </si>
  <si>
    <t>Pyramidal cells</t>
  </si>
  <si>
    <t>((x1+x2+x3+x4)/731707 - 1)^2</t>
  </si>
  <si>
    <t>x1+x2+x3+x4 = 731707</t>
  </si>
  <si>
    <t>Total neurons = 731707</t>
  </si>
  <si>
    <t>Mulders 1997</t>
  </si>
  <si>
    <t>ABA Supplementary table</t>
  </si>
  <si>
    <t>((x1+x2+x3+x4)/472500 - 1)^2</t>
  </si>
  <si>
    <t>x1+x2+x3+x4 = 472500</t>
  </si>
  <si>
    <t>Total neurons = 472500</t>
  </si>
  <si>
    <t>Lister 2006</t>
  </si>
  <si>
    <t>((x1+x2+x3+x4)/792683 - 1)^2</t>
  </si>
  <si>
    <t>x1+x2+x3+x4 = 792683</t>
  </si>
  <si>
    <t>Total neurons = 792683</t>
  </si>
  <si>
    <t>Andrade 2000</t>
  </si>
  <si>
    <t>((x1+x2+x3+x4)/761590 - 1)^2</t>
  </si>
  <si>
    <t>x1+x2+x3+x4 = 761590</t>
  </si>
  <si>
    <t>Total neurons = 761590</t>
  </si>
  <si>
    <t>Fitting 2009</t>
  </si>
  <si>
    <t>((x1+x2+x3)/194457 - 1 )^2</t>
  </si>
  <si>
    <t>x1+x2+x3 = 194457</t>
  </si>
  <si>
    <t>SUBdsp total</t>
  </si>
  <si>
    <t>Attili</t>
  </si>
  <si>
    <t>SUBvsp total</t>
  </si>
  <si>
    <t>(x4/45940 - 1)^2</t>
  </si>
  <si>
    <t>x4 = 45940</t>
  </si>
  <si>
    <t>SUBdm total</t>
  </si>
  <si>
    <t>SUBvm total</t>
  </si>
  <si>
    <t>(x5/33117 - 1)^2</t>
  </si>
  <si>
    <t>x5 = 33117</t>
  </si>
  <si>
    <t>SUBdsr total</t>
  </si>
  <si>
    <t>SUBvsr total</t>
  </si>
  <si>
    <t>(x4/89 - 1)^2</t>
  </si>
  <si>
    <t>x4&gt;=89</t>
  </si>
  <si>
    <t>(x5/235 - 1)^2</t>
  </si>
  <si>
    <t>x5&gt;=235</t>
  </si>
  <si>
    <t>(x3/18820 - 1)^2</t>
  </si>
  <si>
    <t>x3&gt;=18820</t>
  </si>
  <si>
    <t>(x4/787 - 1)^2</t>
  </si>
  <si>
    <t>x4&gt;=787</t>
  </si>
  <si>
    <t>(x5/1852 - 1)^2</t>
  </si>
  <si>
    <t>x5&gt;=1852</t>
  </si>
  <si>
    <t>(x3/41565 - 1)^2</t>
  </si>
  <si>
    <t>x3&gt;=41565</t>
  </si>
  <si>
    <t>(x4/1110 - 1)^2</t>
  </si>
  <si>
    <t>x4&gt;=1110</t>
  </si>
  <si>
    <t>(x5/1969 - 1)^2</t>
  </si>
  <si>
    <t>x5&gt;=1969</t>
  </si>
  <si>
    <t>(x3/6279 - 1)^2</t>
  </si>
  <si>
    <t>x3&gt;=6279</t>
  </si>
  <si>
    <t>x3+x4+x5&gt;=5301</t>
  </si>
  <si>
    <t>pv u</t>
  </si>
  <si>
    <t>x3+x4+x5&gt;=1109</t>
  </si>
  <si>
    <t>cb u</t>
  </si>
  <si>
    <t>(x1 + … + x62)/975656 - 1 = 0</t>
  </si>
  <si>
    <t>x1 + … + x62 = 975656</t>
  </si>
  <si>
    <t>total neurons in the EC = 975656</t>
  </si>
  <si>
    <t>Herculano-Houzel (mice)</t>
  </si>
  <si>
    <t>(x4+x8)/71837 - 1 = 0</t>
  </si>
  <si>
    <t>x4+x8 = 71837</t>
  </si>
  <si>
    <t xml:space="preserve">sum of LEC I </t>
  </si>
  <si>
    <t>ABA (mice)</t>
  </si>
  <si>
    <t>LEC I</t>
  </si>
  <si>
    <t>LEC1</t>
  </si>
  <si>
    <t>(x3+x7+x16+x53+x56)/192683 - 1 = 0</t>
  </si>
  <si>
    <t>x3+x7+x16+x53+x56 = 192683</t>
  </si>
  <si>
    <t xml:space="preserve">sum of lec 2 </t>
  </si>
  <si>
    <t>LEC II</t>
  </si>
  <si>
    <t>LEC2</t>
  </si>
  <si>
    <t>(x15+x17+x20+x21+x25+x27+x33+x57+x61)/116662 - 1 = 0</t>
  </si>
  <si>
    <t>x15+x17+x20+x21+x25+x27+x33+x57+x61 = 116662</t>
  </si>
  <si>
    <t xml:space="preserve">sum of lec 3  </t>
  </si>
  <si>
    <t>LEC III</t>
  </si>
  <si>
    <t>LEC3</t>
  </si>
  <si>
    <t>(x32+x37+x43)/41141 - 1 = 0</t>
  </si>
  <si>
    <t>x32+x37+x43 = 41141</t>
  </si>
  <si>
    <t xml:space="preserve">sum of lec 4 </t>
  </si>
  <si>
    <t>LEC IV</t>
  </si>
  <si>
    <t>LEC4</t>
  </si>
  <si>
    <t>(x31+x36+x42+x46)/85605 - 1 = 0</t>
  </si>
  <si>
    <t>x31+x36+x42+x46 = 85605</t>
  </si>
  <si>
    <t>sum of lec 5</t>
  </si>
  <si>
    <t>LEC V</t>
  </si>
  <si>
    <t>LEC5</t>
  </si>
  <si>
    <t>(x41+x51)/45477 - 1 = 0</t>
  </si>
  <si>
    <t>x41+x51 = 45477</t>
  </si>
  <si>
    <t>sum of lec 6</t>
  </si>
  <si>
    <t>LEC VI</t>
  </si>
  <si>
    <t>LEC6</t>
  </si>
  <si>
    <t>(x2+x6)/29955 - 1 = 0</t>
  </si>
  <si>
    <t>x2+x6 = 29955</t>
  </si>
  <si>
    <t xml:space="preserve">sum of mec 1 </t>
  </si>
  <si>
    <t>MEC I</t>
  </si>
  <si>
    <t>MEC1</t>
  </si>
  <si>
    <t>(x1+x5+x10+x11+x12+x14+x52+x54+x55)/59890 - 1 = 0</t>
  </si>
  <si>
    <t>x1+x5+x10+x11+x12+x14+x52+x54+x55 = 59890</t>
  </si>
  <si>
    <t>sum of mec 2</t>
  </si>
  <si>
    <t>MEC II</t>
  </si>
  <si>
    <t>MEC2</t>
  </si>
  <si>
    <t>(x9+x13+x18+x19+x22+x23+x24+x26+x30+x58+x59+x60+x62)/26574 - 1 = 0</t>
  </si>
  <si>
    <t>x9+x13+x18+x19+x22+x23+x24+x26+x30+x58+x59+x60+x62 = 26574</t>
  </si>
  <si>
    <t>sum of mec 3</t>
  </si>
  <si>
    <t>MEC III</t>
  </si>
  <si>
    <t>MEC3</t>
  </si>
  <si>
    <t>(x29+x35+x40)/14325 - 1 = 0</t>
  </si>
  <si>
    <t>x29+x35+x40 = 14325</t>
  </si>
  <si>
    <t>sum of mec 4</t>
  </si>
  <si>
    <t>MEC IV</t>
  </si>
  <si>
    <t>MEC4</t>
  </si>
  <si>
    <t>(x28+x34+x39+x44+x45+x47+x48+x50)/17866 - 1 = 0</t>
  </si>
  <si>
    <t>x28+x34+x39+x44+x45+x47+x48+x50 = 17866</t>
  </si>
  <si>
    <t>sum of mec 5</t>
  </si>
  <si>
    <t>MEC V</t>
  </si>
  <si>
    <t>MEC5</t>
  </si>
  <si>
    <t>(x38+x49)/15279 - 1 = 0</t>
  </si>
  <si>
    <t>x38+x49 = 15279</t>
  </si>
  <si>
    <t>sum of mec 6</t>
  </si>
  <si>
    <t>MEC VI</t>
  </si>
  <si>
    <t>MEC6</t>
  </si>
  <si>
    <t>(x4+x8)/99707 - 1 = 0</t>
  </si>
  <si>
    <t>x4+x8 = 99707</t>
  </si>
  <si>
    <t>Murakami mice</t>
  </si>
  <si>
    <t>(x3+x7+x16+x53+x56)/150384 - 1 = 0</t>
  </si>
  <si>
    <t>x3+x7+x16+x53+x56 = 150384</t>
  </si>
  <si>
    <t>(x15+x17+x20+x21+x25+x27+x33+x57+x61 )/ 88434 - 1 = 0</t>
  </si>
  <si>
    <t>x15+x17+x20+x21+x25+x27+x33+x57+x61 = 88434</t>
  </si>
  <si>
    <t>(x32+x37+x43 )/ 42928 - 1 = 0</t>
  </si>
  <si>
    <t>x32+x37+x43 = 42928</t>
  </si>
  <si>
    <t>(x31+x36+x42+x46 )/ 103964 - 1 = 0</t>
  </si>
  <si>
    <t>x31+x36+x42+x46 = 103964</t>
  </si>
  <si>
    <t>(x41+x51 )/ 123353 - 1 = 0</t>
  </si>
  <si>
    <t>x41+x51 = 123353</t>
  </si>
  <si>
    <t>(x2+x6 )/ 52181 - 1 = 0</t>
  </si>
  <si>
    <t>x2+x6 = 52181</t>
  </si>
  <si>
    <t>(x1+x5+x10+x11+x12+x14+x52+x54+x55 )/ 65671 - 1 = 0</t>
  </si>
  <si>
    <t>x1+x5+x10+x11+x12+x14+x52+x54+x55 = 65671</t>
  </si>
  <si>
    <t>(x9+x13+x18+x19+x22+x23+x24+x26+x30+x58+x59+x60+x62 )/ 45851 - 1 = 0</t>
  </si>
  <si>
    <t>x9+x13+x18+x19+x22+x23+x24+x26+x30+x58+x59+x60+x62 = 45851</t>
  </si>
  <si>
    <t>(x29+x35+x40 )/ 8198 - 1 = 0</t>
  </si>
  <si>
    <t>x29+x35+x40 = 8198</t>
  </si>
  <si>
    <t>(x28+x34+x39+x44+x45+x47+x48+x50 )/ 17587 - 1 = 0</t>
  </si>
  <si>
    <t>x28+x34+x39+x44+x45+x47+x48+x50 = 17587</t>
  </si>
  <si>
    <t>(x38+x49 )/ 40382 - 1 = 0</t>
  </si>
  <si>
    <t>x38+x49 = 40382</t>
  </si>
  <si>
    <t>(x4+x8 )/ 98156 - 1 = 0</t>
  </si>
  <si>
    <t>x4+x8 = 98156</t>
  </si>
  <si>
    <t>sum of excitatory lec 1</t>
  </si>
  <si>
    <t>Ero mice Exc</t>
  </si>
  <si>
    <t>(x3+x7+x16 )/ 280413 - 1 = 0</t>
  </si>
  <si>
    <t>x3+x7+x16 = 280413</t>
  </si>
  <si>
    <t>sum of excitatory lec 2</t>
  </si>
  <si>
    <t>(x15+x17+x20+x21+x25+x27+x33 )/ 160326 - 1 = 0</t>
  </si>
  <si>
    <t>x15+x17+x20+x21+x25+x27+x33 = 160326</t>
  </si>
  <si>
    <t>sum of excitatory lec 3</t>
  </si>
  <si>
    <t>(x32+x37+x43 )/ 59349 - 1 = 0</t>
  </si>
  <si>
    <t>x32+x37+x43 = 59349</t>
  </si>
  <si>
    <t>sum of excitatory lec 4</t>
  </si>
  <si>
    <t>(x31+x36+x42+x46 )/ 132537 - 1 = 0</t>
  </si>
  <si>
    <t>x31+x36+x42+x46 = 132537</t>
  </si>
  <si>
    <t>sum of excitatory lec 5</t>
  </si>
  <si>
    <t>(x41+x51 )/ 154135 - 1 = 0</t>
  </si>
  <si>
    <t>x41+x51 = 154135</t>
  </si>
  <si>
    <t>sum of excitatory lec 6</t>
  </si>
  <si>
    <t>(x2+x6 )/ 88529 - 1 = 0</t>
  </si>
  <si>
    <t>x2+x6 = 88529</t>
  </si>
  <si>
    <t xml:space="preserve">sum of excitatory mec 1 </t>
  </si>
  <si>
    <t>(x1+x5+x10+x11+x12+x14 )/ 129640 - 1 = 0</t>
  </si>
  <si>
    <t>x1+x5+x10+x11+x12+x14 = 129640</t>
  </si>
  <si>
    <t>sum of excitatory mec 2</t>
  </si>
  <si>
    <t>(x9+x13+x18+x19+x22+x23+x24+x26+x30 )/ 107061 - 1 = 0</t>
  </si>
  <si>
    <t>x9+x13+x18+x19+x22+x23+x24+x26+x30 = 107061</t>
  </si>
  <si>
    <t>sum of excitatory mec 3</t>
  </si>
  <si>
    <t>(x29+x35+x40 )/ 7745 - 1 = 0</t>
  </si>
  <si>
    <t>x29+x35+x40 = 7745</t>
  </si>
  <si>
    <t>sum of excitatory mec 4</t>
  </si>
  <si>
    <t>(x28+x34+x39+x44+x45+x47+x48+x50 )/ 20687 - 1 = 0</t>
  </si>
  <si>
    <t>x28+x34+x39+x44+x45+x47+x48+x50 = 20687</t>
  </si>
  <si>
    <t>sum of excitatory mec 5</t>
  </si>
  <si>
    <t>(x38+x49 )/ 34963 - 1 = 0</t>
  </si>
  <si>
    <t>x38+x49 = 34963</t>
  </si>
  <si>
    <t>sum of excitatory mec 6</t>
  </si>
  <si>
    <t>(x53+x56 )/ 7121 - 1 = 0</t>
  </si>
  <si>
    <t>x53+x56 = 7121</t>
  </si>
  <si>
    <t>sum of lec2 interneurons</t>
  </si>
  <si>
    <t>Ero mice ins</t>
  </si>
  <si>
    <t>(x57+x61 )/ 4718 - 1 = 0</t>
  </si>
  <si>
    <t>x57+x61 = 4718</t>
  </si>
  <si>
    <t>sum of lec3 interneurons</t>
  </si>
  <si>
    <t>(x52+x54+x55 )/ 15768 - 1 = 0</t>
  </si>
  <si>
    <t>x52+x54+x55 = 15768</t>
  </si>
  <si>
    <t>sum of mec2 interneurons</t>
  </si>
  <si>
    <t>(x58+x59+x60+x62)/9766 - 1 = 0</t>
  </si>
  <si>
    <t>x58+x59+x60+x62 = 9766</t>
  </si>
  <si>
    <t>sum of mec3 interneurons</t>
  </si>
  <si>
    <t>x70/6583 - 1</t>
  </si>
  <si>
    <t>x70=6583</t>
  </si>
  <si>
    <t>LECI</t>
  </si>
  <si>
    <t>x69/9542 - 1</t>
  </si>
  <si>
    <t>x69=9542</t>
  </si>
  <si>
    <t>MECI</t>
  </si>
  <si>
    <t>x63+x64+x65+x66+x67+x68/26691 - 1 = 0</t>
  </si>
  <si>
    <t>x63+x64+x65+x66+x67+x68 = 26691</t>
  </si>
  <si>
    <t>sum of EC 4,5,6 interneurons</t>
  </si>
  <si>
    <t>EC IV-VI</t>
  </si>
  <si>
    <t>22*(x9+x10)/12*(x13+x14) - 1 = 0</t>
  </si>
  <si>
    <t>(x9+x10)/(x13+x14) = 12/22</t>
  </si>
  <si>
    <t>MEC LII-LIII Pyramidal-Multiform:LII-III Pyramidal-Tripolar in mec = 12:22</t>
  </si>
  <si>
    <t>Klink &amp; Alonso</t>
  </si>
  <si>
    <t>pg 3 ll &amp; pg 5 lr</t>
  </si>
  <si>
    <t>mec2</t>
  </si>
  <si>
    <t>mec 2,3</t>
  </si>
  <si>
    <t>18*x12/23*x14 - 1 = 0</t>
  </si>
  <si>
    <t>x12/x14 = 23/18</t>
  </si>
  <si>
    <t>MEC-l2stellate = 23; LII-III Pyramidal-Tripolar in mec2=18</t>
  </si>
  <si>
    <t>Beed</t>
  </si>
  <si>
    <t>fig 2b, 2c</t>
  </si>
  <si>
    <t>x12/0.81 * (x1+x5+x10+x11+x12+x14+x52+x54+x55) - 1 = 0</t>
  </si>
  <si>
    <t>x12 = 0.81 * (x1+x5+x10+x11+x12+x14+x52+x54+x55)</t>
  </si>
  <si>
    <t>MEC-II stellate = 81% of all MEC II exc</t>
  </si>
  <si>
    <t>Schwartz</t>
  </si>
  <si>
    <t>pg 5 bottom</t>
  </si>
  <si>
    <t>x14/0.17 * (x1+x5+x10+x11+x12+x14+x52+x54+x55) - 1 = 0</t>
  </si>
  <si>
    <t>x14 = 0.17 * (x1+x5+x10+x11+x12+x14+x52+x54+x55)</t>
  </si>
  <si>
    <t>LII-III Pyramidal-Tripolar in mec2= 17% of LII MEC exc</t>
  </si>
  <si>
    <t>pg 6 bottom</t>
  </si>
  <si>
    <t>x16/0.10 * (x3+x7+x16+x53+x56) - 1 = 0</t>
  </si>
  <si>
    <t>x16 = 0.10 * (x3+x7+x16+x53+x56)</t>
  </si>
  <si>
    <t>LII-III Pyramidal-Tripolar in lec2 = 10% of LEC II exc</t>
  </si>
  <si>
    <t xml:space="preserve">lec2 </t>
  </si>
  <si>
    <t>7*x7/15*x16 - 1 = 0</t>
  </si>
  <si>
    <t>x7:x16 = 15:7</t>
  </si>
  <si>
    <t>LI-II pyramidal fan in lec2:LII-III pyramidal tripolar in lec2= 15:7</t>
  </si>
  <si>
    <t>Tavhildari&amp;Alonso</t>
  </si>
  <si>
    <t>lec</t>
  </si>
  <si>
    <t>tripolar in lec2</t>
  </si>
  <si>
    <t>7*(x32+x33+x25+x20)/(8*x16) - 1 = 0</t>
  </si>
  <si>
    <t>x32+x33+x25+x20/x16 = 8/7</t>
  </si>
  <si>
    <t>LIII-V Bipolar Pyramidal in layers 3&amp;4 + LIII pyramidal stellate + LIII pyramidal all in lec:LII-III pyramidal tripolar in lec2 = 8:7</t>
  </si>
  <si>
    <t>LII/LIV/LIII</t>
  </si>
  <si>
    <t>(x5+x7)/2*(x57+x58) -  1 = 0</t>
  </si>
  <si>
    <t>(x5+x7):(x57+x58) = 2:1</t>
  </si>
  <si>
    <t>LI-II Pyramidal-Fan in LII = 2; LIII Multipolar Interneuron = 1</t>
  </si>
  <si>
    <t>Germroth</t>
  </si>
  <si>
    <t>pg 3 fig 1</t>
  </si>
  <si>
    <t>LII/LIII</t>
  </si>
  <si>
    <t>(x57+x58)/(x55+x56) - 1 = 0</t>
  </si>
  <si>
    <t>(x57+x58):(x55+x56) = 1:1</t>
  </si>
  <si>
    <t>LIII Multipolar Interneuron = 1;  LII Basket-Multipolar Interneuron = 1</t>
  </si>
  <si>
    <t>(x55+x56)/(x19+x20) - 1 = 0</t>
  </si>
  <si>
    <t>(x55+x56):(x19+x20) = 1:1</t>
  </si>
  <si>
    <t>LII Basket-Multipolar Interneuron = 1; LIII Pyramidal = 1</t>
  </si>
  <si>
    <t>3*x47/4*(x34+x35+x36+x37) - 1 = 0</t>
  </si>
  <si>
    <t>x47:(x34+x35+x36+x37) = 4:3</t>
  </si>
  <si>
    <t>LV Pyramidal = 4; LIV-V Pyramidal-Horizontal(mec4/5) = 3</t>
  </si>
  <si>
    <t>Gloveli</t>
  </si>
  <si>
    <t>pg 3 bottom</t>
  </si>
  <si>
    <t>mec all</t>
  </si>
  <si>
    <t>mec 4/5</t>
  </si>
  <si>
    <t>2*(x34+x35+x36+x37)/3*(x39+x40+x42+x43) -1 = 0</t>
  </si>
  <si>
    <t>(x34+x35+x36+x37):(x39+x40+x42+x43) = 3:2</t>
  </si>
  <si>
    <t>LIV-V Pyramidal-Horizontal(mec4/5) = 3; LIV-VI Deep Multipolar Principal = 2 (mec4/5)</t>
  </si>
  <si>
    <t>15*x45/38*x34 - 1 = 0</t>
  </si>
  <si>
    <t>x45:x34 = 38:15</t>
  </si>
  <si>
    <t>LV Deep Pyramidal = 38; LIV-V Pyramidal-Horizontal = 15</t>
  </si>
  <si>
    <t>Hamam - MEC</t>
  </si>
  <si>
    <t>mec5 all</t>
  </si>
  <si>
    <t>mec5</t>
  </si>
  <si>
    <t>9*x34/15*x50 - 1 = 0</t>
  </si>
  <si>
    <t>x34:x50 = 15:9</t>
  </si>
  <si>
    <t>LIV-V Pyramidal-Horizontal = 15; LV-VI Pyramidal Polymorphic = 9</t>
  </si>
  <si>
    <t>4*x46/21*x36 - 1 = 0</t>
  </si>
  <si>
    <t>x46:x36=21:4</t>
  </si>
  <si>
    <t>LV Deep Pyramidal lec5 = 21; LIV-V Pyramidal-Horizontal in lec5 = 4</t>
  </si>
  <si>
    <t>Hamam - LEC</t>
  </si>
  <si>
    <t>lec5 all</t>
  </si>
  <si>
    <t>9*x59/7*x54 - 1 = 0</t>
  </si>
  <si>
    <t>x59:x54 = 7:9</t>
  </si>
  <si>
    <t>LIII Superficial Multipolar Interneuron = 7; LII Basket = 9</t>
  </si>
  <si>
    <t>Middleton</t>
  </si>
  <si>
    <t>pg 2 rt</t>
  </si>
  <si>
    <t>mec 2/3</t>
  </si>
  <si>
    <t>9*x24/23*x19 - 1 = 0</t>
  </si>
  <si>
    <t>x24/x19 = 23/9</t>
  </si>
  <si>
    <t xml:space="preserve">LIII Pyramidal-Stellate in mec= 23
LIII Pyramidal in mec= 9
</t>
  </si>
  <si>
    <t>Gloveli97</t>
  </si>
  <si>
    <t>all mec3</t>
  </si>
  <si>
    <t>mec3</t>
  </si>
  <si>
    <t>5*x19/9*x60 - 1 = 0</t>
  </si>
  <si>
    <t>x19/x60 = 9/5</t>
  </si>
  <si>
    <t xml:space="preserve">LIII Pyramidal in mec= 9
LIII Pyramidal-Looking Interneuron in mec= 5
</t>
  </si>
  <si>
    <t>3*x60/5*x13 - 1 = 0</t>
  </si>
  <si>
    <t>x60/x13 = 5/3</t>
  </si>
  <si>
    <t>LIII Pyramidal-Looking Interneuron in mec= 5
 LII-III Pyramidal-Tripolar in mec3= 3</t>
  </si>
  <si>
    <t>x14/x7 - 1 = 0</t>
  </si>
  <si>
    <t>x14/x7 = 2/2</t>
  </si>
  <si>
    <t>LII-III Pyramidal-Tripolar (mec2)= 2
LI-II Pyramidal-Fan (lec2)= 2</t>
  </si>
  <si>
    <t>Lingenhohl</t>
  </si>
  <si>
    <t>x7/2*x29 - 1 = 0</t>
  </si>
  <si>
    <t>x7/x29 = 2/1</t>
  </si>
  <si>
    <t>LI-II Pyramidal-Fan (lec2)= 2
LIII-V Bipolar Pyramidal (mec4)= 1</t>
  </si>
  <si>
    <t>2*x29/(x34+x35) - 1 = 0</t>
  </si>
  <si>
    <t>x29/(x34+x35)=1/2</t>
  </si>
  <si>
    <t>LIII-V Bipolar Pyramidal (mec4)= 1
LIV-V Pyramidal-Horizontal (mec4/5)= 2</t>
  </si>
  <si>
    <t>27*x2/8*x14 - 1 = 0</t>
  </si>
  <si>
    <t>x2/x14=8/27</t>
  </si>
  <si>
    <t>LI-II Multipolar-Pyramidal in LI = 8,
LII-III Pyramidal-Tripolar in LII = 27</t>
  </si>
  <si>
    <t>Canto MEC</t>
  </si>
  <si>
    <t>26*x14/27*x12 - 1 = 0</t>
  </si>
  <si>
    <t>x14/x12=27/26</t>
  </si>
  <si>
    <t>LII-III Pyramidal-Tripolar in LII = 27,
MEC LII Stellate = 26</t>
  </si>
  <si>
    <t>11*x12/26*x5 - 1 = 0</t>
  </si>
  <si>
    <t>x12/x5=26/11</t>
  </si>
  <si>
    <t>MEC LII Stellate = 26,
55% of 22 = 11 are LI-II Pyramidal-Fan</t>
  </si>
  <si>
    <t>5*x5/11*x11 - 1 = 0</t>
  </si>
  <si>
    <t>x5/x11=11/5</t>
  </si>
  <si>
    <t>55% of 22 = 11 are LI-II Pyramidal-Fan,
LII Oblique Pyramidal = 5</t>
  </si>
  <si>
    <t>14*x11/5*x19 - 1 = 0</t>
  </si>
  <si>
    <t>x11/x19=5/14</t>
  </si>
  <si>
    <t>LII Oblique Pyramidal = 5,
LIII Pyramidal = 14</t>
  </si>
  <si>
    <t>35*x19/14*x22 - 1 = 0</t>
  </si>
  <si>
    <t>x19/x22=14/35</t>
  </si>
  <si>
    <t>LIII Pyramidal = 14,
LIII Complex Pyramidal = 35</t>
  </si>
  <si>
    <t>5*x22/35*x18 - 1 = 0</t>
  </si>
  <si>
    <t>x22/x18=35/5</t>
  </si>
  <si>
    <t>LIII Complex Pyramidal = 35,
LIII Multipolar Principal = 5</t>
  </si>
  <si>
    <t>2*x18/x26 - 1 = 0</t>
  </si>
  <si>
    <t>x18/x26=5/10</t>
  </si>
  <si>
    <t>LIII Multipolar Principal = 5,
LIII Stellate = 10</t>
  </si>
  <si>
    <t>11*x26/10*x23 - 1 = 0</t>
  </si>
  <si>
    <t>x26/x23=10/11</t>
  </si>
  <si>
    <t>LIII Stellate = 10,
LIII Bipolar Complex Pyramidal = 11</t>
  </si>
  <si>
    <t>6*x23/11*x34 - 1 = 0</t>
  </si>
  <si>
    <t>x23/x34=11/6</t>
  </si>
  <si>
    <t>LIII Bipolar Complex Pyramidal = 11,
LIV-V Pyramidal-Horizontal in LV = 6</t>
  </si>
  <si>
    <t>27*x34/6*x48 - 1 = 0</t>
  </si>
  <si>
    <t>x34/x48=6/27</t>
  </si>
  <si>
    <t>LIV-V Pyramidal-Horizontal  in LV= 6;
LV Superficial Pyramidal = 27</t>
  </si>
  <si>
    <t>21*x48/27*x45 - 1 = 0</t>
  </si>
  <si>
    <t>x48/x45=27/21</t>
  </si>
  <si>
    <t>LV Superficial Pyramidal = 27,
LV Deep Pyramidal = 21</t>
  </si>
  <si>
    <t>14*x45/21*x44 - 1 = 0</t>
  </si>
  <si>
    <t>x45/x44=21/14</t>
  </si>
  <si>
    <t>LV Deep Pyramidal = 21,
LV Multipolar-Pyramidal = 14</t>
  </si>
  <si>
    <t>11*x44/14*x49 - 1 = 0</t>
  </si>
  <si>
    <t>x44/x49=14/11</t>
  </si>
  <si>
    <t>LV Multipolar-Pyramidal = 14,
LV-VI Pyramidal-Polymorphic  in LVI= 11</t>
  </si>
  <si>
    <t>3*x49/11*x38 - 1 = 0</t>
  </si>
  <si>
    <t>x49/x38=11/3</t>
  </si>
  <si>
    <t>LV-VI Pyramidal-Polymorphic  in LVI= 11,
LIV-VI Deep Multipolar Principal  in LVI= 3</t>
  </si>
  <si>
    <t>20*x16/2*(x3+x7) - 1 = 0</t>
  </si>
  <si>
    <t>x16/(x3+x7)=2/20</t>
  </si>
  <si>
    <t>LII-III Pyramidal-Tripolar in LII = 2; LI-II Multipolar-Pyramidal in LII + LI-II Pyramidal-Fan in LII = 8+11 = 20</t>
  </si>
  <si>
    <t>Canto LEC</t>
  </si>
  <si>
    <t>13*(x3+x7)/20*x25 - 1 = 0</t>
  </si>
  <si>
    <t>x3+x7/x25=20/13</t>
  </si>
  <si>
    <t>LI-II Multipolar-Pyramidal in LII + LI-II Pyramidal-Fan in LII = 8+11 = 20; LIII Pyramidal-Stellate in l3 = 13</t>
  </si>
  <si>
    <t>5*x25/13*x21 - 1 = 0</t>
  </si>
  <si>
    <t>x25/x21=13/5</t>
  </si>
  <si>
    <t>LIII Pyramidal-Stellate in l3 = 13; LIII Complex Pyramidal in l3= 5</t>
  </si>
  <si>
    <t>3*x21/5*x17 - 1 = 0</t>
  </si>
  <si>
    <t>x21/x17=5/3</t>
  </si>
  <si>
    <t>LIII Complex Pyramidal in l3= 5; LIII Multipolar Principal in l3= 3</t>
  </si>
  <si>
    <t>4*x17/3*x31 - 1 = 0</t>
  </si>
  <si>
    <t>x17/x31=3/4</t>
  </si>
  <si>
    <t>LIII Multipolar Principal in l3= 3; LIII-V Bipolar Pyramidal in l5 = 4</t>
  </si>
  <si>
    <t>16*x31/4*x42 - 1 = 0</t>
  </si>
  <si>
    <t>x31/x42=4/16</t>
  </si>
  <si>
    <t>LIII-V Bipolar Pyramidal in l5 = 4; LIV-VI Deep Multipolar Principal in l5= 16</t>
  </si>
  <si>
    <t>3*x42/16*x51 - 1 = 0</t>
  </si>
  <si>
    <t>x42/x51=16/3</t>
  </si>
  <si>
    <t>LIV-VI Deep Multipolar Principal in l5= 16; LVI Multipolar-Pyramidal in L6= 3</t>
  </si>
  <si>
    <t>(((x12/(0.69*(x1+x5+x10+x11+x12+x14)) - 1)^2)*1)</t>
  </si>
  <si>
    <t>x12 = 0.69*(x1+x5+x10+x11+x12+x14)</t>
  </si>
  <si>
    <t>MEC-II stellate = 69% of all MEC II exc</t>
  </si>
  <si>
    <t>Jones</t>
  </si>
  <si>
    <t>x70&gt;=114</t>
  </si>
  <si>
    <t>1 - (x56+x53)/1751</t>
  </si>
  <si>
    <t>x56+x53&gt;=1751</t>
  </si>
  <si>
    <t>x57&gt;=2702</t>
  </si>
  <si>
    <t>x68&gt;=1208</t>
  </si>
  <si>
    <t>x67&gt;=2785</t>
  </si>
  <si>
    <t>x66&gt;=1983</t>
  </si>
  <si>
    <t>x69&gt;=393</t>
  </si>
  <si>
    <t>x52+x54+x55&gt;=2865</t>
  </si>
  <si>
    <t>x58+x59+x62&gt;=2738</t>
  </si>
  <si>
    <t>x65&gt;=323</t>
  </si>
  <si>
    <t>x64&gt;=530</t>
  </si>
  <si>
    <t>x63&gt;=484</t>
  </si>
  <si>
    <t>x70&gt;=1388</t>
  </si>
  <si>
    <t>SOM +</t>
  </si>
  <si>
    <t>x53+x56&gt;=9990</t>
  </si>
  <si>
    <t>x57+x61&gt;=9729</t>
  </si>
  <si>
    <t>x68&gt;=5496</t>
  </si>
  <si>
    <t>x67&gt;=14588</t>
  </si>
  <si>
    <t>x66&gt;=15202</t>
  </si>
  <si>
    <t>x69&gt;=1932</t>
  </si>
  <si>
    <t>x52+x54+x55&gt;=8497</t>
  </si>
  <si>
    <t>x58+x59+x60+x62&gt;=8575</t>
  </si>
  <si>
    <t>x65&gt;=1534</t>
  </si>
  <si>
    <t>x64&gt;=3771</t>
  </si>
  <si>
    <t>x63&gt;=4539</t>
  </si>
  <si>
    <t>x70&gt;=660</t>
  </si>
  <si>
    <t>VIP +</t>
  </si>
  <si>
    <t>x53+x56&gt;=5212</t>
  </si>
  <si>
    <t>x61&gt;=2661</t>
  </si>
  <si>
    <t>x68&gt;=854</t>
  </si>
  <si>
    <t>x67&gt;=1790</t>
  </si>
  <si>
    <t>x66&gt;=1783</t>
  </si>
  <si>
    <t>x69&gt;=810</t>
  </si>
  <si>
    <t>x52+x54+x55&gt;=2536</t>
  </si>
  <si>
    <t>x58+x59+x60+x62&gt;=1532</t>
  </si>
  <si>
    <t>x65&gt;=115</t>
  </si>
  <si>
    <t>x64&gt;=297</t>
  </si>
  <si>
    <t>x63&gt;=549</t>
  </si>
  <si>
    <t>x53+x56+x57+x66+x67+x68+x70&gt;=4718</t>
  </si>
  <si>
    <t>PV + LEC</t>
  </si>
  <si>
    <t>Suppl. Table mouse numbers</t>
  </si>
  <si>
    <t>LEC</t>
  </si>
  <si>
    <t>x52+x54+x55+x58+x59+x62+x63+x64+x65+x69&gt;=10180</t>
  </si>
  <si>
    <t>PV+ MEC</t>
  </si>
  <si>
    <t>x53+x56+x57+x66+x67+x68+x70&gt;=12902</t>
  </si>
  <si>
    <t>CB+ LEC</t>
  </si>
  <si>
    <t>MEC</t>
  </si>
  <si>
    <t>x52+x54+x55+x58+x59+x62+x63+x64+x65+x69&gt;=6051</t>
  </si>
  <si>
    <t>CB+ MEC</t>
  </si>
  <si>
    <t>table 4</t>
  </si>
  <si>
    <t>Table 1</t>
  </si>
  <si>
    <t>x1+x4=524174+106593 = 630767</t>
  </si>
  <si>
    <t>pg 3</t>
  </si>
  <si>
    <t>pg 4</t>
  </si>
  <si>
    <t>pg 209 lower rt</t>
  </si>
  <si>
    <t>fig 3</t>
  </si>
  <si>
    <t>pg 3 top left</t>
  </si>
  <si>
    <t>pg 3 rt</t>
  </si>
  <si>
    <t>pgs 2, 3 rt</t>
  </si>
  <si>
    <t>pgs 3, rt bottom</t>
  </si>
  <si>
    <t>pgs 3, 4 bottom rt</t>
  </si>
  <si>
    <t>pg 10 rt</t>
  </si>
  <si>
    <t>pg 10 rt, pg 13 lft</t>
  </si>
  <si>
    <t>pg 13 lft</t>
  </si>
  <si>
    <t xml:space="preserve">pg 13  </t>
  </si>
  <si>
    <t>pg 13</t>
  </si>
  <si>
    <t>pg 13 and pg 15 left</t>
  </si>
  <si>
    <t>pg 15 left &amp; bottom rt</t>
  </si>
  <si>
    <t>pg 15 bottom rt &amp; pg 16 lft</t>
  </si>
  <si>
    <t>pg 5 rt</t>
  </si>
  <si>
    <t>pg 6 left &amp; pg 8 rt</t>
  </si>
  <si>
    <t>pg 8 rt &amp; 9 left</t>
  </si>
  <si>
    <t>pg 9</t>
  </si>
  <si>
    <t>pg 12</t>
  </si>
  <si>
    <t>pg 3 bottom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</si>
</sst>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1" fontId="2" fillId="0" borderId="0" xfId="0" applyNumberFormat="1" applyFont="1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" fontId="4" fillId="0" borderId="0" xfId="0" applyNumberFormat="1" applyFont="1" applyFill="1" applyAlignment="1">
      <alignment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" fontId="0" fillId="0" borderId="0" xfId="0" applyNumberFormat="1"/>
    <xf numFmtId="0" fontId="0" fillId="0" borderId="1" xfId="0" applyFill="1" applyBorder="1"/>
    <xf numFmtId="0" fontId="0" fillId="0" borderId="0" xfId="0" applyFill="1"/>
    <xf numFmtId="0" fontId="0" fillId="0" borderId="5" xfId="0" applyFill="1" applyBorder="1"/>
    <xf numFmtId="0" fontId="0" fillId="0" borderId="6" xfId="0" applyFill="1" applyBorder="1"/>
    <xf numFmtId="0" fontId="7" fillId="0" borderId="1" xfId="0" applyFont="1" applyFill="1" applyBorder="1" applyAlignment="1">
      <alignment vertical="center" wrapText="1"/>
    </xf>
    <xf numFmtId="1" fontId="0" fillId="0" borderId="1" xfId="0" applyNumberFormat="1" applyFill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4" fillId="0" borderId="2" xfId="0" applyFont="1" applyFill="1" applyBorder="1" applyAlignment="1">
      <alignment horizontal="center" wrapText="1"/>
    </xf>
    <xf numFmtId="0" fontId="8" fillId="0" borderId="7" xfId="0" applyFont="1" applyFill="1" applyBorder="1" applyAlignment="1">
      <alignment vertical="center" wrapText="1"/>
    </xf>
    <xf numFmtId="3" fontId="8" fillId="0" borderId="8" xfId="0" applyNumberFormat="1" applyFont="1" applyFill="1" applyBorder="1" applyAlignment="1">
      <alignment vertical="center" wrapText="1"/>
    </xf>
    <xf numFmtId="0" fontId="8" fillId="0" borderId="9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3" fontId="8" fillId="0" borderId="0" xfId="0" applyNumberFormat="1" applyFont="1" applyFill="1" applyAlignment="1">
      <alignment vertical="center" wrapText="1"/>
    </xf>
    <xf numFmtId="0" fontId="4" fillId="0" borderId="5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wrapText="1"/>
    </xf>
    <xf numFmtId="0" fontId="4" fillId="0" borderId="0" xfId="0" applyFont="1" applyFill="1"/>
    <xf numFmtId="0" fontId="4" fillId="0" borderId="1" xfId="0" applyFont="1" applyFill="1" applyBorder="1"/>
    <xf numFmtId="0" fontId="4" fillId="0" borderId="3" xfId="0" applyFont="1" applyFill="1" applyBorder="1"/>
    <xf numFmtId="0" fontId="4" fillId="0" borderId="10" xfId="0" applyFont="1" applyFill="1" applyBorder="1"/>
    <xf numFmtId="0" fontId="2" fillId="0" borderId="0" xfId="0" applyFont="1" applyFill="1"/>
    <xf numFmtId="0" fontId="5" fillId="0" borderId="0" xfId="0" applyFont="1" applyFill="1" applyAlignment="1">
      <alignment vertic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1" xfId="0" applyNumberFormat="1" applyBorder="1" applyAlignment="1">
      <alignment wrapText="1"/>
    </xf>
    <xf numFmtId="1" fontId="1" fillId="0" borderId="0" xfId="0" applyNumberFormat="1" applyFont="1"/>
    <xf numFmtId="0" fontId="4" fillId="2" borderId="1" xfId="0" applyFont="1" applyFill="1" applyBorder="1" applyAlignment="1">
      <alignment wrapText="1"/>
    </xf>
    <xf numFmtId="1" fontId="4" fillId="0" borderId="0" xfId="0" applyNumberFormat="1" applyFont="1"/>
    <xf numFmtId="2" fontId="4" fillId="0" borderId="1" xfId="0" applyNumberFormat="1" applyFont="1" applyBorder="1" applyAlignment="1">
      <alignment wrapText="1"/>
    </xf>
    <xf numFmtId="164" fontId="4" fillId="0" borderId="0" xfId="0" applyNumberFormat="1" applyFont="1" applyAlignment="1">
      <alignment wrapText="1"/>
    </xf>
    <xf numFmtId="1" fontId="4" fillId="0" borderId="0" xfId="0" applyNumberFormat="1" applyFont="1" applyAlignment="1">
      <alignment wrapText="1"/>
    </xf>
    <xf numFmtId="1" fontId="4" fillId="0" borderId="0" xfId="0" applyNumberFormat="1" applyFont="1" applyFill="1"/>
    <xf numFmtId="1" fontId="4" fillId="0" borderId="1" xfId="0" applyNumberFormat="1" applyFont="1" applyFill="1" applyBorder="1"/>
    <xf numFmtId="1" fontId="4" fillId="0" borderId="1" xfId="0" applyNumberFormat="1" applyFont="1" applyFill="1" applyBorder="1" applyAlignment="1">
      <alignment wrapText="1"/>
    </xf>
    <xf numFmtId="1" fontId="4" fillId="0" borderId="1" xfId="0" applyNumberFormat="1" applyFont="1" applyFill="1" applyBorder="1" applyAlignment="1">
      <alignment horizontal="center" wrapText="1"/>
    </xf>
    <xf numFmtId="1" fontId="4" fillId="0" borderId="3" xfId="0" applyNumberFormat="1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2" fontId="4" fillId="0" borderId="0" xfId="0" applyNumberFormat="1" applyFont="1" applyFill="1" applyAlignment="1">
      <alignment wrapText="1"/>
    </xf>
    <xf numFmtId="0" fontId="2" fillId="0" borderId="2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wrapText="1"/>
    </xf>
    <xf numFmtId="0" fontId="4" fillId="0" borderId="0" xfId="0" applyFont="1" applyFill="1" applyAlignment="1">
      <alignment horizontal="center" wrapText="1"/>
    </xf>
    <xf numFmtId="0" fontId="4" fillId="0" borderId="9" xfId="0" applyFont="1" applyFill="1" applyBorder="1" applyAlignment="1">
      <alignment wrapText="1"/>
    </xf>
    <xf numFmtId="0" fontId="4" fillId="0" borderId="7" xfId="0" applyFont="1" applyFill="1" applyBorder="1" applyAlignment="1">
      <alignment wrapText="1"/>
    </xf>
    <xf numFmtId="3" fontId="4" fillId="0" borderId="0" xfId="0" applyNumberFormat="1" applyFont="1" applyFill="1" applyAlignment="1">
      <alignment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3" fontId="9" fillId="0" borderId="1" xfId="0" applyNumberFormat="1" applyFont="1" applyFill="1" applyBorder="1" applyAlignment="1">
      <alignment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0" fontId="2" fillId="0" borderId="13" xfId="0" applyFont="1" applyFill="1" applyBorder="1"/>
    <xf numFmtId="0" fontId="2" fillId="0" borderId="3" xfId="0" applyFont="1" applyFill="1" applyBorder="1"/>
    <xf numFmtId="0" fontId="2" fillId="0" borderId="14" xfId="0" applyFont="1" applyFill="1" applyBorder="1"/>
    <xf numFmtId="0" fontId="2" fillId="0" borderId="1" xfId="0" applyFont="1" applyFill="1" applyBorder="1"/>
    <xf numFmtId="0" fontId="4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4" fillId="0" borderId="15" xfId="0" applyFont="1" applyFill="1" applyBorder="1" applyAlignment="1">
      <alignment horizontal="center" wrapText="1"/>
    </xf>
    <xf numFmtId="0" fontId="4" fillId="0" borderId="11" xfId="0" applyFont="1" applyFill="1" applyBorder="1" applyAlignment="1">
      <alignment horizontal="center" wrapText="1"/>
    </xf>
    <xf numFmtId="0" fontId="4" fillId="0" borderId="16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quotePrefix="1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1" fontId="2" fillId="0" borderId="1" xfId="0" applyNumberFormat="1" applyFont="1" applyFill="1" applyBorder="1"/>
    <xf numFmtId="0" fontId="4" fillId="0" borderId="1" xfId="0" applyFont="1" applyFill="1" applyBorder="1" applyAlignment="1">
      <alignment horizontal="left" wrapText="1"/>
    </xf>
    <xf numFmtId="0" fontId="4" fillId="0" borderId="11" xfId="0" applyFont="1" applyFill="1" applyBorder="1" applyAlignment="1">
      <alignment wrapText="1"/>
    </xf>
    <xf numFmtId="3" fontId="8" fillId="0" borderId="1" xfId="0" applyNumberFormat="1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706D-2CB8-41F9-9BF0-9A2A00D2947A}">
  <dimension ref="A1:K116"/>
  <sheetViews>
    <sheetView topLeftCell="C41" workbookViewId="0">
      <selection activeCell="G45" sqref="G45"/>
    </sheetView>
  </sheetViews>
  <sheetFormatPr defaultColWidth="8.83984375" defaultRowHeight="15.6" x14ac:dyDescent="0.55000000000000004"/>
  <cols>
    <col min="1" max="1" width="8.15625" style="4" bestFit="1" customWidth="1"/>
    <col min="2" max="2" width="57.62890625" style="5" customWidth="1"/>
    <col min="3" max="3" width="60.47265625" style="5" customWidth="1"/>
    <col min="4" max="4" width="44.9453125" style="5" customWidth="1"/>
    <col min="5" max="5" width="11.05078125" style="6" customWidth="1"/>
    <col min="6" max="6" width="17.734375" style="6" customWidth="1"/>
    <col min="7" max="7" width="15.9453125" style="6" customWidth="1"/>
    <col min="8" max="10" width="8.83984375" style="6"/>
    <col min="11" max="11" width="16.9453125" style="6" bestFit="1" customWidth="1"/>
    <col min="12" max="16384" width="8.83984375" style="7"/>
  </cols>
  <sheetData>
    <row r="1" spans="1:11" s="3" customFormat="1" ht="45" customHeight="1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46.8" x14ac:dyDescent="0.55000000000000004">
      <c r="A2" s="4">
        <v>1</v>
      </c>
      <c r="B2" s="5" t="s">
        <v>11</v>
      </c>
      <c r="C2" s="5" t="s">
        <v>12</v>
      </c>
      <c r="D2" s="5" t="s">
        <v>13</v>
      </c>
      <c r="E2" s="6" t="s">
        <v>14</v>
      </c>
      <c r="F2" s="6" t="s">
        <v>15</v>
      </c>
      <c r="G2" s="6" t="s">
        <v>16</v>
      </c>
      <c r="H2" s="6" t="s">
        <v>17</v>
      </c>
    </row>
    <row r="3" spans="1:11" ht="28.8" x14ac:dyDescent="0.55000000000000004">
      <c r="A3" s="4">
        <v>1</v>
      </c>
      <c r="B3" s="5" t="s">
        <v>18</v>
      </c>
      <c r="C3" s="5" t="s">
        <v>19</v>
      </c>
      <c r="D3" s="5" t="s">
        <v>20</v>
      </c>
      <c r="E3" s="6" t="s">
        <v>21</v>
      </c>
      <c r="F3" s="6" t="s">
        <v>22</v>
      </c>
      <c r="H3" s="6" t="s">
        <v>17</v>
      </c>
      <c r="I3" s="6" t="s">
        <v>23</v>
      </c>
    </row>
    <row r="4" spans="1:11" ht="28.8" x14ac:dyDescent="0.55000000000000004">
      <c r="A4" s="4">
        <v>1</v>
      </c>
      <c r="B4" s="5" t="s">
        <v>24</v>
      </c>
      <c r="C4" s="5" t="s">
        <v>25</v>
      </c>
      <c r="D4" s="5" t="s">
        <v>26</v>
      </c>
      <c r="E4" s="6" t="s">
        <v>27</v>
      </c>
      <c r="F4" s="6" t="s">
        <v>28</v>
      </c>
      <c r="H4" s="6" t="s">
        <v>29</v>
      </c>
      <c r="J4" s="6" t="s">
        <v>30</v>
      </c>
    </row>
    <row r="5" spans="1:11" ht="28.8" x14ac:dyDescent="0.55000000000000004">
      <c r="A5" s="4">
        <v>1</v>
      </c>
      <c r="B5" s="5" t="s">
        <v>31</v>
      </c>
      <c r="C5" s="5" t="s">
        <v>32</v>
      </c>
      <c r="D5" s="5" t="s">
        <v>33</v>
      </c>
      <c r="E5" s="6" t="s">
        <v>34</v>
      </c>
      <c r="F5" s="6" t="s">
        <v>35</v>
      </c>
      <c r="H5" s="6" t="s">
        <v>29</v>
      </c>
      <c r="J5" s="6" t="s">
        <v>30</v>
      </c>
    </row>
    <row r="6" spans="1:11" ht="43.2" x14ac:dyDescent="0.55000000000000004">
      <c r="A6" s="4">
        <v>1</v>
      </c>
      <c r="B6" s="5" t="s">
        <v>36</v>
      </c>
      <c r="C6" s="5" t="s">
        <v>37</v>
      </c>
      <c r="D6" s="5" t="s">
        <v>38</v>
      </c>
      <c r="E6" s="6" t="s">
        <v>39</v>
      </c>
      <c r="F6" s="6" t="s">
        <v>40</v>
      </c>
      <c r="H6" s="6" t="s">
        <v>17</v>
      </c>
      <c r="I6" s="6" t="s">
        <v>23</v>
      </c>
      <c r="J6" s="6" t="s">
        <v>17</v>
      </c>
    </row>
    <row r="7" spans="1:11" ht="43.2" x14ac:dyDescent="0.55000000000000004">
      <c r="A7" s="4">
        <v>1</v>
      </c>
      <c r="B7" s="5" t="s">
        <v>41</v>
      </c>
      <c r="C7" s="5" t="s">
        <v>42</v>
      </c>
      <c r="D7" s="5" t="s">
        <v>43</v>
      </c>
      <c r="E7" s="6" t="s">
        <v>44</v>
      </c>
      <c r="F7" s="6" t="s">
        <v>45</v>
      </c>
      <c r="H7" s="6" t="s">
        <v>46</v>
      </c>
      <c r="I7" s="6" t="s">
        <v>47</v>
      </c>
      <c r="K7" s="6" t="s">
        <v>48</v>
      </c>
    </row>
    <row r="8" spans="1:11" ht="57.6" x14ac:dyDescent="0.55000000000000004">
      <c r="A8" s="4">
        <v>1</v>
      </c>
      <c r="B8" s="5" t="s">
        <v>49</v>
      </c>
      <c r="C8" s="5" t="s">
        <v>50</v>
      </c>
      <c r="D8" s="5" t="s">
        <v>51</v>
      </c>
      <c r="E8" s="6" t="s">
        <v>52</v>
      </c>
      <c r="F8" s="6" t="s">
        <v>45</v>
      </c>
      <c r="H8" s="6" t="s">
        <v>53</v>
      </c>
      <c r="I8" s="6" t="s">
        <v>54</v>
      </c>
    </row>
    <row r="9" spans="1:11" ht="43.2" x14ac:dyDescent="0.55000000000000004">
      <c r="A9" s="4">
        <v>1</v>
      </c>
      <c r="B9" s="5" t="s">
        <v>55</v>
      </c>
      <c r="C9" s="5" t="s">
        <v>56</v>
      </c>
      <c r="D9" s="5" t="s">
        <v>57</v>
      </c>
      <c r="E9" s="6" t="s">
        <v>58</v>
      </c>
      <c r="F9" s="6" t="s">
        <v>59</v>
      </c>
      <c r="H9" s="6" t="s">
        <v>53</v>
      </c>
      <c r="I9" s="6" t="s">
        <v>60</v>
      </c>
      <c r="J9" s="6" t="s">
        <v>61</v>
      </c>
      <c r="K9" s="6" t="s">
        <v>62</v>
      </c>
    </row>
    <row r="10" spans="1:11" ht="43.2" x14ac:dyDescent="0.55000000000000004">
      <c r="A10" s="4">
        <v>1</v>
      </c>
      <c r="B10" s="5" t="s">
        <v>63</v>
      </c>
      <c r="C10" s="5" t="s">
        <v>64</v>
      </c>
      <c r="D10" s="5" t="s">
        <v>65</v>
      </c>
      <c r="E10" s="6" t="s">
        <v>58</v>
      </c>
      <c r="F10" s="6" t="s">
        <v>59</v>
      </c>
      <c r="H10" s="6" t="s">
        <v>29</v>
      </c>
      <c r="I10" s="6" t="s">
        <v>66</v>
      </c>
      <c r="J10" s="6" t="s">
        <v>61</v>
      </c>
      <c r="K10" s="6" t="s">
        <v>67</v>
      </c>
    </row>
    <row r="11" spans="1:11" ht="31.2" x14ac:dyDescent="0.55000000000000004">
      <c r="A11" s="4">
        <v>1</v>
      </c>
      <c r="B11" s="5" t="s">
        <v>68</v>
      </c>
      <c r="C11" s="5" t="s">
        <v>69</v>
      </c>
      <c r="D11" s="5" t="s">
        <v>70</v>
      </c>
      <c r="E11" s="6" t="s">
        <v>71</v>
      </c>
      <c r="F11" s="6" t="s">
        <v>72</v>
      </c>
      <c r="H11" s="6" t="s">
        <v>53</v>
      </c>
      <c r="I11" s="6" t="s">
        <v>60</v>
      </c>
      <c r="J11" s="6" t="s">
        <v>61</v>
      </c>
      <c r="K11" s="6" t="s">
        <v>73</v>
      </c>
    </row>
    <row r="12" spans="1:11" ht="31.2" x14ac:dyDescent="0.55000000000000004">
      <c r="A12" s="4">
        <v>1</v>
      </c>
      <c r="B12" s="5" t="s">
        <v>74</v>
      </c>
      <c r="C12" s="5" t="s">
        <v>75</v>
      </c>
      <c r="D12" s="5" t="s">
        <v>76</v>
      </c>
      <c r="E12" s="6" t="s">
        <v>71</v>
      </c>
      <c r="F12" s="6" t="s">
        <v>72</v>
      </c>
      <c r="H12" s="6" t="s">
        <v>53</v>
      </c>
      <c r="I12" s="6" t="s">
        <v>60</v>
      </c>
      <c r="J12" s="6" t="s">
        <v>61</v>
      </c>
      <c r="K12" s="6" t="s">
        <v>77</v>
      </c>
    </row>
    <row r="13" spans="1:11" ht="28.8" x14ac:dyDescent="0.55000000000000004">
      <c r="A13" s="4">
        <v>1</v>
      </c>
      <c r="B13" s="5" t="s">
        <v>78</v>
      </c>
      <c r="C13" s="5" t="s">
        <v>79</v>
      </c>
      <c r="D13" s="5" t="s">
        <v>80</v>
      </c>
      <c r="E13" s="6" t="s">
        <v>71</v>
      </c>
      <c r="F13" s="6" t="s">
        <v>72</v>
      </c>
      <c r="H13" s="6" t="s">
        <v>53</v>
      </c>
      <c r="I13" s="6" t="s">
        <v>17</v>
      </c>
      <c r="K13" s="6" t="s">
        <v>77</v>
      </c>
    </row>
    <row r="14" spans="1:11" ht="28.8" x14ac:dyDescent="0.55000000000000004">
      <c r="A14" s="4">
        <v>1</v>
      </c>
      <c r="B14" s="5" t="s">
        <v>81</v>
      </c>
      <c r="C14" s="5" t="s">
        <v>82</v>
      </c>
      <c r="D14" s="5" t="s">
        <v>83</v>
      </c>
      <c r="E14" s="6" t="s">
        <v>71</v>
      </c>
      <c r="F14" s="6" t="s">
        <v>72</v>
      </c>
      <c r="H14" s="6" t="s">
        <v>53</v>
      </c>
      <c r="I14" s="6" t="s">
        <v>84</v>
      </c>
      <c r="J14" s="6" t="s">
        <v>61</v>
      </c>
    </row>
    <row r="15" spans="1:11" ht="57.6" x14ac:dyDescent="0.55000000000000004">
      <c r="A15" s="4">
        <v>1</v>
      </c>
      <c r="B15" s="5" t="s">
        <v>85</v>
      </c>
      <c r="C15" s="5" t="s">
        <v>86</v>
      </c>
      <c r="D15" s="5" t="s">
        <v>87</v>
      </c>
      <c r="E15" s="6" t="s">
        <v>88</v>
      </c>
      <c r="F15" s="6" t="s">
        <v>89</v>
      </c>
      <c r="H15" s="6" t="s">
        <v>17</v>
      </c>
      <c r="I15" s="6" t="s">
        <v>90</v>
      </c>
      <c r="J15" s="6" t="s">
        <v>91</v>
      </c>
      <c r="K15" s="6" t="s">
        <v>92</v>
      </c>
    </row>
    <row r="16" spans="1:11" ht="31.2" customHeight="1" x14ac:dyDescent="0.55000000000000004">
      <c r="A16" s="4">
        <v>10</v>
      </c>
      <c r="B16" s="5" t="s">
        <v>93</v>
      </c>
      <c r="C16" s="5" t="s">
        <v>94</v>
      </c>
      <c r="D16" s="5" t="s">
        <v>95</v>
      </c>
      <c r="E16" s="6" t="s">
        <v>96</v>
      </c>
      <c r="F16" s="6" t="s">
        <v>97</v>
      </c>
      <c r="H16" s="6" t="s">
        <v>29</v>
      </c>
    </row>
    <row r="17" spans="1:8" ht="31.2" x14ac:dyDescent="0.55000000000000004">
      <c r="A17" s="4">
        <v>10</v>
      </c>
      <c r="B17" s="5" t="s">
        <v>98</v>
      </c>
      <c r="C17" s="5" t="s">
        <v>99</v>
      </c>
      <c r="D17" s="5" t="s">
        <v>100</v>
      </c>
      <c r="E17" s="6" t="s">
        <v>96</v>
      </c>
      <c r="F17" s="6" t="s">
        <v>97</v>
      </c>
      <c r="H17" s="6" t="s">
        <v>29</v>
      </c>
    </row>
    <row r="18" spans="1:8" ht="62.4" x14ac:dyDescent="0.55000000000000004">
      <c r="A18" s="4">
        <v>1</v>
      </c>
      <c r="B18" s="5" t="s">
        <v>101</v>
      </c>
      <c r="C18" s="5" t="s">
        <v>102</v>
      </c>
      <c r="D18" s="5" t="s">
        <v>103</v>
      </c>
      <c r="E18" s="6" t="s">
        <v>96</v>
      </c>
      <c r="F18" s="6" t="s">
        <v>104</v>
      </c>
      <c r="H18" s="6" t="s">
        <v>61</v>
      </c>
    </row>
    <row r="19" spans="1:8" ht="31.2" x14ac:dyDescent="0.55000000000000004">
      <c r="A19" s="4">
        <v>1</v>
      </c>
      <c r="B19" s="5" t="s">
        <v>105</v>
      </c>
      <c r="C19" s="5" t="s">
        <v>106</v>
      </c>
      <c r="D19" s="5" t="s">
        <v>107</v>
      </c>
      <c r="E19" s="6" t="s">
        <v>96</v>
      </c>
      <c r="F19" s="6" t="s">
        <v>104</v>
      </c>
      <c r="H19" s="6" t="s">
        <v>53</v>
      </c>
    </row>
    <row r="20" spans="1:8" ht="31.2" x14ac:dyDescent="0.55000000000000004">
      <c r="A20" s="4">
        <v>1</v>
      </c>
      <c r="B20" s="5" t="s">
        <v>108</v>
      </c>
      <c r="C20" s="5" t="s">
        <v>109</v>
      </c>
      <c r="D20" s="5" t="s">
        <v>110</v>
      </c>
      <c r="E20" s="6" t="s">
        <v>96</v>
      </c>
      <c r="F20" s="6" t="s">
        <v>104</v>
      </c>
      <c r="H20" s="6" t="s">
        <v>111</v>
      </c>
    </row>
    <row r="21" spans="1:8" ht="28.8" x14ac:dyDescent="0.55000000000000004">
      <c r="A21" s="4">
        <v>10</v>
      </c>
      <c r="B21" s="5" t="s">
        <v>112</v>
      </c>
      <c r="C21" s="5" t="s">
        <v>113</v>
      </c>
      <c r="D21" s="5" t="s">
        <v>114</v>
      </c>
      <c r="E21" s="6" t="s">
        <v>115</v>
      </c>
      <c r="F21" s="6" t="s">
        <v>116</v>
      </c>
      <c r="H21" s="6" t="s">
        <v>29</v>
      </c>
    </row>
    <row r="22" spans="1:8" ht="31.2" x14ac:dyDescent="0.55000000000000004">
      <c r="A22" s="4">
        <v>10</v>
      </c>
      <c r="B22" s="5" t="s">
        <v>117</v>
      </c>
      <c r="C22" s="5" t="s">
        <v>118</v>
      </c>
      <c r="D22" s="5" t="s">
        <v>119</v>
      </c>
      <c r="E22" s="6" t="s">
        <v>115</v>
      </c>
      <c r="F22" s="6" t="s">
        <v>120</v>
      </c>
      <c r="H22" s="6" t="s">
        <v>29</v>
      </c>
    </row>
    <row r="23" spans="1:8" ht="28.8" x14ac:dyDescent="0.55000000000000004">
      <c r="A23" s="4">
        <v>10</v>
      </c>
      <c r="B23" s="5" t="s">
        <v>121</v>
      </c>
      <c r="C23" s="5" t="s">
        <v>122</v>
      </c>
      <c r="D23" s="5" t="s">
        <v>123</v>
      </c>
      <c r="E23" s="6" t="s">
        <v>115</v>
      </c>
      <c r="F23" s="6" t="s">
        <v>120</v>
      </c>
      <c r="H23" s="6" t="s">
        <v>29</v>
      </c>
    </row>
    <row r="24" spans="1:8" ht="57.6" x14ac:dyDescent="0.55000000000000004">
      <c r="A24" s="4">
        <v>10</v>
      </c>
      <c r="B24" s="5" t="s">
        <v>124</v>
      </c>
      <c r="C24" s="5" t="s">
        <v>125</v>
      </c>
      <c r="D24" s="5" t="s">
        <v>126</v>
      </c>
      <c r="E24" s="6" t="s">
        <v>127</v>
      </c>
      <c r="F24" s="6" t="s">
        <v>128</v>
      </c>
      <c r="H24" s="6" t="s">
        <v>46</v>
      </c>
    </row>
    <row r="25" spans="1:8" ht="31.2" x14ac:dyDescent="0.55000000000000004">
      <c r="A25" s="4">
        <v>10</v>
      </c>
      <c r="B25" s="5" t="s">
        <v>129</v>
      </c>
      <c r="C25" s="5" t="s">
        <v>130</v>
      </c>
      <c r="D25" s="5" t="s">
        <v>131</v>
      </c>
      <c r="E25" s="6" t="s">
        <v>132</v>
      </c>
      <c r="F25" s="6" t="s">
        <v>133</v>
      </c>
      <c r="H25" s="6" t="s">
        <v>46</v>
      </c>
    </row>
    <row r="26" spans="1:8" ht="100.8" x14ac:dyDescent="0.55000000000000004">
      <c r="A26" s="4">
        <v>10</v>
      </c>
      <c r="B26" s="5" t="s">
        <v>134</v>
      </c>
      <c r="C26" s="5" t="s">
        <v>135</v>
      </c>
      <c r="D26" s="5" t="s">
        <v>136</v>
      </c>
      <c r="E26" s="6" t="s">
        <v>137</v>
      </c>
      <c r="F26" s="6" t="s">
        <v>442</v>
      </c>
      <c r="G26" s="6" t="s">
        <v>138</v>
      </c>
      <c r="H26" s="6" t="s">
        <v>17</v>
      </c>
    </row>
    <row r="27" spans="1:8" ht="57.6" x14ac:dyDescent="0.55000000000000004">
      <c r="A27" s="4">
        <v>10</v>
      </c>
      <c r="B27" s="5" t="s">
        <v>139</v>
      </c>
      <c r="C27" s="5" t="s">
        <v>140</v>
      </c>
      <c r="D27" s="5" t="s">
        <v>141</v>
      </c>
      <c r="E27" s="6" t="s">
        <v>137</v>
      </c>
      <c r="F27" s="6" t="s">
        <v>442</v>
      </c>
      <c r="G27" s="6" t="s">
        <v>142</v>
      </c>
      <c r="H27" s="6" t="s">
        <v>29</v>
      </c>
    </row>
    <row r="28" spans="1:8" ht="72" x14ac:dyDescent="0.55000000000000004">
      <c r="A28" s="4">
        <v>1</v>
      </c>
      <c r="B28" s="5" t="s">
        <v>143</v>
      </c>
      <c r="C28" s="5" t="s">
        <v>144</v>
      </c>
      <c r="D28" s="5" t="s">
        <v>145</v>
      </c>
      <c r="E28" s="6" t="s">
        <v>146</v>
      </c>
      <c r="F28" s="6" t="s">
        <v>436</v>
      </c>
      <c r="G28" s="6" t="s">
        <v>147</v>
      </c>
      <c r="H28" s="6" t="s">
        <v>46</v>
      </c>
    </row>
    <row r="29" spans="1:8" ht="46.8" x14ac:dyDescent="0.55000000000000004">
      <c r="A29" s="4">
        <v>10</v>
      </c>
      <c r="B29" s="5" t="s">
        <v>148</v>
      </c>
      <c r="C29" s="5" t="s">
        <v>149</v>
      </c>
      <c r="D29" s="5" t="s">
        <v>150</v>
      </c>
      <c r="E29" s="6" t="s">
        <v>151</v>
      </c>
      <c r="F29" s="6" t="s">
        <v>2584</v>
      </c>
      <c r="H29" s="6" t="s">
        <v>46</v>
      </c>
    </row>
    <row r="30" spans="1:8" ht="46.8" x14ac:dyDescent="0.55000000000000004">
      <c r="A30" s="4">
        <v>10</v>
      </c>
      <c r="B30" s="5" t="s">
        <v>152</v>
      </c>
      <c r="C30" s="5" t="s">
        <v>153</v>
      </c>
      <c r="D30" s="5" t="s">
        <v>154</v>
      </c>
      <c r="E30" s="6" t="s">
        <v>155</v>
      </c>
      <c r="F30" s="6" t="s">
        <v>1439</v>
      </c>
      <c r="H30" s="6" t="s">
        <v>46</v>
      </c>
    </row>
    <row r="31" spans="1:8" ht="46.8" x14ac:dyDescent="0.55000000000000004">
      <c r="A31" s="4">
        <v>10</v>
      </c>
      <c r="B31" s="5" t="s">
        <v>156</v>
      </c>
      <c r="C31" s="5" t="s">
        <v>157</v>
      </c>
      <c r="D31" s="5" t="s">
        <v>158</v>
      </c>
      <c r="E31" s="6" t="s">
        <v>159</v>
      </c>
      <c r="F31" s="6" t="s">
        <v>807</v>
      </c>
      <c r="H31" s="6" t="s">
        <v>46</v>
      </c>
    </row>
    <row r="32" spans="1:8" ht="46.8" x14ac:dyDescent="0.55000000000000004">
      <c r="A32" s="4">
        <v>10</v>
      </c>
      <c r="B32" s="5" t="s">
        <v>160</v>
      </c>
      <c r="C32" s="5" t="s">
        <v>161</v>
      </c>
      <c r="D32" s="5" t="s">
        <v>162</v>
      </c>
      <c r="E32" s="6" t="s">
        <v>163</v>
      </c>
      <c r="F32" s="6" t="s">
        <v>1804</v>
      </c>
      <c r="H32" s="6" t="s">
        <v>46</v>
      </c>
    </row>
    <row r="33" spans="1:8" ht="46.8" x14ac:dyDescent="0.55000000000000004">
      <c r="A33" s="4">
        <v>10</v>
      </c>
      <c r="B33" s="5" t="s">
        <v>164</v>
      </c>
      <c r="C33" s="5" t="s">
        <v>165</v>
      </c>
      <c r="D33" s="5" t="s">
        <v>166</v>
      </c>
      <c r="E33" s="6" t="s">
        <v>167</v>
      </c>
      <c r="F33" s="6" t="s">
        <v>1804</v>
      </c>
      <c r="H33" s="6" t="s">
        <v>46</v>
      </c>
    </row>
    <row r="34" spans="1:8" ht="46.8" x14ac:dyDescent="0.55000000000000004">
      <c r="A34" s="4">
        <v>10</v>
      </c>
      <c r="B34" s="5" t="s">
        <v>168</v>
      </c>
      <c r="C34" s="5" t="s">
        <v>125</v>
      </c>
      <c r="D34" s="5" t="s">
        <v>126</v>
      </c>
      <c r="E34" s="6" t="s">
        <v>169</v>
      </c>
      <c r="F34" s="6" t="s">
        <v>1439</v>
      </c>
      <c r="H34" s="6" t="s">
        <v>46</v>
      </c>
    </row>
    <row r="35" spans="1:8" ht="46.8" x14ac:dyDescent="0.55000000000000004">
      <c r="A35" s="4">
        <v>10</v>
      </c>
      <c r="B35" s="5" t="s">
        <v>170</v>
      </c>
      <c r="C35" s="5" t="s">
        <v>171</v>
      </c>
      <c r="D35" s="5" t="s">
        <v>172</v>
      </c>
      <c r="E35" s="6" t="s">
        <v>173</v>
      </c>
      <c r="F35" s="6" t="s">
        <v>2585</v>
      </c>
      <c r="H35" s="6" t="s">
        <v>46</v>
      </c>
    </row>
    <row r="36" spans="1:8" ht="46.8" x14ac:dyDescent="0.55000000000000004">
      <c r="A36" s="4">
        <v>10</v>
      </c>
      <c r="B36" s="5" t="s">
        <v>174</v>
      </c>
      <c r="C36" s="5" t="s">
        <v>175</v>
      </c>
      <c r="D36" s="5" t="s">
        <v>176</v>
      </c>
      <c r="E36" s="6" t="s">
        <v>177</v>
      </c>
      <c r="F36" s="6" t="s">
        <v>1439</v>
      </c>
      <c r="H36" s="6" t="s">
        <v>46</v>
      </c>
    </row>
    <row r="37" spans="1:8" ht="72" x14ac:dyDescent="0.55000000000000004">
      <c r="A37" s="4">
        <v>1</v>
      </c>
      <c r="B37" s="5" t="s">
        <v>178</v>
      </c>
      <c r="C37" s="5" t="s">
        <v>179</v>
      </c>
      <c r="D37" s="5" t="s">
        <v>180</v>
      </c>
      <c r="E37" s="6" t="s">
        <v>146</v>
      </c>
      <c r="F37" s="6" t="s">
        <v>436</v>
      </c>
      <c r="H37" s="6" t="s">
        <v>46</v>
      </c>
    </row>
    <row r="38" spans="1:8" ht="31.2" x14ac:dyDescent="0.55000000000000004">
      <c r="A38" s="4">
        <v>10</v>
      </c>
      <c r="B38" s="5" t="s">
        <v>181</v>
      </c>
      <c r="C38" s="5" t="s">
        <v>182</v>
      </c>
      <c r="D38" s="5" t="s">
        <v>183</v>
      </c>
      <c r="E38" s="6" t="s">
        <v>184</v>
      </c>
      <c r="F38" s="6" t="s">
        <v>807</v>
      </c>
      <c r="H38" s="6" t="s">
        <v>29</v>
      </c>
    </row>
    <row r="39" spans="1:8" ht="31.2" x14ac:dyDescent="0.55000000000000004">
      <c r="A39" s="4">
        <v>10</v>
      </c>
      <c r="B39" s="5" t="s">
        <v>185</v>
      </c>
      <c r="C39" s="5" t="s">
        <v>186</v>
      </c>
      <c r="D39" s="5" t="s">
        <v>187</v>
      </c>
      <c r="E39" s="6" t="s">
        <v>167</v>
      </c>
      <c r="F39" s="6" t="s">
        <v>1804</v>
      </c>
      <c r="H39" s="6" t="s">
        <v>29</v>
      </c>
    </row>
    <row r="40" spans="1:8" ht="31.2" x14ac:dyDescent="0.55000000000000004">
      <c r="A40" s="4">
        <v>10</v>
      </c>
      <c r="B40" s="5" t="s">
        <v>188</v>
      </c>
      <c r="C40" s="5" t="s">
        <v>189</v>
      </c>
      <c r="D40" s="5" t="s">
        <v>190</v>
      </c>
      <c r="E40" s="6" t="s">
        <v>191</v>
      </c>
      <c r="F40" s="6" t="s">
        <v>807</v>
      </c>
      <c r="H40" s="6" t="s">
        <v>29</v>
      </c>
    </row>
    <row r="41" spans="1:8" ht="31.2" x14ac:dyDescent="0.55000000000000004">
      <c r="A41" s="4">
        <v>10</v>
      </c>
      <c r="B41" s="5" t="s">
        <v>192</v>
      </c>
      <c r="C41" s="5" t="s">
        <v>193</v>
      </c>
      <c r="D41" s="5" t="s">
        <v>194</v>
      </c>
      <c r="E41" s="6" t="s">
        <v>195</v>
      </c>
      <c r="F41" s="6" t="s">
        <v>2586</v>
      </c>
      <c r="H41" s="6" t="s">
        <v>29</v>
      </c>
    </row>
    <row r="42" spans="1:8" ht="31.2" x14ac:dyDescent="0.55000000000000004">
      <c r="A42" s="4">
        <v>10</v>
      </c>
      <c r="B42" s="5" t="s">
        <v>196</v>
      </c>
      <c r="C42" s="5" t="s">
        <v>197</v>
      </c>
      <c r="D42" s="5" t="s">
        <v>198</v>
      </c>
      <c r="E42" s="6" t="s">
        <v>199</v>
      </c>
      <c r="F42" s="6" t="s">
        <v>807</v>
      </c>
      <c r="H42" s="6" t="s">
        <v>29</v>
      </c>
    </row>
    <row r="43" spans="1:8" ht="31.2" x14ac:dyDescent="0.55000000000000004">
      <c r="A43" s="4">
        <v>10</v>
      </c>
      <c r="B43" s="5" t="s">
        <v>200</v>
      </c>
      <c r="C43" s="5" t="s">
        <v>201</v>
      </c>
      <c r="D43" s="5" t="s">
        <v>202</v>
      </c>
      <c r="E43" s="6" t="s">
        <v>169</v>
      </c>
      <c r="F43" s="6" t="s">
        <v>1439</v>
      </c>
      <c r="H43" s="6" t="s">
        <v>29</v>
      </c>
    </row>
    <row r="44" spans="1:8" ht="31.2" x14ac:dyDescent="0.55000000000000004">
      <c r="A44" s="4">
        <v>10</v>
      </c>
      <c r="B44" s="5" t="s">
        <v>203</v>
      </c>
      <c r="C44" s="5" t="s">
        <v>204</v>
      </c>
      <c r="D44" s="5" t="s">
        <v>205</v>
      </c>
      <c r="E44" s="6" t="s">
        <v>159</v>
      </c>
      <c r="F44" s="6" t="s">
        <v>807</v>
      </c>
      <c r="H44" s="6" t="s">
        <v>29</v>
      </c>
    </row>
    <row r="45" spans="1:8" ht="72" x14ac:dyDescent="0.55000000000000004">
      <c r="A45" s="4">
        <v>1</v>
      </c>
      <c r="B45" s="5" t="s">
        <v>206</v>
      </c>
      <c r="C45" s="5" t="s">
        <v>207</v>
      </c>
      <c r="D45" s="5" t="s">
        <v>208</v>
      </c>
      <c r="E45" s="6" t="s">
        <v>146</v>
      </c>
      <c r="F45" s="6" t="s">
        <v>436</v>
      </c>
    </row>
    <row r="46" spans="1:8" ht="72" x14ac:dyDescent="0.55000000000000004">
      <c r="A46" s="4">
        <v>1</v>
      </c>
      <c r="B46" s="5" t="s">
        <v>209</v>
      </c>
      <c r="C46" s="5" t="s">
        <v>210</v>
      </c>
      <c r="D46" s="5" t="s">
        <v>211</v>
      </c>
      <c r="E46" s="6" t="s">
        <v>146</v>
      </c>
      <c r="F46" s="6" t="s">
        <v>436</v>
      </c>
      <c r="H46" s="6" t="s">
        <v>29</v>
      </c>
    </row>
    <row r="47" spans="1:8" ht="72" x14ac:dyDescent="0.55000000000000004">
      <c r="A47" s="4">
        <v>1</v>
      </c>
      <c r="B47" s="5" t="s">
        <v>212</v>
      </c>
      <c r="C47" s="5" t="s">
        <v>213</v>
      </c>
      <c r="D47" s="5" t="s">
        <v>214</v>
      </c>
      <c r="E47" s="6" t="s">
        <v>146</v>
      </c>
      <c r="F47" s="6" t="s">
        <v>436</v>
      </c>
    </row>
    <row r="48" spans="1:8" ht="72" x14ac:dyDescent="0.55000000000000004">
      <c r="A48" s="4">
        <v>1</v>
      </c>
      <c r="B48" s="5" t="s">
        <v>215</v>
      </c>
      <c r="C48" s="5" t="s">
        <v>216</v>
      </c>
      <c r="D48" s="5" t="s">
        <v>217</v>
      </c>
      <c r="E48" s="6" t="s">
        <v>146</v>
      </c>
      <c r="F48" s="6" t="s">
        <v>436</v>
      </c>
    </row>
    <row r="49" spans="1:11" ht="144" x14ac:dyDescent="0.55000000000000004">
      <c r="A49" s="4">
        <v>10</v>
      </c>
      <c r="B49" s="5" t="s">
        <v>218</v>
      </c>
      <c r="C49" s="5" t="s">
        <v>219</v>
      </c>
      <c r="D49" s="5" t="s">
        <v>220</v>
      </c>
      <c r="E49" s="6" t="s">
        <v>221</v>
      </c>
      <c r="F49" s="6" t="s">
        <v>436</v>
      </c>
      <c r="G49" s="6" t="s">
        <v>222</v>
      </c>
      <c r="H49" s="6" t="s">
        <v>17</v>
      </c>
    </row>
    <row r="50" spans="1:11" ht="57.6" x14ac:dyDescent="0.55000000000000004">
      <c r="A50" s="4">
        <v>10</v>
      </c>
      <c r="B50" s="5" t="s">
        <v>223</v>
      </c>
      <c r="C50" s="5" t="s">
        <v>224</v>
      </c>
      <c r="D50" s="5" t="s">
        <v>225</v>
      </c>
      <c r="E50" s="6" t="s">
        <v>221</v>
      </c>
      <c r="F50" s="6" t="s">
        <v>436</v>
      </c>
      <c r="G50" s="6" t="s">
        <v>226</v>
      </c>
      <c r="H50" s="6" t="s">
        <v>29</v>
      </c>
    </row>
    <row r="51" spans="1:11" ht="57.6" x14ac:dyDescent="0.55000000000000004">
      <c r="A51" s="4">
        <v>10</v>
      </c>
      <c r="B51" s="5" t="s">
        <v>227</v>
      </c>
      <c r="C51" s="5" t="s">
        <v>228</v>
      </c>
      <c r="D51" s="5" t="s">
        <v>229</v>
      </c>
      <c r="E51" s="6" t="s">
        <v>221</v>
      </c>
      <c r="F51" s="6" t="s">
        <v>436</v>
      </c>
      <c r="G51" s="6" t="s">
        <v>230</v>
      </c>
      <c r="H51" s="6" t="s">
        <v>46</v>
      </c>
    </row>
    <row r="52" spans="1:11" ht="144" x14ac:dyDescent="0.55000000000000004">
      <c r="A52" s="4">
        <v>1</v>
      </c>
      <c r="B52" s="5" t="s">
        <v>231</v>
      </c>
      <c r="C52" s="5" t="s">
        <v>232</v>
      </c>
      <c r="D52" s="5" t="s">
        <v>233</v>
      </c>
      <c r="E52" s="6" t="s">
        <v>234</v>
      </c>
      <c r="F52" s="6" t="s">
        <v>235</v>
      </c>
      <c r="H52" s="6" t="s">
        <v>29</v>
      </c>
      <c r="I52" s="6" t="s">
        <v>236</v>
      </c>
      <c r="J52" s="6" t="s">
        <v>29</v>
      </c>
      <c r="K52" s="6" t="s">
        <v>237</v>
      </c>
    </row>
    <row r="53" spans="1:11" ht="57.6" x14ac:dyDescent="0.55000000000000004">
      <c r="A53" s="4">
        <v>1</v>
      </c>
      <c r="B53" s="5" t="s">
        <v>238</v>
      </c>
      <c r="C53" s="5" t="s">
        <v>239</v>
      </c>
      <c r="D53" s="5" t="s">
        <v>240</v>
      </c>
      <c r="E53" s="6" t="s">
        <v>241</v>
      </c>
      <c r="F53" s="6" t="s">
        <v>242</v>
      </c>
      <c r="H53" s="6" t="s">
        <v>53</v>
      </c>
      <c r="I53" s="6" t="s">
        <v>243</v>
      </c>
      <c r="J53" s="6" t="s">
        <v>244</v>
      </c>
      <c r="K53" s="6" t="s">
        <v>245</v>
      </c>
    </row>
    <row r="54" spans="1:11" ht="72" x14ac:dyDescent="0.55000000000000004">
      <c r="A54" s="4">
        <v>1</v>
      </c>
      <c r="B54" s="5" t="s">
        <v>246</v>
      </c>
      <c r="C54" s="5" t="s">
        <v>247</v>
      </c>
      <c r="D54" s="5" t="s">
        <v>248</v>
      </c>
      <c r="E54" s="6" t="s">
        <v>241</v>
      </c>
      <c r="F54" s="6" t="s">
        <v>249</v>
      </c>
      <c r="H54" s="6" t="s">
        <v>53</v>
      </c>
      <c r="I54" s="6" t="s">
        <v>250</v>
      </c>
      <c r="J54" s="6" t="s">
        <v>251</v>
      </c>
      <c r="K54" s="6" t="s">
        <v>252</v>
      </c>
    </row>
    <row r="55" spans="1:11" ht="43.2" x14ac:dyDescent="0.55000000000000004">
      <c r="A55" s="4">
        <v>1</v>
      </c>
      <c r="B55" s="5" t="s">
        <v>253</v>
      </c>
      <c r="C55" s="5" t="s">
        <v>254</v>
      </c>
      <c r="D55" s="5" t="s">
        <v>255</v>
      </c>
      <c r="E55" s="6" t="s">
        <v>241</v>
      </c>
      <c r="F55" s="6" t="s">
        <v>256</v>
      </c>
      <c r="H55" s="6" t="s">
        <v>53</v>
      </c>
      <c r="I55" s="6" t="s">
        <v>257</v>
      </c>
      <c r="J55" s="6" t="s">
        <v>258</v>
      </c>
      <c r="K55" s="6" t="s">
        <v>259</v>
      </c>
    </row>
    <row r="56" spans="1:11" ht="57.6" x14ac:dyDescent="0.55000000000000004">
      <c r="A56" s="4">
        <v>1</v>
      </c>
      <c r="B56" s="5" t="s">
        <v>260</v>
      </c>
      <c r="C56" s="5" t="s">
        <v>261</v>
      </c>
      <c r="D56" s="5" t="s">
        <v>262</v>
      </c>
      <c r="E56" s="6" t="s">
        <v>241</v>
      </c>
      <c r="F56" s="6" t="s">
        <v>263</v>
      </c>
      <c r="H56" s="6" t="s">
        <v>53</v>
      </c>
      <c r="I56" s="6" t="s">
        <v>264</v>
      </c>
      <c r="J56" s="6" t="s">
        <v>265</v>
      </c>
      <c r="K56" s="6" t="s">
        <v>266</v>
      </c>
    </row>
    <row r="57" spans="1:11" ht="31.2" x14ac:dyDescent="0.55000000000000004">
      <c r="A57" s="4">
        <v>1</v>
      </c>
      <c r="B57" s="5" t="s">
        <v>267</v>
      </c>
      <c r="C57" s="5" t="s">
        <v>268</v>
      </c>
      <c r="D57" s="5" t="s">
        <v>269</v>
      </c>
      <c r="E57" s="6" t="s">
        <v>241</v>
      </c>
      <c r="F57" s="6" t="s">
        <v>270</v>
      </c>
      <c r="H57" s="6" t="s">
        <v>17</v>
      </c>
      <c r="I57" s="6" t="s">
        <v>17</v>
      </c>
      <c r="J57" s="6" t="s">
        <v>271</v>
      </c>
      <c r="K57" s="6" t="s">
        <v>272</v>
      </c>
    </row>
    <row r="58" spans="1:11" ht="43.2" x14ac:dyDescent="0.55000000000000004">
      <c r="A58" s="4">
        <v>1</v>
      </c>
      <c r="B58" s="5" t="s">
        <v>273</v>
      </c>
      <c r="C58" s="5" t="s">
        <v>274</v>
      </c>
      <c r="D58" s="5" t="s">
        <v>275</v>
      </c>
      <c r="E58" s="6" t="s">
        <v>276</v>
      </c>
      <c r="F58" s="6" t="s">
        <v>277</v>
      </c>
      <c r="H58" s="6" t="s">
        <v>278</v>
      </c>
      <c r="I58" s="6" t="s">
        <v>279</v>
      </c>
      <c r="J58" s="6" t="s">
        <v>265</v>
      </c>
      <c r="K58" s="6" t="s">
        <v>280</v>
      </c>
    </row>
    <row r="59" spans="1:11" ht="57.6" x14ac:dyDescent="0.55000000000000004">
      <c r="A59" s="4">
        <v>1</v>
      </c>
      <c r="B59" s="5" t="s">
        <v>281</v>
      </c>
      <c r="C59" s="5" t="s">
        <v>282</v>
      </c>
      <c r="D59" s="5" t="s">
        <v>283</v>
      </c>
      <c r="E59" s="6" t="s">
        <v>276</v>
      </c>
      <c r="F59" s="6" t="s">
        <v>284</v>
      </c>
      <c r="H59" s="6" t="s">
        <v>278</v>
      </c>
      <c r="I59" s="6" t="s">
        <v>285</v>
      </c>
      <c r="J59" s="6" t="s">
        <v>265</v>
      </c>
      <c r="K59" s="6" t="s">
        <v>286</v>
      </c>
    </row>
    <row r="60" spans="1:11" ht="46.8" x14ac:dyDescent="0.55000000000000004">
      <c r="A60" s="4">
        <v>1</v>
      </c>
      <c r="B60" s="5" t="s">
        <v>287</v>
      </c>
      <c r="C60" s="5" t="s">
        <v>288</v>
      </c>
      <c r="D60" s="5" t="s">
        <v>289</v>
      </c>
      <c r="E60" s="6" t="s">
        <v>276</v>
      </c>
      <c r="F60" s="6" t="s">
        <v>290</v>
      </c>
      <c r="H60" s="6" t="s">
        <v>278</v>
      </c>
      <c r="I60" s="6" t="s">
        <v>291</v>
      </c>
      <c r="J60" s="6" t="s">
        <v>29</v>
      </c>
      <c r="K60" s="6" t="s">
        <v>292</v>
      </c>
    </row>
    <row r="61" spans="1:11" ht="28.8" x14ac:dyDescent="0.55000000000000004">
      <c r="A61" s="4">
        <v>1</v>
      </c>
      <c r="B61" s="5" t="s">
        <v>293</v>
      </c>
      <c r="C61" s="5" t="s">
        <v>294</v>
      </c>
      <c r="D61" s="5" t="s">
        <v>295</v>
      </c>
      <c r="E61" s="6" t="s">
        <v>276</v>
      </c>
      <c r="F61" s="6" t="s">
        <v>296</v>
      </c>
      <c r="H61" s="6" t="s">
        <v>278</v>
      </c>
      <c r="I61" s="6" t="s">
        <v>17</v>
      </c>
      <c r="J61" s="6" t="s">
        <v>297</v>
      </c>
      <c r="K61" s="6" t="s">
        <v>298</v>
      </c>
    </row>
    <row r="62" spans="1:11" ht="28.8" x14ac:dyDescent="0.55000000000000004">
      <c r="A62" s="4">
        <v>1</v>
      </c>
      <c r="B62" s="5" t="s">
        <v>299</v>
      </c>
      <c r="C62" s="5" t="s">
        <v>300</v>
      </c>
      <c r="D62" s="5" t="s">
        <v>301</v>
      </c>
      <c r="E62" s="6" t="s">
        <v>276</v>
      </c>
      <c r="F62" s="6" t="s">
        <v>302</v>
      </c>
      <c r="H62" s="6" t="s">
        <v>303</v>
      </c>
      <c r="I62" s="6" t="s">
        <v>46</v>
      </c>
      <c r="J62" s="6" t="s">
        <v>265</v>
      </c>
      <c r="K62" s="6" t="s">
        <v>304</v>
      </c>
    </row>
    <row r="63" spans="1:11" x14ac:dyDescent="0.55000000000000004">
      <c r="A63" s="4">
        <v>5</v>
      </c>
      <c r="B63" s="5" t="s">
        <v>305</v>
      </c>
      <c r="C63" s="5" t="s">
        <v>306</v>
      </c>
      <c r="D63" s="5" t="s">
        <v>307</v>
      </c>
      <c r="E63" s="6" t="s">
        <v>308</v>
      </c>
      <c r="F63" s="6" t="s">
        <v>309</v>
      </c>
    </row>
    <row r="64" spans="1:11" x14ac:dyDescent="0.55000000000000004">
      <c r="A64" s="4">
        <v>5</v>
      </c>
      <c r="B64" s="5" t="s">
        <v>310</v>
      </c>
      <c r="C64" s="5" t="s">
        <v>311</v>
      </c>
      <c r="D64" s="5" t="s">
        <v>312</v>
      </c>
      <c r="E64" s="6" t="s">
        <v>308</v>
      </c>
      <c r="F64" s="6" t="s">
        <v>309</v>
      </c>
    </row>
    <row r="65" spans="1:8" x14ac:dyDescent="0.55000000000000004">
      <c r="A65" s="4">
        <v>5</v>
      </c>
      <c r="B65" s="5" t="s">
        <v>313</v>
      </c>
      <c r="C65" s="5" t="s">
        <v>314</v>
      </c>
      <c r="D65" s="5" t="s">
        <v>315</v>
      </c>
      <c r="E65" s="6" t="s">
        <v>308</v>
      </c>
      <c r="F65" s="6" t="s">
        <v>309</v>
      </c>
    </row>
    <row r="66" spans="1:8" x14ac:dyDescent="0.55000000000000004">
      <c r="A66" s="4">
        <v>5</v>
      </c>
      <c r="B66" s="5" t="s">
        <v>316</v>
      </c>
      <c r="C66" s="5" t="s">
        <v>317</v>
      </c>
      <c r="D66" s="5" t="s">
        <v>318</v>
      </c>
      <c r="E66" s="6" t="s">
        <v>308</v>
      </c>
      <c r="F66" s="6" t="s">
        <v>309</v>
      </c>
    </row>
    <row r="67" spans="1:8" x14ac:dyDescent="0.55000000000000004">
      <c r="A67" s="4">
        <v>1</v>
      </c>
      <c r="B67" s="5" t="s">
        <v>319</v>
      </c>
      <c r="C67" s="5" t="s">
        <v>320</v>
      </c>
      <c r="D67" s="5" t="s">
        <v>321</v>
      </c>
      <c r="E67" s="41" t="s">
        <v>322</v>
      </c>
      <c r="F67" s="41" t="s">
        <v>323</v>
      </c>
    </row>
    <row r="68" spans="1:8" x14ac:dyDescent="0.55000000000000004">
      <c r="A68" s="4">
        <v>1</v>
      </c>
      <c r="B68" s="5" t="s">
        <v>324</v>
      </c>
      <c r="C68" s="5" t="s">
        <v>325</v>
      </c>
      <c r="D68" s="42" t="s">
        <v>326</v>
      </c>
      <c r="E68" s="43"/>
      <c r="F68" s="43"/>
    </row>
    <row r="69" spans="1:8" ht="31.2" x14ac:dyDescent="0.55000000000000004">
      <c r="A69" s="4">
        <v>1</v>
      </c>
      <c r="B69" s="5" t="s">
        <v>327</v>
      </c>
      <c r="C69" s="5" t="s">
        <v>328</v>
      </c>
      <c r="D69" s="44"/>
      <c r="E69" s="43"/>
      <c r="F69" s="43"/>
    </row>
    <row r="70" spans="1:8" x14ac:dyDescent="0.55000000000000004">
      <c r="A70" s="4">
        <v>1</v>
      </c>
      <c r="B70" s="5" t="s">
        <v>329</v>
      </c>
      <c r="C70" s="5" t="s">
        <v>330</v>
      </c>
      <c r="D70" s="5" t="s">
        <v>331</v>
      </c>
      <c r="E70" s="45"/>
      <c r="F70" s="45"/>
    </row>
    <row r="71" spans="1:8" x14ac:dyDescent="0.55000000000000004">
      <c r="A71" s="4">
        <v>1</v>
      </c>
      <c r="B71" s="7" t="s">
        <v>332</v>
      </c>
      <c r="C71" s="7" t="s">
        <v>332</v>
      </c>
      <c r="D71" s="5" t="s">
        <v>333</v>
      </c>
      <c r="E71" s="6" t="s">
        <v>334</v>
      </c>
      <c r="F71" s="6" t="s">
        <v>335</v>
      </c>
      <c r="G71" s="6" t="s">
        <v>336</v>
      </c>
      <c r="H71" s="5" t="s">
        <v>337</v>
      </c>
    </row>
    <row r="72" spans="1:8" x14ac:dyDescent="0.55000000000000004">
      <c r="A72" s="4">
        <v>1</v>
      </c>
      <c r="B72" s="7" t="s">
        <v>338</v>
      </c>
      <c r="C72" s="7" t="s">
        <v>338</v>
      </c>
      <c r="D72" s="5" t="s">
        <v>339</v>
      </c>
      <c r="E72" s="6" t="s">
        <v>334</v>
      </c>
      <c r="F72" s="6" t="s">
        <v>340</v>
      </c>
      <c r="G72" s="6" t="s">
        <v>336</v>
      </c>
      <c r="H72" s="5" t="s">
        <v>341</v>
      </c>
    </row>
    <row r="73" spans="1:8" x14ac:dyDescent="0.55000000000000004">
      <c r="A73" s="4">
        <v>1</v>
      </c>
      <c r="B73" s="7" t="s">
        <v>342</v>
      </c>
      <c r="C73" s="7" t="s">
        <v>342</v>
      </c>
      <c r="D73" s="5" t="s">
        <v>339</v>
      </c>
      <c r="E73" s="6" t="s">
        <v>334</v>
      </c>
      <c r="F73" s="6" t="s">
        <v>340</v>
      </c>
      <c r="G73" s="6" t="s">
        <v>336</v>
      </c>
      <c r="H73" s="5" t="s">
        <v>341</v>
      </c>
    </row>
    <row r="74" spans="1:8" x14ac:dyDescent="0.55000000000000004">
      <c r="A74" s="4">
        <v>1</v>
      </c>
      <c r="B74" s="7" t="s">
        <v>343</v>
      </c>
      <c r="C74" s="7" t="s">
        <v>343</v>
      </c>
      <c r="D74" s="5" t="s">
        <v>344</v>
      </c>
      <c r="E74" s="6" t="s">
        <v>334</v>
      </c>
      <c r="F74" s="6" t="s">
        <v>345</v>
      </c>
      <c r="G74" s="6" t="s">
        <v>336</v>
      </c>
      <c r="H74" s="5" t="s">
        <v>346</v>
      </c>
    </row>
    <row r="75" spans="1:8" ht="28.8" x14ac:dyDescent="0.55000000000000004">
      <c r="A75" s="4">
        <v>1</v>
      </c>
      <c r="B75" s="7" t="s">
        <v>347</v>
      </c>
      <c r="C75" s="7" t="s">
        <v>347</v>
      </c>
      <c r="D75" s="5" t="s">
        <v>333</v>
      </c>
      <c r="E75" s="6" t="s">
        <v>348</v>
      </c>
      <c r="F75" s="6" t="s">
        <v>349</v>
      </c>
      <c r="G75" s="6" t="s">
        <v>350</v>
      </c>
      <c r="H75" s="5" t="s">
        <v>337</v>
      </c>
    </row>
    <row r="76" spans="1:8" ht="28.8" x14ac:dyDescent="0.55000000000000004">
      <c r="A76" s="4">
        <v>1</v>
      </c>
      <c r="B76" s="7" t="s">
        <v>351</v>
      </c>
      <c r="C76" s="7" t="s">
        <v>351</v>
      </c>
      <c r="D76" s="5" t="s">
        <v>339</v>
      </c>
      <c r="E76" s="6" t="s">
        <v>348</v>
      </c>
      <c r="F76" s="6" t="s">
        <v>352</v>
      </c>
      <c r="G76" s="6" t="s">
        <v>350</v>
      </c>
      <c r="H76" s="5" t="s">
        <v>341</v>
      </c>
    </row>
    <row r="77" spans="1:8" ht="28.8" x14ac:dyDescent="0.55000000000000004">
      <c r="A77" s="4">
        <v>1</v>
      </c>
      <c r="B77" s="7" t="s">
        <v>353</v>
      </c>
      <c r="C77" s="7" t="s">
        <v>353</v>
      </c>
      <c r="D77" s="5" t="s">
        <v>339</v>
      </c>
      <c r="E77" s="6" t="s">
        <v>348</v>
      </c>
      <c r="F77" s="6" t="s">
        <v>352</v>
      </c>
      <c r="G77" s="6" t="s">
        <v>354</v>
      </c>
      <c r="H77" s="5" t="s">
        <v>341</v>
      </c>
    </row>
    <row r="78" spans="1:8" ht="28.8" x14ac:dyDescent="0.55000000000000004">
      <c r="A78" s="4">
        <v>1</v>
      </c>
      <c r="B78" s="7" t="s">
        <v>355</v>
      </c>
      <c r="C78" s="7" t="s">
        <v>355</v>
      </c>
      <c r="D78" s="5" t="s">
        <v>344</v>
      </c>
      <c r="E78" s="6" t="s">
        <v>348</v>
      </c>
      <c r="F78" s="6" t="s">
        <v>356</v>
      </c>
      <c r="G78" s="6" t="s">
        <v>350</v>
      </c>
      <c r="H78" s="5" t="s">
        <v>346</v>
      </c>
    </row>
    <row r="79" spans="1:8" x14ac:dyDescent="0.55000000000000004">
      <c r="A79" s="4">
        <v>1</v>
      </c>
      <c r="B79" s="7" t="s">
        <v>357</v>
      </c>
      <c r="C79" s="7" t="s">
        <v>357</v>
      </c>
      <c r="D79" s="5" t="s">
        <v>358</v>
      </c>
      <c r="E79" s="6" t="s">
        <v>334</v>
      </c>
      <c r="F79" s="6" t="s">
        <v>359</v>
      </c>
      <c r="G79" s="6" t="s">
        <v>336</v>
      </c>
      <c r="H79" s="5" t="s">
        <v>337</v>
      </c>
    </row>
    <row r="80" spans="1:8" x14ac:dyDescent="0.55000000000000004">
      <c r="A80" s="4">
        <v>1</v>
      </c>
      <c r="B80" s="7" t="s">
        <v>360</v>
      </c>
      <c r="C80" s="7" t="s">
        <v>360</v>
      </c>
      <c r="D80" s="5" t="s">
        <v>358</v>
      </c>
      <c r="E80" s="6" t="s">
        <v>334</v>
      </c>
      <c r="F80" s="6" t="s">
        <v>359</v>
      </c>
      <c r="G80" s="6" t="s">
        <v>336</v>
      </c>
      <c r="H80" s="5" t="s">
        <v>337</v>
      </c>
    </row>
    <row r="81" spans="1:8" x14ac:dyDescent="0.55000000000000004">
      <c r="A81" s="4">
        <v>1</v>
      </c>
      <c r="B81" s="7" t="s">
        <v>361</v>
      </c>
      <c r="C81" s="7" t="s">
        <v>361</v>
      </c>
      <c r="D81" s="5" t="s">
        <v>362</v>
      </c>
      <c r="E81" s="6" t="s">
        <v>334</v>
      </c>
      <c r="F81" s="6" t="s">
        <v>363</v>
      </c>
      <c r="G81" s="6" t="s">
        <v>336</v>
      </c>
      <c r="H81" s="5" t="s">
        <v>341</v>
      </c>
    </row>
    <row r="82" spans="1:8" x14ac:dyDescent="0.55000000000000004">
      <c r="A82" s="4">
        <v>1</v>
      </c>
      <c r="B82" s="7" t="s">
        <v>364</v>
      </c>
      <c r="C82" s="7" t="s">
        <v>364</v>
      </c>
      <c r="D82" s="5" t="s">
        <v>362</v>
      </c>
      <c r="E82" s="6" t="s">
        <v>334</v>
      </c>
      <c r="F82" s="6" t="s">
        <v>363</v>
      </c>
      <c r="G82" s="6" t="s">
        <v>336</v>
      </c>
      <c r="H82" s="5" t="s">
        <v>341</v>
      </c>
    </row>
    <row r="83" spans="1:8" ht="28.8" x14ac:dyDescent="0.55000000000000004">
      <c r="A83" s="4">
        <v>1</v>
      </c>
      <c r="B83" s="7" t="s">
        <v>365</v>
      </c>
      <c r="C83" s="7" t="s">
        <v>365</v>
      </c>
      <c r="D83" s="5" t="s">
        <v>358</v>
      </c>
      <c r="E83" s="6" t="s">
        <v>348</v>
      </c>
      <c r="F83" s="6" t="s">
        <v>366</v>
      </c>
      <c r="G83" s="6" t="s">
        <v>350</v>
      </c>
      <c r="H83" s="5" t="s">
        <v>337</v>
      </c>
    </row>
    <row r="84" spans="1:8" ht="28.8" x14ac:dyDescent="0.55000000000000004">
      <c r="A84" s="4">
        <v>1</v>
      </c>
      <c r="B84" s="7" t="s">
        <v>367</v>
      </c>
      <c r="C84" s="7" t="s">
        <v>367</v>
      </c>
      <c r="D84" s="5" t="s">
        <v>358</v>
      </c>
      <c r="E84" s="6" t="s">
        <v>348</v>
      </c>
      <c r="F84" s="6" t="s">
        <v>366</v>
      </c>
      <c r="G84" s="6" t="s">
        <v>350</v>
      </c>
      <c r="H84" s="5" t="s">
        <v>337</v>
      </c>
    </row>
    <row r="85" spans="1:8" ht="28.8" x14ac:dyDescent="0.55000000000000004">
      <c r="A85" s="4">
        <v>1</v>
      </c>
      <c r="B85" s="7" t="s">
        <v>368</v>
      </c>
      <c r="C85" s="7" t="s">
        <v>368</v>
      </c>
      <c r="D85" s="5" t="s">
        <v>362</v>
      </c>
      <c r="E85" s="6" t="s">
        <v>348</v>
      </c>
      <c r="F85" s="6" t="s">
        <v>369</v>
      </c>
      <c r="G85" s="6" t="s">
        <v>350</v>
      </c>
      <c r="H85" s="5" t="s">
        <v>341</v>
      </c>
    </row>
    <row r="86" spans="1:8" ht="28.8" x14ac:dyDescent="0.55000000000000004">
      <c r="A86" s="4">
        <v>1</v>
      </c>
      <c r="B86" s="7" t="s">
        <v>370</v>
      </c>
      <c r="C86" s="7" t="s">
        <v>370</v>
      </c>
      <c r="D86" s="5" t="s">
        <v>362</v>
      </c>
      <c r="E86" s="6" t="s">
        <v>348</v>
      </c>
      <c r="F86" s="6" t="s">
        <v>369</v>
      </c>
      <c r="G86" s="6" t="s">
        <v>350</v>
      </c>
      <c r="H86" s="5" t="s">
        <v>341</v>
      </c>
    </row>
    <row r="87" spans="1:8" x14ac:dyDescent="0.55000000000000004">
      <c r="A87" s="4">
        <v>1</v>
      </c>
      <c r="B87" s="7" t="s">
        <v>371</v>
      </c>
      <c r="C87" s="7" t="s">
        <v>371</v>
      </c>
      <c r="D87" s="5" t="s">
        <v>372</v>
      </c>
      <c r="E87" s="6" t="s">
        <v>334</v>
      </c>
      <c r="F87" s="6" t="s">
        <v>373</v>
      </c>
      <c r="G87" s="6" t="s">
        <v>336</v>
      </c>
      <c r="H87" s="5" t="s">
        <v>337</v>
      </c>
    </row>
    <row r="88" spans="1:8" x14ac:dyDescent="0.55000000000000004">
      <c r="A88" s="4">
        <v>1</v>
      </c>
      <c r="B88" s="7" t="s">
        <v>374</v>
      </c>
      <c r="C88" s="7" t="s">
        <v>374</v>
      </c>
      <c r="D88" s="5" t="s">
        <v>375</v>
      </c>
      <c r="E88" s="6" t="s">
        <v>334</v>
      </c>
      <c r="F88" s="6" t="s">
        <v>376</v>
      </c>
      <c r="G88" s="6" t="s">
        <v>336</v>
      </c>
      <c r="H88" s="5" t="s">
        <v>341</v>
      </c>
    </row>
    <row r="89" spans="1:8" x14ac:dyDescent="0.55000000000000004">
      <c r="A89" s="4">
        <v>1</v>
      </c>
      <c r="B89" s="7" t="s">
        <v>377</v>
      </c>
      <c r="C89" s="7" t="s">
        <v>377</v>
      </c>
      <c r="D89" s="5" t="s">
        <v>378</v>
      </c>
      <c r="E89" s="6" t="s">
        <v>334</v>
      </c>
      <c r="F89" s="6" t="s">
        <v>379</v>
      </c>
      <c r="G89" s="6" t="s">
        <v>336</v>
      </c>
      <c r="H89" s="5" t="s">
        <v>346</v>
      </c>
    </row>
    <row r="90" spans="1:8" ht="28.8" x14ac:dyDescent="0.55000000000000004">
      <c r="A90" s="4">
        <v>1</v>
      </c>
      <c r="B90" s="7" t="s">
        <v>380</v>
      </c>
      <c r="C90" s="7" t="s">
        <v>380</v>
      </c>
      <c r="D90" s="5" t="s">
        <v>372</v>
      </c>
      <c r="E90" s="6" t="s">
        <v>348</v>
      </c>
      <c r="F90" s="6" t="s">
        <v>381</v>
      </c>
      <c r="G90" s="6" t="s">
        <v>350</v>
      </c>
      <c r="H90" s="5" t="s">
        <v>337</v>
      </c>
    </row>
    <row r="91" spans="1:8" ht="28.8" x14ac:dyDescent="0.55000000000000004">
      <c r="A91" s="4">
        <v>1</v>
      </c>
      <c r="B91" s="7" t="s">
        <v>382</v>
      </c>
      <c r="C91" s="7" t="s">
        <v>382</v>
      </c>
      <c r="D91" s="5" t="s">
        <v>375</v>
      </c>
      <c r="E91" s="6" t="s">
        <v>348</v>
      </c>
      <c r="F91" s="6" t="s">
        <v>383</v>
      </c>
      <c r="G91" s="6" t="s">
        <v>350</v>
      </c>
      <c r="H91" s="5" t="s">
        <v>341</v>
      </c>
    </row>
    <row r="92" spans="1:8" ht="28.8" x14ac:dyDescent="0.55000000000000004">
      <c r="A92" s="4">
        <v>1</v>
      </c>
      <c r="B92" s="7" t="s">
        <v>384</v>
      </c>
      <c r="C92" s="7" t="s">
        <v>384</v>
      </c>
      <c r="D92" s="5" t="s">
        <v>378</v>
      </c>
      <c r="E92" s="6" t="s">
        <v>348</v>
      </c>
      <c r="F92" s="6" t="s">
        <v>385</v>
      </c>
      <c r="G92" s="6" t="s">
        <v>350</v>
      </c>
      <c r="H92" s="5" t="s">
        <v>346</v>
      </c>
    </row>
    <row r="93" spans="1:8" x14ac:dyDescent="0.55000000000000004">
      <c r="A93" s="4">
        <v>1</v>
      </c>
      <c r="B93" s="7" t="s">
        <v>386</v>
      </c>
      <c r="C93" s="7" t="s">
        <v>386</v>
      </c>
      <c r="D93" s="5" t="s">
        <v>387</v>
      </c>
      <c r="E93" s="6" t="s">
        <v>334</v>
      </c>
      <c r="F93" s="6" t="s">
        <v>388</v>
      </c>
      <c r="G93" s="6" t="s">
        <v>336</v>
      </c>
      <c r="H93" s="5" t="s">
        <v>341</v>
      </c>
    </row>
    <row r="94" spans="1:8" x14ac:dyDescent="0.55000000000000004">
      <c r="A94" s="4">
        <v>1</v>
      </c>
      <c r="B94" s="8" t="s">
        <v>389</v>
      </c>
      <c r="C94" s="7" t="s">
        <v>389</v>
      </c>
      <c r="D94" s="5" t="s">
        <v>390</v>
      </c>
      <c r="H94" s="5"/>
    </row>
    <row r="95" spans="1:8" x14ac:dyDescent="0.55000000000000004">
      <c r="A95" s="4">
        <v>1</v>
      </c>
      <c r="B95" s="7" t="s">
        <v>391</v>
      </c>
      <c r="C95" s="7" t="s">
        <v>391</v>
      </c>
      <c r="D95" s="5" t="s">
        <v>392</v>
      </c>
      <c r="E95" s="6" t="s">
        <v>334</v>
      </c>
      <c r="F95" s="6" t="s">
        <v>393</v>
      </c>
      <c r="G95" s="6" t="s">
        <v>336</v>
      </c>
      <c r="H95" s="5" t="s">
        <v>337</v>
      </c>
    </row>
    <row r="96" spans="1:8" x14ac:dyDescent="0.55000000000000004">
      <c r="A96" s="4">
        <v>1</v>
      </c>
      <c r="B96" s="7" t="s">
        <v>394</v>
      </c>
      <c r="C96" s="7" t="s">
        <v>394</v>
      </c>
      <c r="D96" s="5" t="s">
        <v>395</v>
      </c>
      <c r="E96" s="6" t="s">
        <v>334</v>
      </c>
      <c r="F96" s="6" t="s">
        <v>396</v>
      </c>
      <c r="G96" s="6" t="s">
        <v>336</v>
      </c>
      <c r="H96" s="5" t="s">
        <v>341</v>
      </c>
    </row>
    <row r="97" spans="1:8" x14ac:dyDescent="0.55000000000000004">
      <c r="A97" s="4">
        <v>1</v>
      </c>
      <c r="B97" s="8" t="s">
        <v>397</v>
      </c>
      <c r="C97" s="7" t="s">
        <v>397</v>
      </c>
      <c r="D97" s="5" t="s">
        <v>398</v>
      </c>
      <c r="H97" s="5"/>
    </row>
    <row r="98" spans="1:8" x14ac:dyDescent="0.55000000000000004">
      <c r="A98" s="4">
        <v>1</v>
      </c>
      <c r="B98" s="7" t="s">
        <v>399</v>
      </c>
      <c r="C98" s="7" t="s">
        <v>399</v>
      </c>
      <c r="D98" s="5" t="s">
        <v>400</v>
      </c>
      <c r="E98" s="6" t="s">
        <v>334</v>
      </c>
      <c r="F98" s="6" t="s">
        <v>401</v>
      </c>
      <c r="G98" s="6" t="s">
        <v>336</v>
      </c>
      <c r="H98" s="5" t="s">
        <v>337</v>
      </c>
    </row>
    <row r="99" spans="1:8" x14ac:dyDescent="0.55000000000000004">
      <c r="A99" s="4">
        <v>1</v>
      </c>
      <c r="B99" s="7" t="s">
        <v>402</v>
      </c>
      <c r="C99" s="7" t="s">
        <v>402</v>
      </c>
      <c r="D99" s="5" t="s">
        <v>400</v>
      </c>
      <c r="E99" s="6" t="s">
        <v>334</v>
      </c>
      <c r="F99" s="6" t="s">
        <v>401</v>
      </c>
      <c r="G99" s="6" t="s">
        <v>336</v>
      </c>
      <c r="H99" s="5" t="s">
        <v>337</v>
      </c>
    </row>
    <row r="100" spans="1:8" x14ac:dyDescent="0.55000000000000004">
      <c r="A100" s="4">
        <v>1</v>
      </c>
      <c r="B100" s="7" t="s">
        <v>403</v>
      </c>
      <c r="C100" s="7" t="s">
        <v>403</v>
      </c>
      <c r="D100" s="5" t="s">
        <v>404</v>
      </c>
      <c r="E100" s="6" t="s">
        <v>334</v>
      </c>
      <c r="F100" s="6" t="s">
        <v>405</v>
      </c>
      <c r="G100" s="6" t="s">
        <v>336</v>
      </c>
      <c r="H100" s="5" t="s">
        <v>341</v>
      </c>
    </row>
    <row r="101" spans="1:8" x14ac:dyDescent="0.55000000000000004">
      <c r="A101" s="4">
        <v>1</v>
      </c>
      <c r="B101" s="7" t="s">
        <v>406</v>
      </c>
      <c r="C101" s="7" t="s">
        <v>406</v>
      </c>
      <c r="D101" s="5" t="s">
        <v>404</v>
      </c>
      <c r="E101" s="6" t="s">
        <v>334</v>
      </c>
      <c r="F101" s="6" t="s">
        <v>405</v>
      </c>
      <c r="G101" s="6" t="s">
        <v>336</v>
      </c>
      <c r="H101" s="5" t="s">
        <v>341</v>
      </c>
    </row>
    <row r="102" spans="1:8" x14ac:dyDescent="0.55000000000000004">
      <c r="A102" s="4">
        <v>1</v>
      </c>
      <c r="B102" s="7" t="s">
        <v>407</v>
      </c>
      <c r="C102" s="7" t="s">
        <v>407</v>
      </c>
      <c r="D102" s="5" t="s">
        <v>408</v>
      </c>
      <c r="E102" s="6" t="s">
        <v>334</v>
      </c>
      <c r="F102" s="6" t="s">
        <v>409</v>
      </c>
      <c r="G102" s="6" t="s">
        <v>336</v>
      </c>
      <c r="H102" s="5" t="s">
        <v>346</v>
      </c>
    </row>
    <row r="103" spans="1:8" x14ac:dyDescent="0.55000000000000004">
      <c r="A103" s="4">
        <v>1</v>
      </c>
      <c r="B103" s="7" t="s">
        <v>410</v>
      </c>
      <c r="C103" s="7" t="s">
        <v>410</v>
      </c>
      <c r="D103" s="5" t="s">
        <v>408</v>
      </c>
      <c r="E103" s="6" t="s">
        <v>334</v>
      </c>
      <c r="F103" s="6" t="s">
        <v>409</v>
      </c>
      <c r="G103" s="6" t="s">
        <v>336</v>
      </c>
      <c r="H103" s="5" t="s">
        <v>346</v>
      </c>
    </row>
    <row r="104" spans="1:8" x14ac:dyDescent="0.55000000000000004">
      <c r="A104" s="4">
        <v>1</v>
      </c>
      <c r="B104" s="7" t="s">
        <v>411</v>
      </c>
      <c r="C104" s="7" t="s">
        <v>411</v>
      </c>
      <c r="D104" s="5" t="s">
        <v>412</v>
      </c>
      <c r="E104" s="6" t="s">
        <v>334</v>
      </c>
      <c r="F104" s="6" t="s">
        <v>413</v>
      </c>
      <c r="G104" s="6" t="s">
        <v>336</v>
      </c>
      <c r="H104" s="5" t="s">
        <v>337</v>
      </c>
    </row>
    <row r="105" spans="1:8" x14ac:dyDescent="0.55000000000000004">
      <c r="A105" s="4">
        <v>1</v>
      </c>
      <c r="B105" s="7" t="s">
        <v>414</v>
      </c>
      <c r="C105" s="7" t="s">
        <v>414</v>
      </c>
      <c r="D105" s="5" t="s">
        <v>412</v>
      </c>
      <c r="E105" s="6" t="s">
        <v>334</v>
      </c>
      <c r="F105" s="6" t="s">
        <v>413</v>
      </c>
      <c r="G105" s="6" t="s">
        <v>336</v>
      </c>
      <c r="H105" s="5" t="s">
        <v>337</v>
      </c>
    </row>
    <row r="106" spans="1:8" x14ac:dyDescent="0.55000000000000004">
      <c r="A106" s="4">
        <v>1</v>
      </c>
      <c r="B106" s="7" t="s">
        <v>415</v>
      </c>
      <c r="C106" s="7" t="s">
        <v>415</v>
      </c>
      <c r="D106" s="5" t="s">
        <v>416</v>
      </c>
      <c r="E106" s="6" t="s">
        <v>334</v>
      </c>
      <c r="F106" s="6" t="s">
        <v>417</v>
      </c>
      <c r="G106" s="6" t="s">
        <v>336</v>
      </c>
      <c r="H106" s="5" t="s">
        <v>341</v>
      </c>
    </row>
    <row r="107" spans="1:8" x14ac:dyDescent="0.55000000000000004">
      <c r="A107" s="4">
        <v>1</v>
      </c>
      <c r="B107" s="7" t="s">
        <v>418</v>
      </c>
      <c r="C107" s="7" t="s">
        <v>418</v>
      </c>
      <c r="D107" s="5" t="s">
        <v>416</v>
      </c>
      <c r="E107" s="6" t="s">
        <v>334</v>
      </c>
      <c r="F107" s="6" t="s">
        <v>417</v>
      </c>
      <c r="G107" s="6" t="s">
        <v>336</v>
      </c>
      <c r="H107" s="5" t="s">
        <v>341</v>
      </c>
    </row>
    <row r="108" spans="1:8" x14ac:dyDescent="0.55000000000000004">
      <c r="A108" s="4">
        <v>1</v>
      </c>
      <c r="B108" s="8" t="s">
        <v>419</v>
      </c>
      <c r="C108" s="7" t="s">
        <v>419</v>
      </c>
      <c r="D108" s="5" t="s">
        <v>420</v>
      </c>
      <c r="E108" s="6" t="s">
        <v>334</v>
      </c>
      <c r="F108" s="6" t="s">
        <v>421</v>
      </c>
      <c r="G108" s="6" t="s">
        <v>336</v>
      </c>
      <c r="H108" s="5" t="s">
        <v>346</v>
      </c>
    </row>
    <row r="109" spans="1:8" x14ac:dyDescent="0.55000000000000004">
      <c r="A109" s="4">
        <v>1</v>
      </c>
      <c r="B109" s="7" t="s">
        <v>422</v>
      </c>
      <c r="C109" s="7" t="s">
        <v>422</v>
      </c>
      <c r="D109" s="5" t="s">
        <v>420</v>
      </c>
      <c r="E109" s="6" t="s">
        <v>334</v>
      </c>
      <c r="F109" s="6" t="s">
        <v>421</v>
      </c>
      <c r="G109" s="6" t="s">
        <v>336</v>
      </c>
      <c r="H109" s="5" t="s">
        <v>346</v>
      </c>
    </row>
    <row r="110" spans="1:8" x14ac:dyDescent="0.55000000000000004">
      <c r="A110" s="4">
        <v>1</v>
      </c>
      <c r="B110" s="7" t="s">
        <v>423</v>
      </c>
      <c r="C110" s="7" t="s">
        <v>423</v>
      </c>
      <c r="D110" s="5" t="s">
        <v>424</v>
      </c>
      <c r="E110" s="6" t="s">
        <v>334</v>
      </c>
      <c r="F110" s="6" t="s">
        <v>425</v>
      </c>
      <c r="G110" s="6" t="s">
        <v>336</v>
      </c>
      <c r="H110" s="5" t="s">
        <v>337</v>
      </c>
    </row>
    <row r="111" spans="1:8" x14ac:dyDescent="0.55000000000000004">
      <c r="A111" s="4">
        <v>1</v>
      </c>
      <c r="B111" s="7" t="s">
        <v>426</v>
      </c>
      <c r="C111" s="7" t="s">
        <v>426</v>
      </c>
      <c r="D111" s="5" t="s">
        <v>427</v>
      </c>
      <c r="E111" s="6" t="s">
        <v>334</v>
      </c>
      <c r="F111" s="6" t="s">
        <v>428</v>
      </c>
      <c r="G111" s="6" t="s">
        <v>336</v>
      </c>
      <c r="H111" s="5" t="s">
        <v>341</v>
      </c>
    </row>
    <row r="112" spans="1:8" x14ac:dyDescent="0.55000000000000004">
      <c r="A112" s="4">
        <v>1</v>
      </c>
      <c r="B112" s="7" t="s">
        <v>429</v>
      </c>
      <c r="C112" s="7" t="s">
        <v>429</v>
      </c>
      <c r="D112" s="5" t="s">
        <v>430</v>
      </c>
      <c r="E112" s="6" t="s">
        <v>334</v>
      </c>
      <c r="F112" s="6" t="s">
        <v>431</v>
      </c>
      <c r="G112" s="6" t="s">
        <v>336</v>
      </c>
      <c r="H112" s="5" t="s">
        <v>346</v>
      </c>
    </row>
    <row r="113" spans="1:8" x14ac:dyDescent="0.55000000000000004">
      <c r="A113" s="4">
        <v>1</v>
      </c>
      <c r="B113" s="7" t="s">
        <v>432</v>
      </c>
      <c r="C113" s="7" t="s">
        <v>432</v>
      </c>
      <c r="D113" s="5" t="s">
        <v>430</v>
      </c>
      <c r="E113" s="6" t="s">
        <v>334</v>
      </c>
      <c r="F113" s="6" t="s">
        <v>431</v>
      </c>
      <c r="G113" s="6" t="s">
        <v>336</v>
      </c>
      <c r="H113" s="5" t="s">
        <v>346</v>
      </c>
    </row>
    <row r="114" spans="1:8" x14ac:dyDescent="0.55000000000000004">
      <c r="A114" s="4">
        <v>1</v>
      </c>
      <c r="B114" s="5" t="s">
        <v>433</v>
      </c>
      <c r="C114" s="5" t="s">
        <v>433</v>
      </c>
      <c r="D114" s="5" t="s">
        <v>434</v>
      </c>
      <c r="E114" s="6" t="s">
        <v>435</v>
      </c>
      <c r="F114" s="41" t="s">
        <v>436</v>
      </c>
      <c r="G114" s="41" t="s">
        <v>437</v>
      </c>
    </row>
    <row r="115" spans="1:8" x14ac:dyDescent="0.55000000000000004">
      <c r="A115" s="4">
        <v>1</v>
      </c>
      <c r="B115" s="5" t="s">
        <v>438</v>
      </c>
      <c r="C115" s="5" t="s">
        <v>438</v>
      </c>
      <c r="D115" s="5" t="s">
        <v>439</v>
      </c>
      <c r="E115" s="6" t="s">
        <v>435</v>
      </c>
      <c r="F115" s="43"/>
      <c r="G115" s="43"/>
    </row>
    <row r="116" spans="1:8" x14ac:dyDescent="0.55000000000000004">
      <c r="A116" s="4">
        <v>1</v>
      </c>
      <c r="B116" s="5" t="s">
        <v>440</v>
      </c>
      <c r="C116" s="5" t="s">
        <v>440</v>
      </c>
      <c r="D116" s="5" t="s">
        <v>441</v>
      </c>
      <c r="E116" s="6" t="s">
        <v>435</v>
      </c>
      <c r="F116" s="45"/>
      <c r="G116" s="45"/>
    </row>
  </sheetData>
  <mergeCells count="5">
    <mergeCell ref="E67:E70"/>
    <mergeCell ref="F67:F70"/>
    <mergeCell ref="D68:D69"/>
    <mergeCell ref="F114:F116"/>
    <mergeCell ref="G114:G116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E5D8-6078-41B0-9ABE-51532C3AFC13}">
  <dimension ref="A1:K31"/>
  <sheetViews>
    <sheetView topLeftCell="A14" workbookViewId="0">
      <selection activeCell="D34" sqref="D34"/>
    </sheetView>
  </sheetViews>
  <sheetFormatPr defaultRowHeight="14.4" x14ac:dyDescent="0.55000000000000004"/>
  <cols>
    <col min="1" max="1" width="8.83984375" style="31"/>
    <col min="2" max="2" width="31.62890625" style="31" customWidth="1"/>
    <col min="3" max="3" width="33.41796875" style="31" customWidth="1"/>
    <col min="4" max="4" width="18.734375" style="31" bestFit="1" customWidth="1"/>
    <col min="5" max="6" width="8.83984375" style="31"/>
    <col min="7" max="7" width="33.05078125" style="31" customWidth="1"/>
    <col min="8" max="8" width="8.83984375" style="31"/>
    <col min="9" max="9" width="11.15625" style="31" bestFit="1" customWidth="1"/>
    <col min="10" max="10" width="8.7890625" style="31" customWidth="1"/>
    <col min="11" max="11" width="16.83984375" style="31" customWidth="1"/>
    <col min="12" max="13" width="11.15625" style="31" bestFit="1" customWidth="1"/>
    <col min="14" max="14" width="15.734375" style="31" customWidth="1"/>
    <col min="15" max="16384" width="8.83984375" style="31"/>
  </cols>
  <sheetData>
    <row r="1" spans="1:11" s="3" customFormat="1" ht="43.5" thickBot="1" x14ac:dyDescent="0.6">
      <c r="A1" s="3" t="s">
        <v>0</v>
      </c>
      <c r="B1" s="2" t="s">
        <v>1</v>
      </c>
      <c r="C1" s="2" t="s">
        <v>2</v>
      </c>
      <c r="D1" s="2" t="s">
        <v>494</v>
      </c>
      <c r="E1" s="3" t="s">
        <v>4</v>
      </c>
      <c r="F1" s="3" t="s">
        <v>5</v>
      </c>
      <c r="G1" s="64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28.8" x14ac:dyDescent="0.55000000000000004">
      <c r="A2" s="31">
        <v>1</v>
      </c>
      <c r="B2" s="31" t="s">
        <v>2118</v>
      </c>
      <c r="C2" s="31" t="s">
        <v>2119</v>
      </c>
      <c r="D2" s="31" t="s">
        <v>2120</v>
      </c>
      <c r="E2" s="31" t="s">
        <v>500</v>
      </c>
      <c r="F2" s="104" t="s">
        <v>436</v>
      </c>
      <c r="G2" s="65" t="s">
        <v>2121</v>
      </c>
      <c r="H2" s="31" t="s">
        <v>587</v>
      </c>
      <c r="I2" s="31">
        <f>318490/(2*0.41)</f>
        <v>388402.43902439025</v>
      </c>
      <c r="K2" s="31" t="s">
        <v>2122</v>
      </c>
    </row>
    <row r="3" spans="1:11" x14ac:dyDescent="0.55000000000000004">
      <c r="D3" s="66" t="s">
        <v>2123</v>
      </c>
      <c r="E3" s="31" t="s">
        <v>500</v>
      </c>
      <c r="F3" s="66"/>
      <c r="G3" s="67" t="s">
        <v>2124</v>
      </c>
      <c r="H3" s="31" t="s">
        <v>2125</v>
      </c>
      <c r="I3" s="31">
        <f>25260/(2*0.4)</f>
        <v>31575</v>
      </c>
    </row>
    <row r="4" spans="1:11" ht="14.7" thickBot="1" x14ac:dyDescent="0.6">
      <c r="D4" s="66"/>
      <c r="E4" s="31" t="s">
        <v>500</v>
      </c>
      <c r="F4" s="66"/>
      <c r="G4" s="68" t="s">
        <v>2126</v>
      </c>
      <c r="H4" s="31" t="s">
        <v>673</v>
      </c>
      <c r="I4" s="31">
        <f>33897/(2*0.4)</f>
        <v>42371.25</v>
      </c>
    </row>
    <row r="5" spans="1:11" ht="28.8" x14ac:dyDescent="0.55000000000000004">
      <c r="A5" s="31">
        <v>1</v>
      </c>
      <c r="B5" s="31" t="s">
        <v>2127</v>
      </c>
      <c r="C5" s="31" t="s">
        <v>2128</v>
      </c>
      <c r="D5" s="31" t="s">
        <v>2129</v>
      </c>
      <c r="E5" s="31" t="s">
        <v>500</v>
      </c>
      <c r="F5" s="66"/>
      <c r="G5" s="31" t="s">
        <v>2130</v>
      </c>
      <c r="H5" s="31" t="s">
        <v>587</v>
      </c>
      <c r="I5" s="31">
        <f>40051/(2*0.41)</f>
        <v>48842.682926829271</v>
      </c>
      <c r="K5" s="31" t="s">
        <v>2131</v>
      </c>
    </row>
    <row r="6" spans="1:11" ht="28.8" x14ac:dyDescent="0.55000000000000004">
      <c r="A6" s="31">
        <v>1</v>
      </c>
      <c r="B6" s="31" t="s">
        <v>2132</v>
      </c>
      <c r="C6" s="31" t="s">
        <v>2133</v>
      </c>
      <c r="D6" s="31" t="s">
        <v>2134</v>
      </c>
      <c r="E6" s="31" t="s">
        <v>500</v>
      </c>
      <c r="F6" s="66"/>
      <c r="G6" s="31" t="s">
        <v>2135</v>
      </c>
      <c r="H6" s="31" t="s">
        <v>2125</v>
      </c>
      <c r="I6" s="31">
        <f>13441/(2*0.41)</f>
        <v>16391.463414634149</v>
      </c>
      <c r="K6" s="31" t="s">
        <v>2131</v>
      </c>
    </row>
    <row r="7" spans="1:11" x14ac:dyDescent="0.55000000000000004">
      <c r="A7" s="31">
        <v>1</v>
      </c>
      <c r="B7" s="31" t="s">
        <v>2136</v>
      </c>
      <c r="C7" s="31" t="s">
        <v>2137</v>
      </c>
      <c r="D7" s="31" t="s">
        <v>2138</v>
      </c>
      <c r="E7" s="31" t="s">
        <v>500</v>
      </c>
      <c r="F7" s="66"/>
      <c r="G7" s="31" t="s">
        <v>2139</v>
      </c>
      <c r="H7" s="31" t="s">
        <v>673</v>
      </c>
      <c r="I7" s="31">
        <f>5824/(2*0.41)</f>
        <v>7102.4390243902444</v>
      </c>
    </row>
    <row r="8" spans="1:11" ht="43.2" x14ac:dyDescent="0.55000000000000004">
      <c r="A8" s="31">
        <v>10</v>
      </c>
      <c r="B8" s="31" t="s">
        <v>2140</v>
      </c>
      <c r="C8" s="31" t="s">
        <v>2141</v>
      </c>
      <c r="D8" s="31" t="s">
        <v>2142</v>
      </c>
      <c r="E8" s="31" t="s">
        <v>540</v>
      </c>
      <c r="F8" s="31" t="s">
        <v>436</v>
      </c>
      <c r="G8" s="31" t="s">
        <v>2143</v>
      </c>
      <c r="H8" s="31" t="s">
        <v>2125</v>
      </c>
      <c r="K8" s="31" t="s">
        <v>2144</v>
      </c>
    </row>
    <row r="9" spans="1:11" ht="43.2" x14ac:dyDescent="0.55000000000000004">
      <c r="A9" s="31">
        <v>10</v>
      </c>
      <c r="B9" s="31" t="s">
        <v>2145</v>
      </c>
      <c r="C9" s="31" t="s">
        <v>2146</v>
      </c>
      <c r="D9" s="31" t="s">
        <v>2147</v>
      </c>
      <c r="E9" s="31" t="s">
        <v>540</v>
      </c>
      <c r="F9" s="31" t="s">
        <v>436</v>
      </c>
      <c r="G9" s="31" t="s">
        <v>2148</v>
      </c>
      <c r="H9" s="31" t="s">
        <v>587</v>
      </c>
      <c r="K9" s="31" t="s">
        <v>2144</v>
      </c>
    </row>
    <row r="10" spans="1:11" ht="28.8" x14ac:dyDescent="0.55000000000000004">
      <c r="A10" s="31">
        <v>1</v>
      </c>
      <c r="B10" s="31" t="s">
        <v>2149</v>
      </c>
      <c r="C10" s="31" t="s">
        <v>2150</v>
      </c>
      <c r="D10" s="31" t="s">
        <v>2151</v>
      </c>
      <c r="E10" s="31" t="s">
        <v>2152</v>
      </c>
      <c r="F10" s="31" t="s">
        <v>2153</v>
      </c>
      <c r="G10" s="31" t="s">
        <v>2154</v>
      </c>
      <c r="H10" s="31" t="s">
        <v>587</v>
      </c>
      <c r="I10" s="31" t="s">
        <v>2070</v>
      </c>
      <c r="K10" s="31" t="s">
        <v>2155</v>
      </c>
    </row>
    <row r="11" spans="1:11" ht="57.6" x14ac:dyDescent="0.55000000000000004">
      <c r="A11" s="31">
        <v>10</v>
      </c>
      <c r="B11" s="31" t="s">
        <v>2156</v>
      </c>
      <c r="C11" s="31" t="s">
        <v>2157</v>
      </c>
      <c r="D11" s="31" t="s">
        <v>2158</v>
      </c>
      <c r="E11" s="31" t="s">
        <v>2159</v>
      </c>
      <c r="F11" s="31" t="s">
        <v>2160</v>
      </c>
      <c r="G11" s="4">
        <f>300000/0.41</f>
        <v>731707.31707317079</v>
      </c>
    </row>
    <row r="12" spans="1:11" ht="57.6" x14ac:dyDescent="0.55000000000000004">
      <c r="A12" s="31">
        <v>10</v>
      </c>
      <c r="B12" s="31" t="s">
        <v>2161</v>
      </c>
      <c r="C12" s="31" t="s">
        <v>2162</v>
      </c>
      <c r="D12" s="31" t="s">
        <v>2163</v>
      </c>
      <c r="E12" s="31" t="s">
        <v>2164</v>
      </c>
      <c r="F12" s="31" t="s">
        <v>2160</v>
      </c>
      <c r="G12" s="4">
        <f>193725/0.41</f>
        <v>472500</v>
      </c>
    </row>
    <row r="13" spans="1:11" ht="57.6" x14ac:dyDescent="0.55000000000000004">
      <c r="A13" s="31">
        <v>10</v>
      </c>
      <c r="B13" s="31" t="s">
        <v>2165</v>
      </c>
      <c r="C13" s="31" t="s">
        <v>2166</v>
      </c>
      <c r="D13" s="31" t="s">
        <v>2167</v>
      </c>
      <c r="E13" s="31" t="s">
        <v>2168</v>
      </c>
      <c r="F13" s="31" t="s">
        <v>2160</v>
      </c>
      <c r="G13" s="4">
        <f>325000/0.41</f>
        <v>792682.92682926834</v>
      </c>
    </row>
    <row r="14" spans="1:11" ht="57.6" x14ac:dyDescent="0.55000000000000004">
      <c r="A14" s="31">
        <v>10</v>
      </c>
      <c r="B14" s="31" t="s">
        <v>2169</v>
      </c>
      <c r="C14" s="31" t="s">
        <v>2170</v>
      </c>
      <c r="D14" s="31" t="s">
        <v>2171</v>
      </c>
      <c r="E14" s="31" t="s">
        <v>2172</v>
      </c>
      <c r="F14" s="31" t="s">
        <v>2160</v>
      </c>
      <c r="G14" s="4">
        <f>312252/0.41</f>
        <v>761590.24390243902</v>
      </c>
    </row>
    <row r="15" spans="1:11" x14ac:dyDescent="0.55000000000000004">
      <c r="A15" s="66">
        <v>10</v>
      </c>
      <c r="B15" s="66" t="s">
        <v>2173</v>
      </c>
      <c r="C15" s="66" t="s">
        <v>2174</v>
      </c>
      <c r="D15" s="31" t="s">
        <v>2175</v>
      </c>
      <c r="E15" s="31" t="s">
        <v>2176</v>
      </c>
      <c r="F15" s="66" t="s">
        <v>442</v>
      </c>
      <c r="G15" s="69">
        <f>(0.88*53216)/0.41</f>
        <v>114219.70731707317</v>
      </c>
    </row>
    <row r="16" spans="1:11" x14ac:dyDescent="0.55000000000000004">
      <c r="A16" s="66"/>
      <c r="B16" s="66"/>
      <c r="C16" s="66"/>
      <c r="D16" s="31" t="s">
        <v>2177</v>
      </c>
      <c r="E16" s="31" t="s">
        <v>2176</v>
      </c>
      <c r="F16" s="66"/>
      <c r="G16" s="69">
        <f>(0.2*164487)/0.41</f>
        <v>80237.560975609769</v>
      </c>
    </row>
    <row r="17" spans="1:7" x14ac:dyDescent="0.55000000000000004">
      <c r="A17" s="66">
        <v>10</v>
      </c>
      <c r="B17" s="66" t="s">
        <v>2178</v>
      </c>
      <c r="C17" s="66" t="s">
        <v>2179</v>
      </c>
      <c r="D17" s="31" t="s">
        <v>2180</v>
      </c>
      <c r="E17" s="31" t="s">
        <v>2176</v>
      </c>
      <c r="F17" s="66"/>
      <c r="G17" s="69">
        <f>(0.41*11283)/0.41</f>
        <v>11283</v>
      </c>
    </row>
    <row r="18" spans="1:7" x14ac:dyDescent="0.55000000000000004">
      <c r="A18" s="66"/>
      <c r="B18" s="66"/>
      <c r="C18" s="66"/>
      <c r="D18" s="31" t="s">
        <v>2181</v>
      </c>
      <c r="E18" s="31" t="s">
        <v>2176</v>
      </c>
      <c r="F18" s="66"/>
      <c r="G18" s="69">
        <f>(0.42*33832)/0.41</f>
        <v>34657.170731707316</v>
      </c>
    </row>
    <row r="19" spans="1:7" x14ac:dyDescent="0.55000000000000004">
      <c r="A19" s="66">
        <v>10</v>
      </c>
      <c r="B19" s="66" t="s">
        <v>2182</v>
      </c>
      <c r="C19" s="66" t="s">
        <v>2183</v>
      </c>
      <c r="D19" s="31" t="s">
        <v>2184</v>
      </c>
      <c r="E19" s="31" t="s">
        <v>2176</v>
      </c>
      <c r="F19" s="66"/>
      <c r="G19" s="69">
        <f>(0.33*10203)/0.41</f>
        <v>8212.1707317073178</v>
      </c>
    </row>
    <row r="20" spans="1:7" x14ac:dyDescent="0.55000000000000004">
      <c r="A20" s="66"/>
      <c r="B20" s="66"/>
      <c r="C20" s="66"/>
      <c r="D20" s="31" t="s">
        <v>2185</v>
      </c>
      <c r="E20" s="31" t="s">
        <v>2176</v>
      </c>
      <c r="F20" s="66"/>
      <c r="G20" s="69">
        <f>(0.48*21273)/0.41</f>
        <v>24904.975609756097</v>
      </c>
    </row>
    <row r="21" spans="1:7" x14ac:dyDescent="0.55000000000000004">
      <c r="A21" s="31">
        <v>1</v>
      </c>
      <c r="B21" s="32" t="s">
        <v>2186</v>
      </c>
      <c r="C21" s="32" t="s">
        <v>2187</v>
      </c>
      <c r="D21" s="31" t="s">
        <v>876</v>
      </c>
      <c r="E21" s="31" t="s">
        <v>348</v>
      </c>
      <c r="F21" s="66" t="s">
        <v>436</v>
      </c>
    </row>
    <row r="22" spans="1:7" x14ac:dyDescent="0.55000000000000004">
      <c r="A22" s="31">
        <v>1</v>
      </c>
      <c r="B22" s="32" t="s">
        <v>2188</v>
      </c>
      <c r="C22" s="32" t="s">
        <v>2189</v>
      </c>
      <c r="D22" s="31" t="s">
        <v>876</v>
      </c>
      <c r="E22" s="31" t="s">
        <v>348</v>
      </c>
      <c r="F22" s="66"/>
    </row>
    <row r="23" spans="1:7" x14ac:dyDescent="0.55000000000000004">
      <c r="A23" s="31">
        <v>1</v>
      </c>
      <c r="B23" s="32" t="s">
        <v>2190</v>
      </c>
      <c r="C23" s="32" t="s">
        <v>2191</v>
      </c>
      <c r="D23" s="31" t="s">
        <v>876</v>
      </c>
      <c r="E23" s="31" t="s">
        <v>348</v>
      </c>
      <c r="F23" s="66"/>
    </row>
    <row r="24" spans="1:7" x14ac:dyDescent="0.55000000000000004">
      <c r="A24" s="31">
        <v>1</v>
      </c>
      <c r="B24" s="33" t="s">
        <v>2192</v>
      </c>
      <c r="C24" s="33" t="s">
        <v>2193</v>
      </c>
      <c r="D24" s="31" t="s">
        <v>945</v>
      </c>
      <c r="E24" s="31" t="s">
        <v>348</v>
      </c>
      <c r="F24" s="66"/>
    </row>
    <row r="25" spans="1:7" x14ac:dyDescent="0.55000000000000004">
      <c r="A25" s="31">
        <v>1</v>
      </c>
      <c r="B25" s="33" t="s">
        <v>2194</v>
      </c>
      <c r="C25" s="33" t="s">
        <v>2195</v>
      </c>
      <c r="D25" s="31" t="s">
        <v>945</v>
      </c>
      <c r="E25" s="31" t="s">
        <v>348</v>
      </c>
      <c r="F25" s="66"/>
    </row>
    <row r="26" spans="1:7" x14ac:dyDescent="0.55000000000000004">
      <c r="A26" s="31">
        <v>1</v>
      </c>
      <c r="B26" s="33" t="s">
        <v>2196</v>
      </c>
      <c r="C26" s="33" t="s">
        <v>2197</v>
      </c>
      <c r="D26" s="31" t="s">
        <v>945</v>
      </c>
      <c r="E26" s="31" t="s">
        <v>348</v>
      </c>
      <c r="F26" s="66"/>
    </row>
    <row r="27" spans="1:7" x14ac:dyDescent="0.55000000000000004">
      <c r="A27" s="31">
        <v>1</v>
      </c>
      <c r="B27" s="33" t="s">
        <v>2198</v>
      </c>
      <c r="C27" s="33" t="s">
        <v>2199</v>
      </c>
      <c r="D27" s="31" t="s">
        <v>991</v>
      </c>
      <c r="E27" s="31" t="s">
        <v>348</v>
      </c>
      <c r="F27" s="66"/>
    </row>
    <row r="28" spans="1:7" x14ac:dyDescent="0.55000000000000004">
      <c r="A28" s="31">
        <v>1</v>
      </c>
      <c r="B28" s="33" t="s">
        <v>2200</v>
      </c>
      <c r="C28" s="33" t="s">
        <v>2201</v>
      </c>
      <c r="D28" s="31" t="s">
        <v>991</v>
      </c>
      <c r="E28" s="31" t="s">
        <v>348</v>
      </c>
      <c r="F28" s="66"/>
    </row>
    <row r="29" spans="1:7" x14ac:dyDescent="0.55000000000000004">
      <c r="A29" s="31">
        <v>1</v>
      </c>
      <c r="B29" s="33" t="s">
        <v>2202</v>
      </c>
      <c r="C29" s="33" t="s">
        <v>2203</v>
      </c>
      <c r="D29" s="31" t="s">
        <v>991</v>
      </c>
      <c r="E29" s="31" t="s">
        <v>348</v>
      </c>
      <c r="F29" s="66"/>
    </row>
    <row r="30" spans="1:7" x14ac:dyDescent="0.55000000000000004">
      <c r="A30" s="31">
        <v>1</v>
      </c>
      <c r="B30" s="31" t="s">
        <v>2204</v>
      </c>
      <c r="C30" s="31" t="s">
        <v>2204</v>
      </c>
      <c r="D30" s="31" t="s">
        <v>2205</v>
      </c>
      <c r="E30" s="31" t="s">
        <v>435</v>
      </c>
      <c r="F30" s="66" t="s">
        <v>436</v>
      </c>
      <c r="G30" s="66" t="s">
        <v>437</v>
      </c>
    </row>
    <row r="31" spans="1:7" x14ac:dyDescent="0.55000000000000004">
      <c r="A31" s="31">
        <v>1</v>
      </c>
      <c r="B31" s="31" t="s">
        <v>2206</v>
      </c>
      <c r="C31" s="31" t="s">
        <v>2206</v>
      </c>
      <c r="D31" s="31" t="s">
        <v>2207</v>
      </c>
      <c r="E31" s="31" t="s">
        <v>435</v>
      </c>
      <c r="F31" s="66"/>
      <c r="G31" s="66"/>
    </row>
  </sheetData>
  <mergeCells count="15">
    <mergeCell ref="F2:F7"/>
    <mergeCell ref="A19:A20"/>
    <mergeCell ref="B19:B20"/>
    <mergeCell ref="C19:C20"/>
    <mergeCell ref="F21:F29"/>
    <mergeCell ref="F30:F31"/>
    <mergeCell ref="G30:G31"/>
    <mergeCell ref="F15:F20"/>
    <mergeCell ref="D3:D4"/>
    <mergeCell ref="A15:A16"/>
    <mergeCell ref="B15:B16"/>
    <mergeCell ref="C15:C16"/>
    <mergeCell ref="A17:A18"/>
    <mergeCell ref="B17:B18"/>
    <mergeCell ref="C17:C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DD93-8B61-466B-A326-5CAD1A94C5CF}">
  <dimension ref="A1:E7"/>
  <sheetViews>
    <sheetView workbookViewId="0">
      <selection activeCell="G14" sqref="G14"/>
    </sheetView>
  </sheetViews>
  <sheetFormatPr defaultRowHeight="14.4" x14ac:dyDescent="0.55000000000000004"/>
  <sheetData>
    <row r="1" spans="1:5" x14ac:dyDescent="0.55000000000000004">
      <c r="A1" s="56"/>
      <c r="B1" s="56" t="s">
        <v>467</v>
      </c>
      <c r="C1" s="56" t="s">
        <v>493</v>
      </c>
      <c r="D1" s="57" t="s">
        <v>2071</v>
      </c>
      <c r="E1" s="57"/>
    </row>
    <row r="2" spans="1:5" x14ac:dyDescent="0.55000000000000004">
      <c r="A2" s="56" t="s">
        <v>2072</v>
      </c>
      <c r="B2" s="56" t="s">
        <v>444</v>
      </c>
      <c r="C2" s="56">
        <v>116325.896986704</v>
      </c>
      <c r="D2" s="56">
        <v>81956.232999999993</v>
      </c>
      <c r="E2" s="56">
        <v>148639.76</v>
      </c>
    </row>
    <row r="3" spans="1:5" ht="28.8" x14ac:dyDescent="0.55000000000000004">
      <c r="A3" s="56" t="s">
        <v>2073</v>
      </c>
      <c r="B3" s="56" t="s">
        <v>445</v>
      </c>
      <c r="C3" s="56">
        <v>11632.5893113116</v>
      </c>
      <c r="D3" s="56">
        <v>6158.2139999999999</v>
      </c>
      <c r="E3" s="56">
        <v>31756.76</v>
      </c>
    </row>
    <row r="4" spans="1:5" x14ac:dyDescent="0.55000000000000004">
      <c r="A4" s="56" t="s">
        <v>2074</v>
      </c>
      <c r="B4" s="56" t="s">
        <v>446</v>
      </c>
      <c r="C4" s="56">
        <v>45531.864186657098</v>
      </c>
      <c r="D4" s="56">
        <v>21520.965</v>
      </c>
      <c r="E4" s="56">
        <v>71483.3</v>
      </c>
    </row>
    <row r="5" spans="1:5" x14ac:dyDescent="0.55000000000000004">
      <c r="A5" s="4" t="s">
        <v>2075</v>
      </c>
      <c r="B5" s="56" t="s">
        <v>447</v>
      </c>
      <c r="C5" s="56">
        <v>34204.788455900802</v>
      </c>
      <c r="D5" s="56">
        <v>27848.532999999999</v>
      </c>
      <c r="E5" s="56">
        <v>40547.22</v>
      </c>
    </row>
    <row r="6" spans="1:5" x14ac:dyDescent="0.55000000000000004">
      <c r="A6" s="4" t="s">
        <v>2076</v>
      </c>
      <c r="B6" s="56" t="s">
        <v>448</v>
      </c>
      <c r="C6" s="56">
        <v>15297.233752866499</v>
      </c>
      <c r="D6" s="56">
        <v>9887.4650000000001</v>
      </c>
      <c r="E6" s="56">
        <v>19901.71</v>
      </c>
    </row>
    <row r="7" spans="1:5" x14ac:dyDescent="0.55000000000000004">
      <c r="B7" s="58" t="s">
        <v>1152</v>
      </c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6165-821E-4DEC-B93B-CEDA1EBDC5C0}">
  <dimension ref="A1:F201"/>
  <sheetViews>
    <sheetView workbookViewId="0">
      <selection activeCell="P15" sqref="P15"/>
    </sheetView>
  </sheetViews>
  <sheetFormatPr defaultRowHeight="14.4" x14ac:dyDescent="0.55000000000000004"/>
  <cols>
    <col min="2" max="2" width="9.15625" style="9" bestFit="1" customWidth="1"/>
    <col min="3" max="6" width="8.89453125" style="9" bestFit="1" customWidth="1"/>
  </cols>
  <sheetData>
    <row r="1" spans="1:6" x14ac:dyDescent="0.55000000000000004">
      <c r="A1" t="s">
        <v>443</v>
      </c>
      <c r="B1" t="s">
        <v>444</v>
      </c>
      <c r="C1" t="s">
        <v>445</v>
      </c>
      <c r="D1" t="s">
        <v>446</v>
      </c>
      <c r="E1" t="s">
        <v>447</v>
      </c>
      <c r="F1" t="s">
        <v>448</v>
      </c>
    </row>
    <row r="2" spans="1:6" x14ac:dyDescent="0.55000000000000004">
      <c r="A2">
        <v>12.136850534358601</v>
      </c>
      <c r="B2">
        <v>116325.896986704</v>
      </c>
      <c r="C2">
        <v>11632.5893113116</v>
      </c>
      <c r="D2">
        <v>45531.864186657098</v>
      </c>
      <c r="E2">
        <v>34204.788455900802</v>
      </c>
      <c r="F2">
        <v>15297.233752866499</v>
      </c>
    </row>
    <row r="3" spans="1:6" x14ac:dyDescent="0.55000000000000004">
      <c r="A3">
        <v>12.136850534358601</v>
      </c>
      <c r="B3">
        <v>116325.896986704</v>
      </c>
      <c r="C3">
        <v>11632.5893113116</v>
      </c>
      <c r="D3">
        <v>45531.864186657098</v>
      </c>
      <c r="E3">
        <v>34204.788455900802</v>
      </c>
      <c r="F3">
        <v>15297.233752866499</v>
      </c>
    </row>
    <row r="4" spans="1:6" x14ac:dyDescent="0.55000000000000004">
      <c r="A4">
        <v>12.136850534358601</v>
      </c>
      <c r="B4">
        <v>116325.896986704</v>
      </c>
      <c r="C4">
        <v>11632.5893113116</v>
      </c>
      <c r="D4">
        <v>45531.864186657098</v>
      </c>
      <c r="E4">
        <v>34204.788455900802</v>
      </c>
      <c r="F4">
        <v>15297.233752866499</v>
      </c>
    </row>
    <row r="5" spans="1:6" x14ac:dyDescent="0.55000000000000004">
      <c r="A5">
        <v>12.136850534358601</v>
      </c>
      <c r="B5">
        <v>116325.896986704</v>
      </c>
      <c r="C5">
        <v>11632.5893113116</v>
      </c>
      <c r="D5">
        <v>45531.864186657098</v>
      </c>
      <c r="E5">
        <v>34204.788455900802</v>
      </c>
      <c r="F5">
        <v>15297.233752866499</v>
      </c>
    </row>
    <row r="6" spans="1:6" x14ac:dyDescent="0.55000000000000004">
      <c r="A6">
        <v>12.136850534358601</v>
      </c>
      <c r="B6">
        <v>116325.896986704</v>
      </c>
      <c r="C6">
        <v>11632.5893113116</v>
      </c>
      <c r="D6">
        <v>45531.864186657098</v>
      </c>
      <c r="E6">
        <v>34204.788455900802</v>
      </c>
      <c r="F6">
        <v>15297.233752866499</v>
      </c>
    </row>
    <row r="7" spans="1:6" x14ac:dyDescent="0.55000000000000004">
      <c r="A7">
        <v>12.136850534358601</v>
      </c>
      <c r="B7">
        <v>116325.896986704</v>
      </c>
      <c r="C7">
        <v>11632.5893113116</v>
      </c>
      <c r="D7">
        <v>45531.864186657098</v>
      </c>
      <c r="E7">
        <v>34204.788455900802</v>
      </c>
      <c r="F7">
        <v>15297.233752866499</v>
      </c>
    </row>
    <row r="8" spans="1:6" x14ac:dyDescent="0.55000000000000004">
      <c r="A8">
        <v>12.136850534358601</v>
      </c>
      <c r="B8">
        <v>116325.896986704</v>
      </c>
      <c r="C8">
        <v>11632.5893113116</v>
      </c>
      <c r="D8">
        <v>45531.864186657098</v>
      </c>
      <c r="E8">
        <v>34204.788455900802</v>
      </c>
      <c r="F8">
        <v>15297.233752866499</v>
      </c>
    </row>
    <row r="9" spans="1:6" x14ac:dyDescent="0.55000000000000004">
      <c r="A9">
        <v>12.136850534358601</v>
      </c>
      <c r="B9">
        <v>116325.896986704</v>
      </c>
      <c r="C9">
        <v>11632.5893113116</v>
      </c>
      <c r="D9">
        <v>45531.864186657098</v>
      </c>
      <c r="E9">
        <v>34204.788455900802</v>
      </c>
      <c r="F9">
        <v>15297.233752866499</v>
      </c>
    </row>
    <row r="10" spans="1:6" x14ac:dyDescent="0.55000000000000004">
      <c r="A10">
        <v>12.136850534358601</v>
      </c>
      <c r="B10">
        <v>116325.896986704</v>
      </c>
      <c r="C10">
        <v>11632.5893113116</v>
      </c>
      <c r="D10">
        <v>45531.864186657098</v>
      </c>
      <c r="E10">
        <v>34204.788455900802</v>
      </c>
      <c r="F10">
        <v>15297.233752866499</v>
      </c>
    </row>
    <row r="11" spans="1:6" x14ac:dyDescent="0.55000000000000004">
      <c r="A11">
        <v>12.136850534358601</v>
      </c>
      <c r="B11">
        <v>116325.896986704</v>
      </c>
      <c r="C11">
        <v>11632.5893113116</v>
      </c>
      <c r="D11">
        <v>45531.864186657098</v>
      </c>
      <c r="E11">
        <v>34204.788455900802</v>
      </c>
      <c r="F11">
        <v>15297.233752866499</v>
      </c>
    </row>
    <row r="12" spans="1:6" x14ac:dyDescent="0.55000000000000004">
      <c r="A12">
        <v>12.136850534358601</v>
      </c>
      <c r="B12">
        <v>116325.896986704</v>
      </c>
      <c r="C12">
        <v>11632.5893113116</v>
      </c>
      <c r="D12">
        <v>45531.864186657098</v>
      </c>
      <c r="E12">
        <v>34204.788455900802</v>
      </c>
      <c r="F12">
        <v>15297.233752866499</v>
      </c>
    </row>
    <row r="13" spans="1:6" x14ac:dyDescent="0.55000000000000004">
      <c r="A13">
        <v>12.136850534358601</v>
      </c>
      <c r="B13">
        <v>116325.896986704</v>
      </c>
      <c r="C13">
        <v>11632.5893113116</v>
      </c>
      <c r="D13">
        <v>45531.864186657098</v>
      </c>
      <c r="E13">
        <v>34204.788455900802</v>
      </c>
      <c r="F13">
        <v>15297.233752866499</v>
      </c>
    </row>
    <row r="14" spans="1:6" x14ac:dyDescent="0.55000000000000004">
      <c r="A14">
        <v>12.136850534358601</v>
      </c>
      <c r="B14">
        <v>116325.89803417301</v>
      </c>
      <c r="C14">
        <v>11632.5900908933</v>
      </c>
      <c r="D14">
        <v>45531.863253250202</v>
      </c>
      <c r="E14">
        <v>34204.788389695503</v>
      </c>
      <c r="F14">
        <v>15297.2338953569</v>
      </c>
    </row>
    <row r="15" spans="1:6" x14ac:dyDescent="0.55000000000000004">
      <c r="A15">
        <v>12.136850534358601</v>
      </c>
      <c r="B15">
        <v>116325.89803417301</v>
      </c>
      <c r="C15">
        <v>11632.5900908933</v>
      </c>
      <c r="D15">
        <v>45531.863253250202</v>
      </c>
      <c r="E15">
        <v>34204.788389695503</v>
      </c>
      <c r="F15">
        <v>15297.2338953569</v>
      </c>
    </row>
    <row r="16" spans="1:6" x14ac:dyDescent="0.55000000000000004">
      <c r="A16">
        <v>12.136850534358601</v>
      </c>
      <c r="B16">
        <v>116325.89803417301</v>
      </c>
      <c r="C16">
        <v>11632.5900908933</v>
      </c>
      <c r="D16">
        <v>45531.863253250202</v>
      </c>
      <c r="E16">
        <v>34204.788389695503</v>
      </c>
      <c r="F16">
        <v>15297.2338953569</v>
      </c>
    </row>
    <row r="17" spans="1:6" x14ac:dyDescent="0.55000000000000004">
      <c r="A17">
        <v>12.136850534358601</v>
      </c>
      <c r="B17">
        <v>116325.89803417301</v>
      </c>
      <c r="C17">
        <v>11632.5900908933</v>
      </c>
      <c r="D17">
        <v>45531.863253250202</v>
      </c>
      <c r="E17">
        <v>34204.788389695503</v>
      </c>
      <c r="F17">
        <v>15297.2338953569</v>
      </c>
    </row>
    <row r="18" spans="1:6" x14ac:dyDescent="0.55000000000000004">
      <c r="A18">
        <v>12.136850534358601</v>
      </c>
      <c r="B18">
        <v>116325.89803417301</v>
      </c>
      <c r="C18">
        <v>11632.5900908933</v>
      </c>
      <c r="D18">
        <v>45531.863253250202</v>
      </c>
      <c r="E18">
        <v>34204.788389695503</v>
      </c>
      <c r="F18">
        <v>15297.2338953569</v>
      </c>
    </row>
    <row r="19" spans="1:6" x14ac:dyDescent="0.55000000000000004">
      <c r="A19">
        <v>12.136850534358601</v>
      </c>
      <c r="B19">
        <v>116325.89803417301</v>
      </c>
      <c r="C19">
        <v>11632.5900908933</v>
      </c>
      <c r="D19">
        <v>45531.863253250202</v>
      </c>
      <c r="E19">
        <v>34204.788389695503</v>
      </c>
      <c r="F19">
        <v>15297.2338953569</v>
      </c>
    </row>
    <row r="20" spans="1:6" x14ac:dyDescent="0.55000000000000004">
      <c r="A20">
        <v>12.136850534358601</v>
      </c>
      <c r="B20">
        <v>116325.89803417301</v>
      </c>
      <c r="C20">
        <v>11632.5900908933</v>
      </c>
      <c r="D20">
        <v>45531.863253250202</v>
      </c>
      <c r="E20">
        <v>34204.788389695503</v>
      </c>
      <c r="F20">
        <v>15297.2338953569</v>
      </c>
    </row>
    <row r="21" spans="1:6" x14ac:dyDescent="0.55000000000000004">
      <c r="A21">
        <v>12.136850534358601</v>
      </c>
      <c r="B21">
        <v>116325.89803417301</v>
      </c>
      <c r="C21">
        <v>11632.5900908933</v>
      </c>
      <c r="D21">
        <v>45531.863253250202</v>
      </c>
      <c r="E21">
        <v>34204.788389695503</v>
      </c>
      <c r="F21">
        <v>15297.2338953569</v>
      </c>
    </row>
    <row r="22" spans="1:6" x14ac:dyDescent="0.55000000000000004">
      <c r="A22">
        <v>12.136850534358601</v>
      </c>
      <c r="B22">
        <v>116325.89803417301</v>
      </c>
      <c r="C22">
        <v>11632.5900908933</v>
      </c>
      <c r="D22">
        <v>45531.863253250202</v>
      </c>
      <c r="E22">
        <v>34204.788389695503</v>
      </c>
      <c r="F22">
        <v>15297.2338953569</v>
      </c>
    </row>
    <row r="23" spans="1:6" x14ac:dyDescent="0.55000000000000004">
      <c r="A23">
        <v>12.136850534358601</v>
      </c>
      <c r="B23">
        <v>116325.89803417301</v>
      </c>
      <c r="C23">
        <v>11632.5900908933</v>
      </c>
      <c r="D23">
        <v>45531.863253250202</v>
      </c>
      <c r="E23">
        <v>34204.788389695503</v>
      </c>
      <c r="F23">
        <v>15297.2338953569</v>
      </c>
    </row>
    <row r="24" spans="1:6" x14ac:dyDescent="0.55000000000000004">
      <c r="A24">
        <v>12.136850534358601</v>
      </c>
      <c r="B24">
        <v>116325.89803417301</v>
      </c>
      <c r="C24">
        <v>11632.5900908933</v>
      </c>
      <c r="D24">
        <v>45531.863253250202</v>
      </c>
      <c r="E24">
        <v>34204.788389695503</v>
      </c>
      <c r="F24">
        <v>15297.2338953569</v>
      </c>
    </row>
    <row r="25" spans="1:6" x14ac:dyDescent="0.55000000000000004">
      <c r="A25">
        <v>12.136850534358601</v>
      </c>
      <c r="B25">
        <v>116325.89803417301</v>
      </c>
      <c r="C25">
        <v>11632.5900908933</v>
      </c>
      <c r="D25">
        <v>45531.863253250202</v>
      </c>
      <c r="E25">
        <v>34204.788389695503</v>
      </c>
      <c r="F25">
        <v>15297.2338953569</v>
      </c>
    </row>
    <row r="26" spans="1:6" x14ac:dyDescent="0.55000000000000004">
      <c r="A26">
        <v>12.136850534358601</v>
      </c>
      <c r="B26">
        <v>116325.89803417301</v>
      </c>
      <c r="C26">
        <v>11632.5900908933</v>
      </c>
      <c r="D26">
        <v>45531.863253250202</v>
      </c>
      <c r="E26">
        <v>34204.788389695503</v>
      </c>
      <c r="F26">
        <v>15297.2338953569</v>
      </c>
    </row>
    <row r="27" spans="1:6" x14ac:dyDescent="0.55000000000000004">
      <c r="A27">
        <v>12.136850534358601</v>
      </c>
      <c r="B27">
        <v>116325.89803417301</v>
      </c>
      <c r="C27">
        <v>11632.5900908933</v>
      </c>
      <c r="D27">
        <v>45531.863253250202</v>
      </c>
      <c r="E27">
        <v>34204.788389695503</v>
      </c>
      <c r="F27">
        <v>15297.2338953569</v>
      </c>
    </row>
    <row r="28" spans="1:6" x14ac:dyDescent="0.55000000000000004">
      <c r="A28">
        <v>12.136850534358601</v>
      </c>
      <c r="B28">
        <v>116325.89803417301</v>
      </c>
      <c r="C28">
        <v>11632.5900908933</v>
      </c>
      <c r="D28">
        <v>45531.863253250202</v>
      </c>
      <c r="E28">
        <v>34204.788389695503</v>
      </c>
      <c r="F28">
        <v>15297.2338953569</v>
      </c>
    </row>
    <row r="29" spans="1:6" x14ac:dyDescent="0.55000000000000004">
      <c r="A29">
        <v>12.136850534358601</v>
      </c>
      <c r="B29">
        <v>116325.89803417301</v>
      </c>
      <c r="C29">
        <v>11632.5900908933</v>
      </c>
      <c r="D29">
        <v>45531.863253250202</v>
      </c>
      <c r="E29">
        <v>34204.788389695503</v>
      </c>
      <c r="F29">
        <v>15297.2338953569</v>
      </c>
    </row>
    <row r="30" spans="1:6" x14ac:dyDescent="0.55000000000000004">
      <c r="A30">
        <v>12.136850534358601</v>
      </c>
      <c r="B30">
        <v>116325.89803417301</v>
      </c>
      <c r="C30">
        <v>11632.5900908933</v>
      </c>
      <c r="D30">
        <v>45531.863253250202</v>
      </c>
      <c r="E30">
        <v>34204.788389695503</v>
      </c>
      <c r="F30">
        <v>15297.2338953569</v>
      </c>
    </row>
    <row r="31" spans="1:6" x14ac:dyDescent="0.55000000000000004">
      <c r="A31">
        <v>12.136850534358601</v>
      </c>
      <c r="B31">
        <v>116325.89803417301</v>
      </c>
      <c r="C31">
        <v>11632.5900908933</v>
      </c>
      <c r="D31">
        <v>45531.863253250202</v>
      </c>
      <c r="E31">
        <v>34204.788389695503</v>
      </c>
      <c r="F31">
        <v>15297.2338953569</v>
      </c>
    </row>
    <row r="32" spans="1:6" x14ac:dyDescent="0.55000000000000004">
      <c r="A32">
        <v>12.136850534358601</v>
      </c>
      <c r="B32">
        <v>116325.89803417301</v>
      </c>
      <c r="C32">
        <v>11632.5900908933</v>
      </c>
      <c r="D32">
        <v>45531.863253250202</v>
      </c>
      <c r="E32">
        <v>34204.788389695503</v>
      </c>
      <c r="F32">
        <v>15297.2338953569</v>
      </c>
    </row>
    <row r="33" spans="1:6" x14ac:dyDescent="0.55000000000000004">
      <c r="A33">
        <v>12.136850534358601</v>
      </c>
      <c r="B33">
        <v>116325.89803417301</v>
      </c>
      <c r="C33">
        <v>11632.5900908933</v>
      </c>
      <c r="D33">
        <v>45531.863253250202</v>
      </c>
      <c r="E33">
        <v>34204.788389695503</v>
      </c>
      <c r="F33">
        <v>15297.2338953569</v>
      </c>
    </row>
    <row r="34" spans="1:6" x14ac:dyDescent="0.55000000000000004">
      <c r="A34">
        <v>12.136850534358601</v>
      </c>
      <c r="B34">
        <v>116325.89803417301</v>
      </c>
      <c r="C34">
        <v>11632.5900908933</v>
      </c>
      <c r="D34">
        <v>45531.863253250202</v>
      </c>
      <c r="E34">
        <v>34204.788389695503</v>
      </c>
      <c r="F34">
        <v>15297.2338953569</v>
      </c>
    </row>
    <row r="35" spans="1:6" x14ac:dyDescent="0.55000000000000004">
      <c r="A35">
        <v>12.136850534358601</v>
      </c>
      <c r="B35">
        <v>116325.89803417301</v>
      </c>
      <c r="C35">
        <v>11632.5900908933</v>
      </c>
      <c r="D35">
        <v>45531.863253250202</v>
      </c>
      <c r="E35">
        <v>34204.788389695503</v>
      </c>
      <c r="F35">
        <v>15297.2338953569</v>
      </c>
    </row>
    <row r="36" spans="1:6" x14ac:dyDescent="0.55000000000000004">
      <c r="A36">
        <v>12.136850534358601</v>
      </c>
      <c r="B36">
        <v>116325.89803417301</v>
      </c>
      <c r="C36">
        <v>11632.5900908933</v>
      </c>
      <c r="D36">
        <v>45531.863253250202</v>
      </c>
      <c r="E36">
        <v>34204.788389695503</v>
      </c>
      <c r="F36">
        <v>15297.2338953569</v>
      </c>
    </row>
    <row r="37" spans="1:6" x14ac:dyDescent="0.55000000000000004">
      <c r="A37">
        <v>12.136850534358601</v>
      </c>
      <c r="B37">
        <v>116325.89803417301</v>
      </c>
      <c r="C37">
        <v>11632.5900908933</v>
      </c>
      <c r="D37">
        <v>45531.863253250202</v>
      </c>
      <c r="E37">
        <v>34204.788389695503</v>
      </c>
      <c r="F37">
        <v>15297.2338953569</v>
      </c>
    </row>
    <row r="38" spans="1:6" x14ac:dyDescent="0.55000000000000004">
      <c r="A38">
        <v>12.136850534358601</v>
      </c>
      <c r="B38">
        <v>116325.89803417301</v>
      </c>
      <c r="C38">
        <v>11632.5900908933</v>
      </c>
      <c r="D38">
        <v>45531.863253250202</v>
      </c>
      <c r="E38">
        <v>34204.788389695503</v>
      </c>
      <c r="F38">
        <v>15297.2338953569</v>
      </c>
    </row>
    <row r="39" spans="1:6" x14ac:dyDescent="0.55000000000000004">
      <c r="A39">
        <v>12.136850534358601</v>
      </c>
      <c r="B39">
        <v>116325.89803417301</v>
      </c>
      <c r="C39">
        <v>11632.5900908933</v>
      </c>
      <c r="D39">
        <v>45531.863253250202</v>
      </c>
      <c r="E39">
        <v>34204.788389695503</v>
      </c>
      <c r="F39">
        <v>15297.2338953569</v>
      </c>
    </row>
    <row r="40" spans="1:6" x14ac:dyDescent="0.55000000000000004">
      <c r="A40">
        <v>12.136850534358601</v>
      </c>
      <c r="B40">
        <v>116325.89803417301</v>
      </c>
      <c r="C40">
        <v>11632.5900908933</v>
      </c>
      <c r="D40">
        <v>45531.863253250202</v>
      </c>
      <c r="E40">
        <v>34204.788389695503</v>
      </c>
      <c r="F40">
        <v>15297.2338953569</v>
      </c>
    </row>
    <row r="41" spans="1:6" x14ac:dyDescent="0.55000000000000004">
      <c r="A41">
        <v>12.136850534358601</v>
      </c>
      <c r="B41">
        <v>116325.89803417301</v>
      </c>
      <c r="C41">
        <v>11632.5900908933</v>
      </c>
      <c r="D41">
        <v>45531.863253250202</v>
      </c>
      <c r="E41">
        <v>34204.788389695503</v>
      </c>
      <c r="F41">
        <v>15297.2338953569</v>
      </c>
    </row>
    <row r="42" spans="1:6" x14ac:dyDescent="0.55000000000000004">
      <c r="A42">
        <v>12.136850534358601</v>
      </c>
      <c r="B42">
        <v>116325.89803417301</v>
      </c>
      <c r="C42">
        <v>11632.5900908933</v>
      </c>
      <c r="D42">
        <v>45531.863253250202</v>
      </c>
      <c r="E42">
        <v>34204.788389695503</v>
      </c>
      <c r="F42">
        <v>15297.2338953569</v>
      </c>
    </row>
    <row r="43" spans="1:6" x14ac:dyDescent="0.55000000000000004">
      <c r="A43">
        <v>12.136850534358601</v>
      </c>
      <c r="B43">
        <v>116325.89803417301</v>
      </c>
      <c r="C43">
        <v>11632.5900908933</v>
      </c>
      <c r="D43">
        <v>45531.863253250202</v>
      </c>
      <c r="E43">
        <v>34204.788389695503</v>
      </c>
      <c r="F43">
        <v>15297.2338953569</v>
      </c>
    </row>
    <row r="44" spans="1:6" x14ac:dyDescent="0.55000000000000004">
      <c r="A44">
        <v>12.136850534358601</v>
      </c>
      <c r="B44">
        <v>116325.89803417301</v>
      </c>
      <c r="C44">
        <v>11632.5900908933</v>
      </c>
      <c r="D44">
        <v>45531.863253250202</v>
      </c>
      <c r="E44">
        <v>34204.788389695503</v>
      </c>
      <c r="F44">
        <v>15297.2338953569</v>
      </c>
    </row>
    <row r="45" spans="1:6" x14ac:dyDescent="0.55000000000000004">
      <c r="A45">
        <v>12.136850534358601</v>
      </c>
      <c r="B45">
        <v>116325.89803417301</v>
      </c>
      <c r="C45">
        <v>11632.5900908933</v>
      </c>
      <c r="D45">
        <v>45531.863253250202</v>
      </c>
      <c r="E45">
        <v>34204.788389695503</v>
      </c>
      <c r="F45">
        <v>15297.2338953569</v>
      </c>
    </row>
    <row r="46" spans="1:6" x14ac:dyDescent="0.55000000000000004">
      <c r="A46">
        <v>12.136850534358601</v>
      </c>
      <c r="B46">
        <v>116325.89803417301</v>
      </c>
      <c r="C46">
        <v>11632.5900908933</v>
      </c>
      <c r="D46">
        <v>45531.863253250202</v>
      </c>
      <c r="E46">
        <v>34204.788389695503</v>
      </c>
      <c r="F46">
        <v>15297.2338953569</v>
      </c>
    </row>
    <row r="47" spans="1:6" x14ac:dyDescent="0.55000000000000004">
      <c r="A47">
        <v>12.136850534358601</v>
      </c>
      <c r="B47">
        <v>116325.89803417301</v>
      </c>
      <c r="C47">
        <v>11632.5900908933</v>
      </c>
      <c r="D47">
        <v>45531.863253250202</v>
      </c>
      <c r="E47">
        <v>34204.788389695503</v>
      </c>
      <c r="F47">
        <v>15297.2338953569</v>
      </c>
    </row>
    <row r="48" spans="1:6" x14ac:dyDescent="0.55000000000000004">
      <c r="A48">
        <v>12.136850534358601</v>
      </c>
      <c r="B48">
        <v>116325.89803417301</v>
      </c>
      <c r="C48">
        <v>11632.5900908933</v>
      </c>
      <c r="D48">
        <v>45531.863253250202</v>
      </c>
      <c r="E48">
        <v>34204.788389695503</v>
      </c>
      <c r="F48">
        <v>15297.2338953569</v>
      </c>
    </row>
    <row r="49" spans="1:6" x14ac:dyDescent="0.55000000000000004">
      <c r="A49">
        <v>12.136850534358601</v>
      </c>
      <c r="B49">
        <v>116325.89803417301</v>
      </c>
      <c r="C49">
        <v>11632.5900908933</v>
      </c>
      <c r="D49">
        <v>45531.863253250202</v>
      </c>
      <c r="E49">
        <v>34204.788389695503</v>
      </c>
      <c r="F49">
        <v>15297.2338953569</v>
      </c>
    </row>
    <row r="50" spans="1:6" x14ac:dyDescent="0.55000000000000004">
      <c r="A50">
        <v>12.136850534358601</v>
      </c>
      <c r="B50">
        <v>116325.89803417301</v>
      </c>
      <c r="C50">
        <v>11632.5900908933</v>
      </c>
      <c r="D50">
        <v>45531.863253250202</v>
      </c>
      <c r="E50">
        <v>34204.788389695503</v>
      </c>
      <c r="F50">
        <v>15297.2338953569</v>
      </c>
    </row>
    <row r="51" spans="1:6" x14ac:dyDescent="0.55000000000000004">
      <c r="A51">
        <v>12.136850534358601</v>
      </c>
      <c r="B51">
        <v>116325.89803417301</v>
      </c>
      <c r="C51">
        <v>11632.5900908933</v>
      </c>
      <c r="D51">
        <v>45531.863253250202</v>
      </c>
      <c r="E51">
        <v>34204.788389695503</v>
      </c>
      <c r="F51">
        <v>15297.2338953569</v>
      </c>
    </row>
    <row r="52" spans="1:6" x14ac:dyDescent="0.55000000000000004">
      <c r="A52">
        <v>12.136850534358601</v>
      </c>
      <c r="B52">
        <v>116325.89803417301</v>
      </c>
      <c r="C52">
        <v>11632.5900908933</v>
      </c>
      <c r="D52">
        <v>45531.863253250202</v>
      </c>
      <c r="E52">
        <v>34204.788389695503</v>
      </c>
      <c r="F52">
        <v>15297.2338953569</v>
      </c>
    </row>
    <row r="53" spans="1:6" x14ac:dyDescent="0.55000000000000004">
      <c r="A53">
        <v>12.136850534358601</v>
      </c>
      <c r="B53">
        <v>116325.89803417301</v>
      </c>
      <c r="C53">
        <v>11632.5900908933</v>
      </c>
      <c r="D53">
        <v>45531.863253250202</v>
      </c>
      <c r="E53">
        <v>34204.788389695503</v>
      </c>
      <c r="F53">
        <v>15297.2338953569</v>
      </c>
    </row>
    <row r="54" spans="1:6" x14ac:dyDescent="0.55000000000000004">
      <c r="A54">
        <v>12.136850534358601</v>
      </c>
      <c r="B54">
        <v>116325.89803417301</v>
      </c>
      <c r="C54">
        <v>11632.5900908933</v>
      </c>
      <c r="D54">
        <v>45531.863253250202</v>
      </c>
      <c r="E54">
        <v>34204.788389695503</v>
      </c>
      <c r="F54">
        <v>15297.2338953569</v>
      </c>
    </row>
    <row r="55" spans="1:6" x14ac:dyDescent="0.55000000000000004">
      <c r="A55">
        <v>12.136850534358601</v>
      </c>
      <c r="B55">
        <v>116325.89803417301</v>
      </c>
      <c r="C55">
        <v>11632.5900908933</v>
      </c>
      <c r="D55">
        <v>45531.863253250202</v>
      </c>
      <c r="E55">
        <v>34204.788389695503</v>
      </c>
      <c r="F55">
        <v>15297.2338953569</v>
      </c>
    </row>
    <row r="56" spans="1:6" x14ac:dyDescent="0.55000000000000004">
      <c r="A56">
        <v>12.136850534358601</v>
      </c>
      <c r="B56">
        <v>116325.89803417301</v>
      </c>
      <c r="C56">
        <v>11632.5900908933</v>
      </c>
      <c r="D56">
        <v>45531.863253250202</v>
      </c>
      <c r="E56">
        <v>34204.788389695503</v>
      </c>
      <c r="F56">
        <v>15297.2338953569</v>
      </c>
    </row>
    <row r="57" spans="1:6" x14ac:dyDescent="0.55000000000000004">
      <c r="A57">
        <v>12.136850534358601</v>
      </c>
      <c r="B57">
        <v>116325.89803417301</v>
      </c>
      <c r="C57">
        <v>11632.5900908933</v>
      </c>
      <c r="D57">
        <v>45531.863253250202</v>
      </c>
      <c r="E57">
        <v>34204.788389695503</v>
      </c>
      <c r="F57">
        <v>15297.2338953569</v>
      </c>
    </row>
    <row r="58" spans="1:6" x14ac:dyDescent="0.55000000000000004">
      <c r="A58">
        <v>12.136850534358601</v>
      </c>
      <c r="B58">
        <v>116325.89803417301</v>
      </c>
      <c r="C58">
        <v>11632.5900908933</v>
      </c>
      <c r="D58">
        <v>45531.863253250202</v>
      </c>
      <c r="E58">
        <v>34204.788389695503</v>
      </c>
      <c r="F58">
        <v>15297.2338953569</v>
      </c>
    </row>
    <row r="59" spans="1:6" x14ac:dyDescent="0.55000000000000004">
      <c r="A59">
        <v>12.136850534358601</v>
      </c>
      <c r="B59">
        <v>116325.89803417301</v>
      </c>
      <c r="C59">
        <v>11632.5900908933</v>
      </c>
      <c r="D59">
        <v>45531.863253250202</v>
      </c>
      <c r="E59">
        <v>34204.788389695503</v>
      </c>
      <c r="F59">
        <v>15297.2338953569</v>
      </c>
    </row>
    <row r="60" spans="1:6" x14ac:dyDescent="0.55000000000000004">
      <c r="A60">
        <v>12.136850534358601</v>
      </c>
      <c r="B60">
        <v>116325.89803417301</v>
      </c>
      <c r="C60">
        <v>11632.5900908933</v>
      </c>
      <c r="D60">
        <v>45531.863253250202</v>
      </c>
      <c r="E60">
        <v>34204.788389695503</v>
      </c>
      <c r="F60">
        <v>15297.2338953569</v>
      </c>
    </row>
    <row r="61" spans="1:6" x14ac:dyDescent="0.55000000000000004">
      <c r="A61">
        <v>12.136850534358601</v>
      </c>
      <c r="B61">
        <v>116325.89803417301</v>
      </c>
      <c r="C61">
        <v>11632.5900908933</v>
      </c>
      <c r="D61">
        <v>45531.863253250202</v>
      </c>
      <c r="E61">
        <v>34204.788389695503</v>
      </c>
      <c r="F61">
        <v>15297.2338953569</v>
      </c>
    </row>
    <row r="62" spans="1:6" x14ac:dyDescent="0.55000000000000004">
      <c r="A62">
        <v>12.136850534358601</v>
      </c>
      <c r="B62">
        <v>116325.89803417301</v>
      </c>
      <c r="C62">
        <v>11632.5900908933</v>
      </c>
      <c r="D62">
        <v>45531.863253250202</v>
      </c>
      <c r="E62">
        <v>34204.788389695503</v>
      </c>
      <c r="F62">
        <v>15297.2338953569</v>
      </c>
    </row>
    <row r="63" spans="1:6" x14ac:dyDescent="0.55000000000000004">
      <c r="A63">
        <v>12.136850534358601</v>
      </c>
      <c r="B63">
        <v>116325.89803417301</v>
      </c>
      <c r="C63">
        <v>11632.5900908933</v>
      </c>
      <c r="D63">
        <v>45531.863253250202</v>
      </c>
      <c r="E63">
        <v>34204.788389695503</v>
      </c>
      <c r="F63">
        <v>15297.2338953569</v>
      </c>
    </row>
    <row r="64" spans="1:6" x14ac:dyDescent="0.55000000000000004">
      <c r="A64">
        <v>12.136850534358601</v>
      </c>
      <c r="B64">
        <v>116325.89803417301</v>
      </c>
      <c r="C64">
        <v>11632.5900908933</v>
      </c>
      <c r="D64">
        <v>45531.863253250202</v>
      </c>
      <c r="E64">
        <v>34204.788389695503</v>
      </c>
      <c r="F64">
        <v>15297.2338953569</v>
      </c>
    </row>
    <row r="65" spans="1:6" x14ac:dyDescent="0.55000000000000004">
      <c r="A65">
        <v>12.136850534358601</v>
      </c>
      <c r="B65">
        <v>116325.89803417301</v>
      </c>
      <c r="C65">
        <v>11632.5900908933</v>
      </c>
      <c r="D65">
        <v>45531.863253250202</v>
      </c>
      <c r="E65">
        <v>34204.788389695503</v>
      </c>
      <c r="F65">
        <v>15297.2338953569</v>
      </c>
    </row>
    <row r="66" spans="1:6" x14ac:dyDescent="0.55000000000000004">
      <c r="A66">
        <v>12.136850534358601</v>
      </c>
      <c r="B66">
        <v>116325.89803417301</v>
      </c>
      <c r="C66">
        <v>11632.5900908933</v>
      </c>
      <c r="D66">
        <v>45531.863253250202</v>
      </c>
      <c r="E66">
        <v>34204.788389695503</v>
      </c>
      <c r="F66">
        <v>15297.2338953569</v>
      </c>
    </row>
    <row r="67" spans="1:6" x14ac:dyDescent="0.55000000000000004">
      <c r="A67">
        <v>12.136850534358601</v>
      </c>
      <c r="B67">
        <v>116325.89803417301</v>
      </c>
      <c r="C67">
        <v>11632.5900908933</v>
      </c>
      <c r="D67">
        <v>45531.863253250202</v>
      </c>
      <c r="E67">
        <v>34204.788389695503</v>
      </c>
      <c r="F67">
        <v>15297.2338953569</v>
      </c>
    </row>
    <row r="68" spans="1:6" x14ac:dyDescent="0.55000000000000004">
      <c r="A68">
        <v>12.136850534358601</v>
      </c>
      <c r="B68">
        <v>116325.896365907</v>
      </c>
      <c r="C68">
        <v>11632.589611172099</v>
      </c>
      <c r="D68">
        <v>45531.865450278601</v>
      </c>
      <c r="E68">
        <v>34204.788486042198</v>
      </c>
      <c r="F68">
        <v>15297.2341004318</v>
      </c>
    </row>
    <row r="69" spans="1:6" x14ac:dyDescent="0.55000000000000004">
      <c r="A69">
        <v>12.136850534358601</v>
      </c>
      <c r="B69">
        <v>116325.896365907</v>
      </c>
      <c r="C69">
        <v>11632.589611172099</v>
      </c>
      <c r="D69">
        <v>45531.865450278601</v>
      </c>
      <c r="E69">
        <v>34204.788486042198</v>
      </c>
      <c r="F69">
        <v>15297.2341004318</v>
      </c>
    </row>
    <row r="70" spans="1:6" x14ac:dyDescent="0.55000000000000004">
      <c r="A70">
        <v>12.136850534358601</v>
      </c>
      <c r="B70">
        <v>116325.896365907</v>
      </c>
      <c r="C70">
        <v>11632.589611172099</v>
      </c>
      <c r="D70">
        <v>45531.865450278601</v>
      </c>
      <c r="E70">
        <v>34204.788486042198</v>
      </c>
      <c r="F70">
        <v>15297.2341004318</v>
      </c>
    </row>
    <row r="71" spans="1:6" x14ac:dyDescent="0.55000000000000004">
      <c r="A71">
        <v>12.136850534358601</v>
      </c>
      <c r="B71">
        <v>116325.896365907</v>
      </c>
      <c r="C71">
        <v>11632.589611172099</v>
      </c>
      <c r="D71">
        <v>45531.865450278601</v>
      </c>
      <c r="E71">
        <v>34204.788486042198</v>
      </c>
      <c r="F71">
        <v>15297.2341004318</v>
      </c>
    </row>
    <row r="72" spans="1:6" x14ac:dyDescent="0.55000000000000004">
      <c r="A72">
        <v>12.136850534358601</v>
      </c>
      <c r="B72">
        <v>116325.896365907</v>
      </c>
      <c r="C72">
        <v>11632.589611172099</v>
      </c>
      <c r="D72">
        <v>45531.865450278601</v>
      </c>
      <c r="E72">
        <v>34204.788486042198</v>
      </c>
      <c r="F72">
        <v>15297.2341004318</v>
      </c>
    </row>
    <row r="73" spans="1:6" x14ac:dyDescent="0.55000000000000004">
      <c r="A73">
        <v>12.136850534358601</v>
      </c>
      <c r="B73">
        <v>116325.896365907</v>
      </c>
      <c r="C73">
        <v>11632.589611172099</v>
      </c>
      <c r="D73">
        <v>45531.865450278601</v>
      </c>
      <c r="E73">
        <v>34204.788486042198</v>
      </c>
      <c r="F73">
        <v>15297.2341004318</v>
      </c>
    </row>
    <row r="74" spans="1:6" x14ac:dyDescent="0.55000000000000004">
      <c r="A74">
        <v>12.136850534358601</v>
      </c>
      <c r="B74">
        <v>116325.896365907</v>
      </c>
      <c r="C74">
        <v>11632.589611172099</v>
      </c>
      <c r="D74">
        <v>45531.865450278601</v>
      </c>
      <c r="E74">
        <v>34204.788486042198</v>
      </c>
      <c r="F74">
        <v>15297.2341004318</v>
      </c>
    </row>
    <row r="75" spans="1:6" x14ac:dyDescent="0.55000000000000004">
      <c r="A75">
        <v>12.136850534358601</v>
      </c>
      <c r="B75">
        <v>116325.896365907</v>
      </c>
      <c r="C75">
        <v>11632.589611172099</v>
      </c>
      <c r="D75">
        <v>45531.865450278601</v>
      </c>
      <c r="E75">
        <v>34204.788486042198</v>
      </c>
      <c r="F75">
        <v>15297.2341004318</v>
      </c>
    </row>
    <row r="76" spans="1:6" x14ac:dyDescent="0.55000000000000004">
      <c r="A76">
        <v>12.136850534358601</v>
      </c>
      <c r="B76">
        <v>116325.896365907</v>
      </c>
      <c r="C76">
        <v>11632.589611172099</v>
      </c>
      <c r="D76">
        <v>45531.865450278601</v>
      </c>
      <c r="E76">
        <v>34204.788486042198</v>
      </c>
      <c r="F76">
        <v>15297.2341004318</v>
      </c>
    </row>
    <row r="77" spans="1:6" x14ac:dyDescent="0.55000000000000004">
      <c r="A77">
        <v>12.136850534358601</v>
      </c>
      <c r="B77">
        <v>116325.896365907</v>
      </c>
      <c r="C77">
        <v>11632.589611172099</v>
      </c>
      <c r="D77">
        <v>45531.865450278601</v>
      </c>
      <c r="E77">
        <v>34204.788486042198</v>
      </c>
      <c r="F77">
        <v>15297.2341004318</v>
      </c>
    </row>
    <row r="78" spans="1:6" x14ac:dyDescent="0.55000000000000004">
      <c r="A78">
        <v>12.136850534358601</v>
      </c>
      <c r="B78">
        <v>116325.896365907</v>
      </c>
      <c r="C78">
        <v>11632.589611172099</v>
      </c>
      <c r="D78">
        <v>45531.865450278601</v>
      </c>
      <c r="E78">
        <v>34204.788486042198</v>
      </c>
      <c r="F78">
        <v>15297.2341004318</v>
      </c>
    </row>
    <row r="79" spans="1:6" x14ac:dyDescent="0.55000000000000004">
      <c r="A79">
        <v>12.136850534358601</v>
      </c>
      <c r="B79">
        <v>116325.896365907</v>
      </c>
      <c r="C79">
        <v>11632.589611172099</v>
      </c>
      <c r="D79">
        <v>45531.865450278601</v>
      </c>
      <c r="E79">
        <v>34204.788486042198</v>
      </c>
      <c r="F79">
        <v>15297.2341004318</v>
      </c>
    </row>
    <row r="80" spans="1:6" x14ac:dyDescent="0.55000000000000004">
      <c r="A80">
        <v>12.136850534358601</v>
      </c>
      <c r="B80">
        <v>116325.896365907</v>
      </c>
      <c r="C80">
        <v>11632.589611172099</v>
      </c>
      <c r="D80">
        <v>45531.865450278601</v>
      </c>
      <c r="E80">
        <v>34204.788486042198</v>
      </c>
      <c r="F80">
        <v>15297.2341004318</v>
      </c>
    </row>
    <row r="81" spans="1:6" x14ac:dyDescent="0.55000000000000004">
      <c r="A81">
        <v>12.136850534358601</v>
      </c>
      <c r="B81">
        <v>116325.896365907</v>
      </c>
      <c r="C81">
        <v>11632.589611172099</v>
      </c>
      <c r="D81">
        <v>45531.865450278601</v>
      </c>
      <c r="E81">
        <v>34204.788486042198</v>
      </c>
      <c r="F81">
        <v>15297.2341004318</v>
      </c>
    </row>
    <row r="82" spans="1:6" x14ac:dyDescent="0.55000000000000004">
      <c r="A82">
        <v>12.136850534358601</v>
      </c>
      <c r="B82">
        <v>116325.896365907</v>
      </c>
      <c r="C82">
        <v>11632.589611172099</v>
      </c>
      <c r="D82">
        <v>45531.865450278601</v>
      </c>
      <c r="E82">
        <v>34204.788486042198</v>
      </c>
      <c r="F82">
        <v>15297.2341004318</v>
      </c>
    </row>
    <row r="83" spans="1:6" x14ac:dyDescent="0.55000000000000004">
      <c r="A83">
        <v>12.136850534358601</v>
      </c>
      <c r="B83">
        <v>116325.896365907</v>
      </c>
      <c r="C83">
        <v>11632.589611172099</v>
      </c>
      <c r="D83">
        <v>45531.865450278601</v>
      </c>
      <c r="E83">
        <v>34204.788486042198</v>
      </c>
      <c r="F83">
        <v>15297.2341004318</v>
      </c>
    </row>
    <row r="84" spans="1:6" x14ac:dyDescent="0.55000000000000004">
      <c r="A84">
        <v>12.136850534358601</v>
      </c>
      <c r="B84">
        <v>116325.896365907</v>
      </c>
      <c r="C84">
        <v>11632.589611172099</v>
      </c>
      <c r="D84">
        <v>45531.865450278601</v>
      </c>
      <c r="E84">
        <v>34204.788486042198</v>
      </c>
      <c r="F84">
        <v>15297.2341004318</v>
      </c>
    </row>
    <row r="85" spans="1:6" x14ac:dyDescent="0.55000000000000004">
      <c r="A85">
        <v>12.136850534358601</v>
      </c>
      <c r="B85">
        <v>116325.896365907</v>
      </c>
      <c r="C85">
        <v>11632.589611172099</v>
      </c>
      <c r="D85">
        <v>45531.865450278601</v>
      </c>
      <c r="E85">
        <v>34204.788486042198</v>
      </c>
      <c r="F85">
        <v>15297.2341004318</v>
      </c>
    </row>
    <row r="86" spans="1:6" x14ac:dyDescent="0.55000000000000004">
      <c r="A86">
        <v>12.136850534358601</v>
      </c>
      <c r="B86">
        <v>116325.896365907</v>
      </c>
      <c r="C86">
        <v>11632.589611172099</v>
      </c>
      <c r="D86">
        <v>45531.865450278601</v>
      </c>
      <c r="E86">
        <v>34204.788486042198</v>
      </c>
      <c r="F86">
        <v>15297.2341004318</v>
      </c>
    </row>
    <row r="87" spans="1:6" x14ac:dyDescent="0.55000000000000004">
      <c r="A87">
        <v>12.136850534358601</v>
      </c>
      <c r="B87">
        <v>116325.896365907</v>
      </c>
      <c r="C87">
        <v>11632.589611172099</v>
      </c>
      <c r="D87">
        <v>45531.865450278601</v>
      </c>
      <c r="E87">
        <v>34204.788486042198</v>
      </c>
      <c r="F87">
        <v>15297.2341004318</v>
      </c>
    </row>
    <row r="88" spans="1:6" x14ac:dyDescent="0.55000000000000004">
      <c r="A88">
        <v>12.136850534358601</v>
      </c>
      <c r="B88">
        <v>116325.896365907</v>
      </c>
      <c r="C88">
        <v>11632.589611172099</v>
      </c>
      <c r="D88">
        <v>45531.865450278601</v>
      </c>
      <c r="E88">
        <v>34204.788486042198</v>
      </c>
      <c r="F88">
        <v>15297.2341004318</v>
      </c>
    </row>
    <row r="89" spans="1:6" x14ac:dyDescent="0.55000000000000004">
      <c r="A89">
        <v>12.136850534358601</v>
      </c>
      <c r="B89">
        <v>116325.896365907</v>
      </c>
      <c r="C89">
        <v>11632.589611172099</v>
      </c>
      <c r="D89">
        <v>45531.865450278601</v>
      </c>
      <c r="E89">
        <v>34204.788486042198</v>
      </c>
      <c r="F89">
        <v>15297.2341004318</v>
      </c>
    </row>
    <row r="90" spans="1:6" x14ac:dyDescent="0.55000000000000004">
      <c r="A90">
        <v>12.136850534358601</v>
      </c>
      <c r="B90">
        <v>116325.896365907</v>
      </c>
      <c r="C90">
        <v>11632.589611172099</v>
      </c>
      <c r="D90">
        <v>45531.865450278601</v>
      </c>
      <c r="E90">
        <v>34204.788486042198</v>
      </c>
      <c r="F90">
        <v>15297.2341004318</v>
      </c>
    </row>
    <row r="91" spans="1:6" x14ac:dyDescent="0.55000000000000004">
      <c r="A91">
        <v>12.136850534358601</v>
      </c>
      <c r="B91">
        <v>116325.896365907</v>
      </c>
      <c r="C91">
        <v>11632.589611172099</v>
      </c>
      <c r="D91">
        <v>45531.865450278601</v>
      </c>
      <c r="E91">
        <v>34204.788486042198</v>
      </c>
      <c r="F91">
        <v>15297.2341004318</v>
      </c>
    </row>
    <row r="92" spans="1:6" x14ac:dyDescent="0.55000000000000004">
      <c r="A92">
        <v>12.136850534358601</v>
      </c>
      <c r="B92">
        <v>116325.896365907</v>
      </c>
      <c r="C92">
        <v>11632.589611172099</v>
      </c>
      <c r="D92">
        <v>45531.865450278601</v>
      </c>
      <c r="E92">
        <v>34204.788486042198</v>
      </c>
      <c r="F92">
        <v>15297.2341004318</v>
      </c>
    </row>
    <row r="93" spans="1:6" x14ac:dyDescent="0.55000000000000004">
      <c r="A93">
        <v>12.136850534358601</v>
      </c>
      <c r="B93">
        <v>116325.896365907</v>
      </c>
      <c r="C93">
        <v>11632.589611172099</v>
      </c>
      <c r="D93">
        <v>45531.865450278601</v>
      </c>
      <c r="E93">
        <v>34204.788486042198</v>
      </c>
      <c r="F93">
        <v>15297.2341004318</v>
      </c>
    </row>
    <row r="94" spans="1:6" x14ac:dyDescent="0.55000000000000004">
      <c r="A94">
        <v>12.136850534358601</v>
      </c>
      <c r="B94">
        <v>116325.896365907</v>
      </c>
      <c r="C94">
        <v>11632.589611172099</v>
      </c>
      <c r="D94">
        <v>45531.865450278601</v>
      </c>
      <c r="E94">
        <v>34204.788486042198</v>
      </c>
      <c r="F94">
        <v>15297.2341004318</v>
      </c>
    </row>
    <row r="95" spans="1:6" x14ac:dyDescent="0.55000000000000004">
      <c r="A95">
        <v>12.136850534358601</v>
      </c>
      <c r="B95">
        <v>116325.896365907</v>
      </c>
      <c r="C95">
        <v>11632.589611172099</v>
      </c>
      <c r="D95">
        <v>45531.865450278601</v>
      </c>
      <c r="E95">
        <v>34204.788486042198</v>
      </c>
      <c r="F95">
        <v>15297.2341004318</v>
      </c>
    </row>
    <row r="96" spans="1:6" x14ac:dyDescent="0.55000000000000004">
      <c r="A96">
        <v>12.136850534358601</v>
      </c>
      <c r="B96">
        <v>116325.896365907</v>
      </c>
      <c r="C96">
        <v>11632.589611172099</v>
      </c>
      <c r="D96">
        <v>45531.865450278601</v>
      </c>
      <c r="E96">
        <v>34204.788486042198</v>
      </c>
      <c r="F96">
        <v>15297.2341004318</v>
      </c>
    </row>
    <row r="97" spans="1:6" x14ac:dyDescent="0.55000000000000004">
      <c r="A97">
        <v>12.136850534358601</v>
      </c>
      <c r="B97">
        <v>116325.896365907</v>
      </c>
      <c r="C97">
        <v>11632.589611172099</v>
      </c>
      <c r="D97">
        <v>45531.865450278601</v>
      </c>
      <c r="E97">
        <v>34204.788486042198</v>
      </c>
      <c r="F97">
        <v>15297.2341004318</v>
      </c>
    </row>
    <row r="98" spans="1:6" x14ac:dyDescent="0.55000000000000004">
      <c r="A98">
        <v>12.136850534358601</v>
      </c>
      <c r="B98">
        <v>116325.896365907</v>
      </c>
      <c r="C98">
        <v>11632.589611172099</v>
      </c>
      <c r="D98">
        <v>45531.865450278601</v>
      </c>
      <c r="E98">
        <v>34204.788486042198</v>
      </c>
      <c r="F98">
        <v>15297.2341004318</v>
      </c>
    </row>
    <row r="99" spans="1:6" x14ac:dyDescent="0.55000000000000004">
      <c r="A99">
        <v>12.136850534358601</v>
      </c>
      <c r="B99">
        <v>116325.896365907</v>
      </c>
      <c r="C99">
        <v>11632.589611172099</v>
      </c>
      <c r="D99">
        <v>45531.865450278601</v>
      </c>
      <c r="E99">
        <v>34204.788486042198</v>
      </c>
      <c r="F99">
        <v>15297.2341004318</v>
      </c>
    </row>
    <row r="100" spans="1:6" x14ac:dyDescent="0.55000000000000004">
      <c r="A100">
        <v>12.136850534358601</v>
      </c>
      <c r="B100">
        <v>116325.896365907</v>
      </c>
      <c r="C100">
        <v>11632.589611172099</v>
      </c>
      <c r="D100">
        <v>45531.865450278601</v>
      </c>
      <c r="E100">
        <v>34204.788486042198</v>
      </c>
      <c r="F100">
        <v>15297.2341004318</v>
      </c>
    </row>
    <row r="101" spans="1:6" x14ac:dyDescent="0.55000000000000004">
      <c r="A101">
        <v>12.136850534358601</v>
      </c>
      <c r="B101">
        <v>116325.896365907</v>
      </c>
      <c r="C101">
        <v>11632.589611172099</v>
      </c>
      <c r="D101">
        <v>45531.865450278601</v>
      </c>
      <c r="E101">
        <v>34204.788486042198</v>
      </c>
      <c r="F101">
        <v>15297.2341004318</v>
      </c>
    </row>
    <row r="102" spans="1:6" x14ac:dyDescent="0.55000000000000004">
      <c r="A102">
        <v>12.136850534358601</v>
      </c>
      <c r="B102">
        <v>116325.896365907</v>
      </c>
      <c r="C102">
        <v>11632.589611172099</v>
      </c>
      <c r="D102">
        <v>45531.865450278601</v>
      </c>
      <c r="E102">
        <v>34204.788486042198</v>
      </c>
      <c r="F102">
        <v>15297.2341004318</v>
      </c>
    </row>
    <row r="103" spans="1:6" x14ac:dyDescent="0.55000000000000004">
      <c r="A103">
        <v>12.136850534358601</v>
      </c>
      <c r="B103">
        <v>116325.896365907</v>
      </c>
      <c r="C103">
        <v>11632.589611172099</v>
      </c>
      <c r="D103">
        <v>45531.865450278601</v>
      </c>
      <c r="E103">
        <v>34204.788486042198</v>
      </c>
      <c r="F103">
        <v>15297.2341004318</v>
      </c>
    </row>
    <row r="104" spans="1:6" x14ac:dyDescent="0.55000000000000004">
      <c r="A104">
        <v>12.136850534358601</v>
      </c>
      <c r="B104">
        <v>116325.896365907</v>
      </c>
      <c r="C104">
        <v>11632.589611172099</v>
      </c>
      <c r="D104">
        <v>45531.865450278601</v>
      </c>
      <c r="E104">
        <v>34204.788486042198</v>
      </c>
      <c r="F104">
        <v>15297.2341004318</v>
      </c>
    </row>
    <row r="105" spans="1:6" x14ac:dyDescent="0.55000000000000004">
      <c r="A105">
        <v>12.136850534358601</v>
      </c>
      <c r="B105">
        <v>116325.896365907</v>
      </c>
      <c r="C105">
        <v>11632.589611172099</v>
      </c>
      <c r="D105">
        <v>45531.865450278601</v>
      </c>
      <c r="E105">
        <v>34204.788486042198</v>
      </c>
      <c r="F105">
        <v>15297.2341004318</v>
      </c>
    </row>
    <row r="106" spans="1:6" x14ac:dyDescent="0.55000000000000004">
      <c r="A106">
        <v>12.136850534358601</v>
      </c>
      <c r="B106">
        <v>116325.896365907</v>
      </c>
      <c r="C106">
        <v>11632.589611172099</v>
      </c>
      <c r="D106">
        <v>45531.865450278601</v>
      </c>
      <c r="E106">
        <v>34204.788486042198</v>
      </c>
      <c r="F106">
        <v>15297.2341004318</v>
      </c>
    </row>
    <row r="107" spans="1:6" x14ac:dyDescent="0.55000000000000004">
      <c r="A107">
        <v>12.136850534358601</v>
      </c>
      <c r="B107">
        <v>116325.896365907</v>
      </c>
      <c r="C107">
        <v>11632.589611172099</v>
      </c>
      <c r="D107">
        <v>45531.865450278601</v>
      </c>
      <c r="E107">
        <v>34204.788486042198</v>
      </c>
      <c r="F107">
        <v>15297.2341004318</v>
      </c>
    </row>
    <row r="108" spans="1:6" x14ac:dyDescent="0.55000000000000004">
      <c r="A108">
        <v>12.136850534358601</v>
      </c>
      <c r="B108">
        <v>116325.896365907</v>
      </c>
      <c r="C108">
        <v>11632.589611172099</v>
      </c>
      <c r="D108">
        <v>45531.865450278601</v>
      </c>
      <c r="E108">
        <v>34204.788486042198</v>
      </c>
      <c r="F108">
        <v>15297.2341004318</v>
      </c>
    </row>
    <row r="109" spans="1:6" x14ac:dyDescent="0.55000000000000004">
      <c r="A109">
        <v>12.136850534358601</v>
      </c>
      <c r="B109">
        <v>116325.896365907</v>
      </c>
      <c r="C109">
        <v>11632.589611172099</v>
      </c>
      <c r="D109">
        <v>45531.865450278601</v>
      </c>
      <c r="E109">
        <v>34204.788486042198</v>
      </c>
      <c r="F109">
        <v>15297.2341004318</v>
      </c>
    </row>
    <row r="110" spans="1:6" x14ac:dyDescent="0.55000000000000004">
      <c r="A110">
        <v>12.136850534358601</v>
      </c>
      <c r="B110">
        <v>116325.896365907</v>
      </c>
      <c r="C110">
        <v>11632.589611172099</v>
      </c>
      <c r="D110">
        <v>45531.865450278601</v>
      </c>
      <c r="E110">
        <v>34204.788486042198</v>
      </c>
      <c r="F110">
        <v>15297.2341004318</v>
      </c>
    </row>
    <row r="111" spans="1:6" x14ac:dyDescent="0.55000000000000004">
      <c r="A111">
        <v>12.136850534358601</v>
      </c>
      <c r="B111">
        <v>116325.896365907</v>
      </c>
      <c r="C111">
        <v>11632.589611172099</v>
      </c>
      <c r="D111">
        <v>45531.865450278601</v>
      </c>
      <c r="E111">
        <v>34204.788486042198</v>
      </c>
      <c r="F111">
        <v>15297.2341004318</v>
      </c>
    </row>
    <row r="112" spans="1:6" x14ac:dyDescent="0.55000000000000004">
      <c r="A112">
        <v>12.136850534358601</v>
      </c>
      <c r="B112">
        <v>116325.896365907</v>
      </c>
      <c r="C112">
        <v>11632.589611172099</v>
      </c>
      <c r="D112">
        <v>45531.865450278601</v>
      </c>
      <c r="E112">
        <v>34204.788486042198</v>
      </c>
      <c r="F112">
        <v>15297.2341004318</v>
      </c>
    </row>
    <row r="113" spans="1:6" x14ac:dyDescent="0.55000000000000004">
      <c r="A113">
        <v>12.136850534358601</v>
      </c>
      <c r="B113">
        <v>116325.896365907</v>
      </c>
      <c r="C113">
        <v>11632.589611172099</v>
      </c>
      <c r="D113">
        <v>45531.865450278601</v>
      </c>
      <c r="E113">
        <v>34204.788486042198</v>
      </c>
      <c r="F113">
        <v>15297.2341004318</v>
      </c>
    </row>
    <row r="114" spans="1:6" x14ac:dyDescent="0.55000000000000004">
      <c r="A114">
        <v>12.136850534358601</v>
      </c>
      <c r="B114">
        <v>116325.896365907</v>
      </c>
      <c r="C114">
        <v>11632.589611172099</v>
      </c>
      <c r="D114">
        <v>45531.865450278601</v>
      </c>
      <c r="E114">
        <v>34204.788486042198</v>
      </c>
      <c r="F114">
        <v>15297.2341004318</v>
      </c>
    </row>
    <row r="115" spans="1:6" x14ac:dyDescent="0.55000000000000004">
      <c r="A115">
        <v>12.136850534358601</v>
      </c>
      <c r="B115">
        <v>116325.896365907</v>
      </c>
      <c r="C115">
        <v>11632.589611172099</v>
      </c>
      <c r="D115">
        <v>45531.865450278601</v>
      </c>
      <c r="E115">
        <v>34204.788486042198</v>
      </c>
      <c r="F115">
        <v>15297.2341004318</v>
      </c>
    </row>
    <row r="116" spans="1:6" x14ac:dyDescent="0.55000000000000004">
      <c r="A116">
        <v>12.136850534358601</v>
      </c>
      <c r="B116">
        <v>116325.896365907</v>
      </c>
      <c r="C116">
        <v>11632.589611172099</v>
      </c>
      <c r="D116">
        <v>45531.865450278601</v>
      </c>
      <c r="E116">
        <v>34204.788486042198</v>
      </c>
      <c r="F116">
        <v>15297.2341004318</v>
      </c>
    </row>
    <row r="117" spans="1:6" x14ac:dyDescent="0.55000000000000004">
      <c r="A117">
        <v>12.136850534358601</v>
      </c>
      <c r="B117">
        <v>116325.896365907</v>
      </c>
      <c r="C117">
        <v>11632.589611172099</v>
      </c>
      <c r="D117">
        <v>45531.865450278601</v>
      </c>
      <c r="E117">
        <v>34204.788486042198</v>
      </c>
      <c r="F117">
        <v>15297.2341004318</v>
      </c>
    </row>
    <row r="118" spans="1:6" x14ac:dyDescent="0.55000000000000004">
      <c r="A118">
        <v>12.136850534358601</v>
      </c>
      <c r="B118">
        <v>116325.896365907</v>
      </c>
      <c r="C118">
        <v>11632.589611172099</v>
      </c>
      <c r="D118">
        <v>45531.865450278601</v>
      </c>
      <c r="E118">
        <v>34204.788486042198</v>
      </c>
      <c r="F118">
        <v>15297.2341004318</v>
      </c>
    </row>
    <row r="119" spans="1:6" x14ac:dyDescent="0.55000000000000004">
      <c r="A119">
        <v>12.136850534358601</v>
      </c>
      <c r="B119">
        <v>116325.896365907</v>
      </c>
      <c r="C119">
        <v>11632.589611172099</v>
      </c>
      <c r="D119">
        <v>45531.865450278601</v>
      </c>
      <c r="E119">
        <v>34204.788486042198</v>
      </c>
      <c r="F119">
        <v>15297.2341004318</v>
      </c>
    </row>
    <row r="120" spans="1:6" x14ac:dyDescent="0.55000000000000004">
      <c r="A120">
        <v>12.136850534358601</v>
      </c>
      <c r="B120">
        <v>116325.895928356</v>
      </c>
      <c r="C120">
        <v>11632.5898285806</v>
      </c>
      <c r="D120">
        <v>45531.865879383397</v>
      </c>
      <c r="E120">
        <v>34204.788699328499</v>
      </c>
      <c r="F120">
        <v>15297.233757959601</v>
      </c>
    </row>
    <row r="121" spans="1:6" x14ac:dyDescent="0.55000000000000004">
      <c r="A121">
        <v>12.136850534358601</v>
      </c>
      <c r="B121">
        <v>116325.895928356</v>
      </c>
      <c r="C121">
        <v>11632.5898285806</v>
      </c>
      <c r="D121">
        <v>45531.865879383397</v>
      </c>
      <c r="E121">
        <v>34204.788699328499</v>
      </c>
      <c r="F121">
        <v>15297.233757959601</v>
      </c>
    </row>
    <row r="122" spans="1:6" x14ac:dyDescent="0.55000000000000004">
      <c r="A122">
        <v>12.136850534358601</v>
      </c>
      <c r="B122">
        <v>116325.895928356</v>
      </c>
      <c r="C122">
        <v>11632.5898285806</v>
      </c>
      <c r="D122">
        <v>45531.865879383397</v>
      </c>
      <c r="E122">
        <v>34204.788699328499</v>
      </c>
      <c r="F122">
        <v>15297.233757959601</v>
      </c>
    </row>
    <row r="123" spans="1:6" x14ac:dyDescent="0.55000000000000004">
      <c r="A123">
        <v>12.136850534358601</v>
      </c>
      <c r="B123">
        <v>116325.895928356</v>
      </c>
      <c r="C123">
        <v>11632.5898285806</v>
      </c>
      <c r="D123">
        <v>45531.865879383397</v>
      </c>
      <c r="E123">
        <v>34204.788699328499</v>
      </c>
      <c r="F123">
        <v>15297.233757959601</v>
      </c>
    </row>
    <row r="124" spans="1:6" x14ac:dyDescent="0.55000000000000004">
      <c r="A124">
        <v>12.136850534358601</v>
      </c>
      <c r="B124">
        <v>116325.895928356</v>
      </c>
      <c r="C124">
        <v>11632.5898285806</v>
      </c>
      <c r="D124">
        <v>45531.865879383397</v>
      </c>
      <c r="E124">
        <v>34204.788699328499</v>
      </c>
      <c r="F124">
        <v>15297.233757959601</v>
      </c>
    </row>
    <row r="125" spans="1:6" x14ac:dyDescent="0.55000000000000004">
      <c r="A125">
        <v>12.136850534358601</v>
      </c>
      <c r="B125">
        <v>116325.895928356</v>
      </c>
      <c r="C125">
        <v>11632.5898285806</v>
      </c>
      <c r="D125">
        <v>45531.865879383397</v>
      </c>
      <c r="E125">
        <v>34204.788699328499</v>
      </c>
      <c r="F125">
        <v>15297.233757959601</v>
      </c>
    </row>
    <row r="126" spans="1:6" x14ac:dyDescent="0.55000000000000004">
      <c r="A126">
        <v>12.136850534358601</v>
      </c>
      <c r="B126">
        <v>116325.895928356</v>
      </c>
      <c r="C126">
        <v>11632.5898285806</v>
      </c>
      <c r="D126">
        <v>45531.865879383397</v>
      </c>
      <c r="E126">
        <v>34204.788699328499</v>
      </c>
      <c r="F126">
        <v>15297.233757959601</v>
      </c>
    </row>
    <row r="127" spans="1:6" x14ac:dyDescent="0.55000000000000004">
      <c r="A127">
        <v>12.136850534358601</v>
      </c>
      <c r="B127">
        <v>116325.895928356</v>
      </c>
      <c r="C127">
        <v>11632.5898285806</v>
      </c>
      <c r="D127">
        <v>45531.865879383397</v>
      </c>
      <c r="E127">
        <v>34204.788699328499</v>
      </c>
      <c r="F127">
        <v>15297.233757959601</v>
      </c>
    </row>
    <row r="128" spans="1:6" x14ac:dyDescent="0.55000000000000004">
      <c r="A128">
        <v>12.136850534358601</v>
      </c>
      <c r="B128">
        <v>116325.895928356</v>
      </c>
      <c r="C128">
        <v>11632.5898285806</v>
      </c>
      <c r="D128">
        <v>45531.865879383397</v>
      </c>
      <c r="E128">
        <v>34204.788699328499</v>
      </c>
      <c r="F128">
        <v>15297.233757959601</v>
      </c>
    </row>
    <row r="129" spans="1:6" x14ac:dyDescent="0.55000000000000004">
      <c r="A129">
        <v>12.136850534358601</v>
      </c>
      <c r="B129">
        <v>116325.895928356</v>
      </c>
      <c r="C129">
        <v>11632.5898285806</v>
      </c>
      <c r="D129">
        <v>45531.865879383397</v>
      </c>
      <c r="E129">
        <v>34204.788699328499</v>
      </c>
      <c r="F129">
        <v>15297.233757959601</v>
      </c>
    </row>
    <row r="130" spans="1:6" x14ac:dyDescent="0.55000000000000004">
      <c r="A130">
        <v>12.136850534358601</v>
      </c>
      <c r="B130">
        <v>116325.895928356</v>
      </c>
      <c r="C130">
        <v>11632.5898285806</v>
      </c>
      <c r="D130">
        <v>45531.865879383397</v>
      </c>
      <c r="E130">
        <v>34204.788699328499</v>
      </c>
      <c r="F130">
        <v>15297.233757959601</v>
      </c>
    </row>
    <row r="131" spans="1:6" x14ac:dyDescent="0.55000000000000004">
      <c r="A131">
        <v>12.136850534358601</v>
      </c>
      <c r="B131">
        <v>116325.895928356</v>
      </c>
      <c r="C131">
        <v>11632.5898285806</v>
      </c>
      <c r="D131">
        <v>45531.865879383397</v>
      </c>
      <c r="E131">
        <v>34204.788699328499</v>
      </c>
      <c r="F131">
        <v>15297.233757959601</v>
      </c>
    </row>
    <row r="132" spans="1:6" x14ac:dyDescent="0.55000000000000004">
      <c r="A132">
        <v>12.136850534358601</v>
      </c>
      <c r="B132">
        <v>116325.895928356</v>
      </c>
      <c r="C132">
        <v>11632.5898285806</v>
      </c>
      <c r="D132">
        <v>45531.865879383397</v>
      </c>
      <c r="E132">
        <v>34204.788699328499</v>
      </c>
      <c r="F132">
        <v>15297.233757959601</v>
      </c>
    </row>
    <row r="133" spans="1:6" x14ac:dyDescent="0.55000000000000004">
      <c r="A133">
        <v>12.136850534358601</v>
      </c>
      <c r="B133">
        <v>116325.895928356</v>
      </c>
      <c r="C133">
        <v>11632.5898285806</v>
      </c>
      <c r="D133">
        <v>45531.865879383397</v>
      </c>
      <c r="E133">
        <v>34204.788699328499</v>
      </c>
      <c r="F133">
        <v>15297.233757959601</v>
      </c>
    </row>
    <row r="134" spans="1:6" x14ac:dyDescent="0.55000000000000004">
      <c r="A134">
        <v>12.136850534358601</v>
      </c>
      <c r="B134">
        <v>116325.895928356</v>
      </c>
      <c r="C134">
        <v>11632.5898285806</v>
      </c>
      <c r="D134">
        <v>45531.865879383397</v>
      </c>
      <c r="E134">
        <v>34204.788699328499</v>
      </c>
      <c r="F134">
        <v>15297.233757959601</v>
      </c>
    </row>
    <row r="135" spans="1:6" x14ac:dyDescent="0.55000000000000004">
      <c r="A135">
        <v>12.136850534358601</v>
      </c>
      <c r="B135">
        <v>116325.895928356</v>
      </c>
      <c r="C135">
        <v>11632.5898285806</v>
      </c>
      <c r="D135">
        <v>45531.865879383397</v>
      </c>
      <c r="E135">
        <v>34204.788699328499</v>
      </c>
      <c r="F135">
        <v>15297.233757959601</v>
      </c>
    </row>
    <row r="136" spans="1:6" x14ac:dyDescent="0.55000000000000004">
      <c r="A136">
        <v>12.136850534358601</v>
      </c>
      <c r="B136">
        <v>116325.895928356</v>
      </c>
      <c r="C136">
        <v>11632.5898285806</v>
      </c>
      <c r="D136">
        <v>45531.865879383397</v>
      </c>
      <c r="E136">
        <v>34204.788699328499</v>
      </c>
      <c r="F136">
        <v>15297.233757959601</v>
      </c>
    </row>
    <row r="137" spans="1:6" x14ac:dyDescent="0.55000000000000004">
      <c r="A137">
        <v>12.136850534358601</v>
      </c>
      <c r="B137">
        <v>116325.895928356</v>
      </c>
      <c r="C137">
        <v>11632.5898285806</v>
      </c>
      <c r="D137">
        <v>45531.865879383397</v>
      </c>
      <c r="E137">
        <v>34204.788699328499</v>
      </c>
      <c r="F137">
        <v>15297.233757959601</v>
      </c>
    </row>
    <row r="138" spans="1:6" x14ac:dyDescent="0.55000000000000004">
      <c r="A138">
        <v>12.136850534358601</v>
      </c>
      <c r="B138">
        <v>116325.895928356</v>
      </c>
      <c r="C138">
        <v>11632.5898285806</v>
      </c>
      <c r="D138">
        <v>45531.865879383397</v>
      </c>
      <c r="E138">
        <v>34204.788699328499</v>
      </c>
      <c r="F138">
        <v>15297.233757959601</v>
      </c>
    </row>
    <row r="139" spans="1:6" x14ac:dyDescent="0.55000000000000004">
      <c r="A139">
        <v>12.136850534358601</v>
      </c>
      <c r="B139">
        <v>116325.895928356</v>
      </c>
      <c r="C139">
        <v>11632.5898285806</v>
      </c>
      <c r="D139">
        <v>45531.865879383397</v>
      </c>
      <c r="E139">
        <v>34204.788699328499</v>
      </c>
      <c r="F139">
        <v>15297.233757959601</v>
      </c>
    </row>
    <row r="140" spans="1:6" x14ac:dyDescent="0.55000000000000004">
      <c r="A140">
        <v>12.136850534358601</v>
      </c>
      <c r="B140">
        <v>116325.895928356</v>
      </c>
      <c r="C140">
        <v>11632.5898285806</v>
      </c>
      <c r="D140">
        <v>45531.865879383397</v>
      </c>
      <c r="E140">
        <v>34204.788699328499</v>
      </c>
      <c r="F140">
        <v>15297.233757959601</v>
      </c>
    </row>
    <row r="141" spans="1:6" x14ac:dyDescent="0.55000000000000004">
      <c r="A141">
        <v>12.136850534358601</v>
      </c>
      <c r="B141">
        <v>116325.895928356</v>
      </c>
      <c r="C141">
        <v>11632.5898285806</v>
      </c>
      <c r="D141">
        <v>45531.865879383397</v>
      </c>
      <c r="E141">
        <v>34204.788699328499</v>
      </c>
      <c r="F141">
        <v>15297.233757959601</v>
      </c>
    </row>
    <row r="142" spans="1:6" x14ac:dyDescent="0.55000000000000004">
      <c r="A142">
        <v>12.136850534358601</v>
      </c>
      <c r="B142">
        <v>116325.895928356</v>
      </c>
      <c r="C142">
        <v>11632.5898285806</v>
      </c>
      <c r="D142">
        <v>45531.865879383397</v>
      </c>
      <c r="E142">
        <v>34204.788699328499</v>
      </c>
      <c r="F142">
        <v>15297.233757959601</v>
      </c>
    </row>
    <row r="143" spans="1:6" x14ac:dyDescent="0.55000000000000004">
      <c r="A143">
        <v>12.136850534358601</v>
      </c>
      <c r="B143">
        <v>116325.895928356</v>
      </c>
      <c r="C143">
        <v>11632.5898285806</v>
      </c>
      <c r="D143">
        <v>45531.865879383397</v>
      </c>
      <c r="E143">
        <v>34204.788699328499</v>
      </c>
      <c r="F143">
        <v>15297.233757959601</v>
      </c>
    </row>
    <row r="144" spans="1:6" x14ac:dyDescent="0.55000000000000004">
      <c r="A144">
        <v>12.136850534358601</v>
      </c>
      <c r="B144">
        <v>116325.895928356</v>
      </c>
      <c r="C144">
        <v>11632.5898285806</v>
      </c>
      <c r="D144">
        <v>45531.865879383397</v>
      </c>
      <c r="E144">
        <v>34204.788699328499</v>
      </c>
      <c r="F144">
        <v>15297.233757959601</v>
      </c>
    </row>
    <row r="145" spans="1:6" x14ac:dyDescent="0.55000000000000004">
      <c r="A145">
        <v>12.136850534358601</v>
      </c>
      <c r="B145">
        <v>116325.895928356</v>
      </c>
      <c r="C145">
        <v>11632.5898285806</v>
      </c>
      <c r="D145">
        <v>45531.865879383397</v>
      </c>
      <c r="E145">
        <v>34204.788699328499</v>
      </c>
      <c r="F145">
        <v>15297.233757959601</v>
      </c>
    </row>
    <row r="146" spans="1:6" x14ac:dyDescent="0.55000000000000004">
      <c r="A146">
        <v>12.136850534358601</v>
      </c>
      <c r="B146">
        <v>116325.895928356</v>
      </c>
      <c r="C146">
        <v>11632.5898285806</v>
      </c>
      <c r="D146">
        <v>45531.865879383397</v>
      </c>
      <c r="E146">
        <v>34204.788699328499</v>
      </c>
      <c r="F146">
        <v>15297.233757959601</v>
      </c>
    </row>
    <row r="147" spans="1:6" x14ac:dyDescent="0.55000000000000004">
      <c r="A147">
        <v>12.136850534358601</v>
      </c>
      <c r="B147">
        <v>116325.895928356</v>
      </c>
      <c r="C147">
        <v>11632.5898285806</v>
      </c>
      <c r="D147">
        <v>45531.865879383397</v>
      </c>
      <c r="E147">
        <v>34204.788699328499</v>
      </c>
      <c r="F147">
        <v>15297.233757959601</v>
      </c>
    </row>
    <row r="148" spans="1:6" x14ac:dyDescent="0.55000000000000004">
      <c r="A148">
        <v>12.136850534358601</v>
      </c>
      <c r="B148">
        <v>116325.895928356</v>
      </c>
      <c r="C148">
        <v>11632.5898285806</v>
      </c>
      <c r="D148">
        <v>45531.865879383397</v>
      </c>
      <c r="E148">
        <v>34204.788699328499</v>
      </c>
      <c r="F148">
        <v>15297.233757959601</v>
      </c>
    </row>
    <row r="149" spans="1:6" x14ac:dyDescent="0.55000000000000004">
      <c r="A149">
        <v>12.136850534358601</v>
      </c>
      <c r="B149">
        <v>116325.895928356</v>
      </c>
      <c r="C149">
        <v>11632.5898285806</v>
      </c>
      <c r="D149">
        <v>45531.865879383397</v>
      </c>
      <c r="E149">
        <v>34204.788699328499</v>
      </c>
      <c r="F149">
        <v>15297.233757959601</v>
      </c>
    </row>
    <row r="150" spans="1:6" x14ac:dyDescent="0.55000000000000004">
      <c r="A150">
        <v>12.136850534358601</v>
      </c>
      <c r="B150">
        <v>116325.895928356</v>
      </c>
      <c r="C150">
        <v>11632.5898285806</v>
      </c>
      <c r="D150">
        <v>45531.865879383397</v>
      </c>
      <c r="E150">
        <v>34204.788699328499</v>
      </c>
      <c r="F150">
        <v>15297.233757959601</v>
      </c>
    </row>
    <row r="151" spans="1:6" x14ac:dyDescent="0.55000000000000004">
      <c r="A151">
        <v>12.136850534358601</v>
      </c>
      <c r="B151">
        <v>116325.895928356</v>
      </c>
      <c r="C151">
        <v>11632.5898285806</v>
      </c>
      <c r="D151">
        <v>45531.865879383397</v>
      </c>
      <c r="E151">
        <v>34204.788699328499</v>
      </c>
      <c r="F151">
        <v>15297.233757959601</v>
      </c>
    </row>
    <row r="152" spans="1:6" x14ac:dyDescent="0.55000000000000004">
      <c r="A152">
        <v>12.136850534358601</v>
      </c>
      <c r="B152">
        <v>116325.895928356</v>
      </c>
      <c r="C152">
        <v>11632.5898285806</v>
      </c>
      <c r="D152">
        <v>45531.865879383397</v>
      </c>
      <c r="E152">
        <v>34204.788699328499</v>
      </c>
      <c r="F152">
        <v>15297.233757959601</v>
      </c>
    </row>
    <row r="153" spans="1:6" x14ac:dyDescent="0.55000000000000004">
      <c r="A153">
        <v>12.136850534358601</v>
      </c>
      <c r="B153">
        <v>116325.895928356</v>
      </c>
      <c r="C153">
        <v>11632.5898285806</v>
      </c>
      <c r="D153">
        <v>45531.865879383397</v>
      </c>
      <c r="E153">
        <v>34204.788699328499</v>
      </c>
      <c r="F153">
        <v>15297.233757959601</v>
      </c>
    </row>
    <row r="154" spans="1:6" x14ac:dyDescent="0.55000000000000004">
      <c r="A154">
        <v>12.136850534358601</v>
      </c>
      <c r="B154">
        <v>116325.895928356</v>
      </c>
      <c r="C154">
        <v>11632.5898285806</v>
      </c>
      <c r="D154">
        <v>45531.865879383397</v>
      </c>
      <c r="E154">
        <v>34204.788699328499</v>
      </c>
      <c r="F154">
        <v>15297.233757959601</v>
      </c>
    </row>
    <row r="155" spans="1:6" x14ac:dyDescent="0.55000000000000004">
      <c r="A155">
        <v>12.136850534358601</v>
      </c>
      <c r="B155">
        <v>116325.895928356</v>
      </c>
      <c r="C155">
        <v>11632.5898285806</v>
      </c>
      <c r="D155">
        <v>45531.865879383397</v>
      </c>
      <c r="E155">
        <v>34204.788699328499</v>
      </c>
      <c r="F155">
        <v>15297.233757959601</v>
      </c>
    </row>
    <row r="156" spans="1:6" x14ac:dyDescent="0.55000000000000004">
      <c r="A156">
        <v>12.136850534358601</v>
      </c>
      <c r="B156">
        <v>116325.895928356</v>
      </c>
      <c r="C156">
        <v>11632.5898285806</v>
      </c>
      <c r="D156">
        <v>45531.865879383397</v>
      </c>
      <c r="E156">
        <v>34204.788699328499</v>
      </c>
      <c r="F156">
        <v>15297.233757959601</v>
      </c>
    </row>
    <row r="157" spans="1:6" x14ac:dyDescent="0.55000000000000004">
      <c r="A157">
        <v>12.136850534358601</v>
      </c>
      <c r="B157">
        <v>116325.895928356</v>
      </c>
      <c r="C157">
        <v>11632.5898285806</v>
      </c>
      <c r="D157">
        <v>45531.865879383397</v>
      </c>
      <c r="E157">
        <v>34204.788699328499</v>
      </c>
      <c r="F157">
        <v>15297.233757959601</v>
      </c>
    </row>
    <row r="158" spans="1:6" x14ac:dyDescent="0.55000000000000004">
      <c r="A158">
        <v>12.136850534358601</v>
      </c>
      <c r="B158">
        <v>116325.895928356</v>
      </c>
      <c r="C158">
        <v>11632.5898285806</v>
      </c>
      <c r="D158">
        <v>45531.865879383397</v>
      </c>
      <c r="E158">
        <v>34204.788699328499</v>
      </c>
      <c r="F158">
        <v>15297.233757959601</v>
      </c>
    </row>
    <row r="159" spans="1:6" x14ac:dyDescent="0.55000000000000004">
      <c r="A159">
        <v>12.136850534358601</v>
      </c>
      <c r="B159">
        <v>116325.895928356</v>
      </c>
      <c r="C159">
        <v>11632.5898285806</v>
      </c>
      <c r="D159">
        <v>45531.865879383397</v>
      </c>
      <c r="E159">
        <v>34204.788699328499</v>
      </c>
      <c r="F159">
        <v>15297.233757959601</v>
      </c>
    </row>
    <row r="160" spans="1:6" x14ac:dyDescent="0.55000000000000004">
      <c r="A160">
        <v>12.136850534358601</v>
      </c>
      <c r="B160">
        <v>116325.895928356</v>
      </c>
      <c r="C160">
        <v>11632.5898285806</v>
      </c>
      <c r="D160">
        <v>45531.865879383397</v>
      </c>
      <c r="E160">
        <v>34204.788699328499</v>
      </c>
      <c r="F160">
        <v>15297.233757959601</v>
      </c>
    </row>
    <row r="161" spans="1:6" x14ac:dyDescent="0.55000000000000004">
      <c r="A161">
        <v>12.136850534358601</v>
      </c>
      <c r="B161">
        <v>116325.895928356</v>
      </c>
      <c r="C161">
        <v>11632.5898285806</v>
      </c>
      <c r="D161">
        <v>45531.865879383397</v>
      </c>
      <c r="E161">
        <v>34204.788699328499</v>
      </c>
      <c r="F161">
        <v>15297.233757959601</v>
      </c>
    </row>
    <row r="162" spans="1:6" x14ac:dyDescent="0.55000000000000004">
      <c r="A162">
        <v>12.136850534358601</v>
      </c>
      <c r="B162">
        <v>116325.895928356</v>
      </c>
      <c r="C162">
        <v>11632.5898285806</v>
      </c>
      <c r="D162">
        <v>45531.865879383397</v>
      </c>
      <c r="E162">
        <v>34204.788699328499</v>
      </c>
      <c r="F162">
        <v>15297.233757959601</v>
      </c>
    </row>
    <row r="163" spans="1:6" x14ac:dyDescent="0.55000000000000004">
      <c r="A163">
        <v>12.136850534358601</v>
      </c>
      <c r="B163">
        <v>116325.895928356</v>
      </c>
      <c r="C163">
        <v>11632.5898285806</v>
      </c>
      <c r="D163">
        <v>45531.865879383397</v>
      </c>
      <c r="E163">
        <v>34204.788699328499</v>
      </c>
      <c r="F163">
        <v>15297.233757959601</v>
      </c>
    </row>
    <row r="164" spans="1:6" x14ac:dyDescent="0.55000000000000004">
      <c r="A164">
        <v>12.136850534358601</v>
      </c>
      <c r="B164">
        <v>116325.895928356</v>
      </c>
      <c r="C164">
        <v>11632.5898285806</v>
      </c>
      <c r="D164">
        <v>45531.865879383397</v>
      </c>
      <c r="E164">
        <v>34204.788699328499</v>
      </c>
      <c r="F164">
        <v>15297.233757959601</v>
      </c>
    </row>
    <row r="165" spans="1:6" x14ac:dyDescent="0.55000000000000004">
      <c r="A165">
        <v>12.136850534358601</v>
      </c>
      <c r="B165">
        <v>116325.895928356</v>
      </c>
      <c r="C165">
        <v>11632.5898285806</v>
      </c>
      <c r="D165">
        <v>45531.865879383397</v>
      </c>
      <c r="E165">
        <v>34204.788699328499</v>
      </c>
      <c r="F165">
        <v>15297.233757959601</v>
      </c>
    </row>
    <row r="166" spans="1:6" x14ac:dyDescent="0.55000000000000004">
      <c r="A166">
        <v>12.136850534358601</v>
      </c>
      <c r="B166">
        <v>116325.895928356</v>
      </c>
      <c r="C166">
        <v>11632.5898285806</v>
      </c>
      <c r="D166">
        <v>45531.865879383397</v>
      </c>
      <c r="E166">
        <v>34204.788699328499</v>
      </c>
      <c r="F166">
        <v>15297.233757959601</v>
      </c>
    </row>
    <row r="167" spans="1:6" x14ac:dyDescent="0.55000000000000004">
      <c r="A167">
        <v>12.136850534358601</v>
      </c>
      <c r="B167">
        <v>116325.895928356</v>
      </c>
      <c r="C167">
        <v>11632.5898285806</v>
      </c>
      <c r="D167">
        <v>45531.865879383397</v>
      </c>
      <c r="E167">
        <v>34204.788699328499</v>
      </c>
      <c r="F167">
        <v>15297.233757959601</v>
      </c>
    </row>
    <row r="168" spans="1:6" x14ac:dyDescent="0.55000000000000004">
      <c r="A168">
        <v>12.136850534358601</v>
      </c>
      <c r="B168">
        <v>116325.895928356</v>
      </c>
      <c r="C168">
        <v>11632.5898285806</v>
      </c>
      <c r="D168">
        <v>45531.865879383397</v>
      </c>
      <c r="E168">
        <v>34204.788699328499</v>
      </c>
      <c r="F168">
        <v>15297.233757959601</v>
      </c>
    </row>
    <row r="169" spans="1:6" x14ac:dyDescent="0.55000000000000004">
      <c r="A169">
        <v>12.136850534358601</v>
      </c>
      <c r="B169">
        <v>116325.895928356</v>
      </c>
      <c r="C169">
        <v>11632.5898285806</v>
      </c>
      <c r="D169">
        <v>45531.865879383397</v>
      </c>
      <c r="E169">
        <v>34204.788699328499</v>
      </c>
      <c r="F169">
        <v>15297.233757959601</v>
      </c>
    </row>
    <row r="170" spans="1:6" x14ac:dyDescent="0.55000000000000004">
      <c r="A170">
        <v>12.136850534358601</v>
      </c>
      <c r="B170">
        <v>116325.895928356</v>
      </c>
      <c r="C170">
        <v>11632.5898285806</v>
      </c>
      <c r="D170">
        <v>45531.865879383397</v>
      </c>
      <c r="E170">
        <v>34204.788699328499</v>
      </c>
      <c r="F170">
        <v>15297.233757959601</v>
      </c>
    </row>
    <row r="171" spans="1:6" x14ac:dyDescent="0.55000000000000004">
      <c r="A171">
        <v>12.136850534358601</v>
      </c>
      <c r="B171">
        <v>116325.895928356</v>
      </c>
      <c r="C171">
        <v>11632.5898285806</v>
      </c>
      <c r="D171">
        <v>45531.865879383397</v>
      </c>
      <c r="E171">
        <v>34204.788699328499</v>
      </c>
      <c r="F171">
        <v>15297.233757959601</v>
      </c>
    </row>
    <row r="172" spans="1:6" x14ac:dyDescent="0.55000000000000004">
      <c r="A172">
        <v>12.136850534358601</v>
      </c>
      <c r="B172">
        <v>116325.895928356</v>
      </c>
      <c r="C172">
        <v>11632.5898285806</v>
      </c>
      <c r="D172">
        <v>45531.865879383397</v>
      </c>
      <c r="E172">
        <v>34204.788699328499</v>
      </c>
      <c r="F172">
        <v>15297.233757959601</v>
      </c>
    </row>
    <row r="173" spans="1:6" x14ac:dyDescent="0.55000000000000004">
      <c r="A173">
        <v>12.136850534358601</v>
      </c>
      <c r="B173">
        <v>116325.895928356</v>
      </c>
      <c r="C173">
        <v>11632.5898285806</v>
      </c>
      <c r="D173">
        <v>45531.865879383397</v>
      </c>
      <c r="E173">
        <v>34204.788699328499</v>
      </c>
      <c r="F173">
        <v>15297.233757959601</v>
      </c>
    </row>
    <row r="174" spans="1:6" x14ac:dyDescent="0.55000000000000004">
      <c r="A174">
        <v>12.136850534358601</v>
      </c>
      <c r="B174">
        <v>116325.895735948</v>
      </c>
      <c r="C174">
        <v>11632.589304781501</v>
      </c>
      <c r="D174">
        <v>45531.864970048598</v>
      </c>
      <c r="E174">
        <v>34204.788697210402</v>
      </c>
      <c r="F174">
        <v>15297.2339393944</v>
      </c>
    </row>
    <row r="175" spans="1:6" x14ac:dyDescent="0.55000000000000004">
      <c r="A175">
        <v>12.136850534358601</v>
      </c>
      <c r="B175">
        <v>116325.895735948</v>
      </c>
      <c r="C175">
        <v>11632.589304781501</v>
      </c>
      <c r="D175">
        <v>45531.864970048598</v>
      </c>
      <c r="E175">
        <v>34204.788697210402</v>
      </c>
      <c r="F175">
        <v>15297.2339393944</v>
      </c>
    </row>
    <row r="176" spans="1:6" x14ac:dyDescent="0.55000000000000004">
      <c r="A176">
        <v>12.136850534358601</v>
      </c>
      <c r="B176">
        <v>116325.895735948</v>
      </c>
      <c r="C176">
        <v>11632.589304781501</v>
      </c>
      <c r="D176">
        <v>45531.864970048598</v>
      </c>
      <c r="E176">
        <v>34204.788697210402</v>
      </c>
      <c r="F176">
        <v>15297.2339393944</v>
      </c>
    </row>
    <row r="177" spans="1:6" x14ac:dyDescent="0.55000000000000004">
      <c r="A177">
        <v>12.136850534358601</v>
      </c>
      <c r="B177">
        <v>116325.895735948</v>
      </c>
      <c r="C177">
        <v>11632.589304781501</v>
      </c>
      <c r="D177">
        <v>45531.864970048598</v>
      </c>
      <c r="E177">
        <v>34204.788697210402</v>
      </c>
      <c r="F177">
        <v>15297.2339393944</v>
      </c>
    </row>
    <row r="178" spans="1:6" x14ac:dyDescent="0.55000000000000004">
      <c r="A178">
        <v>12.136850534358601</v>
      </c>
      <c r="B178">
        <v>116325.895735948</v>
      </c>
      <c r="C178">
        <v>11632.589304781501</v>
      </c>
      <c r="D178">
        <v>45531.864970048598</v>
      </c>
      <c r="E178">
        <v>34204.788697210402</v>
      </c>
      <c r="F178">
        <v>15297.2339393944</v>
      </c>
    </row>
    <row r="179" spans="1:6" x14ac:dyDescent="0.55000000000000004">
      <c r="A179">
        <v>12.136850534358601</v>
      </c>
      <c r="B179">
        <v>116325.895735948</v>
      </c>
      <c r="C179">
        <v>11632.589304781501</v>
      </c>
      <c r="D179">
        <v>45531.864970048598</v>
      </c>
      <c r="E179">
        <v>34204.788697210402</v>
      </c>
      <c r="F179">
        <v>15297.2339393944</v>
      </c>
    </row>
    <row r="180" spans="1:6" x14ac:dyDescent="0.55000000000000004">
      <c r="A180">
        <v>12.136850534358601</v>
      </c>
      <c r="B180">
        <v>116325.895735948</v>
      </c>
      <c r="C180">
        <v>11632.589304781501</v>
      </c>
      <c r="D180">
        <v>45531.864970048598</v>
      </c>
      <c r="E180">
        <v>34204.788697210402</v>
      </c>
      <c r="F180">
        <v>15297.2339393944</v>
      </c>
    </row>
    <row r="181" spans="1:6" x14ac:dyDescent="0.55000000000000004">
      <c r="A181">
        <v>12.136850534358601</v>
      </c>
      <c r="B181">
        <v>116325.895735948</v>
      </c>
      <c r="C181">
        <v>11632.589304781501</v>
      </c>
      <c r="D181">
        <v>45531.864970048598</v>
      </c>
      <c r="E181">
        <v>34204.788697210402</v>
      </c>
      <c r="F181">
        <v>15297.2339393944</v>
      </c>
    </row>
    <row r="182" spans="1:6" x14ac:dyDescent="0.55000000000000004">
      <c r="A182">
        <v>12.136850534358601</v>
      </c>
      <c r="B182">
        <v>116325.895735948</v>
      </c>
      <c r="C182">
        <v>11632.589304781501</v>
      </c>
      <c r="D182">
        <v>45531.864970048598</v>
      </c>
      <c r="E182">
        <v>34204.788697210402</v>
      </c>
      <c r="F182">
        <v>15297.2339393944</v>
      </c>
    </row>
    <row r="183" spans="1:6" x14ac:dyDescent="0.55000000000000004">
      <c r="A183">
        <v>12.136850534358601</v>
      </c>
      <c r="B183">
        <v>116325.895735948</v>
      </c>
      <c r="C183">
        <v>11632.589304781501</v>
      </c>
      <c r="D183">
        <v>45531.864970048598</v>
      </c>
      <c r="E183">
        <v>34204.788697210402</v>
      </c>
      <c r="F183">
        <v>15297.2339393944</v>
      </c>
    </row>
    <row r="184" spans="1:6" x14ac:dyDescent="0.55000000000000004">
      <c r="A184">
        <v>12.136850534358601</v>
      </c>
      <c r="B184">
        <v>116325.895735948</v>
      </c>
      <c r="C184">
        <v>11632.589304781501</v>
      </c>
      <c r="D184">
        <v>45531.864970048598</v>
      </c>
      <c r="E184">
        <v>34204.788697210402</v>
      </c>
      <c r="F184">
        <v>15297.2339393944</v>
      </c>
    </row>
    <row r="185" spans="1:6" x14ac:dyDescent="0.55000000000000004">
      <c r="A185">
        <v>12.136850534358601</v>
      </c>
      <c r="B185">
        <v>116325.895735948</v>
      </c>
      <c r="C185">
        <v>11632.589304781501</v>
      </c>
      <c r="D185">
        <v>45531.864970048598</v>
      </c>
      <c r="E185">
        <v>34204.788697210402</v>
      </c>
      <c r="F185">
        <v>15297.2339393944</v>
      </c>
    </row>
    <row r="186" spans="1:6" x14ac:dyDescent="0.55000000000000004">
      <c r="A186">
        <v>12.136850534358601</v>
      </c>
      <c r="B186">
        <v>116325.895735948</v>
      </c>
      <c r="C186">
        <v>11632.589304781501</v>
      </c>
      <c r="D186">
        <v>45531.864970048598</v>
      </c>
      <c r="E186">
        <v>34204.788697210402</v>
      </c>
      <c r="F186">
        <v>15297.2339393944</v>
      </c>
    </row>
    <row r="187" spans="1:6" x14ac:dyDescent="0.55000000000000004">
      <c r="A187">
        <v>12.136850534358601</v>
      </c>
      <c r="B187">
        <v>116325.895735948</v>
      </c>
      <c r="C187">
        <v>11632.589304781501</v>
      </c>
      <c r="D187">
        <v>45531.864970048598</v>
      </c>
      <c r="E187">
        <v>34204.788697210402</v>
      </c>
      <c r="F187">
        <v>15297.2339393944</v>
      </c>
    </row>
    <row r="188" spans="1:6" x14ac:dyDescent="0.55000000000000004">
      <c r="A188">
        <v>12.136850534358601</v>
      </c>
      <c r="B188">
        <v>116325.895735948</v>
      </c>
      <c r="C188">
        <v>11632.589304781501</v>
      </c>
      <c r="D188">
        <v>45531.864970048598</v>
      </c>
      <c r="E188">
        <v>34204.788697210402</v>
      </c>
      <c r="F188">
        <v>15297.2339393944</v>
      </c>
    </row>
    <row r="189" spans="1:6" x14ac:dyDescent="0.55000000000000004">
      <c r="A189">
        <v>12.136850534358601</v>
      </c>
      <c r="B189">
        <v>116325.895735948</v>
      </c>
      <c r="C189">
        <v>11632.589304781501</v>
      </c>
      <c r="D189">
        <v>45531.864970048598</v>
      </c>
      <c r="E189">
        <v>34204.788697210402</v>
      </c>
      <c r="F189">
        <v>15297.2339393944</v>
      </c>
    </row>
    <row r="190" spans="1:6" x14ac:dyDescent="0.55000000000000004">
      <c r="A190">
        <v>12.136850534358601</v>
      </c>
      <c r="B190">
        <v>116325.895735948</v>
      </c>
      <c r="C190">
        <v>11632.589304781501</v>
      </c>
      <c r="D190">
        <v>45531.864970048598</v>
      </c>
      <c r="E190">
        <v>34204.788697210402</v>
      </c>
      <c r="F190">
        <v>15297.2339393944</v>
      </c>
    </row>
    <row r="191" spans="1:6" x14ac:dyDescent="0.55000000000000004">
      <c r="A191">
        <v>12.136850534358601</v>
      </c>
      <c r="B191">
        <v>116325.895735948</v>
      </c>
      <c r="C191">
        <v>11632.589304781501</v>
      </c>
      <c r="D191">
        <v>45531.864970048598</v>
      </c>
      <c r="E191">
        <v>34204.788697210402</v>
      </c>
      <c r="F191">
        <v>15297.2339393944</v>
      </c>
    </row>
    <row r="192" spans="1:6" x14ac:dyDescent="0.55000000000000004">
      <c r="A192">
        <v>12.136850534358601</v>
      </c>
      <c r="B192">
        <v>116325.895735948</v>
      </c>
      <c r="C192">
        <v>11632.589304781501</v>
      </c>
      <c r="D192">
        <v>45531.864970048598</v>
      </c>
      <c r="E192">
        <v>34204.788697210402</v>
      </c>
      <c r="F192">
        <v>15297.2339393944</v>
      </c>
    </row>
    <row r="193" spans="1:6" x14ac:dyDescent="0.55000000000000004">
      <c r="A193">
        <v>12.136850534358601</v>
      </c>
      <c r="B193">
        <v>116325.895735948</v>
      </c>
      <c r="C193">
        <v>11632.589304781501</v>
      </c>
      <c r="D193">
        <v>45531.864970048598</v>
      </c>
      <c r="E193">
        <v>34204.788697210402</v>
      </c>
      <c r="F193">
        <v>15297.2339393944</v>
      </c>
    </row>
    <row r="194" spans="1:6" x14ac:dyDescent="0.55000000000000004">
      <c r="A194">
        <v>12.136850534358601</v>
      </c>
      <c r="B194">
        <v>116325.895735948</v>
      </c>
      <c r="C194">
        <v>11632.589304781501</v>
      </c>
      <c r="D194">
        <v>45531.864970048598</v>
      </c>
      <c r="E194">
        <v>34204.788697210402</v>
      </c>
      <c r="F194">
        <v>15297.2339393944</v>
      </c>
    </row>
    <row r="195" spans="1:6" x14ac:dyDescent="0.55000000000000004">
      <c r="A195">
        <v>12.136850534358601</v>
      </c>
      <c r="B195">
        <v>116325.895735948</v>
      </c>
      <c r="C195">
        <v>11632.589304781501</v>
      </c>
      <c r="D195">
        <v>45531.864970048598</v>
      </c>
      <c r="E195">
        <v>34204.788697210402</v>
      </c>
      <c r="F195">
        <v>15297.2339393944</v>
      </c>
    </row>
    <row r="196" spans="1:6" x14ac:dyDescent="0.55000000000000004">
      <c r="A196">
        <v>12.136850534358601</v>
      </c>
      <c r="B196">
        <v>116325.895735948</v>
      </c>
      <c r="C196">
        <v>11632.589304781501</v>
      </c>
      <c r="D196">
        <v>45531.864970048598</v>
      </c>
      <c r="E196">
        <v>34204.788697210402</v>
      </c>
      <c r="F196">
        <v>15297.2339393944</v>
      </c>
    </row>
    <row r="197" spans="1:6" x14ac:dyDescent="0.55000000000000004">
      <c r="A197">
        <v>12.136850534358601</v>
      </c>
      <c r="B197">
        <v>116325.895735948</v>
      </c>
      <c r="C197">
        <v>11632.589304781501</v>
      </c>
      <c r="D197">
        <v>45531.864970048598</v>
      </c>
      <c r="E197">
        <v>34204.788697210402</v>
      </c>
      <c r="F197">
        <v>15297.2339393944</v>
      </c>
    </row>
    <row r="198" spans="1:6" x14ac:dyDescent="0.55000000000000004">
      <c r="A198">
        <v>12.136850534358601</v>
      </c>
      <c r="B198">
        <v>116325.895735948</v>
      </c>
      <c r="C198">
        <v>11632.589304781501</v>
      </c>
      <c r="D198">
        <v>45531.864970048598</v>
      </c>
      <c r="E198">
        <v>34204.788697210402</v>
      </c>
      <c r="F198">
        <v>15297.2339393944</v>
      </c>
    </row>
    <row r="199" spans="1:6" x14ac:dyDescent="0.55000000000000004">
      <c r="A199">
        <v>12.136850534358601</v>
      </c>
      <c r="B199">
        <v>116325.895735948</v>
      </c>
      <c r="C199">
        <v>11632.589304781501</v>
      </c>
      <c r="D199">
        <v>45531.864970048598</v>
      </c>
      <c r="E199">
        <v>34204.788697210402</v>
      </c>
      <c r="F199">
        <v>15297.2339393944</v>
      </c>
    </row>
    <row r="200" spans="1:6" x14ac:dyDescent="0.55000000000000004">
      <c r="A200">
        <v>12.136850534358601</v>
      </c>
      <c r="B200">
        <v>116325.895735948</v>
      </c>
      <c r="C200">
        <v>11632.589304781501</v>
      </c>
      <c r="D200">
        <v>45531.864970048598</v>
      </c>
      <c r="E200">
        <v>34204.788697210402</v>
      </c>
      <c r="F200">
        <v>15297.2339393944</v>
      </c>
    </row>
    <row r="201" spans="1:6" x14ac:dyDescent="0.55000000000000004">
      <c r="A201">
        <v>12.136850534358601</v>
      </c>
      <c r="B201">
        <v>116325.895735948</v>
      </c>
      <c r="C201">
        <v>11632.589304781501</v>
      </c>
      <c r="D201">
        <v>45531.864970048598</v>
      </c>
      <c r="E201">
        <v>34204.788697210402</v>
      </c>
      <c r="F201">
        <v>15297.2339393944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3709-59C4-479A-A990-7CA8AD13A159}">
  <dimension ref="A1:P130"/>
  <sheetViews>
    <sheetView tabSelected="1" topLeftCell="C113" workbookViewId="0">
      <selection activeCell="F91" sqref="F91:F126"/>
    </sheetView>
  </sheetViews>
  <sheetFormatPr defaultRowHeight="14.4" x14ac:dyDescent="0.55000000000000004"/>
  <cols>
    <col min="1" max="1" width="8.83984375" style="7"/>
    <col min="2" max="2" width="48.9453125" style="7" customWidth="1"/>
    <col min="3" max="3" width="58.1015625" style="7" customWidth="1"/>
    <col min="4" max="4" width="48.9453125" style="7" bestFit="1" customWidth="1"/>
    <col min="5" max="6" width="14.1015625" style="7" customWidth="1"/>
    <col min="7" max="7" width="11.83984375" style="7" customWidth="1"/>
    <col min="8" max="8" width="6.68359375" style="7" bestFit="1" customWidth="1"/>
    <col min="9" max="9" width="6.68359375" style="7" customWidth="1"/>
    <col min="10" max="10" width="12.1015625" style="7" bestFit="1" customWidth="1"/>
    <col min="11" max="11" width="11.15625" style="7" bestFit="1" customWidth="1"/>
    <col min="12" max="12" width="8.7890625" style="7" customWidth="1"/>
    <col min="13" max="13" width="16.9453125" style="7" bestFit="1" customWidth="1"/>
    <col min="14" max="15" width="11.15625" style="7" bestFit="1" customWidth="1"/>
    <col min="16" max="16" width="34.47265625" style="7" bestFit="1" customWidth="1"/>
    <col min="17" max="16384" width="8.83984375" style="7"/>
  </cols>
  <sheetData>
    <row r="1" spans="1:13" s="6" customFormat="1" ht="45" customHeight="1" x14ac:dyDescent="0.55000000000000004">
      <c r="A1" s="6" t="s">
        <v>0</v>
      </c>
      <c r="B1" s="5" t="s">
        <v>1</v>
      </c>
      <c r="C1" s="5" t="s">
        <v>2</v>
      </c>
      <c r="D1" s="5" t="s">
        <v>494</v>
      </c>
      <c r="E1" s="6" t="s">
        <v>4</v>
      </c>
      <c r="F1" s="6" t="s">
        <v>5</v>
      </c>
      <c r="G1" s="70" t="s">
        <v>6</v>
      </c>
      <c r="H1" s="103"/>
      <c r="I1" s="71"/>
      <c r="J1" s="6" t="s">
        <v>7</v>
      </c>
      <c r="K1" s="6" t="s">
        <v>8</v>
      </c>
      <c r="L1" s="6" t="s">
        <v>9</v>
      </c>
      <c r="M1" s="6" t="s">
        <v>10</v>
      </c>
    </row>
    <row r="2" spans="1:13" s="6" customFormat="1" ht="28.8" x14ac:dyDescent="0.55000000000000004">
      <c r="A2" s="6">
        <v>10</v>
      </c>
      <c r="B2" s="5" t="s">
        <v>2208</v>
      </c>
      <c r="C2" s="5" t="s">
        <v>2209</v>
      </c>
      <c r="D2" s="6" t="s">
        <v>2210</v>
      </c>
      <c r="E2" s="6" t="s">
        <v>2211</v>
      </c>
      <c r="F2" s="6" t="s">
        <v>807</v>
      </c>
      <c r="G2" s="72">
        <v>400019</v>
      </c>
      <c r="H2" s="70">
        <f>G2/0.41</f>
        <v>975656.0975609757</v>
      </c>
      <c r="I2" s="71"/>
      <c r="J2" s="6" t="s">
        <v>2077</v>
      </c>
    </row>
    <row r="3" spans="1:13" x14ac:dyDescent="0.55000000000000004">
      <c r="A3" s="7">
        <v>10</v>
      </c>
      <c r="B3" s="32" t="s">
        <v>2212</v>
      </c>
      <c r="C3" s="32" t="s">
        <v>2213</v>
      </c>
      <c r="D3" s="7" t="s">
        <v>2214</v>
      </c>
      <c r="E3" s="7" t="s">
        <v>2215</v>
      </c>
      <c r="F3" s="38" t="s">
        <v>442</v>
      </c>
      <c r="G3" s="73" t="s">
        <v>2216</v>
      </c>
      <c r="H3" s="74">
        <v>77508</v>
      </c>
      <c r="I3" s="74">
        <f>((38/100) * H3)/0.41</f>
        <v>71836.682926829279</v>
      </c>
      <c r="J3" s="7" t="s">
        <v>2217</v>
      </c>
    </row>
    <row r="4" spans="1:13" x14ac:dyDescent="0.55000000000000004">
      <c r="A4" s="7">
        <v>10</v>
      </c>
      <c r="B4" s="32" t="s">
        <v>2218</v>
      </c>
      <c r="C4" s="32" t="s">
        <v>2219</v>
      </c>
      <c r="D4" s="7" t="s">
        <v>2220</v>
      </c>
      <c r="E4" s="7" t="s">
        <v>2215</v>
      </c>
      <c r="F4" s="39"/>
      <c r="G4" s="73" t="s">
        <v>2221</v>
      </c>
      <c r="H4" s="74">
        <v>98750</v>
      </c>
      <c r="I4" s="74">
        <f>((80/100) * H4)/0.41</f>
        <v>192682.92682926831</v>
      </c>
      <c r="J4" s="7" t="s">
        <v>2222</v>
      </c>
    </row>
    <row r="5" spans="1:13" x14ac:dyDescent="0.55000000000000004">
      <c r="A5" s="7">
        <v>10</v>
      </c>
      <c r="B5" s="32" t="s">
        <v>2223</v>
      </c>
      <c r="C5" s="32" t="s">
        <v>2224</v>
      </c>
      <c r="D5" s="7" t="s">
        <v>2225</v>
      </c>
      <c r="E5" s="7" t="s">
        <v>2215</v>
      </c>
      <c r="F5" s="39"/>
      <c r="G5" s="73" t="s">
        <v>2226</v>
      </c>
      <c r="H5" s="74">
        <v>62936</v>
      </c>
      <c r="I5" s="74">
        <f>((76/100) * H5)/0.41</f>
        <v>116661.85365853659</v>
      </c>
      <c r="J5" s="7" t="s">
        <v>2227</v>
      </c>
    </row>
    <row r="6" spans="1:13" x14ac:dyDescent="0.55000000000000004">
      <c r="A6" s="7">
        <v>10</v>
      </c>
      <c r="B6" s="32" t="s">
        <v>2228</v>
      </c>
      <c r="C6" s="32" t="s">
        <v>2229</v>
      </c>
      <c r="D6" s="7" t="s">
        <v>2230</v>
      </c>
      <c r="E6" s="7" t="s">
        <v>2215</v>
      </c>
      <c r="F6" s="39"/>
      <c r="G6" s="73" t="s">
        <v>2231</v>
      </c>
      <c r="H6" s="74">
        <v>28113</v>
      </c>
      <c r="I6" s="74">
        <f>((60/100) * H6)/0.41</f>
        <v>41140.975609756097</v>
      </c>
      <c r="J6" s="7" t="s">
        <v>2232</v>
      </c>
    </row>
    <row r="7" spans="1:13" x14ac:dyDescent="0.55000000000000004">
      <c r="A7" s="7">
        <v>10</v>
      </c>
      <c r="B7" s="32" t="s">
        <v>2233</v>
      </c>
      <c r="C7" s="32" t="s">
        <v>2234</v>
      </c>
      <c r="D7" s="7" t="s">
        <v>2235</v>
      </c>
      <c r="E7" s="7" t="s">
        <v>2215</v>
      </c>
      <c r="F7" s="39"/>
      <c r="G7" s="73" t="s">
        <v>2236</v>
      </c>
      <c r="H7" s="74">
        <v>59488</v>
      </c>
      <c r="I7" s="74">
        <f>((59/100) * H7)/0.41</f>
        <v>85604.682926829264</v>
      </c>
      <c r="J7" s="7" t="s">
        <v>2237</v>
      </c>
    </row>
    <row r="8" spans="1:13" x14ac:dyDescent="0.55000000000000004">
      <c r="A8" s="7">
        <v>10</v>
      </c>
      <c r="B8" s="32" t="s">
        <v>2238</v>
      </c>
      <c r="C8" s="32" t="s">
        <v>2239</v>
      </c>
      <c r="D8" s="7" t="s">
        <v>2240</v>
      </c>
      <c r="E8" s="7" t="s">
        <v>2215</v>
      </c>
      <c r="F8" s="39"/>
      <c r="G8" s="73" t="s">
        <v>2241</v>
      </c>
      <c r="H8" s="74">
        <v>77690</v>
      </c>
      <c r="I8" s="74">
        <f>((24/100) * H8)/0.41</f>
        <v>45477.07317073171</v>
      </c>
      <c r="J8" s="7" t="s">
        <v>2242</v>
      </c>
    </row>
    <row r="9" spans="1:13" x14ac:dyDescent="0.55000000000000004">
      <c r="A9" s="7">
        <v>10</v>
      </c>
      <c r="B9" s="32" t="s">
        <v>2243</v>
      </c>
      <c r="C9" s="32" t="s">
        <v>2244</v>
      </c>
      <c r="D9" s="7" t="s">
        <v>2245</v>
      </c>
      <c r="E9" s="7" t="s">
        <v>2215</v>
      </c>
      <c r="F9" s="39"/>
      <c r="G9" s="73" t="s">
        <v>2246</v>
      </c>
      <c r="H9" s="74">
        <v>37217</v>
      </c>
      <c r="I9" s="74">
        <f>((33/100) * H9)/0.41</f>
        <v>29955.146341463416</v>
      </c>
      <c r="J9" s="7" t="s">
        <v>2247</v>
      </c>
    </row>
    <row r="10" spans="1:13" x14ac:dyDescent="0.55000000000000004">
      <c r="A10" s="7">
        <v>10</v>
      </c>
      <c r="B10" s="32" t="s">
        <v>2248</v>
      </c>
      <c r="C10" s="32" t="s">
        <v>2249</v>
      </c>
      <c r="D10" s="7" t="s">
        <v>2250</v>
      </c>
      <c r="E10" s="7" t="s">
        <v>2215</v>
      </c>
      <c r="F10" s="39"/>
      <c r="G10" s="73" t="s">
        <v>2251</v>
      </c>
      <c r="H10" s="74">
        <v>66365</v>
      </c>
      <c r="I10" s="74">
        <f>((37/100) * H10)/0.41</f>
        <v>59890.365853658535</v>
      </c>
      <c r="J10" s="7" t="s">
        <v>2252</v>
      </c>
    </row>
    <row r="11" spans="1:13" x14ac:dyDescent="0.55000000000000004">
      <c r="A11" s="7">
        <v>10</v>
      </c>
      <c r="B11" s="32" t="s">
        <v>2253</v>
      </c>
      <c r="C11" s="32" t="s">
        <v>2254</v>
      </c>
      <c r="D11" s="7" t="s">
        <v>2255</v>
      </c>
      <c r="E11" s="7" t="s">
        <v>2215</v>
      </c>
      <c r="F11" s="39"/>
      <c r="G11" s="73" t="s">
        <v>2256</v>
      </c>
      <c r="H11" s="74">
        <v>45397</v>
      </c>
      <c r="I11" s="74">
        <f>((24/100) * H11)/0.41</f>
        <v>26573.853658536584</v>
      </c>
      <c r="J11" s="7" t="s">
        <v>2257</v>
      </c>
    </row>
    <row r="12" spans="1:13" x14ac:dyDescent="0.55000000000000004">
      <c r="A12" s="7">
        <v>10</v>
      </c>
      <c r="B12" s="32" t="s">
        <v>2258</v>
      </c>
      <c r="C12" s="32" t="s">
        <v>2259</v>
      </c>
      <c r="D12" s="7" t="s">
        <v>2260</v>
      </c>
      <c r="E12" s="7" t="s">
        <v>2215</v>
      </c>
      <c r="F12" s="39"/>
      <c r="G12" s="73" t="s">
        <v>2261</v>
      </c>
      <c r="H12" s="74">
        <v>7251</v>
      </c>
      <c r="I12" s="74">
        <f>((81/100) * H12)/0.41</f>
        <v>14325.146341463416</v>
      </c>
      <c r="J12" s="7" t="s">
        <v>2262</v>
      </c>
    </row>
    <row r="13" spans="1:13" x14ac:dyDescent="0.55000000000000004">
      <c r="A13" s="7">
        <v>10</v>
      </c>
      <c r="B13" s="32" t="s">
        <v>2263</v>
      </c>
      <c r="C13" s="32" t="s">
        <v>2264</v>
      </c>
      <c r="D13" s="7" t="s">
        <v>2265</v>
      </c>
      <c r="E13" s="7" t="s">
        <v>2215</v>
      </c>
      <c r="F13" s="39"/>
      <c r="G13" s="73" t="s">
        <v>2266</v>
      </c>
      <c r="H13" s="74">
        <v>15585</v>
      </c>
      <c r="I13" s="74">
        <f>((47/100) * H13)/0.41</f>
        <v>17865.731707317074</v>
      </c>
      <c r="J13" s="7" t="s">
        <v>2267</v>
      </c>
    </row>
    <row r="14" spans="1:13" x14ac:dyDescent="0.55000000000000004">
      <c r="A14" s="7">
        <v>10</v>
      </c>
      <c r="B14" s="32" t="s">
        <v>2268</v>
      </c>
      <c r="C14" s="32" t="s">
        <v>2269</v>
      </c>
      <c r="D14" s="7" t="s">
        <v>2270</v>
      </c>
      <c r="E14" s="7" t="s">
        <v>2215</v>
      </c>
      <c r="F14" s="40"/>
      <c r="G14" s="73" t="s">
        <v>2271</v>
      </c>
      <c r="H14" s="74">
        <v>26101</v>
      </c>
      <c r="I14" s="74">
        <f>((24/100) * H14)/0.41</f>
        <v>15278.634146341465</v>
      </c>
      <c r="J14" s="7" t="s">
        <v>2272</v>
      </c>
    </row>
    <row r="15" spans="1:13" x14ac:dyDescent="0.55000000000000004">
      <c r="A15" s="7">
        <v>10</v>
      </c>
      <c r="B15" s="32" t="s">
        <v>2273</v>
      </c>
      <c r="C15" s="32" t="s">
        <v>2274</v>
      </c>
      <c r="D15" s="7" t="s">
        <v>2214</v>
      </c>
      <c r="E15" s="7" t="s">
        <v>2275</v>
      </c>
      <c r="F15" s="38" t="s">
        <v>541</v>
      </c>
      <c r="G15" s="73" t="s">
        <v>2216</v>
      </c>
      <c r="H15" s="75">
        <v>108301.66666666667</v>
      </c>
      <c r="I15" s="75">
        <f>(H15/2)*(200.13/108.69)</f>
        <v>99707.482519091005</v>
      </c>
      <c r="J15" s="7" t="s">
        <v>2217</v>
      </c>
      <c r="K15" s="56"/>
    </row>
    <row r="16" spans="1:13" x14ac:dyDescent="0.55000000000000004">
      <c r="A16" s="7">
        <v>10</v>
      </c>
      <c r="B16" s="32" t="s">
        <v>2276</v>
      </c>
      <c r="C16" s="32" t="s">
        <v>2277</v>
      </c>
      <c r="D16" s="7" t="s">
        <v>2220</v>
      </c>
      <c r="E16" s="7" t="s">
        <v>2275</v>
      </c>
      <c r="F16" s="39"/>
      <c r="G16" s="73" t="s">
        <v>2221</v>
      </c>
      <c r="H16" s="75">
        <v>163346.66666666666</v>
      </c>
      <c r="I16" s="75">
        <f t="shared" ref="I16:I26" si="0">(H16/2)*(200.13/108.69)</f>
        <v>150384.43463060079</v>
      </c>
      <c r="J16" s="7" t="s">
        <v>2222</v>
      </c>
      <c r="K16" s="56"/>
    </row>
    <row r="17" spans="1:14" x14ac:dyDescent="0.55000000000000004">
      <c r="A17" s="7">
        <v>10</v>
      </c>
      <c r="B17" s="32" t="s">
        <v>2278</v>
      </c>
      <c r="C17" s="32" t="s">
        <v>2279</v>
      </c>
      <c r="D17" s="7" t="s">
        <v>2225</v>
      </c>
      <c r="E17" s="7" t="s">
        <v>2275</v>
      </c>
      <c r="F17" s="39"/>
      <c r="G17" s="73" t="s">
        <v>2226</v>
      </c>
      <c r="H17" s="75">
        <v>96056.333333333328</v>
      </c>
      <c r="I17" s="75">
        <f t="shared" si="0"/>
        <v>88433.86691507959</v>
      </c>
      <c r="J17" s="7" t="s">
        <v>2227</v>
      </c>
      <c r="K17" s="56"/>
    </row>
    <row r="18" spans="1:14" x14ac:dyDescent="0.55000000000000004">
      <c r="A18" s="7">
        <v>10</v>
      </c>
      <c r="B18" s="32" t="s">
        <v>2280</v>
      </c>
      <c r="C18" s="32" t="s">
        <v>2281</v>
      </c>
      <c r="D18" s="7" t="s">
        <v>2230</v>
      </c>
      <c r="E18" s="7" t="s">
        <v>2275</v>
      </c>
      <c r="F18" s="39"/>
      <c r="G18" s="73" t="s">
        <v>2231</v>
      </c>
      <c r="H18" s="75">
        <v>46628.166666666672</v>
      </c>
      <c r="I18" s="75">
        <f t="shared" si="0"/>
        <v>42928.029234520203</v>
      </c>
      <c r="J18" s="7" t="s">
        <v>2232</v>
      </c>
      <c r="K18" s="56"/>
    </row>
    <row r="19" spans="1:14" x14ac:dyDescent="0.55000000000000004">
      <c r="A19" s="7">
        <v>10</v>
      </c>
      <c r="B19" s="32" t="s">
        <v>2282</v>
      </c>
      <c r="C19" s="32" t="s">
        <v>2283</v>
      </c>
      <c r="D19" s="7" t="s">
        <v>2235</v>
      </c>
      <c r="E19" s="7" t="s">
        <v>2275</v>
      </c>
      <c r="F19" s="39"/>
      <c r="G19" s="73" t="s">
        <v>2236</v>
      </c>
      <c r="H19" s="75">
        <v>112925.5</v>
      </c>
      <c r="I19" s="75">
        <f t="shared" si="0"/>
        <v>103964.39559757109</v>
      </c>
      <c r="J19" s="7" t="s">
        <v>2237</v>
      </c>
      <c r="K19" s="56"/>
    </row>
    <row r="20" spans="1:14" x14ac:dyDescent="0.55000000000000004">
      <c r="A20" s="7">
        <v>10</v>
      </c>
      <c r="B20" s="32" t="s">
        <v>2284</v>
      </c>
      <c r="C20" s="32" t="s">
        <v>2285</v>
      </c>
      <c r="D20" s="7" t="s">
        <v>2240</v>
      </c>
      <c r="E20" s="7" t="s">
        <v>2275</v>
      </c>
      <c r="F20" s="39"/>
      <c r="G20" s="73" t="s">
        <v>2241</v>
      </c>
      <c r="H20" s="75">
        <v>133985</v>
      </c>
      <c r="I20" s="75">
        <f t="shared" si="0"/>
        <v>123352.73737234337</v>
      </c>
      <c r="J20" s="7" t="s">
        <v>2242</v>
      </c>
      <c r="K20" s="56"/>
    </row>
    <row r="21" spans="1:14" x14ac:dyDescent="0.55000000000000004">
      <c r="A21" s="7">
        <v>10</v>
      </c>
      <c r="B21" s="32" t="s">
        <v>2286</v>
      </c>
      <c r="C21" s="32" t="s">
        <v>2287</v>
      </c>
      <c r="D21" s="7" t="s">
        <v>2245</v>
      </c>
      <c r="E21" s="7" t="s">
        <v>2275</v>
      </c>
      <c r="F21" s="39"/>
      <c r="G21" s="73" t="s">
        <v>2246</v>
      </c>
      <c r="H21" s="75">
        <v>56679</v>
      </c>
      <c r="I21" s="75">
        <f t="shared" si="0"/>
        <v>52181.287468948387</v>
      </c>
      <c r="J21" s="7" t="s">
        <v>2247</v>
      </c>
      <c r="K21" s="56"/>
    </row>
    <row r="22" spans="1:14" x14ac:dyDescent="0.55000000000000004">
      <c r="A22" s="7">
        <v>10</v>
      </c>
      <c r="B22" s="32" t="s">
        <v>2288</v>
      </c>
      <c r="C22" s="32" t="s">
        <v>2289</v>
      </c>
      <c r="D22" s="7" t="s">
        <v>2250</v>
      </c>
      <c r="E22" s="7" t="s">
        <v>2275</v>
      </c>
      <c r="F22" s="39"/>
      <c r="G22" s="73" t="s">
        <v>2251</v>
      </c>
      <c r="H22" s="75">
        <v>71331</v>
      </c>
      <c r="I22" s="75">
        <f t="shared" si="0"/>
        <v>65670.59080872206</v>
      </c>
      <c r="J22" s="7" t="s">
        <v>2252</v>
      </c>
      <c r="K22" s="56"/>
    </row>
    <row r="23" spans="1:14" x14ac:dyDescent="0.55000000000000004">
      <c r="A23" s="7">
        <v>10</v>
      </c>
      <c r="B23" s="32" t="s">
        <v>2290</v>
      </c>
      <c r="C23" s="32" t="s">
        <v>2291</v>
      </c>
      <c r="D23" s="7" t="s">
        <v>2255</v>
      </c>
      <c r="E23" s="7" t="s">
        <v>2275</v>
      </c>
      <c r="F23" s="39"/>
      <c r="G23" s="73" t="s">
        <v>2256</v>
      </c>
      <c r="H23" s="75">
        <v>49803.333333333328</v>
      </c>
      <c r="I23" s="75">
        <f t="shared" si="0"/>
        <v>45851.233324132852</v>
      </c>
      <c r="J23" s="7" t="s">
        <v>2257</v>
      </c>
      <c r="K23" s="56"/>
    </row>
    <row r="24" spans="1:14" x14ac:dyDescent="0.55000000000000004">
      <c r="A24" s="7">
        <v>10</v>
      </c>
      <c r="B24" s="32" t="s">
        <v>2292</v>
      </c>
      <c r="C24" s="32" t="s">
        <v>2293</v>
      </c>
      <c r="D24" s="7" t="s">
        <v>2260</v>
      </c>
      <c r="E24" s="7" t="s">
        <v>2275</v>
      </c>
      <c r="F24" s="39"/>
      <c r="G24" s="73" t="s">
        <v>2261</v>
      </c>
      <c r="H24" s="75">
        <v>8904.6666666666661</v>
      </c>
      <c r="I24" s="75">
        <f t="shared" si="0"/>
        <v>8198.0446223203598</v>
      </c>
      <c r="J24" s="7" t="s">
        <v>2262</v>
      </c>
      <c r="K24" s="56"/>
    </row>
    <row r="25" spans="1:14" x14ac:dyDescent="0.55000000000000004">
      <c r="A25" s="7">
        <v>10</v>
      </c>
      <c r="B25" s="32" t="s">
        <v>2294</v>
      </c>
      <c r="C25" s="32" t="s">
        <v>2295</v>
      </c>
      <c r="D25" s="7" t="s">
        <v>2265</v>
      </c>
      <c r="E25" s="7" t="s">
        <v>2275</v>
      </c>
      <c r="F25" s="39"/>
      <c r="G25" s="73" t="s">
        <v>2266</v>
      </c>
      <c r="H25" s="75">
        <v>19102.5</v>
      </c>
      <c r="I25" s="75">
        <f>(H25/2)*(200.13/108.69)</f>
        <v>17586.637800165608</v>
      </c>
      <c r="J25" s="7" t="s">
        <v>2267</v>
      </c>
      <c r="K25" s="56"/>
    </row>
    <row r="26" spans="1:14" x14ac:dyDescent="0.55000000000000004">
      <c r="A26" s="7">
        <v>10</v>
      </c>
      <c r="B26" s="32" t="s">
        <v>2296</v>
      </c>
      <c r="C26" s="32" t="s">
        <v>2297</v>
      </c>
      <c r="D26" s="7" t="s">
        <v>2270</v>
      </c>
      <c r="E26" s="7" t="s">
        <v>2275</v>
      </c>
      <c r="F26" s="40"/>
      <c r="G26" s="73" t="s">
        <v>2271</v>
      </c>
      <c r="H26" s="75">
        <v>43862.833333333336</v>
      </c>
      <c r="I26" s="75">
        <f t="shared" si="0"/>
        <v>40382.13651209863</v>
      </c>
      <c r="J26" s="7" t="s">
        <v>2272</v>
      </c>
      <c r="K26" s="56"/>
    </row>
    <row r="27" spans="1:14" x14ac:dyDescent="0.55000000000000004">
      <c r="A27" s="7">
        <v>1</v>
      </c>
      <c r="B27" s="32" t="s">
        <v>2298</v>
      </c>
      <c r="C27" s="32" t="s">
        <v>2299</v>
      </c>
      <c r="D27" s="7" t="s">
        <v>2300</v>
      </c>
      <c r="E27" s="7" t="s">
        <v>2301</v>
      </c>
      <c r="F27" s="38" t="s">
        <v>541</v>
      </c>
      <c r="G27" s="73" t="s">
        <v>2216</v>
      </c>
      <c r="H27" s="33">
        <v>80488</v>
      </c>
      <c r="I27" s="33">
        <f>H27/(2*0.41)</f>
        <v>98156.097560975613</v>
      </c>
      <c r="J27" s="7" t="s">
        <v>2217</v>
      </c>
      <c r="K27" s="56"/>
      <c r="L27" s="33"/>
      <c r="N27" s="56"/>
    </row>
    <row r="28" spans="1:14" x14ac:dyDescent="0.55000000000000004">
      <c r="A28" s="7">
        <v>1</v>
      </c>
      <c r="B28" s="32" t="s">
        <v>2302</v>
      </c>
      <c r="C28" s="32" t="s">
        <v>2303</v>
      </c>
      <c r="D28" s="7" t="s">
        <v>2304</v>
      </c>
      <c r="E28" s="7" t="s">
        <v>2301</v>
      </c>
      <c r="F28" s="39"/>
      <c r="G28" s="73" t="s">
        <v>2221</v>
      </c>
      <c r="H28" s="33">
        <v>229939</v>
      </c>
      <c r="I28" s="33">
        <f t="shared" ref="I28:I45" si="1">H28/(2*0.41)</f>
        <v>280413.41463414638</v>
      </c>
      <c r="J28" s="7" t="s">
        <v>2222</v>
      </c>
      <c r="K28" s="56"/>
      <c r="L28" s="33"/>
      <c r="N28" s="56"/>
    </row>
    <row r="29" spans="1:14" x14ac:dyDescent="0.55000000000000004">
      <c r="A29" s="7">
        <v>1</v>
      </c>
      <c r="B29" s="32" t="s">
        <v>2305</v>
      </c>
      <c r="C29" s="32" t="s">
        <v>2306</v>
      </c>
      <c r="D29" s="7" t="s">
        <v>2307</v>
      </c>
      <c r="E29" s="7" t="s">
        <v>2301</v>
      </c>
      <c r="F29" s="39"/>
      <c r="G29" s="73" t="s">
        <v>2226</v>
      </c>
      <c r="H29" s="33">
        <v>131467</v>
      </c>
      <c r="I29" s="33">
        <f t="shared" si="1"/>
        <v>160325.60975609758</v>
      </c>
      <c r="J29" s="7" t="s">
        <v>2227</v>
      </c>
      <c r="K29" s="56"/>
      <c r="L29" s="33"/>
      <c r="N29" s="56"/>
    </row>
    <row r="30" spans="1:14" x14ac:dyDescent="0.55000000000000004">
      <c r="A30" s="7">
        <v>1</v>
      </c>
      <c r="B30" s="32" t="s">
        <v>2308</v>
      </c>
      <c r="C30" s="32" t="s">
        <v>2309</v>
      </c>
      <c r="D30" s="7" t="s">
        <v>2310</v>
      </c>
      <c r="E30" s="7" t="s">
        <v>2301</v>
      </c>
      <c r="F30" s="39"/>
      <c r="G30" s="73" t="s">
        <v>2231</v>
      </c>
      <c r="H30" s="33">
        <v>48666</v>
      </c>
      <c r="I30" s="33">
        <f t="shared" si="1"/>
        <v>59348.780487804885</v>
      </c>
      <c r="J30" s="7" t="s">
        <v>2232</v>
      </c>
      <c r="K30" s="56"/>
      <c r="L30" s="33"/>
      <c r="N30" s="56"/>
    </row>
    <row r="31" spans="1:14" x14ac:dyDescent="0.55000000000000004">
      <c r="A31" s="7">
        <v>1</v>
      </c>
      <c r="B31" s="32" t="s">
        <v>2311</v>
      </c>
      <c r="C31" s="32" t="s">
        <v>2312</v>
      </c>
      <c r="D31" s="7" t="s">
        <v>2313</v>
      </c>
      <c r="E31" s="7" t="s">
        <v>2301</v>
      </c>
      <c r="F31" s="39"/>
      <c r="G31" s="73" t="s">
        <v>2236</v>
      </c>
      <c r="H31" s="33">
        <v>108680</v>
      </c>
      <c r="I31" s="33">
        <f t="shared" si="1"/>
        <v>132536.58536585368</v>
      </c>
      <c r="J31" s="7" t="s">
        <v>2237</v>
      </c>
      <c r="K31" s="56"/>
      <c r="L31" s="33"/>
      <c r="N31" s="56"/>
    </row>
    <row r="32" spans="1:14" x14ac:dyDescent="0.55000000000000004">
      <c r="A32" s="7">
        <v>1</v>
      </c>
      <c r="B32" s="32" t="s">
        <v>2314</v>
      </c>
      <c r="C32" s="32" t="s">
        <v>2315</v>
      </c>
      <c r="D32" s="7" t="s">
        <v>2316</v>
      </c>
      <c r="E32" s="7" t="s">
        <v>2301</v>
      </c>
      <c r="F32" s="39"/>
      <c r="G32" s="73" t="s">
        <v>2241</v>
      </c>
      <c r="H32" s="33">
        <v>126391</v>
      </c>
      <c r="I32" s="33">
        <f t="shared" si="1"/>
        <v>154135.36585365856</v>
      </c>
      <c r="J32" s="7" t="s">
        <v>2242</v>
      </c>
      <c r="K32" s="56"/>
      <c r="L32" s="33"/>
      <c r="N32" s="56"/>
    </row>
    <row r="33" spans="1:16" x14ac:dyDescent="0.55000000000000004">
      <c r="A33" s="7">
        <v>1</v>
      </c>
      <c r="B33" s="32" t="s">
        <v>2317</v>
      </c>
      <c r="C33" s="32" t="s">
        <v>2318</v>
      </c>
      <c r="D33" s="7" t="s">
        <v>2319</v>
      </c>
      <c r="E33" s="7" t="s">
        <v>2301</v>
      </c>
      <c r="F33" s="39"/>
      <c r="G33" s="73" t="s">
        <v>2246</v>
      </c>
      <c r="H33" s="33">
        <v>72594</v>
      </c>
      <c r="I33" s="33">
        <f t="shared" si="1"/>
        <v>88529.268292682929</v>
      </c>
      <c r="J33" s="7" t="s">
        <v>2247</v>
      </c>
      <c r="K33" s="56"/>
      <c r="L33" s="33"/>
      <c r="N33" s="56"/>
    </row>
    <row r="34" spans="1:16" x14ac:dyDescent="0.55000000000000004">
      <c r="A34" s="7">
        <v>1</v>
      </c>
      <c r="B34" s="32" t="s">
        <v>2320</v>
      </c>
      <c r="C34" s="32" t="s">
        <v>2321</v>
      </c>
      <c r="D34" s="7" t="s">
        <v>2322</v>
      </c>
      <c r="E34" s="7" t="s">
        <v>2301</v>
      </c>
      <c r="F34" s="39"/>
      <c r="G34" s="73" t="s">
        <v>2251</v>
      </c>
      <c r="H34" s="33">
        <v>106305</v>
      </c>
      <c r="I34" s="33">
        <f t="shared" si="1"/>
        <v>129640.24390243903</v>
      </c>
      <c r="J34" s="7" t="s">
        <v>2252</v>
      </c>
      <c r="K34" s="56"/>
      <c r="L34" s="33"/>
      <c r="N34" s="56"/>
    </row>
    <row r="35" spans="1:16" x14ac:dyDescent="0.55000000000000004">
      <c r="A35" s="7">
        <v>1</v>
      </c>
      <c r="B35" s="32" t="s">
        <v>2323</v>
      </c>
      <c r="C35" s="32" t="s">
        <v>2324</v>
      </c>
      <c r="D35" s="7" t="s">
        <v>2325</v>
      </c>
      <c r="E35" s="7" t="s">
        <v>2301</v>
      </c>
      <c r="F35" s="39"/>
      <c r="G35" s="73" t="s">
        <v>2256</v>
      </c>
      <c r="H35" s="33">
        <v>87790</v>
      </c>
      <c r="I35" s="33">
        <f t="shared" si="1"/>
        <v>107060.9756097561</v>
      </c>
      <c r="J35" s="7" t="s">
        <v>2257</v>
      </c>
      <c r="K35" s="56"/>
      <c r="L35" s="33"/>
      <c r="N35" s="56"/>
    </row>
    <row r="36" spans="1:16" x14ac:dyDescent="0.55000000000000004">
      <c r="A36" s="7">
        <v>1</v>
      </c>
      <c r="B36" s="32" t="s">
        <v>2326</v>
      </c>
      <c r="C36" s="32" t="s">
        <v>2327</v>
      </c>
      <c r="D36" s="7" t="s">
        <v>2328</v>
      </c>
      <c r="E36" s="7" t="s">
        <v>2301</v>
      </c>
      <c r="F36" s="39"/>
      <c r="G36" s="73" t="s">
        <v>2261</v>
      </c>
      <c r="H36" s="33">
        <v>6351</v>
      </c>
      <c r="I36" s="33">
        <f t="shared" si="1"/>
        <v>7745.121951219513</v>
      </c>
      <c r="J36" s="7" t="s">
        <v>2262</v>
      </c>
      <c r="K36" s="56"/>
      <c r="L36" s="33"/>
      <c r="N36" s="56"/>
    </row>
    <row r="37" spans="1:16" x14ac:dyDescent="0.55000000000000004">
      <c r="A37" s="7">
        <v>1</v>
      </c>
      <c r="B37" s="32" t="s">
        <v>2329</v>
      </c>
      <c r="C37" s="32" t="s">
        <v>2330</v>
      </c>
      <c r="D37" s="7" t="s">
        <v>2331</v>
      </c>
      <c r="E37" s="7" t="s">
        <v>2301</v>
      </c>
      <c r="F37" s="39"/>
      <c r="G37" s="73" t="s">
        <v>2266</v>
      </c>
      <c r="H37" s="33">
        <v>16963</v>
      </c>
      <c r="I37" s="33">
        <f t="shared" si="1"/>
        <v>20686.585365853658</v>
      </c>
      <c r="J37" s="7" t="s">
        <v>2267</v>
      </c>
      <c r="K37" s="56"/>
      <c r="L37" s="33"/>
      <c r="N37" s="56"/>
    </row>
    <row r="38" spans="1:16" x14ac:dyDescent="0.55000000000000004">
      <c r="A38" s="7">
        <v>1</v>
      </c>
      <c r="B38" s="32" t="s">
        <v>2332</v>
      </c>
      <c r="C38" s="32" t="s">
        <v>2333</v>
      </c>
      <c r="D38" s="7" t="s">
        <v>2334</v>
      </c>
      <c r="E38" s="7" t="s">
        <v>2301</v>
      </c>
      <c r="F38" s="39"/>
      <c r="G38" s="73" t="s">
        <v>2271</v>
      </c>
      <c r="H38" s="33">
        <v>28670</v>
      </c>
      <c r="I38" s="33">
        <f t="shared" si="1"/>
        <v>34963.414634146342</v>
      </c>
      <c r="J38" s="7" t="s">
        <v>2272</v>
      </c>
      <c r="K38" s="56"/>
      <c r="L38" s="33"/>
      <c r="N38" s="56"/>
    </row>
    <row r="39" spans="1:16" x14ac:dyDescent="0.55000000000000004">
      <c r="A39" s="7">
        <v>1</v>
      </c>
      <c r="B39" s="32" t="s">
        <v>2335</v>
      </c>
      <c r="C39" s="32" t="s">
        <v>2336</v>
      </c>
      <c r="D39" s="7" t="s">
        <v>2337</v>
      </c>
      <c r="E39" s="7" t="s">
        <v>2338</v>
      </c>
      <c r="F39" s="39"/>
      <c r="G39" s="73" t="s">
        <v>2221</v>
      </c>
      <c r="H39" s="33">
        <v>5839</v>
      </c>
      <c r="I39" s="33">
        <f t="shared" si="1"/>
        <v>7120.7317073170734</v>
      </c>
      <c r="J39" s="7" t="s">
        <v>2222</v>
      </c>
      <c r="L39" s="33"/>
    </row>
    <row r="40" spans="1:16" x14ac:dyDescent="0.55000000000000004">
      <c r="A40" s="7">
        <v>1</v>
      </c>
      <c r="B40" s="32" t="s">
        <v>2339</v>
      </c>
      <c r="C40" s="32" t="s">
        <v>2340</v>
      </c>
      <c r="D40" s="7" t="s">
        <v>2341</v>
      </c>
      <c r="E40" s="7" t="s">
        <v>2338</v>
      </c>
      <c r="F40" s="39"/>
      <c r="G40" s="73" t="s">
        <v>2226</v>
      </c>
      <c r="H40" s="33">
        <v>3869</v>
      </c>
      <c r="I40" s="33">
        <f t="shared" si="1"/>
        <v>4718.2926829268299</v>
      </c>
      <c r="J40" s="7" t="s">
        <v>2227</v>
      </c>
      <c r="L40" s="33"/>
    </row>
    <row r="41" spans="1:16" x14ac:dyDescent="0.55000000000000004">
      <c r="A41" s="7">
        <v>1</v>
      </c>
      <c r="B41" s="32" t="s">
        <v>2342</v>
      </c>
      <c r="C41" s="32" t="s">
        <v>2343</v>
      </c>
      <c r="D41" s="7" t="s">
        <v>2344</v>
      </c>
      <c r="E41" s="7" t="s">
        <v>2338</v>
      </c>
      <c r="F41" s="39"/>
      <c r="G41" s="73" t="s">
        <v>2251</v>
      </c>
      <c r="H41" s="33">
        <v>12930</v>
      </c>
      <c r="I41" s="33">
        <f t="shared" si="1"/>
        <v>15768.292682926831</v>
      </c>
      <c r="J41" s="7" t="s">
        <v>2252</v>
      </c>
      <c r="L41" s="33"/>
    </row>
    <row r="42" spans="1:16" x14ac:dyDescent="0.55000000000000004">
      <c r="A42" s="7">
        <v>1</v>
      </c>
      <c r="B42" s="32" t="s">
        <v>2345</v>
      </c>
      <c r="C42" s="32" t="s">
        <v>2346</v>
      </c>
      <c r="D42" s="7" t="s">
        <v>2347</v>
      </c>
      <c r="E42" s="7" t="s">
        <v>2338</v>
      </c>
      <c r="F42" s="39"/>
      <c r="G42" s="73" t="s">
        <v>2256</v>
      </c>
      <c r="H42" s="33">
        <v>8008</v>
      </c>
      <c r="I42" s="33">
        <f t="shared" si="1"/>
        <v>9765.8536585365855</v>
      </c>
      <c r="J42" s="7" t="s">
        <v>2257</v>
      </c>
      <c r="L42" s="33"/>
    </row>
    <row r="43" spans="1:16" x14ac:dyDescent="0.55000000000000004">
      <c r="A43" s="7">
        <v>1</v>
      </c>
      <c r="B43" s="32" t="s">
        <v>2348</v>
      </c>
      <c r="C43" s="32" t="s">
        <v>2349</v>
      </c>
      <c r="D43" s="7" t="s">
        <v>2116</v>
      </c>
      <c r="E43" s="7" t="s">
        <v>2338</v>
      </c>
      <c r="F43" s="39"/>
      <c r="G43" s="73" t="s">
        <v>2350</v>
      </c>
      <c r="H43" s="33">
        <v>5398</v>
      </c>
      <c r="I43" s="33">
        <f t="shared" si="1"/>
        <v>6582.9268292682927</v>
      </c>
      <c r="L43" s="33"/>
      <c r="P43" s="31"/>
    </row>
    <row r="44" spans="1:16" x14ac:dyDescent="0.55000000000000004">
      <c r="A44" s="7">
        <v>1</v>
      </c>
      <c r="B44" s="32" t="s">
        <v>2351</v>
      </c>
      <c r="C44" s="32" t="s">
        <v>2352</v>
      </c>
      <c r="D44" s="7" t="s">
        <v>2114</v>
      </c>
      <c r="E44" s="7" t="s">
        <v>2338</v>
      </c>
      <c r="F44" s="39"/>
      <c r="G44" s="73" t="s">
        <v>2353</v>
      </c>
      <c r="H44" s="33">
        <v>7824</v>
      </c>
      <c r="I44" s="33">
        <f t="shared" si="1"/>
        <v>9541.4634146341468</v>
      </c>
      <c r="L44" s="33"/>
      <c r="P44" s="31"/>
    </row>
    <row r="45" spans="1:16" x14ac:dyDescent="0.55000000000000004">
      <c r="A45" s="7">
        <v>1</v>
      </c>
      <c r="B45" s="32" t="s">
        <v>2354</v>
      </c>
      <c r="C45" s="32" t="s">
        <v>2355</v>
      </c>
      <c r="D45" s="7" t="s">
        <v>2356</v>
      </c>
      <c r="E45" s="7" t="s">
        <v>2338</v>
      </c>
      <c r="F45" s="40"/>
      <c r="G45" s="73" t="s">
        <v>2357</v>
      </c>
      <c r="H45" s="33">
        <v>21887</v>
      </c>
      <c r="I45" s="33">
        <f t="shared" si="1"/>
        <v>26691.463414634149</v>
      </c>
      <c r="L45" s="33"/>
      <c r="P45" s="31"/>
    </row>
    <row r="46" spans="1:16" ht="28.8" x14ac:dyDescent="0.55000000000000004">
      <c r="A46" s="7">
        <v>1</v>
      </c>
      <c r="B46" s="7" t="s">
        <v>2358</v>
      </c>
      <c r="C46" s="7" t="s">
        <v>2359</v>
      </c>
      <c r="D46" s="7" t="s">
        <v>2360</v>
      </c>
      <c r="E46" s="7" t="s">
        <v>2361</v>
      </c>
      <c r="F46" s="7" t="s">
        <v>2362</v>
      </c>
      <c r="H46" s="7" t="s">
        <v>2363</v>
      </c>
      <c r="J46" s="7" t="s">
        <v>2364</v>
      </c>
      <c r="P46" s="32"/>
    </row>
    <row r="47" spans="1:16" ht="28.8" x14ac:dyDescent="0.55000000000000004">
      <c r="A47" s="7">
        <v>1</v>
      </c>
      <c r="B47" s="7" t="s">
        <v>2365</v>
      </c>
      <c r="C47" s="7" t="s">
        <v>2366</v>
      </c>
      <c r="D47" s="7" t="s">
        <v>2367</v>
      </c>
      <c r="E47" s="7" t="s">
        <v>2368</v>
      </c>
      <c r="F47" s="7" t="s">
        <v>1809</v>
      </c>
      <c r="H47" s="7" t="s">
        <v>2369</v>
      </c>
      <c r="J47" s="7" t="s">
        <v>2363</v>
      </c>
      <c r="P47" s="32"/>
    </row>
    <row r="48" spans="1:16" x14ac:dyDescent="0.55000000000000004">
      <c r="A48" s="7">
        <v>1</v>
      </c>
      <c r="B48" s="7" t="s">
        <v>2370</v>
      </c>
      <c r="C48" s="7" t="s">
        <v>2371</v>
      </c>
      <c r="D48" s="7" t="s">
        <v>2372</v>
      </c>
      <c r="E48" s="7" t="s">
        <v>2373</v>
      </c>
      <c r="F48" s="7" t="s">
        <v>2374</v>
      </c>
      <c r="J48" s="7" t="s">
        <v>2363</v>
      </c>
      <c r="P48" s="32"/>
    </row>
    <row r="49" spans="1:16" x14ac:dyDescent="0.55000000000000004">
      <c r="A49" s="7">
        <v>1</v>
      </c>
      <c r="B49" s="31" t="s">
        <v>2375</v>
      </c>
      <c r="C49" s="31" t="s">
        <v>2376</v>
      </c>
      <c r="D49" s="7" t="s">
        <v>2377</v>
      </c>
      <c r="E49" s="7" t="s">
        <v>2373</v>
      </c>
      <c r="F49" s="7" t="s">
        <v>2378</v>
      </c>
      <c r="J49" s="7" t="s">
        <v>2363</v>
      </c>
      <c r="P49" s="32"/>
    </row>
    <row r="50" spans="1:16" x14ac:dyDescent="0.55000000000000004">
      <c r="A50" s="7">
        <v>1</v>
      </c>
      <c r="B50" s="7" t="s">
        <v>2379</v>
      </c>
      <c r="C50" s="7" t="s">
        <v>2380</v>
      </c>
      <c r="D50" s="7" t="s">
        <v>2381</v>
      </c>
      <c r="E50" s="7" t="s">
        <v>2373</v>
      </c>
      <c r="F50" s="7" t="s">
        <v>2378</v>
      </c>
      <c r="J50" s="7" t="s">
        <v>2382</v>
      </c>
      <c r="P50" s="32"/>
    </row>
    <row r="51" spans="1:16" ht="28.8" x14ac:dyDescent="0.55000000000000004">
      <c r="A51" s="7">
        <v>1</v>
      </c>
      <c r="B51" s="31" t="s">
        <v>2383</v>
      </c>
      <c r="C51" s="31" t="s">
        <v>2384</v>
      </c>
      <c r="D51" s="7" t="s">
        <v>2385</v>
      </c>
      <c r="E51" s="7" t="s">
        <v>2386</v>
      </c>
      <c r="F51" s="7" t="s">
        <v>2583</v>
      </c>
      <c r="H51" s="7" t="s">
        <v>2387</v>
      </c>
      <c r="J51" s="7" t="s">
        <v>2388</v>
      </c>
      <c r="P51" s="32"/>
    </row>
    <row r="52" spans="1:16" ht="28.8" x14ac:dyDescent="0.55000000000000004">
      <c r="A52" s="7">
        <v>1</v>
      </c>
      <c r="B52" s="31" t="s">
        <v>2389</v>
      </c>
      <c r="C52" s="31" t="s">
        <v>2390</v>
      </c>
      <c r="D52" s="7" t="s">
        <v>2391</v>
      </c>
      <c r="E52" s="7" t="s">
        <v>2386</v>
      </c>
      <c r="F52" s="7" t="s">
        <v>2583</v>
      </c>
      <c r="J52" s="7" t="s">
        <v>2392</v>
      </c>
      <c r="P52" s="32"/>
    </row>
    <row r="53" spans="1:16" x14ac:dyDescent="0.55000000000000004">
      <c r="A53" s="7">
        <v>1</v>
      </c>
      <c r="B53" s="7" t="s">
        <v>2393</v>
      </c>
      <c r="C53" s="7" t="s">
        <v>2394</v>
      </c>
      <c r="D53" s="7" t="s">
        <v>2395</v>
      </c>
      <c r="E53" s="7" t="s">
        <v>2396</v>
      </c>
      <c r="F53" s="7" t="s">
        <v>2397</v>
      </c>
      <c r="H53" s="7" t="s">
        <v>2077</v>
      </c>
      <c r="J53" s="7" t="s">
        <v>2398</v>
      </c>
      <c r="P53" s="32"/>
    </row>
    <row r="54" spans="1:16" ht="28.8" x14ac:dyDescent="0.55000000000000004">
      <c r="A54" s="7">
        <v>1</v>
      </c>
      <c r="B54" s="7" t="s">
        <v>2399</v>
      </c>
      <c r="C54" s="7" t="s">
        <v>2400</v>
      </c>
      <c r="D54" s="7" t="s">
        <v>2401</v>
      </c>
      <c r="E54" s="7" t="s">
        <v>2396</v>
      </c>
      <c r="F54" s="7" t="s">
        <v>2397</v>
      </c>
      <c r="H54" s="7" t="s">
        <v>2077</v>
      </c>
      <c r="J54" s="7" t="s">
        <v>2398</v>
      </c>
      <c r="P54" s="32"/>
    </row>
    <row r="55" spans="1:16" x14ac:dyDescent="0.55000000000000004">
      <c r="A55" s="7">
        <v>1</v>
      </c>
      <c r="B55" s="7" t="s">
        <v>2402</v>
      </c>
      <c r="C55" s="7" t="s">
        <v>2403</v>
      </c>
      <c r="D55" s="7" t="s">
        <v>2404</v>
      </c>
      <c r="E55" s="7" t="s">
        <v>2396</v>
      </c>
      <c r="F55" s="7" t="s">
        <v>2397</v>
      </c>
      <c r="H55" s="7" t="s">
        <v>2077</v>
      </c>
      <c r="J55" s="7" t="s">
        <v>2398</v>
      </c>
      <c r="P55" s="32"/>
    </row>
    <row r="56" spans="1:16" x14ac:dyDescent="0.55000000000000004">
      <c r="A56" s="7">
        <v>1</v>
      </c>
      <c r="B56" s="7" t="s">
        <v>2405</v>
      </c>
      <c r="C56" s="7" t="s">
        <v>2406</v>
      </c>
      <c r="D56" s="7" t="s">
        <v>2407</v>
      </c>
      <c r="E56" s="7" t="s">
        <v>2408</v>
      </c>
      <c r="F56" s="7" t="s">
        <v>2409</v>
      </c>
      <c r="H56" s="7" t="s">
        <v>2410</v>
      </c>
      <c r="J56" s="7" t="s">
        <v>2411</v>
      </c>
      <c r="P56" s="32"/>
    </row>
    <row r="57" spans="1:16" ht="28.8" x14ac:dyDescent="0.55000000000000004">
      <c r="A57" s="7">
        <v>1</v>
      </c>
      <c r="B57" s="7" t="s">
        <v>2412</v>
      </c>
      <c r="C57" s="7" t="s">
        <v>2413</v>
      </c>
      <c r="D57" s="7" t="s">
        <v>2414</v>
      </c>
      <c r="E57" s="7" t="s">
        <v>2408</v>
      </c>
      <c r="F57" s="7" t="s">
        <v>2409</v>
      </c>
      <c r="H57" s="7" t="s">
        <v>2410</v>
      </c>
      <c r="J57" s="7" t="s">
        <v>2411</v>
      </c>
      <c r="P57" s="32"/>
    </row>
    <row r="58" spans="1:16" ht="28.8" x14ac:dyDescent="0.55000000000000004">
      <c r="A58" s="7">
        <v>1</v>
      </c>
      <c r="B58" s="7" t="s">
        <v>2415</v>
      </c>
      <c r="C58" s="7" t="s">
        <v>2416</v>
      </c>
      <c r="D58" s="7" t="s">
        <v>2417</v>
      </c>
      <c r="E58" s="7" t="s">
        <v>2418</v>
      </c>
      <c r="F58" s="7" t="s">
        <v>2409</v>
      </c>
      <c r="H58" s="7" t="s">
        <v>2419</v>
      </c>
      <c r="J58" s="7" t="s">
        <v>2420</v>
      </c>
      <c r="P58" s="32"/>
    </row>
    <row r="59" spans="1:16" ht="28.8" x14ac:dyDescent="0.55000000000000004">
      <c r="A59" s="7">
        <v>1</v>
      </c>
      <c r="B59" s="7" t="s">
        <v>2421</v>
      </c>
      <c r="C59" s="7" t="s">
        <v>2422</v>
      </c>
      <c r="D59" s="7" t="s">
        <v>2423</v>
      </c>
      <c r="E59" s="7" t="s">
        <v>2418</v>
      </c>
      <c r="F59" s="7" t="s">
        <v>2409</v>
      </c>
      <c r="J59" s="7" t="s">
        <v>2419</v>
      </c>
      <c r="P59" s="32"/>
    </row>
    <row r="60" spans="1:16" ht="28.8" x14ac:dyDescent="0.55000000000000004">
      <c r="A60" s="7">
        <v>1</v>
      </c>
      <c r="B60" s="7" t="s">
        <v>2424</v>
      </c>
      <c r="C60" s="7" t="s">
        <v>2425</v>
      </c>
      <c r="D60" s="7" t="s">
        <v>2426</v>
      </c>
      <c r="E60" s="7" t="s">
        <v>2427</v>
      </c>
      <c r="F60" s="7" t="s">
        <v>2409</v>
      </c>
      <c r="J60" s="7" t="s">
        <v>2428</v>
      </c>
      <c r="P60" s="32"/>
    </row>
    <row r="61" spans="1:16" x14ac:dyDescent="0.55000000000000004">
      <c r="A61" s="7">
        <v>1</v>
      </c>
      <c r="B61" s="7" t="s">
        <v>2429</v>
      </c>
      <c r="C61" s="7" t="s">
        <v>2430</v>
      </c>
      <c r="D61" s="7" t="s">
        <v>2431</v>
      </c>
      <c r="E61" s="7" t="s">
        <v>2432</v>
      </c>
      <c r="F61" s="7" t="s">
        <v>2433</v>
      </c>
      <c r="J61" s="7" t="s">
        <v>2434</v>
      </c>
      <c r="P61" s="32"/>
    </row>
    <row r="62" spans="1:16" ht="43.2" x14ac:dyDescent="0.55000000000000004">
      <c r="A62" s="7">
        <v>1</v>
      </c>
      <c r="B62" s="7" t="s">
        <v>2435</v>
      </c>
      <c r="C62" s="7" t="s">
        <v>2436</v>
      </c>
      <c r="D62" s="7" t="s">
        <v>2437</v>
      </c>
      <c r="E62" s="7" t="s">
        <v>2438</v>
      </c>
      <c r="F62" s="38" t="s">
        <v>2582</v>
      </c>
      <c r="H62" s="7" t="s">
        <v>2439</v>
      </c>
      <c r="J62" s="7" t="s">
        <v>2440</v>
      </c>
      <c r="P62" s="32"/>
    </row>
    <row r="63" spans="1:16" ht="43.2" x14ac:dyDescent="0.55000000000000004">
      <c r="A63" s="7">
        <v>1</v>
      </c>
      <c r="B63" s="7" t="s">
        <v>2441</v>
      </c>
      <c r="C63" s="7" t="s">
        <v>2442</v>
      </c>
      <c r="D63" s="7" t="s">
        <v>2443</v>
      </c>
      <c r="E63" s="7" t="s">
        <v>2438</v>
      </c>
      <c r="F63" s="39"/>
      <c r="H63" s="7" t="s">
        <v>2439</v>
      </c>
      <c r="J63" s="7" t="s">
        <v>2440</v>
      </c>
      <c r="P63" s="32"/>
    </row>
    <row r="64" spans="1:16" ht="28.8" x14ac:dyDescent="0.55000000000000004">
      <c r="A64" s="7">
        <v>1</v>
      </c>
      <c r="B64" s="7" t="s">
        <v>2444</v>
      </c>
      <c r="C64" s="7" t="s">
        <v>2445</v>
      </c>
      <c r="D64" s="7" t="s">
        <v>2446</v>
      </c>
      <c r="E64" s="7" t="s">
        <v>2438</v>
      </c>
      <c r="F64" s="40"/>
      <c r="H64" s="7" t="s">
        <v>2439</v>
      </c>
      <c r="J64" s="7" t="s">
        <v>2440</v>
      </c>
      <c r="P64" s="32"/>
    </row>
    <row r="65" spans="1:16" ht="28.8" x14ac:dyDescent="0.55000000000000004">
      <c r="A65" s="7">
        <v>1</v>
      </c>
      <c r="B65" s="7" t="s">
        <v>2447</v>
      </c>
      <c r="C65" s="7" t="s">
        <v>2448</v>
      </c>
      <c r="D65" s="7" t="s">
        <v>2449</v>
      </c>
      <c r="E65" s="7" t="s">
        <v>2450</v>
      </c>
      <c r="F65" s="38"/>
      <c r="P65" s="32"/>
    </row>
    <row r="66" spans="1:16" ht="28.8" x14ac:dyDescent="0.55000000000000004">
      <c r="A66" s="7">
        <v>1</v>
      </c>
      <c r="B66" s="7" t="s">
        <v>2451</v>
      </c>
      <c r="C66" s="7" t="s">
        <v>2452</v>
      </c>
      <c r="D66" s="7" t="s">
        <v>2453</v>
      </c>
      <c r="E66" s="7" t="s">
        <v>2450</v>
      </c>
      <c r="F66" s="39"/>
      <c r="P66" s="32"/>
    </row>
    <row r="67" spans="1:16" ht="28.8" x14ac:dyDescent="0.55000000000000004">
      <c r="A67" s="7">
        <v>1</v>
      </c>
      <c r="B67" s="7" t="s">
        <v>2454</v>
      </c>
      <c r="C67" s="7" t="s">
        <v>2455</v>
      </c>
      <c r="D67" s="7" t="s">
        <v>2456</v>
      </c>
      <c r="E67" s="7" t="s">
        <v>2450</v>
      </c>
      <c r="F67" s="40"/>
      <c r="P67" s="32"/>
    </row>
    <row r="68" spans="1:16" ht="28.8" x14ac:dyDescent="0.55000000000000004">
      <c r="A68" s="7">
        <v>1</v>
      </c>
      <c r="B68" s="7" t="s">
        <v>2457</v>
      </c>
      <c r="C68" s="7" t="s">
        <v>2458</v>
      </c>
      <c r="D68" s="7" t="s">
        <v>2459</v>
      </c>
      <c r="E68" s="7" t="s">
        <v>2460</v>
      </c>
      <c r="F68" s="81" t="s">
        <v>2588</v>
      </c>
      <c r="P68" s="32"/>
    </row>
    <row r="69" spans="1:16" ht="28.8" x14ac:dyDescent="0.55000000000000004">
      <c r="A69" s="7">
        <v>1</v>
      </c>
      <c r="B69" s="7" t="s">
        <v>2461</v>
      </c>
      <c r="C69" s="7" t="s">
        <v>2462</v>
      </c>
      <c r="D69" s="7" t="s">
        <v>2463</v>
      </c>
      <c r="E69" s="7" t="s">
        <v>2460</v>
      </c>
      <c r="F69" s="82" t="s">
        <v>2587</v>
      </c>
      <c r="P69" s="32"/>
    </row>
    <row r="70" spans="1:16" ht="28.8" x14ac:dyDescent="0.55000000000000004">
      <c r="A70" s="7">
        <v>1</v>
      </c>
      <c r="B70" s="7" t="s">
        <v>2464</v>
      </c>
      <c r="C70" s="7" t="s">
        <v>2465</v>
      </c>
      <c r="D70" s="7" t="s">
        <v>2466</v>
      </c>
      <c r="E70" s="7" t="s">
        <v>2460</v>
      </c>
      <c r="F70" s="82" t="s">
        <v>2589</v>
      </c>
      <c r="P70" s="32"/>
    </row>
    <row r="71" spans="1:16" ht="28.8" x14ac:dyDescent="0.55000000000000004">
      <c r="A71" s="7">
        <v>1</v>
      </c>
      <c r="B71" s="7" t="s">
        <v>2467</v>
      </c>
      <c r="C71" s="7" t="s">
        <v>2468</v>
      </c>
      <c r="D71" s="7" t="s">
        <v>2469</v>
      </c>
      <c r="E71" s="7" t="s">
        <v>2460</v>
      </c>
      <c r="F71" s="82" t="s">
        <v>2590</v>
      </c>
      <c r="P71" s="32"/>
    </row>
    <row r="72" spans="1:16" ht="28.8" x14ac:dyDescent="0.55000000000000004">
      <c r="A72" s="7">
        <v>1</v>
      </c>
      <c r="B72" s="7" t="s">
        <v>2470</v>
      </c>
      <c r="C72" s="7" t="s">
        <v>2471</v>
      </c>
      <c r="D72" s="7" t="s">
        <v>2472</v>
      </c>
      <c r="E72" s="7" t="s">
        <v>2460</v>
      </c>
      <c r="F72" s="82" t="s">
        <v>2591</v>
      </c>
      <c r="P72" s="32"/>
    </row>
    <row r="73" spans="1:16" ht="28.8" x14ac:dyDescent="0.55000000000000004">
      <c r="A73" s="7">
        <v>1</v>
      </c>
      <c r="B73" s="7" t="s">
        <v>2473</v>
      </c>
      <c r="C73" s="7" t="s">
        <v>2474</v>
      </c>
      <c r="D73" s="7" t="s">
        <v>2475</v>
      </c>
      <c r="E73" s="7" t="s">
        <v>2460</v>
      </c>
      <c r="F73" s="82" t="s">
        <v>2591</v>
      </c>
      <c r="P73" s="32"/>
    </row>
    <row r="74" spans="1:16" ht="28.8" x14ac:dyDescent="0.55000000000000004">
      <c r="A74" s="7">
        <v>1</v>
      </c>
      <c r="B74" s="7" t="s">
        <v>2476</v>
      </c>
      <c r="C74" s="7" t="s">
        <v>2477</v>
      </c>
      <c r="D74" s="7" t="s">
        <v>2478</v>
      </c>
      <c r="E74" s="7" t="s">
        <v>2460</v>
      </c>
      <c r="F74" s="82" t="s">
        <v>2591</v>
      </c>
      <c r="P74" s="32"/>
    </row>
    <row r="75" spans="1:16" ht="28.8" x14ac:dyDescent="0.55000000000000004">
      <c r="A75" s="7">
        <v>1</v>
      </c>
      <c r="B75" s="7" t="s">
        <v>2479</v>
      </c>
      <c r="C75" s="7" t="s">
        <v>2480</v>
      </c>
      <c r="D75" s="7" t="s">
        <v>2481</v>
      </c>
      <c r="E75" s="7" t="s">
        <v>2460</v>
      </c>
      <c r="F75" s="82" t="s">
        <v>2592</v>
      </c>
      <c r="P75" s="32"/>
    </row>
    <row r="76" spans="1:16" ht="28.8" x14ac:dyDescent="0.55000000000000004">
      <c r="A76" s="7">
        <v>1</v>
      </c>
      <c r="B76" s="7" t="s">
        <v>2482</v>
      </c>
      <c r="C76" s="7" t="s">
        <v>2483</v>
      </c>
      <c r="D76" s="7" t="s">
        <v>2484</v>
      </c>
      <c r="E76" s="7" t="s">
        <v>2460</v>
      </c>
      <c r="F76" s="82" t="s">
        <v>2593</v>
      </c>
      <c r="P76" s="32"/>
    </row>
    <row r="77" spans="1:16" ht="28.8" x14ac:dyDescent="0.55000000000000004">
      <c r="A77" s="7">
        <v>1</v>
      </c>
      <c r="B77" s="7" t="s">
        <v>2485</v>
      </c>
      <c r="C77" s="7" t="s">
        <v>2486</v>
      </c>
      <c r="D77" s="7" t="s">
        <v>2487</v>
      </c>
      <c r="E77" s="7" t="s">
        <v>2460</v>
      </c>
      <c r="F77" s="82" t="s">
        <v>2594</v>
      </c>
      <c r="P77" s="32"/>
    </row>
    <row r="78" spans="1:16" ht="28.8" x14ac:dyDescent="0.55000000000000004">
      <c r="A78" s="7">
        <v>1</v>
      </c>
      <c r="B78" s="7" t="s">
        <v>2488</v>
      </c>
      <c r="C78" s="7" t="s">
        <v>2489</v>
      </c>
      <c r="D78" s="7" t="s">
        <v>2490</v>
      </c>
      <c r="E78" s="7" t="s">
        <v>2460</v>
      </c>
      <c r="F78" s="82" t="s">
        <v>2595</v>
      </c>
      <c r="P78" s="32"/>
    </row>
    <row r="79" spans="1:16" ht="28.8" x14ac:dyDescent="0.55000000000000004">
      <c r="A79" s="7">
        <v>1</v>
      </c>
      <c r="B79" s="7" t="s">
        <v>2491</v>
      </c>
      <c r="C79" s="7" t="s">
        <v>2492</v>
      </c>
      <c r="D79" s="7" t="s">
        <v>2493</v>
      </c>
      <c r="E79" s="7" t="s">
        <v>2460</v>
      </c>
      <c r="F79" s="82" t="s">
        <v>2595</v>
      </c>
      <c r="P79" s="32"/>
    </row>
    <row r="80" spans="1:16" ht="28.8" x14ac:dyDescent="0.55000000000000004">
      <c r="A80" s="7">
        <v>1</v>
      </c>
      <c r="B80" s="7" t="s">
        <v>2494</v>
      </c>
      <c r="C80" s="7" t="s">
        <v>2495</v>
      </c>
      <c r="D80" s="7" t="s">
        <v>2496</v>
      </c>
      <c r="E80" s="7" t="s">
        <v>2460</v>
      </c>
      <c r="F80" s="82" t="s">
        <v>2596</v>
      </c>
      <c r="P80" s="32"/>
    </row>
    <row r="81" spans="1:16" ht="28.8" x14ac:dyDescent="0.55000000000000004">
      <c r="A81" s="7">
        <v>1</v>
      </c>
      <c r="B81" s="7" t="s">
        <v>2497</v>
      </c>
      <c r="C81" s="7" t="s">
        <v>2498</v>
      </c>
      <c r="D81" s="7" t="s">
        <v>2499</v>
      </c>
      <c r="E81" s="7" t="s">
        <v>2460</v>
      </c>
      <c r="F81" s="82" t="s">
        <v>2597</v>
      </c>
      <c r="P81" s="32"/>
    </row>
    <row r="82" spans="1:16" ht="28.8" x14ac:dyDescent="0.55000000000000004">
      <c r="A82" s="7">
        <v>1</v>
      </c>
      <c r="B82" s="7" t="s">
        <v>2500</v>
      </c>
      <c r="C82" s="7" t="s">
        <v>2501</v>
      </c>
      <c r="D82" s="7" t="s">
        <v>2502</v>
      </c>
      <c r="E82" s="7" t="s">
        <v>2460</v>
      </c>
      <c r="F82" s="83" t="s">
        <v>2598</v>
      </c>
      <c r="P82" s="32"/>
    </row>
    <row r="83" spans="1:16" ht="28.8" x14ac:dyDescent="0.55000000000000004">
      <c r="A83" s="7">
        <v>1</v>
      </c>
      <c r="B83" s="7" t="s">
        <v>2503</v>
      </c>
      <c r="C83" s="7" t="s">
        <v>2504</v>
      </c>
      <c r="D83" s="7" t="s">
        <v>2505</v>
      </c>
      <c r="E83" s="7" t="s">
        <v>2506</v>
      </c>
      <c r="F83" s="81" t="s">
        <v>2599</v>
      </c>
      <c r="P83" s="32"/>
    </row>
    <row r="84" spans="1:16" ht="28.8" x14ac:dyDescent="0.55000000000000004">
      <c r="A84" s="7">
        <v>1</v>
      </c>
      <c r="B84" s="7" t="s">
        <v>2507</v>
      </c>
      <c r="C84" s="7" t="s">
        <v>2508</v>
      </c>
      <c r="D84" s="7" t="s">
        <v>2509</v>
      </c>
      <c r="E84" s="7" t="s">
        <v>2506</v>
      </c>
      <c r="F84" s="82" t="s">
        <v>2600</v>
      </c>
      <c r="P84" s="32"/>
    </row>
    <row r="85" spans="1:16" ht="28.8" x14ac:dyDescent="0.55000000000000004">
      <c r="A85" s="7">
        <v>1</v>
      </c>
      <c r="B85" s="7" t="s">
        <v>2510</v>
      </c>
      <c r="C85" s="7" t="s">
        <v>2511</v>
      </c>
      <c r="D85" s="7" t="s">
        <v>2512</v>
      </c>
      <c r="E85" s="7" t="s">
        <v>2506</v>
      </c>
      <c r="F85" s="82" t="s">
        <v>2601</v>
      </c>
      <c r="P85" s="32"/>
    </row>
    <row r="86" spans="1:16" ht="28.8" x14ac:dyDescent="0.55000000000000004">
      <c r="A86" s="7">
        <v>1</v>
      </c>
      <c r="B86" s="7" t="s">
        <v>2513</v>
      </c>
      <c r="C86" s="7" t="s">
        <v>2514</v>
      </c>
      <c r="D86" s="7" t="s">
        <v>2515</v>
      </c>
      <c r="E86" s="7" t="s">
        <v>2506</v>
      </c>
      <c r="F86" s="82" t="s">
        <v>2602</v>
      </c>
      <c r="P86" s="32"/>
    </row>
    <row r="87" spans="1:16" ht="28.8" x14ac:dyDescent="0.55000000000000004">
      <c r="A87" s="7">
        <v>1</v>
      </c>
      <c r="B87" s="7" t="s">
        <v>2516</v>
      </c>
      <c r="C87" s="7" t="s">
        <v>2517</v>
      </c>
      <c r="D87" s="7" t="s">
        <v>2518</v>
      </c>
      <c r="E87" s="7" t="s">
        <v>2506</v>
      </c>
      <c r="F87" s="82" t="s">
        <v>2603</v>
      </c>
      <c r="P87" s="32"/>
    </row>
    <row r="88" spans="1:16" ht="28.8" x14ac:dyDescent="0.55000000000000004">
      <c r="A88" s="7">
        <v>1</v>
      </c>
      <c r="B88" s="7" t="s">
        <v>2519</v>
      </c>
      <c r="C88" s="7" t="s">
        <v>2520</v>
      </c>
      <c r="D88" s="7" t="s">
        <v>2521</v>
      </c>
      <c r="E88" s="7" t="s">
        <v>2506</v>
      </c>
      <c r="F88" s="82" t="s">
        <v>2603</v>
      </c>
      <c r="P88" s="32"/>
    </row>
    <row r="89" spans="1:16" ht="28.8" x14ac:dyDescent="0.55000000000000004">
      <c r="A89" s="7">
        <v>1</v>
      </c>
      <c r="B89" s="7" t="s">
        <v>2522</v>
      </c>
      <c r="C89" s="7" t="s">
        <v>2523</v>
      </c>
      <c r="D89" s="7" t="s">
        <v>2524</v>
      </c>
      <c r="E89" s="7" t="s">
        <v>2506</v>
      </c>
      <c r="F89" s="83" t="s">
        <v>2603</v>
      </c>
      <c r="P89" s="32"/>
    </row>
    <row r="90" spans="1:16" x14ac:dyDescent="0.55000000000000004">
      <c r="A90" s="7">
        <v>1</v>
      </c>
      <c r="B90" s="7" t="s">
        <v>2525</v>
      </c>
      <c r="C90" s="7" t="s">
        <v>2526</v>
      </c>
      <c r="D90" s="7" t="s">
        <v>2527</v>
      </c>
      <c r="E90" s="31" t="s">
        <v>2528</v>
      </c>
      <c r="F90" s="7" t="s">
        <v>2604</v>
      </c>
      <c r="P90" s="32"/>
    </row>
    <row r="91" spans="1:16" x14ac:dyDescent="0.55000000000000004">
      <c r="A91" s="7">
        <v>1</v>
      </c>
      <c r="B91" s="32" t="s">
        <v>2529</v>
      </c>
      <c r="C91" s="32" t="s">
        <v>2529</v>
      </c>
      <c r="D91" s="56" t="s">
        <v>1981</v>
      </c>
      <c r="E91" s="54" t="s">
        <v>348</v>
      </c>
      <c r="F91" s="100" t="s">
        <v>2570</v>
      </c>
      <c r="H91" s="33"/>
      <c r="J91" s="33" t="s">
        <v>2217</v>
      </c>
      <c r="P91" s="32"/>
    </row>
    <row r="92" spans="1:16" x14ac:dyDescent="0.55000000000000004">
      <c r="A92" s="7">
        <v>1</v>
      </c>
      <c r="B92" s="33" t="s">
        <v>2530</v>
      </c>
      <c r="C92" s="33" t="s">
        <v>2531</v>
      </c>
      <c r="D92" s="56" t="s">
        <v>1981</v>
      </c>
      <c r="E92" s="54" t="s">
        <v>348</v>
      </c>
      <c r="F92" s="101"/>
      <c r="H92" s="33"/>
      <c r="J92" s="33" t="s">
        <v>2222</v>
      </c>
      <c r="P92" s="32"/>
    </row>
    <row r="93" spans="1:16" x14ac:dyDescent="0.55000000000000004">
      <c r="A93" s="7">
        <v>1</v>
      </c>
      <c r="B93" s="33" t="s">
        <v>2532</v>
      </c>
      <c r="C93" s="33" t="s">
        <v>2532</v>
      </c>
      <c r="D93" s="56" t="s">
        <v>1981</v>
      </c>
      <c r="E93" s="54" t="s">
        <v>348</v>
      </c>
      <c r="F93" s="101"/>
      <c r="H93" s="33"/>
      <c r="J93" s="33" t="s">
        <v>2227</v>
      </c>
      <c r="P93" s="32"/>
    </row>
    <row r="94" spans="1:16" x14ac:dyDescent="0.55000000000000004">
      <c r="A94" s="7">
        <v>1</v>
      </c>
      <c r="B94" s="33" t="s">
        <v>2533</v>
      </c>
      <c r="C94" s="33" t="s">
        <v>2533</v>
      </c>
      <c r="D94" s="56" t="s">
        <v>1981</v>
      </c>
      <c r="E94" s="54" t="s">
        <v>348</v>
      </c>
      <c r="F94" s="101"/>
      <c r="H94" s="33"/>
      <c r="J94" s="33" t="s">
        <v>2232</v>
      </c>
    </row>
    <row r="95" spans="1:16" x14ac:dyDescent="0.55000000000000004">
      <c r="A95" s="7">
        <v>1</v>
      </c>
      <c r="B95" s="33" t="s">
        <v>2534</v>
      </c>
      <c r="C95" s="33" t="s">
        <v>2534</v>
      </c>
      <c r="D95" s="56" t="s">
        <v>1981</v>
      </c>
      <c r="E95" s="54" t="s">
        <v>348</v>
      </c>
      <c r="F95" s="101"/>
      <c r="H95" s="33"/>
      <c r="J95" s="33" t="s">
        <v>2237</v>
      </c>
    </row>
    <row r="96" spans="1:16" x14ac:dyDescent="0.55000000000000004">
      <c r="A96" s="7">
        <v>1</v>
      </c>
      <c r="B96" s="33" t="s">
        <v>2535</v>
      </c>
      <c r="C96" s="33" t="s">
        <v>2535</v>
      </c>
      <c r="D96" s="56" t="s">
        <v>1981</v>
      </c>
      <c r="E96" s="54" t="s">
        <v>348</v>
      </c>
      <c r="F96" s="101"/>
      <c r="H96" s="33"/>
      <c r="J96" s="33" t="s">
        <v>2242</v>
      </c>
    </row>
    <row r="97" spans="1:10" x14ac:dyDescent="0.55000000000000004">
      <c r="A97" s="7">
        <v>1</v>
      </c>
      <c r="B97" s="33" t="s">
        <v>2536</v>
      </c>
      <c r="C97" s="33" t="s">
        <v>2536</v>
      </c>
      <c r="D97" s="56" t="s">
        <v>1981</v>
      </c>
      <c r="E97" s="54" t="s">
        <v>348</v>
      </c>
      <c r="F97" s="101"/>
      <c r="H97" s="33"/>
      <c r="J97" s="33" t="s">
        <v>2247</v>
      </c>
    </row>
    <row r="98" spans="1:10" x14ac:dyDescent="0.55000000000000004">
      <c r="A98" s="7">
        <v>1</v>
      </c>
      <c r="B98" s="33" t="s">
        <v>2537</v>
      </c>
      <c r="C98" s="33" t="s">
        <v>2537</v>
      </c>
      <c r="D98" s="56" t="s">
        <v>1981</v>
      </c>
      <c r="E98" s="54" t="s">
        <v>348</v>
      </c>
      <c r="F98" s="101"/>
      <c r="H98" s="33"/>
      <c r="J98" s="33" t="s">
        <v>2252</v>
      </c>
    </row>
    <row r="99" spans="1:10" x14ac:dyDescent="0.55000000000000004">
      <c r="A99" s="7">
        <v>1</v>
      </c>
      <c r="B99" s="33" t="s">
        <v>2538</v>
      </c>
      <c r="C99" s="33" t="s">
        <v>2538</v>
      </c>
      <c r="D99" s="56" t="s">
        <v>1981</v>
      </c>
      <c r="E99" s="54" t="s">
        <v>348</v>
      </c>
      <c r="F99" s="101"/>
      <c r="H99" s="33"/>
      <c r="J99" s="33" t="s">
        <v>2257</v>
      </c>
    </row>
    <row r="100" spans="1:10" x14ac:dyDescent="0.55000000000000004">
      <c r="A100" s="7">
        <v>1</v>
      </c>
      <c r="B100" s="33" t="s">
        <v>2539</v>
      </c>
      <c r="C100" s="33" t="s">
        <v>2539</v>
      </c>
      <c r="D100" s="56" t="s">
        <v>1981</v>
      </c>
      <c r="E100" s="54" t="s">
        <v>348</v>
      </c>
      <c r="F100" s="101"/>
      <c r="H100" s="33"/>
      <c r="J100" s="33" t="s">
        <v>2262</v>
      </c>
    </row>
    <row r="101" spans="1:10" x14ac:dyDescent="0.55000000000000004">
      <c r="A101" s="7">
        <v>1</v>
      </c>
      <c r="B101" s="33" t="s">
        <v>2540</v>
      </c>
      <c r="C101" s="33" t="s">
        <v>2540</v>
      </c>
      <c r="D101" s="56" t="s">
        <v>1981</v>
      </c>
      <c r="E101" s="54" t="s">
        <v>348</v>
      </c>
      <c r="F101" s="101"/>
      <c r="H101" s="33"/>
      <c r="J101" s="33" t="s">
        <v>2267</v>
      </c>
    </row>
    <row r="102" spans="1:10" x14ac:dyDescent="0.55000000000000004">
      <c r="A102" s="7">
        <v>1</v>
      </c>
      <c r="B102" s="33" t="s">
        <v>2541</v>
      </c>
      <c r="C102" s="33" t="s">
        <v>2541</v>
      </c>
      <c r="D102" s="56" t="s">
        <v>1981</v>
      </c>
      <c r="E102" s="54" t="s">
        <v>348</v>
      </c>
      <c r="F102" s="101"/>
      <c r="H102" s="33"/>
      <c r="J102" s="33" t="s">
        <v>2272</v>
      </c>
    </row>
    <row r="103" spans="1:10" x14ac:dyDescent="0.55000000000000004">
      <c r="A103" s="7">
        <v>1</v>
      </c>
      <c r="B103" s="76" t="s">
        <v>2542</v>
      </c>
      <c r="C103" s="76" t="s">
        <v>2542</v>
      </c>
      <c r="D103" s="56" t="s">
        <v>2543</v>
      </c>
      <c r="E103" s="54" t="s">
        <v>348</v>
      </c>
      <c r="F103" s="101"/>
      <c r="H103" s="33"/>
      <c r="J103" s="33" t="s">
        <v>2217</v>
      </c>
    </row>
    <row r="104" spans="1:10" x14ac:dyDescent="0.55000000000000004">
      <c r="A104" s="7">
        <v>1</v>
      </c>
      <c r="B104" s="77" t="s">
        <v>2544</v>
      </c>
      <c r="C104" s="77" t="s">
        <v>2544</v>
      </c>
      <c r="D104" s="56" t="s">
        <v>2543</v>
      </c>
      <c r="E104" s="54" t="s">
        <v>348</v>
      </c>
      <c r="F104" s="101"/>
      <c r="H104" s="33"/>
      <c r="J104" s="33" t="s">
        <v>2222</v>
      </c>
    </row>
    <row r="105" spans="1:10" x14ac:dyDescent="0.55000000000000004">
      <c r="A105" s="7">
        <v>1</v>
      </c>
      <c r="B105" s="77" t="s">
        <v>2545</v>
      </c>
      <c r="C105" s="77" t="s">
        <v>2545</v>
      </c>
      <c r="D105" s="56" t="s">
        <v>2543</v>
      </c>
      <c r="E105" s="54" t="s">
        <v>348</v>
      </c>
      <c r="F105" s="101"/>
      <c r="H105" s="33"/>
      <c r="J105" s="33" t="s">
        <v>2227</v>
      </c>
    </row>
    <row r="106" spans="1:10" x14ac:dyDescent="0.55000000000000004">
      <c r="A106" s="7">
        <v>1</v>
      </c>
      <c r="B106" s="77" t="s">
        <v>2546</v>
      </c>
      <c r="C106" s="77" t="s">
        <v>2546</v>
      </c>
      <c r="D106" s="56" t="s">
        <v>2543</v>
      </c>
      <c r="E106" s="54" t="s">
        <v>348</v>
      </c>
      <c r="F106" s="101"/>
      <c r="H106" s="33"/>
      <c r="J106" s="33" t="s">
        <v>2232</v>
      </c>
    </row>
    <row r="107" spans="1:10" x14ac:dyDescent="0.55000000000000004">
      <c r="A107" s="7">
        <v>1</v>
      </c>
      <c r="B107" s="77" t="s">
        <v>2547</v>
      </c>
      <c r="C107" s="77" t="s">
        <v>2547</v>
      </c>
      <c r="D107" s="56" t="s">
        <v>2543</v>
      </c>
      <c r="E107" s="54" t="s">
        <v>348</v>
      </c>
      <c r="F107" s="101"/>
      <c r="H107" s="33"/>
      <c r="J107" s="33" t="s">
        <v>2237</v>
      </c>
    </row>
    <row r="108" spans="1:10" x14ac:dyDescent="0.55000000000000004">
      <c r="A108" s="7">
        <v>1</v>
      </c>
      <c r="B108" s="78" t="s">
        <v>2548</v>
      </c>
      <c r="C108" s="78" t="s">
        <v>2548</v>
      </c>
      <c r="D108" s="56" t="s">
        <v>2543</v>
      </c>
      <c r="E108" s="54" t="s">
        <v>348</v>
      </c>
      <c r="F108" s="101"/>
      <c r="H108" s="33"/>
      <c r="J108" s="33" t="s">
        <v>2242</v>
      </c>
    </row>
    <row r="109" spans="1:10" x14ac:dyDescent="0.55000000000000004">
      <c r="A109" s="7">
        <v>1</v>
      </c>
      <c r="B109" s="76" t="s">
        <v>2549</v>
      </c>
      <c r="C109" s="76" t="s">
        <v>2549</v>
      </c>
      <c r="D109" s="56" t="s">
        <v>2543</v>
      </c>
      <c r="E109" s="54" t="s">
        <v>348</v>
      </c>
      <c r="F109" s="101"/>
      <c r="H109" s="33"/>
      <c r="J109" s="33" t="s">
        <v>2247</v>
      </c>
    </row>
    <row r="110" spans="1:10" x14ac:dyDescent="0.55000000000000004">
      <c r="A110" s="7">
        <v>1</v>
      </c>
      <c r="B110" s="77" t="s">
        <v>2550</v>
      </c>
      <c r="C110" s="77" t="s">
        <v>2550</v>
      </c>
      <c r="D110" s="56" t="s">
        <v>2543</v>
      </c>
      <c r="E110" s="54" t="s">
        <v>348</v>
      </c>
      <c r="F110" s="101"/>
      <c r="H110" s="33"/>
      <c r="J110" s="33" t="s">
        <v>2252</v>
      </c>
    </row>
    <row r="111" spans="1:10" x14ac:dyDescent="0.55000000000000004">
      <c r="A111" s="7">
        <v>1</v>
      </c>
      <c r="B111" s="77" t="s">
        <v>2551</v>
      </c>
      <c r="C111" s="77" t="s">
        <v>2551</v>
      </c>
      <c r="D111" s="56" t="s">
        <v>2543</v>
      </c>
      <c r="E111" s="54" t="s">
        <v>348</v>
      </c>
      <c r="F111" s="101"/>
      <c r="H111" s="33"/>
      <c r="J111" s="33" t="s">
        <v>2257</v>
      </c>
    </row>
    <row r="112" spans="1:10" x14ac:dyDescent="0.55000000000000004">
      <c r="A112" s="7">
        <v>1</v>
      </c>
      <c r="B112" s="77" t="s">
        <v>2552</v>
      </c>
      <c r="C112" s="77" t="s">
        <v>2552</v>
      </c>
      <c r="D112" s="56" t="s">
        <v>2543</v>
      </c>
      <c r="E112" s="54" t="s">
        <v>348</v>
      </c>
      <c r="F112" s="101"/>
      <c r="H112" s="33"/>
      <c r="J112" s="33" t="s">
        <v>2262</v>
      </c>
    </row>
    <row r="113" spans="1:10" x14ac:dyDescent="0.55000000000000004">
      <c r="A113" s="7">
        <v>1</v>
      </c>
      <c r="B113" s="77" t="s">
        <v>2553</v>
      </c>
      <c r="C113" s="77" t="s">
        <v>2553</v>
      </c>
      <c r="D113" s="56" t="s">
        <v>2543</v>
      </c>
      <c r="E113" s="54" t="s">
        <v>348</v>
      </c>
      <c r="F113" s="101"/>
      <c r="H113" s="33"/>
      <c r="J113" s="33" t="s">
        <v>2267</v>
      </c>
    </row>
    <row r="114" spans="1:10" x14ac:dyDescent="0.55000000000000004">
      <c r="A114" s="7">
        <v>1</v>
      </c>
      <c r="B114" s="78" t="s">
        <v>2554</v>
      </c>
      <c r="C114" s="78" t="s">
        <v>2554</v>
      </c>
      <c r="D114" s="56" t="s">
        <v>2543</v>
      </c>
      <c r="E114" s="54" t="s">
        <v>348</v>
      </c>
      <c r="F114" s="101"/>
      <c r="H114" s="33"/>
      <c r="J114" s="33" t="s">
        <v>2272</v>
      </c>
    </row>
    <row r="115" spans="1:10" x14ac:dyDescent="0.55000000000000004">
      <c r="A115" s="7">
        <v>1</v>
      </c>
      <c r="B115" s="76" t="s">
        <v>2555</v>
      </c>
      <c r="C115" s="76" t="s">
        <v>2555</v>
      </c>
      <c r="D115" s="56" t="s">
        <v>2556</v>
      </c>
      <c r="E115" s="54" t="s">
        <v>348</v>
      </c>
      <c r="F115" s="101"/>
      <c r="H115" s="33"/>
      <c r="J115" s="33" t="s">
        <v>2217</v>
      </c>
    </row>
    <row r="116" spans="1:10" x14ac:dyDescent="0.55000000000000004">
      <c r="A116" s="7">
        <v>1</v>
      </c>
      <c r="B116" s="77" t="s">
        <v>2557</v>
      </c>
      <c r="C116" s="77" t="s">
        <v>2557</v>
      </c>
      <c r="D116" s="56" t="s">
        <v>2556</v>
      </c>
      <c r="E116" s="54" t="s">
        <v>348</v>
      </c>
      <c r="F116" s="101"/>
      <c r="H116" s="33"/>
      <c r="J116" s="33" t="s">
        <v>2222</v>
      </c>
    </row>
    <row r="117" spans="1:10" x14ac:dyDescent="0.55000000000000004">
      <c r="A117" s="7">
        <v>1</v>
      </c>
      <c r="B117" s="77" t="s">
        <v>2558</v>
      </c>
      <c r="C117" s="77" t="s">
        <v>2558</v>
      </c>
      <c r="D117" s="56" t="s">
        <v>2556</v>
      </c>
      <c r="E117" s="54" t="s">
        <v>348</v>
      </c>
      <c r="F117" s="101"/>
      <c r="J117" s="33" t="s">
        <v>2227</v>
      </c>
    </row>
    <row r="118" spans="1:10" x14ac:dyDescent="0.55000000000000004">
      <c r="A118" s="7">
        <v>1</v>
      </c>
      <c r="B118" s="77" t="s">
        <v>2559</v>
      </c>
      <c r="C118" s="77" t="s">
        <v>2559</v>
      </c>
      <c r="D118" s="56" t="s">
        <v>2556</v>
      </c>
      <c r="E118" s="54" t="s">
        <v>348</v>
      </c>
      <c r="F118" s="101"/>
      <c r="J118" s="33" t="s">
        <v>2232</v>
      </c>
    </row>
    <row r="119" spans="1:10" x14ac:dyDescent="0.55000000000000004">
      <c r="A119" s="7">
        <v>1</v>
      </c>
      <c r="B119" s="77" t="s">
        <v>2560</v>
      </c>
      <c r="C119" s="77" t="s">
        <v>2560</v>
      </c>
      <c r="D119" s="56" t="s">
        <v>2556</v>
      </c>
      <c r="E119" s="54" t="s">
        <v>348</v>
      </c>
      <c r="F119" s="101"/>
      <c r="J119" s="33" t="s">
        <v>2237</v>
      </c>
    </row>
    <row r="120" spans="1:10" x14ac:dyDescent="0.55000000000000004">
      <c r="A120" s="7">
        <v>1</v>
      </c>
      <c r="B120" s="78" t="s">
        <v>2561</v>
      </c>
      <c r="C120" s="78" t="s">
        <v>2561</v>
      </c>
      <c r="D120" s="56" t="s">
        <v>2556</v>
      </c>
      <c r="E120" s="54" t="s">
        <v>348</v>
      </c>
      <c r="F120" s="101"/>
      <c r="J120" s="33" t="s">
        <v>2242</v>
      </c>
    </row>
    <row r="121" spans="1:10" x14ac:dyDescent="0.55000000000000004">
      <c r="A121" s="7">
        <v>1</v>
      </c>
      <c r="B121" s="76" t="s">
        <v>2562</v>
      </c>
      <c r="C121" s="76" t="s">
        <v>2562</v>
      </c>
      <c r="D121" s="56" t="s">
        <v>2556</v>
      </c>
      <c r="E121" s="54" t="s">
        <v>348</v>
      </c>
      <c r="F121" s="101"/>
      <c r="J121" s="33" t="s">
        <v>2247</v>
      </c>
    </row>
    <row r="122" spans="1:10" x14ac:dyDescent="0.55000000000000004">
      <c r="A122" s="7">
        <v>1</v>
      </c>
      <c r="B122" s="77" t="s">
        <v>2563</v>
      </c>
      <c r="C122" s="77" t="s">
        <v>2563</v>
      </c>
      <c r="D122" s="56" t="s">
        <v>2556</v>
      </c>
      <c r="E122" s="54" t="s">
        <v>348</v>
      </c>
      <c r="F122" s="101"/>
      <c r="J122" s="33" t="s">
        <v>2252</v>
      </c>
    </row>
    <row r="123" spans="1:10" x14ac:dyDescent="0.55000000000000004">
      <c r="A123" s="7">
        <v>1</v>
      </c>
      <c r="B123" s="77" t="s">
        <v>2564</v>
      </c>
      <c r="C123" s="77" t="s">
        <v>2564</v>
      </c>
      <c r="D123" s="56" t="s">
        <v>2556</v>
      </c>
      <c r="E123" s="54" t="s">
        <v>348</v>
      </c>
      <c r="F123" s="101"/>
      <c r="J123" s="33" t="s">
        <v>2257</v>
      </c>
    </row>
    <row r="124" spans="1:10" x14ac:dyDescent="0.55000000000000004">
      <c r="A124" s="7">
        <v>1</v>
      </c>
      <c r="B124" s="77" t="s">
        <v>2565</v>
      </c>
      <c r="C124" s="77" t="s">
        <v>2565</v>
      </c>
      <c r="D124" s="56" t="s">
        <v>2556</v>
      </c>
      <c r="E124" s="54" t="s">
        <v>348</v>
      </c>
      <c r="F124" s="101"/>
      <c r="J124" s="33" t="s">
        <v>2262</v>
      </c>
    </row>
    <row r="125" spans="1:10" x14ac:dyDescent="0.55000000000000004">
      <c r="A125" s="7">
        <v>1</v>
      </c>
      <c r="B125" s="77" t="s">
        <v>2566</v>
      </c>
      <c r="C125" s="77" t="s">
        <v>2566</v>
      </c>
      <c r="D125" s="56" t="s">
        <v>2556</v>
      </c>
      <c r="E125" s="54" t="s">
        <v>348</v>
      </c>
      <c r="F125" s="101"/>
      <c r="J125" s="33" t="s">
        <v>2267</v>
      </c>
    </row>
    <row r="126" spans="1:10" x14ac:dyDescent="0.55000000000000004">
      <c r="A126" s="7">
        <v>1</v>
      </c>
      <c r="B126" s="78" t="s">
        <v>2567</v>
      </c>
      <c r="C126" s="78" t="s">
        <v>2567</v>
      </c>
      <c r="D126" s="56" t="s">
        <v>2556</v>
      </c>
      <c r="E126" s="54" t="s">
        <v>348</v>
      </c>
      <c r="F126" s="102"/>
      <c r="J126" s="33" t="s">
        <v>2272</v>
      </c>
    </row>
    <row r="127" spans="1:10" x14ac:dyDescent="0.55000000000000004">
      <c r="A127" s="7">
        <v>1</v>
      </c>
      <c r="B127" s="7" t="s">
        <v>2568</v>
      </c>
      <c r="C127" s="7" t="s">
        <v>2568</v>
      </c>
      <c r="D127" s="7" t="s">
        <v>2569</v>
      </c>
      <c r="E127" s="7" t="s">
        <v>435</v>
      </c>
      <c r="F127" s="38" t="s">
        <v>2570</v>
      </c>
      <c r="H127" s="7">
        <v>3869</v>
      </c>
      <c r="I127" s="7">
        <f>H127/(2*0.41)</f>
        <v>4718.2926829268299</v>
      </c>
      <c r="J127" s="7" t="s">
        <v>2571</v>
      </c>
    </row>
    <row r="128" spans="1:10" x14ac:dyDescent="0.55000000000000004">
      <c r="A128" s="7">
        <v>1</v>
      </c>
      <c r="B128" s="7" t="s">
        <v>2572</v>
      </c>
      <c r="C128" s="7" t="s">
        <v>2572</v>
      </c>
      <c r="D128" s="7" t="s">
        <v>2573</v>
      </c>
      <c r="E128" s="7" t="s">
        <v>435</v>
      </c>
      <c r="F128" s="39"/>
      <c r="H128" s="7">
        <v>8348</v>
      </c>
      <c r="I128" s="7">
        <f>H128/(2*0.41)</f>
        <v>10180.48780487805</v>
      </c>
      <c r="J128" s="7" t="s">
        <v>2571</v>
      </c>
    </row>
    <row r="129" spans="1:10" x14ac:dyDescent="0.55000000000000004">
      <c r="A129" s="7">
        <v>1</v>
      </c>
      <c r="B129" s="7" t="s">
        <v>2574</v>
      </c>
      <c r="C129" s="7" t="s">
        <v>2574</v>
      </c>
      <c r="D129" s="7" t="s">
        <v>2575</v>
      </c>
      <c r="E129" s="7" t="s">
        <v>435</v>
      </c>
      <c r="F129" s="39"/>
      <c r="H129" s="7">
        <v>10580</v>
      </c>
      <c r="I129" s="7">
        <f t="shared" ref="I129:I130" si="2">H129/(2*0.41)</f>
        <v>12902.439024390245</v>
      </c>
      <c r="J129" s="7" t="s">
        <v>2576</v>
      </c>
    </row>
    <row r="130" spans="1:10" x14ac:dyDescent="0.55000000000000004">
      <c r="A130" s="7">
        <v>1</v>
      </c>
      <c r="B130" s="7" t="s">
        <v>2577</v>
      </c>
      <c r="C130" s="7" t="s">
        <v>2577</v>
      </c>
      <c r="D130" s="7" t="s">
        <v>2578</v>
      </c>
      <c r="E130" s="7" t="s">
        <v>435</v>
      </c>
      <c r="F130" s="40"/>
      <c r="H130" s="7">
        <v>4962</v>
      </c>
      <c r="I130" s="7">
        <f t="shared" si="2"/>
        <v>6051.2195121951227</v>
      </c>
      <c r="J130" s="7" t="s">
        <v>2576</v>
      </c>
    </row>
  </sheetData>
  <mergeCells count="9">
    <mergeCell ref="F65:F67"/>
    <mergeCell ref="H2:I2"/>
    <mergeCell ref="F127:F130"/>
    <mergeCell ref="G1:I1"/>
    <mergeCell ref="F3:F14"/>
    <mergeCell ref="F15:F26"/>
    <mergeCell ref="F27:F45"/>
    <mergeCell ref="F62:F64"/>
    <mergeCell ref="F91:F126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E458-497C-4CE1-9C21-816A0FE504BD}">
  <dimension ref="A1:E72"/>
  <sheetViews>
    <sheetView topLeftCell="A54" workbookViewId="0">
      <selection activeCell="I73" sqref="I73"/>
    </sheetView>
  </sheetViews>
  <sheetFormatPr defaultRowHeight="14.4" x14ac:dyDescent="0.55000000000000004"/>
  <cols>
    <col min="1" max="1" width="27.7890625" style="7" customWidth="1"/>
    <col min="2" max="2" width="6.1015625" style="7" bestFit="1" customWidth="1"/>
    <col min="3" max="3" width="8.20703125" style="56" bestFit="1" customWidth="1"/>
    <col min="4" max="4" width="8.83984375" style="56"/>
    <col min="5" max="5" width="9.15625" style="56" bestFit="1" customWidth="1"/>
    <col min="6" max="16384" width="8.83984375" style="32"/>
  </cols>
  <sheetData>
    <row r="1" spans="1:5" x14ac:dyDescent="0.55000000000000004">
      <c r="B1" s="7" t="s">
        <v>467</v>
      </c>
      <c r="C1" s="56" t="s">
        <v>493</v>
      </c>
      <c r="D1" s="57" t="s">
        <v>2071</v>
      </c>
      <c r="E1" s="57"/>
    </row>
    <row r="2" spans="1:5" x14ac:dyDescent="0.55000000000000004">
      <c r="A2" s="62" t="s">
        <v>2078</v>
      </c>
      <c r="B2" s="7" t="s">
        <v>444</v>
      </c>
      <c r="C2" s="56">
        <v>16414.803267462299</v>
      </c>
      <c r="D2" s="56">
        <v>3460.7348000000002</v>
      </c>
      <c r="E2" s="56">
        <v>31755.200000000001</v>
      </c>
    </row>
    <row r="3" spans="1:5" x14ac:dyDescent="0.55000000000000004">
      <c r="A3" s="62"/>
      <c r="B3" s="7" t="s">
        <v>445</v>
      </c>
      <c r="C3" s="56">
        <v>2548.30732843438</v>
      </c>
      <c r="D3" s="56">
        <v>0</v>
      </c>
      <c r="E3" s="56">
        <v>5132.973</v>
      </c>
    </row>
    <row r="4" spans="1:5" x14ac:dyDescent="0.55000000000000004">
      <c r="A4" s="62"/>
      <c r="B4" s="7" t="s">
        <v>446</v>
      </c>
      <c r="C4" s="56">
        <v>131422.38730193701</v>
      </c>
      <c r="D4" s="56">
        <v>102851.3189</v>
      </c>
      <c r="E4" s="56">
        <v>161633.788</v>
      </c>
    </row>
    <row r="5" spans="1:5" x14ac:dyDescent="0.55000000000000004">
      <c r="A5" s="62"/>
      <c r="B5" s="7" t="s">
        <v>447</v>
      </c>
      <c r="C5" s="56">
        <f>(55522+27271)/2</f>
        <v>41396.5</v>
      </c>
      <c r="D5" s="56">
        <v>22257.012699999999</v>
      </c>
      <c r="E5" s="56">
        <v>60649.815000000002</v>
      </c>
    </row>
    <row r="6" spans="1:5" x14ac:dyDescent="0.55000000000000004">
      <c r="A6" s="62" t="s">
        <v>2079</v>
      </c>
      <c r="B6" s="7" t="s">
        <v>448</v>
      </c>
      <c r="C6" s="56">
        <v>3758.5737413452198</v>
      </c>
      <c r="D6" s="56">
        <v>2214.3896</v>
      </c>
      <c r="E6" s="56">
        <v>6239.0339999999997</v>
      </c>
    </row>
    <row r="7" spans="1:5" x14ac:dyDescent="0.55000000000000004">
      <c r="A7" s="62"/>
      <c r="B7" s="7" t="s">
        <v>449</v>
      </c>
      <c r="C7" s="56">
        <v>33544.301547378498</v>
      </c>
      <c r="D7" s="56">
        <v>24883.41</v>
      </c>
      <c r="E7" s="56">
        <v>42213.652999999998</v>
      </c>
    </row>
    <row r="8" spans="1:5" x14ac:dyDescent="0.55000000000000004">
      <c r="A8" s="62"/>
      <c r="B8" s="7" t="s">
        <v>450</v>
      </c>
      <c r="C8" s="56">
        <v>8116.5345113193598</v>
      </c>
      <c r="D8" s="56">
        <v>4456.4067999999997</v>
      </c>
      <c r="E8" s="56">
        <v>13178.907999999999</v>
      </c>
    </row>
    <row r="9" spans="1:5" x14ac:dyDescent="0.55000000000000004">
      <c r="A9" s="62"/>
      <c r="B9" s="7" t="s">
        <v>451</v>
      </c>
      <c r="C9" s="56">
        <f>(55522+27271)/2</f>
        <v>41396.5</v>
      </c>
      <c r="D9" s="56">
        <v>22257.012699999999</v>
      </c>
      <c r="E9" s="56">
        <v>60649.815000000002</v>
      </c>
    </row>
    <row r="10" spans="1:5" x14ac:dyDescent="0.55000000000000004">
      <c r="A10" s="62" t="s">
        <v>2080</v>
      </c>
      <c r="B10" s="7" t="s">
        <v>452</v>
      </c>
      <c r="C10" s="56">
        <v>10</v>
      </c>
      <c r="D10" s="56">
        <v>0</v>
      </c>
      <c r="E10" s="56">
        <v>4036.7809999999999</v>
      </c>
    </row>
    <row r="11" spans="1:5" x14ac:dyDescent="0.55000000000000004">
      <c r="A11" s="62"/>
      <c r="B11" s="7" t="s">
        <v>453</v>
      </c>
      <c r="C11" s="56">
        <v>5282.2785332722297</v>
      </c>
      <c r="D11" s="56">
        <v>188.59440000000001</v>
      </c>
      <c r="E11" s="56">
        <v>10600.996999999999</v>
      </c>
    </row>
    <row r="12" spans="1:5" x14ac:dyDescent="0.55000000000000004">
      <c r="A12" s="60" t="s">
        <v>2081</v>
      </c>
      <c r="B12" s="7" t="s">
        <v>454</v>
      </c>
      <c r="C12" s="56">
        <v>1440.27828356602</v>
      </c>
      <c r="D12" s="56">
        <v>837.26750000000004</v>
      </c>
      <c r="E12" s="56">
        <v>2484.8009999999999</v>
      </c>
    </row>
    <row r="13" spans="1:5" x14ac:dyDescent="0.55000000000000004">
      <c r="A13" s="60" t="s">
        <v>2082</v>
      </c>
      <c r="B13" s="7" t="s">
        <v>455</v>
      </c>
      <c r="C13" s="56">
        <v>10817.7380235161</v>
      </c>
      <c r="D13" s="56">
        <v>5734.5266000000001</v>
      </c>
      <c r="E13" s="56">
        <v>17242.667000000001</v>
      </c>
    </row>
    <row r="14" spans="1:5" x14ac:dyDescent="0.55000000000000004">
      <c r="A14" s="62" t="s">
        <v>2083</v>
      </c>
      <c r="B14" s="7" t="s">
        <v>456</v>
      </c>
      <c r="C14" s="56">
        <v>1101.9737699120101</v>
      </c>
      <c r="D14" s="56">
        <v>538.86980000000005</v>
      </c>
      <c r="E14" s="56">
        <v>4736.0439999999999</v>
      </c>
    </row>
    <row r="15" spans="1:5" x14ac:dyDescent="0.55000000000000004">
      <c r="A15" s="62"/>
      <c r="B15" s="7" t="s">
        <v>457</v>
      </c>
      <c r="C15" s="56">
        <v>8600.5369058030792</v>
      </c>
      <c r="D15" s="56">
        <v>5626.18</v>
      </c>
      <c r="E15" s="56">
        <v>13343.171</v>
      </c>
    </row>
    <row r="16" spans="1:5" x14ac:dyDescent="0.55000000000000004">
      <c r="A16" s="62"/>
      <c r="B16" s="7" t="s">
        <v>458</v>
      </c>
      <c r="C16" s="56">
        <f>20781/2</f>
        <v>10390.5</v>
      </c>
      <c r="D16" s="56">
        <v>0</v>
      </c>
      <c r="E16" s="56">
        <v>34533.436999999998</v>
      </c>
    </row>
    <row r="17" spans="1:5" x14ac:dyDescent="0.55000000000000004">
      <c r="A17" s="62"/>
      <c r="B17" s="7" t="s">
        <v>459</v>
      </c>
      <c r="C17" s="56">
        <v>22770.6381490409</v>
      </c>
      <c r="D17" s="56">
        <v>16559.7618</v>
      </c>
      <c r="E17" s="56">
        <v>31155.044000000002</v>
      </c>
    </row>
    <row r="18" spans="1:5" x14ac:dyDescent="0.55000000000000004">
      <c r="A18" s="60" t="s">
        <v>2084</v>
      </c>
      <c r="B18" s="7" t="s">
        <v>460</v>
      </c>
      <c r="C18" s="56">
        <v>9319.9771566463296</v>
      </c>
      <c r="D18" s="56">
        <v>5170.0222000000003</v>
      </c>
      <c r="E18" s="56">
        <v>16686.666000000001</v>
      </c>
    </row>
    <row r="19" spans="1:5" x14ac:dyDescent="0.55000000000000004">
      <c r="A19" s="60" t="s">
        <v>2085</v>
      </c>
      <c r="B19" s="7" t="s">
        <v>461</v>
      </c>
      <c r="C19" s="56">
        <v>979.94929985318902</v>
      </c>
      <c r="D19" s="56">
        <v>530.60559999999998</v>
      </c>
      <c r="E19" s="56">
        <v>1797.421</v>
      </c>
    </row>
    <row r="20" spans="1:5" x14ac:dyDescent="0.55000000000000004">
      <c r="A20" s="62" t="s">
        <v>2086</v>
      </c>
      <c r="B20" s="7" t="s">
        <v>462</v>
      </c>
      <c r="C20" s="56">
        <v>3399.7771598188401</v>
      </c>
      <c r="D20" s="56">
        <v>2236.9856</v>
      </c>
      <c r="E20" s="56">
        <v>5108.665</v>
      </c>
    </row>
    <row r="21" spans="1:5" x14ac:dyDescent="0.55000000000000004">
      <c r="A21" s="62"/>
      <c r="B21" s="7" t="s">
        <v>463</v>
      </c>
      <c r="C21" s="56">
        <v>778.85748529645798</v>
      </c>
      <c r="D21" s="56">
        <v>0</v>
      </c>
      <c r="E21" s="56">
        <v>8944.7900000000009</v>
      </c>
    </row>
    <row r="22" spans="1:5" x14ac:dyDescent="0.55000000000000004">
      <c r="A22" s="60" t="s">
        <v>2087</v>
      </c>
      <c r="B22" s="7" t="s">
        <v>464</v>
      </c>
      <c r="C22" s="56">
        <v>16909.726242623601</v>
      </c>
      <c r="D22" s="56">
        <v>9573.6525999999994</v>
      </c>
      <c r="E22" s="56">
        <v>28987.808000000001</v>
      </c>
    </row>
    <row r="23" spans="1:5" x14ac:dyDescent="0.55000000000000004">
      <c r="A23" s="60" t="s">
        <v>2088</v>
      </c>
      <c r="B23" s="7" t="s">
        <v>465</v>
      </c>
      <c r="C23" s="56">
        <v>7373.1122635445199</v>
      </c>
      <c r="D23" s="56">
        <v>4244.6370999999999</v>
      </c>
      <c r="E23" s="56">
        <v>11645.199000000001</v>
      </c>
    </row>
    <row r="24" spans="1:5" ht="28.8" x14ac:dyDescent="0.55000000000000004">
      <c r="A24" s="60" t="s">
        <v>2089</v>
      </c>
      <c r="B24" s="7" t="s">
        <v>1105</v>
      </c>
      <c r="C24" s="56">
        <v>1944.97267173194</v>
      </c>
      <c r="D24" s="56">
        <v>1027.3597</v>
      </c>
      <c r="E24" s="56">
        <v>3604.9189999999999</v>
      </c>
    </row>
    <row r="25" spans="1:5" x14ac:dyDescent="0.55000000000000004">
      <c r="A25" s="62" t="s">
        <v>2090</v>
      </c>
      <c r="B25" s="7" t="s">
        <v>1107</v>
      </c>
      <c r="C25" s="56">
        <v>7709.1267818304204</v>
      </c>
      <c r="D25" s="56">
        <v>1321.4504999999999</v>
      </c>
      <c r="E25" s="56">
        <v>13128.945</v>
      </c>
    </row>
    <row r="26" spans="1:5" x14ac:dyDescent="0.55000000000000004">
      <c r="A26" s="62"/>
      <c r="B26" s="7" t="s">
        <v>1109</v>
      </c>
      <c r="C26" s="56">
        <v>47861.123469163002</v>
      </c>
      <c r="D26" s="56">
        <v>36618.277999999998</v>
      </c>
      <c r="E26" s="56">
        <v>61704.699000000001</v>
      </c>
    </row>
    <row r="27" spans="1:5" x14ac:dyDescent="0.55000000000000004">
      <c r="A27" s="59" t="s">
        <v>2091</v>
      </c>
      <c r="B27" s="7" t="s">
        <v>1111</v>
      </c>
      <c r="C27" s="56">
        <v>1842.54943451901</v>
      </c>
      <c r="D27" s="56">
        <v>987.39970000000005</v>
      </c>
      <c r="E27" s="56">
        <v>3368.53</v>
      </c>
    </row>
    <row r="28" spans="1:5" x14ac:dyDescent="0.55000000000000004">
      <c r="A28" s="59"/>
      <c r="B28" s="7" t="s">
        <v>1113</v>
      </c>
      <c r="C28" s="56">
        <f>20781/2</f>
        <v>10390.5</v>
      </c>
      <c r="D28" s="56">
        <v>0</v>
      </c>
      <c r="E28" s="56">
        <v>34533.436999999998</v>
      </c>
    </row>
    <row r="29" spans="1:5" x14ac:dyDescent="0.55000000000000004">
      <c r="A29" s="62" t="s">
        <v>2092</v>
      </c>
      <c r="B29" s="7" t="s">
        <v>1115</v>
      </c>
      <c r="C29" s="56">
        <v>10</v>
      </c>
      <c r="D29" s="56">
        <v>0</v>
      </c>
      <c r="E29" s="56">
        <v>3949.6889999999999</v>
      </c>
    </row>
    <row r="30" spans="1:5" x14ac:dyDescent="0.55000000000000004">
      <c r="A30" s="62"/>
      <c r="B30" s="7" t="s">
        <v>1117</v>
      </c>
      <c r="C30" s="56">
        <v>3699.4602426791898</v>
      </c>
      <c r="D30" s="56">
        <v>2278.2451999999998</v>
      </c>
      <c r="E30" s="56">
        <v>5495.3440000000001</v>
      </c>
    </row>
    <row r="31" spans="1:5" x14ac:dyDescent="0.55000000000000004">
      <c r="A31" s="62"/>
      <c r="B31" s="7" t="s">
        <v>1119</v>
      </c>
      <c r="C31" s="56">
        <v>10</v>
      </c>
      <c r="D31" s="56">
        <v>0</v>
      </c>
      <c r="E31" s="56">
        <v>6367.99</v>
      </c>
    </row>
    <row r="32" spans="1:5" x14ac:dyDescent="0.55000000000000004">
      <c r="A32" s="62"/>
      <c r="B32" s="7" t="s">
        <v>1121</v>
      </c>
      <c r="C32" s="56">
        <v>11415.1234479341</v>
      </c>
      <c r="D32" s="56">
        <v>6332.1677</v>
      </c>
      <c r="E32" s="56">
        <v>20027.371999999999</v>
      </c>
    </row>
    <row r="33" spans="1:5" x14ac:dyDescent="0.55000000000000004">
      <c r="A33" s="62"/>
      <c r="B33" s="7" t="s">
        <v>1123</v>
      </c>
      <c r="C33" s="56">
        <v>10</v>
      </c>
      <c r="D33" s="56">
        <v>0</v>
      </c>
      <c r="E33" s="56">
        <v>7053.8270000000002</v>
      </c>
    </row>
    <row r="34" spans="1:5" x14ac:dyDescent="0.55000000000000004">
      <c r="A34" s="62"/>
      <c r="B34" s="7" t="s">
        <v>1125</v>
      </c>
      <c r="C34" s="56">
        <v>10</v>
      </c>
      <c r="D34" s="56">
        <v>0</v>
      </c>
      <c r="E34" s="56">
        <v>10960.245999999999</v>
      </c>
    </row>
    <row r="35" spans="1:5" x14ac:dyDescent="0.55000000000000004">
      <c r="A35" s="59" t="s">
        <v>2093</v>
      </c>
      <c r="B35" s="7" t="s">
        <v>1127</v>
      </c>
      <c r="C35" s="56">
        <v>1041.8493297087</v>
      </c>
      <c r="D35" s="56">
        <v>663.71230000000003</v>
      </c>
      <c r="E35" s="56">
        <v>1631.0029999999999</v>
      </c>
    </row>
    <row r="36" spans="1:5" x14ac:dyDescent="0.55000000000000004">
      <c r="A36" s="59"/>
      <c r="B36" s="7" t="s">
        <v>1129</v>
      </c>
      <c r="C36" s="56">
        <v>5906.6416166950103</v>
      </c>
      <c r="D36" s="56">
        <v>3852.7013999999999</v>
      </c>
      <c r="E36" s="56">
        <v>8122.5990000000002</v>
      </c>
    </row>
    <row r="37" spans="1:5" x14ac:dyDescent="0.55000000000000004">
      <c r="A37" s="59"/>
      <c r="B37" s="7" t="s">
        <v>1131</v>
      </c>
      <c r="C37" s="56">
        <v>6684.0181047873803</v>
      </c>
      <c r="D37" s="56">
        <v>3268.4263999999998</v>
      </c>
      <c r="E37" s="56">
        <v>22432.493999999999</v>
      </c>
    </row>
    <row r="38" spans="1:5" x14ac:dyDescent="0.55000000000000004">
      <c r="A38" s="59"/>
      <c r="B38" s="7" t="s">
        <v>1133</v>
      </c>
      <c r="C38" s="56">
        <v>42640.775403776803</v>
      </c>
      <c r="D38" s="56">
        <v>32925.000099999997</v>
      </c>
      <c r="E38" s="56">
        <v>52443.474999999999</v>
      </c>
    </row>
    <row r="39" spans="1:5" x14ac:dyDescent="0.55000000000000004">
      <c r="A39" s="59" t="s">
        <v>2094</v>
      </c>
      <c r="B39" s="7" t="s">
        <v>1135</v>
      </c>
      <c r="C39" s="56">
        <v>4066.8454205508401</v>
      </c>
      <c r="D39" s="56">
        <v>2041.528</v>
      </c>
      <c r="E39" s="56">
        <v>8317.1</v>
      </c>
    </row>
    <row r="40" spans="1:5" x14ac:dyDescent="0.55000000000000004">
      <c r="A40" s="59"/>
      <c r="B40" s="7" t="s">
        <v>1137</v>
      </c>
      <c r="C40" s="56">
        <v>10</v>
      </c>
      <c r="D40" s="56">
        <v>0</v>
      </c>
      <c r="E40" s="56">
        <v>3906.9079999999999</v>
      </c>
    </row>
    <row r="41" spans="1:5" x14ac:dyDescent="0.55000000000000004">
      <c r="A41" s="59"/>
      <c r="B41" s="7" t="s">
        <v>1139</v>
      </c>
      <c r="C41" s="56">
        <v>10</v>
      </c>
      <c r="D41" s="56">
        <v>0</v>
      </c>
      <c r="E41" s="56">
        <v>2248.0749999999998</v>
      </c>
    </row>
    <row r="42" spans="1:5" x14ac:dyDescent="0.55000000000000004">
      <c r="A42" s="59"/>
      <c r="B42" s="7" t="s">
        <v>1141</v>
      </c>
      <c r="C42" s="56">
        <v>48158.607015017602</v>
      </c>
      <c r="D42" s="56">
        <v>33954.318099999997</v>
      </c>
      <c r="E42" s="56">
        <v>62370.476000000002</v>
      </c>
    </row>
    <row r="43" spans="1:5" x14ac:dyDescent="0.55000000000000004">
      <c r="A43" s="59"/>
      <c r="B43" s="7" t="s">
        <v>1143</v>
      </c>
      <c r="C43" s="56">
        <v>41953.800218597498</v>
      </c>
      <c r="D43" s="56">
        <v>27682.858899999999</v>
      </c>
      <c r="E43" s="56">
        <v>59981.440000000002</v>
      </c>
    </row>
    <row r="44" spans="1:5" x14ac:dyDescent="0.55000000000000004">
      <c r="A44" s="59"/>
      <c r="B44" s="7" t="s">
        <v>1145</v>
      </c>
      <c r="C44" s="56">
        <v>10</v>
      </c>
      <c r="D44" s="56">
        <v>0</v>
      </c>
      <c r="E44" s="56">
        <v>9521.6</v>
      </c>
    </row>
    <row r="45" spans="1:5" x14ac:dyDescent="0.55000000000000004">
      <c r="A45" s="60" t="s">
        <v>2095</v>
      </c>
      <c r="B45" s="7" t="s">
        <v>1147</v>
      </c>
      <c r="C45" s="56">
        <v>2156.1719361504202</v>
      </c>
      <c r="D45" s="56">
        <v>998.98099999999999</v>
      </c>
      <c r="E45" s="56">
        <v>5885.634</v>
      </c>
    </row>
    <row r="46" spans="1:5" x14ac:dyDescent="0.55000000000000004">
      <c r="A46" s="59" t="s">
        <v>2096</v>
      </c>
      <c r="B46" s="7" t="s">
        <v>1149</v>
      </c>
      <c r="C46" s="56">
        <v>2963.3690985572898</v>
      </c>
      <c r="D46" s="56">
        <v>1728.4621999999999</v>
      </c>
      <c r="E46" s="56">
        <v>4694.0559999999996</v>
      </c>
    </row>
    <row r="47" spans="1:5" x14ac:dyDescent="0.55000000000000004">
      <c r="A47" s="59"/>
      <c r="B47" s="7" t="s">
        <v>1151</v>
      </c>
      <c r="C47" s="56">
        <v>35058.095751535096</v>
      </c>
      <c r="D47" s="56">
        <v>16244.098</v>
      </c>
      <c r="E47" s="56">
        <v>53908.764999999999</v>
      </c>
    </row>
    <row r="48" spans="1:5" x14ac:dyDescent="0.55000000000000004">
      <c r="A48" s="60" t="s">
        <v>2097</v>
      </c>
      <c r="B48" s="7" t="s">
        <v>2035</v>
      </c>
      <c r="C48" s="56">
        <v>7100.9903038508301</v>
      </c>
      <c r="D48" s="56">
        <v>2986.4258</v>
      </c>
      <c r="E48" s="56">
        <v>11215.592000000001</v>
      </c>
    </row>
    <row r="49" spans="1:5" x14ac:dyDescent="0.55000000000000004">
      <c r="A49" s="60" t="s">
        <v>2098</v>
      </c>
      <c r="B49" s="7" t="s">
        <v>2037</v>
      </c>
      <c r="C49" s="56">
        <v>4148.9155089689602</v>
      </c>
      <c r="D49" s="56">
        <v>2428.2523999999999</v>
      </c>
      <c r="E49" s="56">
        <v>6694.7520000000004</v>
      </c>
    </row>
    <row r="50" spans="1:5" x14ac:dyDescent="0.55000000000000004">
      <c r="A50" s="59" t="s">
        <v>2099</v>
      </c>
      <c r="B50" s="7" t="s">
        <v>2039</v>
      </c>
      <c r="C50" s="56">
        <v>14569.5297848884</v>
      </c>
      <c r="D50" s="56">
        <v>9972.3140000000003</v>
      </c>
      <c r="E50" s="56">
        <v>19132.007000000001</v>
      </c>
    </row>
    <row r="51" spans="1:5" x14ac:dyDescent="0.55000000000000004">
      <c r="A51" s="59"/>
      <c r="B51" s="7" t="s">
        <v>2041</v>
      </c>
      <c r="C51" s="56">
        <v>620.49805207515703</v>
      </c>
      <c r="D51" s="56">
        <v>303.17540000000002</v>
      </c>
      <c r="E51" s="56">
        <v>3128.471</v>
      </c>
    </row>
    <row r="52" spans="1:5" x14ac:dyDescent="0.55000000000000004">
      <c r="A52" s="60" t="s">
        <v>2100</v>
      </c>
      <c r="B52" s="7" t="s">
        <v>2043</v>
      </c>
      <c r="C52" s="56">
        <v>7866.3377259629196</v>
      </c>
      <c r="D52" s="56">
        <v>3904.6705999999999</v>
      </c>
      <c r="E52" s="56">
        <v>19590.217000000001</v>
      </c>
    </row>
    <row r="53" spans="1:5" x14ac:dyDescent="0.55000000000000004">
      <c r="A53" s="59" t="s">
        <v>2101</v>
      </c>
      <c r="B53" s="7" t="s">
        <v>2045</v>
      </c>
      <c r="C53" s="56">
        <f>(14732+4935+13)/3</f>
        <v>6560</v>
      </c>
      <c r="D53" s="56">
        <v>0</v>
      </c>
      <c r="E53" s="56">
        <v>18482.401999999998</v>
      </c>
    </row>
    <row r="54" spans="1:5" x14ac:dyDescent="0.55000000000000004">
      <c r="A54" s="59"/>
      <c r="B54" s="7" t="s">
        <v>2047</v>
      </c>
      <c r="C54" s="56">
        <f t="shared" ref="C54:C55" si="0">(14732+4935+13)/3</f>
        <v>6560</v>
      </c>
      <c r="D54" s="56">
        <v>307.16059999999999</v>
      </c>
      <c r="E54" s="56">
        <v>12463.87</v>
      </c>
    </row>
    <row r="55" spans="1:5" x14ac:dyDescent="0.55000000000000004">
      <c r="A55" s="60" t="s">
        <v>2102</v>
      </c>
      <c r="B55" s="7" t="s">
        <v>2049</v>
      </c>
      <c r="C55" s="56">
        <f t="shared" si="0"/>
        <v>6560</v>
      </c>
      <c r="D55" s="56">
        <v>1510.0072</v>
      </c>
      <c r="E55" s="56">
        <v>16407.558000000001</v>
      </c>
    </row>
    <row r="56" spans="1:5" x14ac:dyDescent="0.55000000000000004">
      <c r="A56" s="59" t="s">
        <v>2103</v>
      </c>
      <c r="B56" s="7" t="s">
        <v>2051</v>
      </c>
      <c r="C56" s="56">
        <f>(1553+3145)/2</f>
        <v>2349</v>
      </c>
      <c r="D56" s="56">
        <v>126.3736</v>
      </c>
      <c r="E56" s="56">
        <v>5825.2939999999999</v>
      </c>
    </row>
    <row r="57" spans="1:5" x14ac:dyDescent="0.55000000000000004">
      <c r="A57" s="59"/>
      <c r="B57" s="7" t="s">
        <v>2053</v>
      </c>
      <c r="C57" s="56">
        <f>(1553+3145)/2</f>
        <v>2349</v>
      </c>
      <c r="D57" s="56">
        <v>104.11490000000001</v>
      </c>
      <c r="E57" s="56">
        <v>5191.1080000000002</v>
      </c>
    </row>
    <row r="58" spans="1:5" x14ac:dyDescent="0.55000000000000004">
      <c r="A58" s="60" t="s">
        <v>2104</v>
      </c>
      <c r="B58" s="7" t="s">
        <v>2055</v>
      </c>
      <c r="C58" s="56">
        <f>(2717+2564+10+2910+3819)/5</f>
        <v>2404</v>
      </c>
      <c r="D58" s="56">
        <v>1053.4192</v>
      </c>
      <c r="E58" s="56">
        <v>6116.98</v>
      </c>
    </row>
    <row r="59" spans="1:5" x14ac:dyDescent="0.55000000000000004">
      <c r="A59" s="60" t="s">
        <v>2105</v>
      </c>
      <c r="B59" s="7" t="s">
        <v>2057</v>
      </c>
      <c r="C59" s="56">
        <f t="shared" ref="C59:C60" si="1">(2717+2564+10+2910+3819)/5</f>
        <v>2404</v>
      </c>
      <c r="D59" s="56">
        <v>553.36239999999998</v>
      </c>
      <c r="E59" s="56">
        <v>5812.4219999999996</v>
      </c>
    </row>
    <row r="60" spans="1:5" ht="28.8" x14ac:dyDescent="0.55000000000000004">
      <c r="A60" s="60" t="s">
        <v>2106</v>
      </c>
      <c r="B60" s="7" t="s">
        <v>2059</v>
      </c>
      <c r="C60" s="56">
        <f t="shared" si="1"/>
        <v>2404</v>
      </c>
      <c r="D60" s="56">
        <v>0</v>
      </c>
      <c r="E60" s="56">
        <v>7722.3190000000004</v>
      </c>
    </row>
    <row r="61" spans="1:5" x14ac:dyDescent="0.55000000000000004">
      <c r="A61" s="59" t="s">
        <v>2107</v>
      </c>
      <c r="B61" s="7" t="s">
        <v>2061</v>
      </c>
      <c r="C61" s="56">
        <v>1862.5115706408101</v>
      </c>
      <c r="D61" s="56">
        <v>963.02790000000005</v>
      </c>
      <c r="E61" s="56">
        <v>3440.8609999999999</v>
      </c>
    </row>
    <row r="62" spans="1:5" x14ac:dyDescent="0.55000000000000004">
      <c r="A62" s="59"/>
      <c r="B62" s="7" t="s">
        <v>2063</v>
      </c>
      <c r="C62" s="56">
        <f t="shared" ref="C62:C63" si="2">(2717+2564+10+2910+3819)/5</f>
        <v>2404</v>
      </c>
      <c r="D62" s="56">
        <v>416.99149999999997</v>
      </c>
      <c r="E62" s="56">
        <v>7759.6949999999997</v>
      </c>
    </row>
    <row r="63" spans="1:5" ht="28.8" x14ac:dyDescent="0.55000000000000004">
      <c r="A63" s="60" t="s">
        <v>2108</v>
      </c>
      <c r="B63" s="7" t="s">
        <v>2065</v>
      </c>
      <c r="C63" s="56">
        <f t="shared" si="2"/>
        <v>2404</v>
      </c>
      <c r="D63" s="56">
        <v>0</v>
      </c>
      <c r="E63" s="56">
        <v>7685.2</v>
      </c>
    </row>
    <row r="64" spans="1:5" x14ac:dyDescent="0.55000000000000004">
      <c r="A64" s="61" t="s">
        <v>2109</v>
      </c>
      <c r="B64" s="7" t="s">
        <v>2067</v>
      </c>
      <c r="C64" s="56">
        <v>4228.5569313323504</v>
      </c>
      <c r="D64" s="56">
        <v>299.63979999999998</v>
      </c>
      <c r="E64" s="56">
        <v>23813.165000000001</v>
      </c>
    </row>
    <row r="65" spans="1:5" x14ac:dyDescent="0.55000000000000004">
      <c r="A65" s="61"/>
      <c r="B65" s="7" t="s">
        <v>2069</v>
      </c>
      <c r="C65" s="56">
        <v>3556.7234316663898</v>
      </c>
      <c r="D65" s="56">
        <v>241.24260000000001</v>
      </c>
      <c r="E65" s="56">
        <v>23124.195</v>
      </c>
    </row>
    <row r="66" spans="1:5" x14ac:dyDescent="0.55000000000000004">
      <c r="A66" s="61"/>
      <c r="B66" s="7" t="s">
        <v>2110</v>
      </c>
      <c r="C66" s="56">
        <v>1498.54213814796</v>
      </c>
      <c r="D66" s="56">
        <v>137.9906</v>
      </c>
      <c r="E66" s="56">
        <v>21003.398000000001</v>
      </c>
    </row>
    <row r="67" spans="1:5" x14ac:dyDescent="0.55000000000000004">
      <c r="A67" s="61"/>
      <c r="B67" s="7" t="s">
        <v>2111</v>
      </c>
      <c r="C67" s="56">
        <v>11719.724796676801</v>
      </c>
      <c r="D67" s="56">
        <v>978.70860000000005</v>
      </c>
      <c r="E67" s="56">
        <v>31851.565999999999</v>
      </c>
    </row>
    <row r="68" spans="1:5" x14ac:dyDescent="0.55000000000000004">
      <c r="A68" s="61"/>
      <c r="B68" s="7" t="s">
        <v>2112</v>
      </c>
      <c r="C68" s="56">
        <v>11381.3382427938</v>
      </c>
      <c r="D68" s="56">
        <v>1144.9073000000001</v>
      </c>
      <c r="E68" s="56">
        <v>31490.149000000001</v>
      </c>
    </row>
    <row r="69" spans="1:5" x14ac:dyDescent="0.55000000000000004">
      <c r="A69" s="61"/>
      <c r="B69" s="7" t="s">
        <v>2113</v>
      </c>
      <c r="C69" s="56">
        <v>5040.8495973026902</v>
      </c>
      <c r="D69" s="56">
        <v>549.58749999999998</v>
      </c>
      <c r="E69" s="56">
        <v>24588.791000000001</v>
      </c>
    </row>
    <row r="70" spans="1:5" x14ac:dyDescent="0.55000000000000004">
      <c r="A70" s="7" t="s">
        <v>2114</v>
      </c>
      <c r="B70" s="7" t="s">
        <v>2115</v>
      </c>
      <c r="C70" s="56">
        <v>9541.9998840858007</v>
      </c>
      <c r="D70" s="56">
        <v>884.45939999999996</v>
      </c>
      <c r="E70" s="56">
        <v>19661.977999999999</v>
      </c>
    </row>
    <row r="71" spans="1:5" x14ac:dyDescent="0.55000000000000004">
      <c r="A71" s="7" t="s">
        <v>2116</v>
      </c>
      <c r="B71" s="7" t="s">
        <v>2117</v>
      </c>
      <c r="C71" s="56">
        <v>6582.9998348872396</v>
      </c>
      <c r="D71" s="56">
        <v>631.4674</v>
      </c>
      <c r="E71" s="56">
        <v>13564.745000000001</v>
      </c>
    </row>
    <row r="72" spans="1:5" x14ac:dyDescent="0.55000000000000004">
      <c r="B72" s="7" t="s">
        <v>1152</v>
      </c>
      <c r="C72" s="63">
        <f>22.0290973051276/354 *100</f>
        <v>6.2229088432563842</v>
      </c>
    </row>
  </sheetData>
  <mergeCells count="17">
    <mergeCell ref="A46:A47"/>
    <mergeCell ref="A50:A51"/>
    <mergeCell ref="A53:A54"/>
    <mergeCell ref="A56:A57"/>
    <mergeCell ref="A61:A62"/>
    <mergeCell ref="A64:A69"/>
    <mergeCell ref="A20:A21"/>
    <mergeCell ref="A25:A26"/>
    <mergeCell ref="A27:A28"/>
    <mergeCell ref="A29:A34"/>
    <mergeCell ref="A35:A38"/>
    <mergeCell ref="A39:A44"/>
    <mergeCell ref="D1:E1"/>
    <mergeCell ref="A2:A5"/>
    <mergeCell ref="A6:A9"/>
    <mergeCell ref="A10:A11"/>
    <mergeCell ref="A14:A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ECCD-8D1C-4EE4-B10A-03F809CB6F9D}">
  <dimension ref="A1:BS43"/>
  <sheetViews>
    <sheetView workbookViewId="0">
      <selection activeCell="H20" sqref="H20"/>
    </sheetView>
  </sheetViews>
  <sheetFormatPr defaultRowHeight="14.4" x14ac:dyDescent="0.55000000000000004"/>
  <cols>
    <col min="2" max="3" width="8.89453125" style="9" bestFit="1" customWidth="1"/>
    <col min="4" max="4" width="9.15625" style="9" bestFit="1" customWidth="1"/>
    <col min="5" max="5" width="8.89453125" style="48" bestFit="1" customWidth="1"/>
    <col min="6" max="8" width="8.89453125" style="9" bestFit="1" customWidth="1"/>
    <col min="9" max="9" width="8.89453125" style="48" bestFit="1" customWidth="1"/>
    <col min="10" max="15" width="8.89453125" style="9" bestFit="1" customWidth="1"/>
    <col min="16" max="16" width="8.89453125" style="48" bestFit="1" customWidth="1"/>
    <col min="17" max="27" width="8.89453125" style="9" bestFit="1" customWidth="1"/>
    <col min="28" max="28" width="8.89453125" style="48" bestFit="1" customWidth="1"/>
    <col min="29" max="52" width="8.89453125" style="9" bestFit="1" customWidth="1"/>
    <col min="53" max="60" width="8.89453125" style="48" bestFit="1" customWidth="1"/>
    <col min="61" max="61" width="8.89453125" style="9" bestFit="1" customWidth="1"/>
    <col min="62" max="63" width="8.89453125" style="48" bestFit="1" customWidth="1"/>
    <col min="64" max="71" width="8.89453125" style="9" bestFit="1" customWidth="1"/>
  </cols>
  <sheetData>
    <row r="1" spans="1:71" x14ac:dyDescent="0.55000000000000004">
      <c r="A1" t="s">
        <v>443</v>
      </c>
      <c r="B1" s="9" t="s">
        <v>444</v>
      </c>
      <c r="C1" s="9" t="s">
        <v>445</v>
      </c>
      <c r="D1" s="9" t="s">
        <v>446</v>
      </c>
      <c r="E1" s="48" t="s">
        <v>447</v>
      </c>
      <c r="F1" s="9" t="s">
        <v>448</v>
      </c>
      <c r="G1" s="9" t="s">
        <v>449</v>
      </c>
      <c r="H1" s="9" t="s">
        <v>450</v>
      </c>
      <c r="I1" s="48" t="s">
        <v>451</v>
      </c>
      <c r="J1" s="9" t="s">
        <v>452</v>
      </c>
      <c r="K1" s="9" t="s">
        <v>453</v>
      </c>
      <c r="L1" s="9" t="s">
        <v>454</v>
      </c>
      <c r="M1" s="9" t="s">
        <v>455</v>
      </c>
      <c r="N1" s="9" t="s">
        <v>456</v>
      </c>
      <c r="O1" s="9" t="s">
        <v>457</v>
      </c>
      <c r="P1" s="48" t="s">
        <v>458</v>
      </c>
      <c r="Q1" s="9" t="s">
        <v>459</v>
      </c>
      <c r="R1" s="9" t="s">
        <v>460</v>
      </c>
      <c r="S1" s="9" t="s">
        <v>461</v>
      </c>
      <c r="T1" s="9" t="s">
        <v>462</v>
      </c>
      <c r="U1" s="9" t="s">
        <v>463</v>
      </c>
      <c r="V1" s="9" t="s">
        <v>464</v>
      </c>
      <c r="W1" s="9" t="s">
        <v>465</v>
      </c>
      <c r="X1" s="9" t="s">
        <v>1105</v>
      </c>
      <c r="Y1" s="9" t="s">
        <v>1107</v>
      </c>
      <c r="Z1" s="9" t="s">
        <v>1109</v>
      </c>
      <c r="AA1" s="9" t="s">
        <v>1111</v>
      </c>
      <c r="AB1" s="48" t="s">
        <v>1113</v>
      </c>
      <c r="AC1" s="9" t="s">
        <v>1115</v>
      </c>
      <c r="AD1" s="9" t="s">
        <v>1117</v>
      </c>
      <c r="AE1" s="9" t="s">
        <v>1119</v>
      </c>
      <c r="AF1" s="9" t="s">
        <v>1121</v>
      </c>
      <c r="AG1" s="9" t="s">
        <v>1123</v>
      </c>
      <c r="AH1" s="9" t="s">
        <v>1125</v>
      </c>
      <c r="AI1" s="9" t="s">
        <v>1127</v>
      </c>
      <c r="AJ1" s="9" t="s">
        <v>1129</v>
      </c>
      <c r="AK1" s="9" t="s">
        <v>1131</v>
      </c>
      <c r="AL1" s="9" t="s">
        <v>1133</v>
      </c>
      <c r="AM1" s="9" t="s">
        <v>1135</v>
      </c>
      <c r="AN1" s="9" t="s">
        <v>1137</v>
      </c>
      <c r="AO1" s="9" t="s">
        <v>1139</v>
      </c>
      <c r="AP1" s="9" t="s">
        <v>1141</v>
      </c>
      <c r="AQ1" s="9">
        <v>42</v>
      </c>
      <c r="AR1" s="9">
        <v>43</v>
      </c>
      <c r="AS1" s="9">
        <v>44</v>
      </c>
      <c r="AT1" s="9">
        <v>45</v>
      </c>
      <c r="AU1" s="9">
        <v>46</v>
      </c>
      <c r="AV1" s="9">
        <v>47</v>
      </c>
      <c r="AW1" s="9">
        <v>48</v>
      </c>
      <c r="AX1" s="9">
        <v>49</v>
      </c>
      <c r="AY1" s="9">
        <v>50</v>
      </c>
      <c r="AZ1" s="9">
        <v>51</v>
      </c>
      <c r="BA1" s="48">
        <v>52</v>
      </c>
      <c r="BB1" s="48">
        <v>53</v>
      </c>
      <c r="BC1" s="48">
        <v>54</v>
      </c>
      <c r="BD1" s="48">
        <v>55</v>
      </c>
      <c r="BE1" s="48">
        <v>56</v>
      </c>
      <c r="BF1" s="48">
        <v>57</v>
      </c>
      <c r="BG1" s="48">
        <v>58</v>
      </c>
      <c r="BH1" s="48">
        <v>59</v>
      </c>
      <c r="BI1" s="9">
        <v>60</v>
      </c>
      <c r="BJ1" s="48">
        <v>61</v>
      </c>
      <c r="BK1" s="48">
        <v>62</v>
      </c>
      <c r="BL1" s="9">
        <v>63</v>
      </c>
      <c r="BM1" s="9">
        <v>64</v>
      </c>
      <c r="BN1" s="9">
        <v>65</v>
      </c>
      <c r="BO1" s="9">
        <v>66</v>
      </c>
      <c r="BP1" s="9">
        <v>67</v>
      </c>
      <c r="BQ1" s="9">
        <v>68</v>
      </c>
      <c r="BR1" s="9">
        <v>69</v>
      </c>
      <c r="BS1" s="9">
        <v>70</v>
      </c>
    </row>
    <row r="2" spans="1:71" x14ac:dyDescent="0.55000000000000004">
      <c r="A2">
        <v>22.0290973051269</v>
      </c>
      <c r="B2" s="9">
        <v>16414.803267462299</v>
      </c>
      <c r="C2" s="9">
        <v>2548.30732843438</v>
      </c>
      <c r="D2" s="9">
        <v>131422.38730193701</v>
      </c>
      <c r="E2" s="48">
        <v>55522.0363064087</v>
      </c>
      <c r="F2" s="9">
        <v>3758.5737413452198</v>
      </c>
      <c r="G2" s="9">
        <v>33544.301547378498</v>
      </c>
      <c r="H2" s="9">
        <v>8116.5345113193598</v>
      </c>
      <c r="I2" s="48">
        <v>27271.4756889522</v>
      </c>
      <c r="J2" s="9">
        <v>10</v>
      </c>
      <c r="K2" s="9">
        <v>5282.2785332722297</v>
      </c>
      <c r="L2" s="9">
        <v>1440.27828356602</v>
      </c>
      <c r="M2" s="9">
        <v>10817.7380235161</v>
      </c>
      <c r="N2" s="9">
        <v>1101.9737699120101</v>
      </c>
      <c r="O2" s="9">
        <v>8600.5369058030792</v>
      </c>
      <c r="P2" s="48">
        <v>20771.282461005099</v>
      </c>
      <c r="Q2" s="9">
        <v>22770.6381490409</v>
      </c>
      <c r="R2" s="9">
        <v>9319.9771566463296</v>
      </c>
      <c r="S2" s="9">
        <v>979.94929985318902</v>
      </c>
      <c r="T2" s="9">
        <v>3399.7771598188401</v>
      </c>
      <c r="U2" s="9">
        <v>778.85748529645798</v>
      </c>
      <c r="V2" s="9">
        <v>16909.726242623601</v>
      </c>
      <c r="W2" s="9">
        <v>7373.1122635445199</v>
      </c>
      <c r="X2" s="9">
        <v>1944.97267173194</v>
      </c>
      <c r="Y2" s="9">
        <v>7709.1267818304204</v>
      </c>
      <c r="Z2" s="9">
        <v>47861.123469163002</v>
      </c>
      <c r="AA2" s="9">
        <v>1842.54943451901</v>
      </c>
      <c r="AB2" s="48">
        <v>10</v>
      </c>
      <c r="AC2" s="9">
        <v>10</v>
      </c>
      <c r="AD2" s="9">
        <v>3699.4602426791898</v>
      </c>
      <c r="AE2" s="9">
        <v>10</v>
      </c>
      <c r="AF2" s="9">
        <v>11415.1234479341</v>
      </c>
      <c r="AG2" s="9">
        <v>10</v>
      </c>
      <c r="AH2" s="9">
        <v>10</v>
      </c>
      <c r="AI2" s="9">
        <v>1041.8493297087</v>
      </c>
      <c r="AJ2" s="9">
        <v>5906.6416166950103</v>
      </c>
      <c r="AK2" s="9">
        <v>6684.0181047873803</v>
      </c>
      <c r="AL2" s="9">
        <v>42640.775403776803</v>
      </c>
      <c r="AM2" s="9">
        <v>4066.8454205508401</v>
      </c>
      <c r="AN2" s="9">
        <v>10</v>
      </c>
      <c r="AO2" s="9">
        <v>10</v>
      </c>
      <c r="AP2" s="9">
        <v>48158.607015017602</v>
      </c>
      <c r="AQ2" s="9">
        <v>41953.800218597498</v>
      </c>
      <c r="AR2" s="9">
        <v>10</v>
      </c>
      <c r="AS2" s="9">
        <v>2156.1719361504202</v>
      </c>
      <c r="AT2" s="9">
        <v>2963.3690985572898</v>
      </c>
      <c r="AU2" s="9">
        <v>35058.095751535096</v>
      </c>
      <c r="AV2" s="9">
        <v>7100.9903038508301</v>
      </c>
      <c r="AW2" s="9">
        <v>4148.9155089689602</v>
      </c>
      <c r="AX2" s="9">
        <v>14569.5297848884</v>
      </c>
      <c r="AY2" s="9">
        <v>620.49805207515703</v>
      </c>
      <c r="AZ2" s="9">
        <v>7866.3377259629196</v>
      </c>
      <c r="BA2" s="48">
        <v>14731.729059261401</v>
      </c>
      <c r="BB2" s="48">
        <v>4935.3873075718502</v>
      </c>
      <c r="BC2" s="48">
        <v>12.8571605845568</v>
      </c>
      <c r="BD2" s="48">
        <v>1552.87630085557</v>
      </c>
      <c r="BE2" s="48">
        <v>3144.8978742756699</v>
      </c>
      <c r="BF2" s="48">
        <v>2717.0849661115299</v>
      </c>
      <c r="BG2" s="48">
        <v>2564.3248242298901</v>
      </c>
      <c r="BH2" s="48">
        <v>10.0000137494798</v>
      </c>
      <c r="BI2" s="9">
        <v>1862.5115706408101</v>
      </c>
      <c r="BJ2" s="48">
        <v>2909.6423311383301</v>
      </c>
      <c r="BK2" s="48">
        <v>3818.5292043088898</v>
      </c>
      <c r="BL2" s="9">
        <v>4228.5569313323504</v>
      </c>
      <c r="BM2" s="9">
        <v>3556.7234316663898</v>
      </c>
      <c r="BN2" s="9">
        <v>1498.54213814796</v>
      </c>
      <c r="BO2" s="9">
        <v>11719.724796676801</v>
      </c>
      <c r="BP2" s="9">
        <v>11381.3382427938</v>
      </c>
      <c r="BQ2" s="9">
        <v>5040.8495973026902</v>
      </c>
      <c r="BR2" s="9">
        <v>9541.9998840858007</v>
      </c>
      <c r="BS2" s="9">
        <v>6582.9998348872396</v>
      </c>
    </row>
    <row r="3" spans="1:71" x14ac:dyDescent="0.55000000000000004">
      <c r="A3">
        <v>22.029097305127198</v>
      </c>
      <c r="B3" s="9">
        <v>16414.8038555516</v>
      </c>
      <c r="C3" s="9">
        <v>2548.3076950619202</v>
      </c>
      <c r="D3" s="9">
        <v>131422.38390537101</v>
      </c>
      <c r="E3" s="48">
        <v>8339.8698398953293</v>
      </c>
      <c r="F3" s="9">
        <v>3758.57346224397</v>
      </c>
      <c r="G3" s="9">
        <v>33544.301419755298</v>
      </c>
      <c r="H3" s="9">
        <v>8116.5369673346404</v>
      </c>
      <c r="I3" s="48">
        <v>74453.641938326793</v>
      </c>
      <c r="J3" s="9">
        <v>10</v>
      </c>
      <c r="K3" s="9">
        <v>5282.27900533309</v>
      </c>
      <c r="L3" s="9">
        <v>1440.27802689806</v>
      </c>
      <c r="M3" s="9">
        <v>10817.7382647297</v>
      </c>
      <c r="N3" s="9">
        <v>1101.9734070338</v>
      </c>
      <c r="O3" s="9">
        <v>8600.53823499182</v>
      </c>
      <c r="P3" s="48">
        <v>15946.515824939601</v>
      </c>
      <c r="Q3" s="9">
        <v>22770.638044687599</v>
      </c>
      <c r="R3" s="9">
        <v>9319.9751902628595</v>
      </c>
      <c r="S3" s="9">
        <v>979.95008422866499</v>
      </c>
      <c r="T3" s="9">
        <v>3399.77642241697</v>
      </c>
      <c r="U3" s="9">
        <v>778.85938638914695</v>
      </c>
      <c r="V3" s="9">
        <v>16909.724052217101</v>
      </c>
      <c r="W3" s="9">
        <v>7373.1132407743999</v>
      </c>
      <c r="X3" s="9">
        <v>1944.9766593479601</v>
      </c>
      <c r="Y3" s="9">
        <v>7709.12226918941</v>
      </c>
      <c r="Z3" s="9">
        <v>47861.121315003998</v>
      </c>
      <c r="AA3" s="9">
        <v>1842.5520995240599</v>
      </c>
      <c r="AB3" s="48">
        <v>4834.7703767795201</v>
      </c>
      <c r="AC3" s="9">
        <v>10</v>
      </c>
      <c r="AD3" s="9">
        <v>3699.4614520218302</v>
      </c>
      <c r="AE3" s="9">
        <v>10</v>
      </c>
      <c r="AF3" s="9">
        <v>11415.120331267601</v>
      </c>
      <c r="AG3" s="9">
        <v>10</v>
      </c>
      <c r="AH3" s="9">
        <v>10</v>
      </c>
      <c r="AI3" s="9">
        <v>1041.8522374266699</v>
      </c>
      <c r="AJ3" s="9">
        <v>5906.6403878275996</v>
      </c>
      <c r="AK3" s="9">
        <v>6684.0207844062897</v>
      </c>
      <c r="AL3" s="9">
        <v>42640.775853591003</v>
      </c>
      <c r="AM3" s="9">
        <v>4066.8455505212</v>
      </c>
      <c r="AN3" s="9">
        <v>10</v>
      </c>
      <c r="AO3" s="9">
        <v>10</v>
      </c>
      <c r="AP3" s="9">
        <v>48158.609489535796</v>
      </c>
      <c r="AQ3" s="9">
        <v>41953.790052524499</v>
      </c>
      <c r="AR3" s="9">
        <v>10</v>
      </c>
      <c r="AS3" s="9">
        <v>2156.1793553068801</v>
      </c>
      <c r="AT3" s="9">
        <v>2963.3780471434202</v>
      </c>
      <c r="AU3" s="9">
        <v>35058.108298331601</v>
      </c>
      <c r="AV3" s="9">
        <v>7100.9567506440198</v>
      </c>
      <c r="AW3" s="9">
        <v>4148.9277647833596</v>
      </c>
      <c r="AX3" s="9">
        <v>14569.5291189416</v>
      </c>
      <c r="AY3" s="9">
        <v>620.49981040550301</v>
      </c>
      <c r="AZ3" s="9">
        <v>7866.3354127411603</v>
      </c>
      <c r="BA3" s="48">
        <v>14569.6053420975</v>
      </c>
      <c r="BB3" s="48">
        <v>3392.51055094207</v>
      </c>
      <c r="BC3" s="48">
        <v>1717.8552458092499</v>
      </c>
      <c r="BD3" s="48">
        <v>10.000728005491601</v>
      </c>
      <c r="BE3" s="48">
        <v>4687.7748760858203</v>
      </c>
      <c r="BF3" s="48">
        <v>2702.0000599867199</v>
      </c>
      <c r="BG3" s="48">
        <v>2579.41113775746</v>
      </c>
      <c r="BH3" s="48">
        <v>1336.10968969039</v>
      </c>
      <c r="BI3" s="9">
        <v>1862.5109834113</v>
      </c>
      <c r="BJ3" s="48">
        <v>2924.72742193151</v>
      </c>
      <c r="BK3" s="48">
        <v>2477.3323965743898</v>
      </c>
      <c r="BL3" s="9">
        <v>4228.55702700662</v>
      </c>
      <c r="BM3" s="9">
        <v>3556.7234741842399</v>
      </c>
      <c r="BN3" s="9">
        <v>1498.5421567988601</v>
      </c>
      <c r="BO3" s="9">
        <v>11719.7247307614</v>
      </c>
      <c r="BP3" s="9">
        <v>11381.3385374339</v>
      </c>
      <c r="BQ3" s="9">
        <v>5040.8493929306396</v>
      </c>
      <c r="BR3" s="9">
        <v>9541.9999272262194</v>
      </c>
      <c r="BS3" s="9">
        <v>6583.0001838509797</v>
      </c>
    </row>
    <row r="4" spans="1:71" x14ac:dyDescent="0.55000000000000004">
      <c r="A4">
        <v>22.029097305127198</v>
      </c>
      <c r="B4" s="9">
        <v>16414.8030279308</v>
      </c>
      <c r="C4" s="9">
        <v>2548.30725056961</v>
      </c>
      <c r="D4" s="9">
        <v>131422.38733096601</v>
      </c>
      <c r="E4" s="48">
        <v>79317.416642353593</v>
      </c>
      <c r="F4" s="9">
        <v>3758.5736636289598</v>
      </c>
      <c r="G4" s="9">
        <v>33544.301799297602</v>
      </c>
      <c r="H4" s="9">
        <v>8116.5344309177599</v>
      </c>
      <c r="I4" s="48">
        <v>3476.0953379369898</v>
      </c>
      <c r="J4" s="9">
        <v>10</v>
      </c>
      <c r="K4" s="9">
        <v>5282.2785508713396</v>
      </c>
      <c r="L4" s="9">
        <v>1440.2782725004099</v>
      </c>
      <c r="M4" s="9">
        <v>10817.737947068001</v>
      </c>
      <c r="N4" s="9">
        <v>1101.97381722972</v>
      </c>
      <c r="O4" s="9">
        <v>8600.5369365982897</v>
      </c>
      <c r="P4" s="48">
        <v>20771.2828290287</v>
      </c>
      <c r="Q4" s="9">
        <v>22770.637954462101</v>
      </c>
      <c r="R4" s="9">
        <v>9319.9767313966604</v>
      </c>
      <c r="S4" s="9">
        <v>979.94934913407496</v>
      </c>
      <c r="T4" s="9">
        <v>3399.7770662624598</v>
      </c>
      <c r="U4" s="9">
        <v>778.85773670460196</v>
      </c>
      <c r="V4" s="9">
        <v>16909.725532073</v>
      </c>
      <c r="W4" s="9">
        <v>7373.1122435669804</v>
      </c>
      <c r="X4" s="9">
        <v>1944.97250241751</v>
      </c>
      <c r="Y4" s="9">
        <v>7709.1267927937097</v>
      </c>
      <c r="Z4" s="9">
        <v>47861.122960744498</v>
      </c>
      <c r="AA4" s="9">
        <v>1842.5495052896699</v>
      </c>
      <c r="AB4" s="48">
        <v>10</v>
      </c>
      <c r="AC4" s="9">
        <v>10</v>
      </c>
      <c r="AD4" s="9">
        <v>3699.4602627642798</v>
      </c>
      <c r="AE4" s="9">
        <v>10</v>
      </c>
      <c r="AF4" s="9">
        <v>11415.1226801064</v>
      </c>
      <c r="AG4" s="9">
        <v>10</v>
      </c>
      <c r="AH4" s="9">
        <v>10</v>
      </c>
      <c r="AI4" s="9">
        <v>1041.8490761257499</v>
      </c>
      <c r="AJ4" s="9">
        <v>5906.6416862279202</v>
      </c>
      <c r="AK4" s="9">
        <v>6684.0184163596296</v>
      </c>
      <c r="AL4" s="9">
        <v>42640.775562356597</v>
      </c>
      <c r="AM4" s="9">
        <v>4066.8453354715698</v>
      </c>
      <c r="AN4" s="9">
        <v>10</v>
      </c>
      <c r="AO4" s="9">
        <v>10</v>
      </c>
      <c r="AP4" s="9">
        <v>48158.607297595699</v>
      </c>
      <c r="AQ4" s="9">
        <v>41953.798421581101</v>
      </c>
      <c r="AR4" s="9">
        <v>10</v>
      </c>
      <c r="AS4" s="9">
        <v>2156.1714088299</v>
      </c>
      <c r="AT4" s="9">
        <v>2963.36839544533</v>
      </c>
      <c r="AU4" s="9">
        <v>35058.097861501999</v>
      </c>
      <c r="AV4" s="9">
        <v>7100.9931991577896</v>
      </c>
      <c r="AW4" s="9">
        <v>4148.9144868939902</v>
      </c>
      <c r="AX4" s="9">
        <v>14569.529928162399</v>
      </c>
      <c r="AY4" s="9">
        <v>620.49791433929704</v>
      </c>
      <c r="AZ4" s="9">
        <v>7866.3373868799599</v>
      </c>
      <c r="BA4" s="48">
        <v>13575.0237155875</v>
      </c>
      <c r="BB4" s="48">
        <v>6092.0830715145603</v>
      </c>
      <c r="BC4" s="48">
        <v>12.8666194514577</v>
      </c>
      <c r="BD4" s="48">
        <v>2709.5719785146998</v>
      </c>
      <c r="BE4" s="48">
        <v>1988.2022722776001</v>
      </c>
      <c r="BF4" s="48">
        <v>2719.80856966686</v>
      </c>
      <c r="BG4" s="48">
        <v>2561.6012397618701</v>
      </c>
      <c r="BH4" s="48">
        <v>10.0073706761774</v>
      </c>
      <c r="BI4" s="9">
        <v>1862.51159590365</v>
      </c>
      <c r="BJ4" s="48">
        <v>2906.9188163026602</v>
      </c>
      <c r="BK4" s="48">
        <v>3821.2456185036199</v>
      </c>
      <c r="BL4" s="9">
        <v>4228.5569420438496</v>
      </c>
      <c r="BM4" s="9">
        <v>3556.7236640451401</v>
      </c>
      <c r="BN4" s="9">
        <v>1498.54218271332</v>
      </c>
      <c r="BO4" s="9">
        <v>11719.7251501383</v>
      </c>
      <c r="BP4" s="9">
        <v>11381.3382305949</v>
      </c>
      <c r="BQ4" s="9">
        <v>5040.8496067668102</v>
      </c>
      <c r="BR4" s="9">
        <v>9542.0000216058106</v>
      </c>
      <c r="BS4" s="9">
        <v>6583.0000315155103</v>
      </c>
    </row>
    <row r="5" spans="1:71" x14ac:dyDescent="0.55000000000000004">
      <c r="A5">
        <v>22.029097305127198</v>
      </c>
      <c r="B5" s="9">
        <v>16414.806562505899</v>
      </c>
      <c r="C5" s="9">
        <v>2548.30726227676</v>
      </c>
      <c r="D5" s="9">
        <v>131422.38544595501</v>
      </c>
      <c r="E5" s="48">
        <v>78982.375694959293</v>
      </c>
      <c r="F5" s="9">
        <v>3758.5728805570502</v>
      </c>
      <c r="G5" s="9">
        <v>33544.301699710697</v>
      </c>
      <c r="H5" s="9">
        <v>8116.5360297605703</v>
      </c>
      <c r="I5" s="48">
        <v>3811.1357354605698</v>
      </c>
      <c r="J5" s="9">
        <v>10</v>
      </c>
      <c r="K5" s="9">
        <v>5282.2784354484602</v>
      </c>
      <c r="L5" s="9">
        <v>1440.27791545129</v>
      </c>
      <c r="M5" s="9">
        <v>10817.7366359227</v>
      </c>
      <c r="N5" s="9">
        <v>1101.97335395454</v>
      </c>
      <c r="O5" s="9">
        <v>8600.5370349391596</v>
      </c>
      <c r="P5" s="48">
        <v>13027.350106109599</v>
      </c>
      <c r="Q5" s="9">
        <v>22770.637963265999</v>
      </c>
      <c r="R5" s="9">
        <v>9319.9756781175602</v>
      </c>
      <c r="S5" s="9">
        <v>979.95006959318403</v>
      </c>
      <c r="T5" s="9">
        <v>3399.77626794767</v>
      </c>
      <c r="U5" s="9">
        <v>778.85888120607694</v>
      </c>
      <c r="V5" s="9">
        <v>16909.7248229244</v>
      </c>
      <c r="W5" s="9">
        <v>7373.1133062413501</v>
      </c>
      <c r="X5" s="9">
        <v>1944.9768071316901</v>
      </c>
      <c r="Y5" s="9">
        <v>7709.1221871085099</v>
      </c>
      <c r="Z5" s="9">
        <v>47861.122536182898</v>
      </c>
      <c r="AA5" s="9">
        <v>1842.5521646572199</v>
      </c>
      <c r="AB5" s="48">
        <v>7753.9347945712498</v>
      </c>
      <c r="AC5" s="9">
        <v>10</v>
      </c>
      <c r="AD5" s="9">
        <v>3699.4612360103001</v>
      </c>
      <c r="AE5" s="9">
        <v>10</v>
      </c>
      <c r="AF5" s="9">
        <v>11415.1209195094</v>
      </c>
      <c r="AG5" s="9">
        <v>10</v>
      </c>
      <c r="AH5" s="9">
        <v>10</v>
      </c>
      <c r="AI5" s="9">
        <v>1041.8522744244799</v>
      </c>
      <c r="AJ5" s="9">
        <v>5906.6405207541302</v>
      </c>
      <c r="AK5" s="9">
        <v>6684.0198017704397</v>
      </c>
      <c r="AL5" s="9">
        <v>42640.775670286501</v>
      </c>
      <c r="AM5" s="9">
        <v>4066.8454811821898</v>
      </c>
      <c r="AN5" s="9">
        <v>10</v>
      </c>
      <c r="AO5" s="9">
        <v>10</v>
      </c>
      <c r="AP5" s="9">
        <v>48158.609149690899</v>
      </c>
      <c r="AQ5" s="9">
        <v>41953.793012553499</v>
      </c>
      <c r="AR5" s="9">
        <v>10</v>
      </c>
      <c r="AS5" s="9">
        <v>2156.17964078155</v>
      </c>
      <c r="AT5" s="9">
        <v>2963.3783324148299</v>
      </c>
      <c r="AU5" s="9">
        <v>35058.104847643401</v>
      </c>
      <c r="AV5" s="9">
        <v>7100.9558124511004</v>
      </c>
      <c r="AW5" s="9">
        <v>4148.9280464088797</v>
      </c>
      <c r="AX5" s="9">
        <v>14569.5292259044</v>
      </c>
      <c r="AY5" s="9">
        <v>620.49981490976404</v>
      </c>
      <c r="AZ5" s="9">
        <v>7866.3359645180299</v>
      </c>
      <c r="BA5" s="48">
        <v>10362.989307776101</v>
      </c>
      <c r="BB5" s="48">
        <v>7990.96163430254</v>
      </c>
      <c r="BC5" s="48">
        <v>1326.0215537490201</v>
      </c>
      <c r="BD5" s="48">
        <v>4608.4511239557096</v>
      </c>
      <c r="BE5" s="48">
        <v>89.323577382111793</v>
      </c>
      <c r="BF5" s="48">
        <v>2965.1378413592602</v>
      </c>
      <c r="BG5" s="48">
        <v>2316.27223952964</v>
      </c>
      <c r="BH5" s="48">
        <v>1031.3501023405399</v>
      </c>
      <c r="BI5" s="9">
        <v>1862.5108529715201</v>
      </c>
      <c r="BJ5" s="48">
        <v>2661.5896701205102</v>
      </c>
      <c r="BK5" s="48">
        <v>3045.23111265119</v>
      </c>
      <c r="BL5" s="9">
        <v>4228.5570733439699</v>
      </c>
      <c r="BM5" s="9">
        <v>3556.72340663757</v>
      </c>
      <c r="BN5" s="9">
        <v>1498.54214446779</v>
      </c>
      <c r="BO5" s="9">
        <v>11719.725081860901</v>
      </c>
      <c r="BP5" s="9">
        <v>11381.3385848217</v>
      </c>
      <c r="BQ5" s="9">
        <v>5040.8494666870201</v>
      </c>
      <c r="BR5" s="9">
        <v>9542.0000725420196</v>
      </c>
      <c r="BS5" s="9">
        <v>6582.9999147437202</v>
      </c>
    </row>
    <row r="6" spans="1:71" x14ac:dyDescent="0.55000000000000004">
      <c r="A6">
        <v>22.029097305127301</v>
      </c>
      <c r="B6" s="9">
        <v>16414.8025058817</v>
      </c>
      <c r="C6" s="9">
        <v>2548.30741639187</v>
      </c>
      <c r="D6" s="9">
        <v>131422.38790416901</v>
      </c>
      <c r="E6" s="48">
        <v>82783.511446834702</v>
      </c>
      <c r="F6" s="9">
        <v>3758.5737590479698</v>
      </c>
      <c r="G6" s="9">
        <v>33544.301523185801</v>
      </c>
      <c r="H6" s="9">
        <v>8116.5347657227903</v>
      </c>
      <c r="I6" s="48">
        <v>10</v>
      </c>
      <c r="J6" s="9">
        <v>10</v>
      </c>
      <c r="K6" s="9">
        <v>5282.27876266362</v>
      </c>
      <c r="L6" s="9">
        <v>1440.27827000864</v>
      </c>
      <c r="M6" s="9">
        <v>10817.7381468889</v>
      </c>
      <c r="N6" s="9">
        <v>1101.97389622898</v>
      </c>
      <c r="O6" s="9">
        <v>8600.5372668880591</v>
      </c>
      <c r="P6" s="48">
        <v>20489.0221927616</v>
      </c>
      <c r="Q6" s="9">
        <v>22770.638398060801</v>
      </c>
      <c r="R6" s="9">
        <v>9319.9776585093496</v>
      </c>
      <c r="S6" s="9">
        <v>979.94930459815998</v>
      </c>
      <c r="T6" s="9">
        <v>3399.77718615816</v>
      </c>
      <c r="U6" s="9">
        <v>778.85765637116197</v>
      </c>
      <c r="V6" s="9">
        <v>16909.7265352252</v>
      </c>
      <c r="W6" s="9">
        <v>7373.1124013636299</v>
      </c>
      <c r="X6" s="9">
        <v>1944.97236885959</v>
      </c>
      <c r="Y6" s="9">
        <v>7709.1268391102403</v>
      </c>
      <c r="Z6" s="9">
        <v>47861.123758748501</v>
      </c>
      <c r="AA6" s="9">
        <v>1842.5493591269901</v>
      </c>
      <c r="AB6" s="48">
        <v>292.25842953419101</v>
      </c>
      <c r="AC6" s="9">
        <v>10</v>
      </c>
      <c r="AD6" s="9">
        <v>3699.4601409175002</v>
      </c>
      <c r="AE6" s="9">
        <v>10</v>
      </c>
      <c r="AF6" s="9">
        <v>11415.123543896299</v>
      </c>
      <c r="AG6" s="9">
        <v>10</v>
      </c>
      <c r="AH6" s="9">
        <v>10</v>
      </c>
      <c r="AI6" s="9">
        <v>1041.84904791088</v>
      </c>
      <c r="AJ6" s="9">
        <v>5906.6417237446904</v>
      </c>
      <c r="AK6" s="9">
        <v>6684.0180562514497</v>
      </c>
      <c r="AL6" s="9">
        <v>42640.775371425298</v>
      </c>
      <c r="AM6" s="9">
        <v>4066.8452815507098</v>
      </c>
      <c r="AN6" s="9">
        <v>10</v>
      </c>
      <c r="AO6" s="9">
        <v>10</v>
      </c>
      <c r="AP6" s="9">
        <v>48158.607483974898</v>
      </c>
      <c r="AQ6" s="9">
        <v>41953.801024899003</v>
      </c>
      <c r="AR6" s="9">
        <v>10</v>
      </c>
      <c r="AS6" s="9">
        <v>2156.1712989452399</v>
      </c>
      <c r="AT6" s="9">
        <v>2963.36824753471</v>
      </c>
      <c r="AU6" s="9">
        <v>35058.094938028</v>
      </c>
      <c r="AV6" s="9">
        <v>7100.9938653012596</v>
      </c>
      <c r="AW6" s="9">
        <v>4148.9142193104299</v>
      </c>
      <c r="AX6" s="9">
        <v>14569.5299061405</v>
      </c>
      <c r="AY6" s="9">
        <v>620.49787940271801</v>
      </c>
      <c r="AZ6" s="9">
        <v>7866.3373949176103</v>
      </c>
      <c r="BA6" s="48">
        <v>16267.3152138652</v>
      </c>
      <c r="BB6" s="48">
        <v>3399.8011578393398</v>
      </c>
      <c r="BC6" s="48">
        <v>12.857143505473299</v>
      </c>
      <c r="BD6" s="48">
        <v>17.290387811253701</v>
      </c>
      <c r="BE6" s="48">
        <v>4680.4839537302996</v>
      </c>
      <c r="BF6" s="48">
        <v>2706.3338915867698</v>
      </c>
      <c r="BG6" s="48">
        <v>2575.0760556248702</v>
      </c>
      <c r="BH6" s="48">
        <v>10</v>
      </c>
      <c r="BI6" s="9">
        <v>1862.5117832641299</v>
      </c>
      <c r="BJ6" s="48">
        <v>2920.3935756237702</v>
      </c>
      <c r="BK6" s="48">
        <v>3807.7773929923001</v>
      </c>
      <c r="BL6" s="9">
        <v>4228.5569176775698</v>
      </c>
      <c r="BM6" s="9">
        <v>3556.7234164561601</v>
      </c>
      <c r="BN6" s="9">
        <v>1498.54216573757</v>
      </c>
      <c r="BO6" s="9">
        <v>11719.7253122722</v>
      </c>
      <c r="BP6" s="9">
        <v>11381.338595508199</v>
      </c>
      <c r="BQ6" s="9">
        <v>5040.8495917274604</v>
      </c>
      <c r="BR6" s="9">
        <v>9542.0000124311791</v>
      </c>
      <c r="BS6" s="9">
        <v>6583.0001267584603</v>
      </c>
    </row>
    <row r="7" spans="1:71" x14ac:dyDescent="0.55000000000000004">
      <c r="A7">
        <v>22.029097305127301</v>
      </c>
      <c r="B7" s="9">
        <v>16414.801968616499</v>
      </c>
      <c r="C7" s="9">
        <v>2548.30732923304</v>
      </c>
      <c r="D7" s="9">
        <v>131422.389869173</v>
      </c>
      <c r="E7" s="48">
        <v>110.210724144434</v>
      </c>
      <c r="F7" s="9">
        <v>3758.5738876560599</v>
      </c>
      <c r="G7" s="9">
        <v>33544.301870335497</v>
      </c>
      <c r="H7" s="9">
        <v>8116.5344076825704</v>
      </c>
      <c r="I7" s="48">
        <v>82683.300735422396</v>
      </c>
      <c r="J7" s="9">
        <v>10</v>
      </c>
      <c r="K7" s="9">
        <v>5282.2787757874603</v>
      </c>
      <c r="L7" s="9">
        <v>1440.2783797478501</v>
      </c>
      <c r="M7" s="9">
        <v>10817.7385142154</v>
      </c>
      <c r="N7" s="9">
        <v>1101.97373405334</v>
      </c>
      <c r="O7" s="9">
        <v>8600.5372134541594</v>
      </c>
      <c r="P7" s="48">
        <v>20771.281133575802</v>
      </c>
      <c r="Q7" s="9">
        <v>22770.638633046299</v>
      </c>
      <c r="R7" s="9">
        <v>9319.9772097221703</v>
      </c>
      <c r="S7" s="9">
        <v>979.94928757975003</v>
      </c>
      <c r="T7" s="9">
        <v>3399.7772058771702</v>
      </c>
      <c r="U7" s="9">
        <v>778.85788438362704</v>
      </c>
      <c r="V7" s="9">
        <v>16909.726401152999</v>
      </c>
      <c r="W7" s="9">
        <v>7373.1123784466499</v>
      </c>
      <c r="X7" s="9">
        <v>1944.9723547388201</v>
      </c>
      <c r="Y7" s="9">
        <v>7709.1269430838402</v>
      </c>
      <c r="Z7" s="9">
        <v>47861.124202636202</v>
      </c>
      <c r="AA7" s="9">
        <v>1842.5493325098</v>
      </c>
      <c r="AB7" s="48">
        <v>10</v>
      </c>
      <c r="AC7" s="9">
        <v>10</v>
      </c>
      <c r="AD7" s="9">
        <v>3699.4602559394498</v>
      </c>
      <c r="AE7" s="9">
        <v>10</v>
      </c>
      <c r="AF7" s="9">
        <v>11415.1231273503</v>
      </c>
      <c r="AG7" s="9">
        <v>10</v>
      </c>
      <c r="AH7" s="9">
        <v>10</v>
      </c>
      <c r="AI7" s="9">
        <v>1041.8489942690101</v>
      </c>
      <c r="AJ7" s="9">
        <v>5906.6416469402102</v>
      </c>
      <c r="AK7" s="9">
        <v>6684.0182798421602</v>
      </c>
      <c r="AL7" s="9">
        <v>42640.7752182185</v>
      </c>
      <c r="AM7" s="9">
        <v>4066.84537731112</v>
      </c>
      <c r="AN7" s="9">
        <v>10</v>
      </c>
      <c r="AO7" s="9">
        <v>10</v>
      </c>
      <c r="AP7" s="9">
        <v>48158.607553380403</v>
      </c>
      <c r="AQ7" s="9">
        <v>41953.799070572197</v>
      </c>
      <c r="AR7" s="9">
        <v>10</v>
      </c>
      <c r="AS7" s="9">
        <v>2156.1711466540601</v>
      </c>
      <c r="AT7" s="9">
        <v>2963.3681970134799</v>
      </c>
      <c r="AU7" s="9">
        <v>35058.097118045996</v>
      </c>
      <c r="AV7" s="9">
        <v>7100.9944290063204</v>
      </c>
      <c r="AW7" s="9">
        <v>4148.9140610184304</v>
      </c>
      <c r="AX7" s="9">
        <v>14569.5298315608</v>
      </c>
      <c r="AY7" s="9">
        <v>620.49784422148105</v>
      </c>
      <c r="AZ7" s="9">
        <v>7866.3376054667897</v>
      </c>
      <c r="BA7" s="48">
        <v>15326.4173244556</v>
      </c>
      <c r="BB7" s="48">
        <v>4340.6984188351798</v>
      </c>
      <c r="BC7" s="48">
        <v>12.857228395277501</v>
      </c>
      <c r="BD7" s="48">
        <v>958.18775980633302</v>
      </c>
      <c r="BE7" s="48">
        <v>3739.5865989200502</v>
      </c>
      <c r="BF7" s="48">
        <v>2965.7276547084298</v>
      </c>
      <c r="BG7" s="48">
        <v>2315.6821037281902</v>
      </c>
      <c r="BH7" s="48">
        <v>10.000066425799201</v>
      </c>
      <c r="BI7" s="9">
        <v>1862.51156498043</v>
      </c>
      <c r="BJ7" s="48">
        <v>2660.9998327814601</v>
      </c>
      <c r="BK7" s="48">
        <v>4067.1719613284099</v>
      </c>
      <c r="BL7" s="9">
        <v>4228.5569798824199</v>
      </c>
      <c r="BM7" s="9">
        <v>3556.72347216856</v>
      </c>
      <c r="BN7" s="9">
        <v>1498.54217847481</v>
      </c>
      <c r="BO7" s="9">
        <v>11719.7247796916</v>
      </c>
      <c r="BP7" s="9">
        <v>11381.3379737126</v>
      </c>
      <c r="BQ7" s="9">
        <v>5040.8496406705499</v>
      </c>
      <c r="BR7" s="9">
        <v>9541.9998075992207</v>
      </c>
      <c r="BS7" s="9">
        <v>6583.0001494707903</v>
      </c>
    </row>
    <row r="8" spans="1:71" x14ac:dyDescent="0.55000000000000004">
      <c r="A8">
        <v>22.029097305127401</v>
      </c>
      <c r="B8" s="9">
        <v>16414.802249025401</v>
      </c>
      <c r="C8" s="9">
        <v>2548.3074962210999</v>
      </c>
      <c r="D8" s="9">
        <v>131422.38377349501</v>
      </c>
      <c r="E8" s="48">
        <v>12003.585780155599</v>
      </c>
      <c r="F8" s="9">
        <v>3758.5738091929302</v>
      </c>
      <c r="G8" s="9">
        <v>33544.301375841002</v>
      </c>
      <c r="H8" s="9">
        <v>8116.5367674213103</v>
      </c>
      <c r="I8" s="48">
        <v>70789.925713571996</v>
      </c>
      <c r="J8" s="9">
        <v>10</v>
      </c>
      <c r="K8" s="9">
        <v>5282.2792233031196</v>
      </c>
      <c r="L8" s="9">
        <v>1440.2782146398599</v>
      </c>
      <c r="M8" s="9">
        <v>10817.738490604699</v>
      </c>
      <c r="N8" s="9">
        <v>1101.97358136459</v>
      </c>
      <c r="O8" s="9">
        <v>8600.5378573427606</v>
      </c>
      <c r="P8" s="48">
        <v>20450.708099255698</v>
      </c>
      <c r="Q8" s="9">
        <v>22770.637759250501</v>
      </c>
      <c r="R8" s="9">
        <v>9319.9755168442698</v>
      </c>
      <c r="S8" s="9">
        <v>979.95012446226303</v>
      </c>
      <c r="T8" s="9">
        <v>3399.7767345757902</v>
      </c>
      <c r="U8" s="9">
        <v>778.85918511708303</v>
      </c>
      <c r="V8" s="9">
        <v>16909.724033146002</v>
      </c>
      <c r="W8" s="9">
        <v>7373.11375131151</v>
      </c>
      <c r="X8" s="9">
        <v>1944.9768002580099</v>
      </c>
      <c r="Y8" s="9">
        <v>7709.1224837400696</v>
      </c>
      <c r="Z8" s="9">
        <v>47861.120715853998</v>
      </c>
      <c r="AA8" s="9">
        <v>1842.5520970647999</v>
      </c>
      <c r="AB8" s="48">
        <v>330.57872581659399</v>
      </c>
      <c r="AC8" s="9">
        <v>10</v>
      </c>
      <c r="AD8" s="9">
        <v>3699.4613114673498</v>
      </c>
      <c r="AE8" s="9">
        <v>10</v>
      </c>
      <c r="AF8" s="9">
        <v>11415.1204976274</v>
      </c>
      <c r="AG8" s="9">
        <v>10</v>
      </c>
      <c r="AH8" s="9">
        <v>10</v>
      </c>
      <c r="AI8" s="9">
        <v>1041.85238278566</v>
      </c>
      <c r="AJ8" s="9">
        <v>5906.6404383070803</v>
      </c>
      <c r="AK8" s="9">
        <v>6684.0202263339497</v>
      </c>
      <c r="AL8" s="9">
        <v>42640.775935727303</v>
      </c>
      <c r="AM8" s="9">
        <v>4066.8455909264399</v>
      </c>
      <c r="AN8" s="9">
        <v>10</v>
      </c>
      <c r="AO8" s="9">
        <v>10</v>
      </c>
      <c r="AP8" s="9">
        <v>48158.609659790804</v>
      </c>
      <c r="AQ8" s="9">
        <v>41953.790732921902</v>
      </c>
      <c r="AR8" s="9">
        <v>10</v>
      </c>
      <c r="AS8" s="9">
        <v>2156.1799762094201</v>
      </c>
      <c r="AT8" s="9">
        <v>2963.3787053886199</v>
      </c>
      <c r="AU8" s="9">
        <v>35058.106508043602</v>
      </c>
      <c r="AV8" s="9">
        <v>7100.9546273551096</v>
      </c>
      <c r="AW8" s="9">
        <v>4148.9283921797396</v>
      </c>
      <c r="AX8" s="9">
        <v>14569.529049384701</v>
      </c>
      <c r="AY8" s="9">
        <v>620.49991169723705</v>
      </c>
      <c r="AZ8" s="9">
        <v>7866.3354618386302</v>
      </c>
      <c r="BA8" s="48">
        <v>12935.4114797561</v>
      </c>
      <c r="BB8" s="48">
        <v>5041.6890643418701</v>
      </c>
      <c r="BC8" s="48">
        <v>1702.8710535508801</v>
      </c>
      <c r="BD8" s="48">
        <v>1659.1792605052699</v>
      </c>
      <c r="BE8" s="48">
        <v>3038.5962020491502</v>
      </c>
      <c r="BF8" s="48">
        <v>2701.9999042900699</v>
      </c>
      <c r="BG8" s="48">
        <v>2579.41124463497</v>
      </c>
      <c r="BH8" s="48">
        <v>1324.45525127817</v>
      </c>
      <c r="BI8" s="9">
        <v>1862.5112912868401</v>
      </c>
      <c r="BJ8" s="48">
        <v>2924.7276351139599</v>
      </c>
      <c r="BK8" s="48">
        <v>2488.9855138749299</v>
      </c>
      <c r="BL8" s="9">
        <v>4228.5569675441002</v>
      </c>
      <c r="BM8" s="9">
        <v>3556.7234325570998</v>
      </c>
      <c r="BN8" s="9">
        <v>1498.5421311039499</v>
      </c>
      <c r="BO8" s="9">
        <v>11719.725025547201</v>
      </c>
      <c r="BP8" s="9">
        <v>11381.338502533001</v>
      </c>
      <c r="BQ8" s="9">
        <v>5040.8493714350197</v>
      </c>
      <c r="BR8" s="9">
        <v>9541.9999449812094</v>
      </c>
      <c r="BS8" s="9">
        <v>6583.0000972903099</v>
      </c>
    </row>
    <row r="9" spans="1:71" x14ac:dyDescent="0.55000000000000004">
      <c r="A9">
        <v>22.029097305127401</v>
      </c>
      <c r="B9" s="9">
        <v>16414.799901529099</v>
      </c>
      <c r="C9" s="9">
        <v>2548.3077739342102</v>
      </c>
      <c r="D9" s="9">
        <v>131422.38300463601</v>
      </c>
      <c r="E9" s="48">
        <v>42946.088505906599</v>
      </c>
      <c r="F9" s="9">
        <v>3758.5743001868</v>
      </c>
      <c r="G9" s="9">
        <v>33544.301285123896</v>
      </c>
      <c r="H9" s="9">
        <v>8116.5373973097603</v>
      </c>
      <c r="I9" s="48">
        <v>39847.423144023698</v>
      </c>
      <c r="J9" s="9">
        <v>10</v>
      </c>
      <c r="K9" s="9">
        <v>5282.2796104386498</v>
      </c>
      <c r="L9" s="9">
        <v>1440.27835127244</v>
      </c>
      <c r="M9" s="9">
        <v>10817.740092319</v>
      </c>
      <c r="N9" s="9">
        <v>1101.9737022859699</v>
      </c>
      <c r="O9" s="9">
        <v>8600.5386768678109</v>
      </c>
      <c r="P9" s="48">
        <v>20771.286392873801</v>
      </c>
      <c r="Q9" s="9">
        <v>22770.638132980101</v>
      </c>
      <c r="R9" s="9">
        <v>9319.9750795491891</v>
      </c>
      <c r="S9" s="9">
        <v>979.950121740452</v>
      </c>
      <c r="T9" s="9">
        <v>3399.7769344230501</v>
      </c>
      <c r="U9" s="9">
        <v>778.859288318533</v>
      </c>
      <c r="V9" s="9">
        <v>16909.723603341201</v>
      </c>
      <c r="W9" s="9">
        <v>7373.1138355639996</v>
      </c>
      <c r="X9" s="9">
        <v>1944.97676518346</v>
      </c>
      <c r="Y9" s="9">
        <v>7709.1225902895803</v>
      </c>
      <c r="Z9" s="9">
        <v>47861.121882127198</v>
      </c>
      <c r="AA9" s="9">
        <v>1842.5521298583899</v>
      </c>
      <c r="AB9" s="48">
        <v>10</v>
      </c>
      <c r="AC9" s="9">
        <v>10</v>
      </c>
      <c r="AD9" s="9">
        <v>3699.4615696711699</v>
      </c>
      <c r="AE9" s="9">
        <v>10</v>
      </c>
      <c r="AF9" s="9">
        <v>11415.120699835299</v>
      </c>
      <c r="AG9" s="9">
        <v>10</v>
      </c>
      <c r="AH9" s="9">
        <v>10</v>
      </c>
      <c r="AI9" s="9">
        <v>1041.8522777676999</v>
      </c>
      <c r="AJ9" s="9">
        <v>5906.6403145539098</v>
      </c>
      <c r="AK9" s="9">
        <v>6684.0200171400902</v>
      </c>
      <c r="AL9" s="9">
        <v>42640.7761127622</v>
      </c>
      <c r="AM9" s="9">
        <v>4066.8455555088199</v>
      </c>
      <c r="AN9" s="9">
        <v>10</v>
      </c>
      <c r="AO9" s="9">
        <v>10</v>
      </c>
      <c r="AP9" s="9">
        <v>48158.609199420302</v>
      </c>
      <c r="AQ9" s="9">
        <v>41953.7917141125</v>
      </c>
      <c r="AR9" s="9">
        <v>10</v>
      </c>
      <c r="AS9" s="9">
        <v>2156.1795760602899</v>
      </c>
      <c r="AT9" s="9">
        <v>2963.3782312313601</v>
      </c>
      <c r="AU9" s="9">
        <v>35058.106170694598</v>
      </c>
      <c r="AV9" s="9">
        <v>7100.9563678512204</v>
      </c>
      <c r="AW9" s="9">
        <v>4148.9277956911601</v>
      </c>
      <c r="AX9" s="9">
        <v>14569.5291042228</v>
      </c>
      <c r="AY9" s="9">
        <v>620.49982827886697</v>
      </c>
      <c r="AZ9" s="9">
        <v>7866.3356715125801</v>
      </c>
      <c r="BA9" s="48">
        <v>7965.53082270296</v>
      </c>
      <c r="BB9" s="48">
        <v>8048.5263783006903</v>
      </c>
      <c r="BC9" s="48">
        <v>3665.9133825086101</v>
      </c>
      <c r="BD9" s="48">
        <v>4666.0168687936002</v>
      </c>
      <c r="BE9" s="48">
        <v>31.7590792013822</v>
      </c>
      <c r="BF9" s="48">
        <v>2701.9998883606099</v>
      </c>
      <c r="BG9" s="48">
        <v>2579.4118190227</v>
      </c>
      <c r="BH9" s="48">
        <v>2851.2659132345502</v>
      </c>
      <c r="BI9" s="9">
        <v>1862.5114820741401</v>
      </c>
      <c r="BJ9" s="48">
        <v>2924.72764624827</v>
      </c>
      <c r="BK9" s="48">
        <v>962.17418483784604</v>
      </c>
      <c r="BL9" s="9">
        <v>4228.5570069916203</v>
      </c>
      <c r="BM9" s="9">
        <v>3556.7235816237398</v>
      </c>
      <c r="BN9" s="9">
        <v>1498.5421872715499</v>
      </c>
      <c r="BO9" s="9">
        <v>11719.724924898401</v>
      </c>
      <c r="BP9" s="9">
        <v>11381.3383423865</v>
      </c>
      <c r="BQ9" s="9">
        <v>5040.8494109983603</v>
      </c>
      <c r="BR9" s="9">
        <v>9541.9999307776507</v>
      </c>
      <c r="BS9" s="9">
        <v>6582.9998340994798</v>
      </c>
    </row>
    <row r="10" spans="1:71" x14ac:dyDescent="0.55000000000000004">
      <c r="A10">
        <v>22.029097305127401</v>
      </c>
      <c r="B10" s="9">
        <v>16414.807529238798</v>
      </c>
      <c r="C10" s="9">
        <v>2548.3071100687698</v>
      </c>
      <c r="D10" s="9">
        <v>131422.38550254601</v>
      </c>
      <c r="E10" s="48">
        <v>66006.051649558794</v>
      </c>
      <c r="F10" s="9">
        <v>3758.57253859414</v>
      </c>
      <c r="G10" s="9">
        <v>33544.302268984597</v>
      </c>
      <c r="H10" s="9">
        <v>8116.5360430006704</v>
      </c>
      <c r="I10" s="48">
        <v>16787.4601164265</v>
      </c>
      <c r="J10" s="9">
        <v>10</v>
      </c>
      <c r="K10" s="9">
        <v>5282.2781561027496</v>
      </c>
      <c r="L10" s="9">
        <v>1440.27782570208</v>
      </c>
      <c r="M10" s="9">
        <v>10817.7355450829</v>
      </c>
      <c r="N10" s="9">
        <v>1101.9733432148901</v>
      </c>
      <c r="O10" s="9">
        <v>8600.5364629679898</v>
      </c>
      <c r="P10" s="48">
        <v>20720.159207747201</v>
      </c>
      <c r="Q10" s="9">
        <v>22770.638249840398</v>
      </c>
      <c r="R10" s="9">
        <v>9319.9760433498504</v>
      </c>
      <c r="S10" s="9">
        <v>979.95012200154895</v>
      </c>
      <c r="T10" s="9">
        <v>3399.7762341852099</v>
      </c>
      <c r="U10" s="9">
        <v>778.85924953924098</v>
      </c>
      <c r="V10" s="9">
        <v>16909.724412436099</v>
      </c>
      <c r="W10" s="9">
        <v>7373.1135127117204</v>
      </c>
      <c r="X10" s="9">
        <v>1944.9768491796699</v>
      </c>
      <c r="Y10" s="9">
        <v>7709.1221599501296</v>
      </c>
      <c r="Z10" s="9">
        <v>47861.122388778102</v>
      </c>
      <c r="AA10" s="9">
        <v>1842.55217631806</v>
      </c>
      <c r="AB10" s="48">
        <v>61.125107869713702</v>
      </c>
      <c r="AC10" s="9">
        <v>10</v>
      </c>
      <c r="AD10" s="9">
        <v>3699.4613151920698</v>
      </c>
      <c r="AE10" s="9">
        <v>10</v>
      </c>
      <c r="AF10" s="9">
        <v>11415.1212383122</v>
      </c>
      <c r="AG10" s="9">
        <v>10</v>
      </c>
      <c r="AH10" s="9">
        <v>10</v>
      </c>
      <c r="AI10" s="9">
        <v>1041.8523975780399</v>
      </c>
      <c r="AJ10" s="9">
        <v>5906.6404752971002</v>
      </c>
      <c r="AK10" s="9">
        <v>6684.0199504345201</v>
      </c>
      <c r="AL10" s="9">
        <v>42640.775942419903</v>
      </c>
      <c r="AM10" s="9">
        <v>4066.84562754739</v>
      </c>
      <c r="AN10" s="9">
        <v>10</v>
      </c>
      <c r="AO10" s="9">
        <v>10</v>
      </c>
      <c r="AP10" s="9">
        <v>48158.609064302902</v>
      </c>
      <c r="AQ10" s="9">
        <v>41953.793224109897</v>
      </c>
      <c r="AR10" s="9">
        <v>10</v>
      </c>
      <c r="AS10" s="9">
        <v>2156.1799412598202</v>
      </c>
      <c r="AT10" s="9">
        <v>2963.37865324206</v>
      </c>
      <c r="AU10" s="9">
        <v>35058.103947010699</v>
      </c>
      <c r="AV10" s="9">
        <v>7100.9543612592097</v>
      </c>
      <c r="AW10" s="9">
        <v>4148.9286318363602</v>
      </c>
      <c r="AX10" s="9">
        <v>14569.529150968499</v>
      </c>
      <c r="AY10" s="9">
        <v>620.49990588425203</v>
      </c>
      <c r="AZ10" s="9">
        <v>7866.335984329</v>
      </c>
      <c r="BA10" s="48">
        <v>11596.8295029896</v>
      </c>
      <c r="BB10" s="48">
        <v>8070.2854018942999</v>
      </c>
      <c r="BC10" s="48">
        <v>12.858381434584</v>
      </c>
      <c r="BD10" s="48">
        <v>4687.7748706171797</v>
      </c>
      <c r="BE10" s="48">
        <v>10</v>
      </c>
      <c r="BF10" s="48">
        <v>2701.9999135388998</v>
      </c>
      <c r="BG10" s="48">
        <v>2579.4103181058099</v>
      </c>
      <c r="BH10" s="48">
        <v>10.000963637709599</v>
      </c>
      <c r="BI10" s="9">
        <v>1862.51091381166</v>
      </c>
      <c r="BJ10" s="48">
        <v>2924.7276594539599</v>
      </c>
      <c r="BK10" s="48">
        <v>3803.44187607099</v>
      </c>
      <c r="BL10" s="9">
        <v>4228.5571097971997</v>
      </c>
      <c r="BM10" s="9">
        <v>3556.7234236432901</v>
      </c>
      <c r="BN10" s="9">
        <v>1498.54215705257</v>
      </c>
      <c r="BO10" s="9">
        <v>11719.725128514199</v>
      </c>
      <c r="BP10" s="9">
        <v>11381.3385389614</v>
      </c>
      <c r="BQ10" s="9">
        <v>5040.8493918839204</v>
      </c>
      <c r="BR10" s="9">
        <v>9542.0000709464402</v>
      </c>
      <c r="BS10" s="9">
        <v>6583.0002332227896</v>
      </c>
    </row>
    <row r="11" spans="1:71" x14ac:dyDescent="0.55000000000000004">
      <c r="A11">
        <v>22.029097305127401</v>
      </c>
      <c r="B11" s="9">
        <v>16414.803362431201</v>
      </c>
      <c r="C11" s="9">
        <v>2548.3072941083301</v>
      </c>
      <c r="D11" s="9">
        <v>131422.38863179</v>
      </c>
      <c r="E11" s="48">
        <v>82783.511384890997</v>
      </c>
      <c r="F11" s="9">
        <v>3758.5735066184998</v>
      </c>
      <c r="G11" s="9">
        <v>33544.301603455999</v>
      </c>
      <c r="H11" s="9">
        <v>8116.53424639483</v>
      </c>
      <c r="I11" s="48">
        <v>10</v>
      </c>
      <c r="J11" s="9">
        <v>10</v>
      </c>
      <c r="K11" s="9">
        <v>5282.2787015773301</v>
      </c>
      <c r="L11" s="9">
        <v>1440.2782950298599</v>
      </c>
      <c r="M11" s="9">
        <v>10817.7373632582</v>
      </c>
      <c r="N11" s="9">
        <v>1101.97381484926</v>
      </c>
      <c r="O11" s="9">
        <v>8600.5368567464793</v>
      </c>
      <c r="P11" s="48">
        <v>20769.780581655501</v>
      </c>
      <c r="Q11" s="9">
        <v>22770.638124288598</v>
      </c>
      <c r="R11" s="9">
        <v>9319.9768294432306</v>
      </c>
      <c r="S11" s="9">
        <v>979.94922422690695</v>
      </c>
      <c r="T11" s="9">
        <v>3399.7771844898398</v>
      </c>
      <c r="U11" s="9">
        <v>778.85744489587103</v>
      </c>
      <c r="V11" s="9">
        <v>16909.725869561102</v>
      </c>
      <c r="W11" s="9">
        <v>7373.1120725092596</v>
      </c>
      <c r="X11" s="9">
        <v>1944.9720452305201</v>
      </c>
      <c r="Y11" s="9">
        <v>7709.1271658083497</v>
      </c>
      <c r="Z11" s="9">
        <v>47861.123836399704</v>
      </c>
      <c r="AA11" s="9">
        <v>1842.5491514533101</v>
      </c>
      <c r="AB11" s="48">
        <v>11.501705234017599</v>
      </c>
      <c r="AC11" s="9">
        <v>10</v>
      </c>
      <c r="AD11" s="9">
        <v>3699.4601485786998</v>
      </c>
      <c r="AE11" s="9">
        <v>10</v>
      </c>
      <c r="AF11" s="9">
        <v>11415.1229087548</v>
      </c>
      <c r="AG11" s="9">
        <v>10</v>
      </c>
      <c r="AH11" s="9">
        <v>10</v>
      </c>
      <c r="AI11" s="9">
        <v>1041.8488638038</v>
      </c>
      <c r="AJ11" s="9">
        <v>5906.6416218997101</v>
      </c>
      <c r="AK11" s="9">
        <v>6684.0182576220404</v>
      </c>
      <c r="AL11" s="9">
        <v>42640.775519767303</v>
      </c>
      <c r="AM11" s="9">
        <v>4066.8453072530501</v>
      </c>
      <c r="AN11" s="9">
        <v>10</v>
      </c>
      <c r="AO11" s="9">
        <v>10</v>
      </c>
      <c r="AP11" s="9">
        <v>48158.607476150799</v>
      </c>
      <c r="AQ11" s="9">
        <v>41953.798360959503</v>
      </c>
      <c r="AR11" s="9">
        <v>10</v>
      </c>
      <c r="AS11" s="9">
        <v>2156.1709151237701</v>
      </c>
      <c r="AT11" s="9">
        <v>2963.3678173585499</v>
      </c>
      <c r="AU11" s="9">
        <v>35058.097576672997</v>
      </c>
      <c r="AV11" s="9">
        <v>7100.9955588037101</v>
      </c>
      <c r="AW11" s="9">
        <v>4148.9135449215601</v>
      </c>
      <c r="AX11" s="9">
        <v>14569.5298268473</v>
      </c>
      <c r="AY11" s="9">
        <v>620.49777207582997</v>
      </c>
      <c r="AZ11" s="9">
        <v>7866.3374232593496</v>
      </c>
      <c r="BA11" s="48">
        <v>9782.7419113836095</v>
      </c>
      <c r="BB11" s="48">
        <v>6557.0391649103703</v>
      </c>
      <c r="BC11" s="48">
        <v>3340.1927388579602</v>
      </c>
      <c r="BD11" s="48">
        <v>3174.52804706287</v>
      </c>
      <c r="BE11" s="48">
        <v>1523.2460738570201</v>
      </c>
      <c r="BF11" s="48">
        <v>2717.3348466227499</v>
      </c>
      <c r="BG11" s="48">
        <v>2564.0747710043001</v>
      </c>
      <c r="BH11" s="48">
        <v>2597.92766556877</v>
      </c>
      <c r="BI11" s="9">
        <v>1862.5116328803699</v>
      </c>
      <c r="BJ11" s="48">
        <v>2909.3923396646301</v>
      </c>
      <c r="BK11" s="48">
        <v>1230.85191752789</v>
      </c>
      <c r="BL11" s="9">
        <v>4228.5569670066398</v>
      </c>
      <c r="BM11" s="9">
        <v>3556.7233225817099</v>
      </c>
      <c r="BN11" s="9">
        <v>1498.5421444569599</v>
      </c>
      <c r="BO11" s="9">
        <v>11719.7247766604</v>
      </c>
      <c r="BP11" s="9">
        <v>11381.338553490599</v>
      </c>
      <c r="BQ11" s="9">
        <v>5040.8496355427196</v>
      </c>
      <c r="BR11" s="9">
        <v>9542.0001040581792</v>
      </c>
      <c r="BS11" s="9">
        <v>6583.0002800354896</v>
      </c>
    </row>
    <row r="12" spans="1:71" x14ac:dyDescent="0.55000000000000004">
      <c r="A12">
        <v>22.029097305127401</v>
      </c>
      <c r="B12" s="9">
        <v>16414.802571144101</v>
      </c>
      <c r="C12" s="9">
        <v>2548.3075989846302</v>
      </c>
      <c r="D12" s="9">
        <v>131422.384915003</v>
      </c>
      <c r="E12" s="48">
        <v>82783.511428771497</v>
      </c>
      <c r="F12" s="9">
        <v>3758.5737118218399</v>
      </c>
      <c r="G12" s="9">
        <v>33544.3012943387</v>
      </c>
      <c r="H12" s="9">
        <v>8116.5365759214301</v>
      </c>
      <c r="I12" s="48">
        <v>10</v>
      </c>
      <c r="J12" s="9">
        <v>10</v>
      </c>
      <c r="K12" s="9">
        <v>5282.2790915487203</v>
      </c>
      <c r="L12" s="9">
        <v>1440.2781146674499</v>
      </c>
      <c r="M12" s="9">
        <v>10817.7386841803</v>
      </c>
      <c r="N12" s="9">
        <v>1101.9734244506801</v>
      </c>
      <c r="O12" s="9">
        <v>8600.5380773363395</v>
      </c>
      <c r="P12" s="48">
        <v>20771.2852316715</v>
      </c>
      <c r="Q12" s="9">
        <v>22770.637982383199</v>
      </c>
      <c r="R12" s="9">
        <v>9319.97580423824</v>
      </c>
      <c r="S12" s="9">
        <v>979.95012659100701</v>
      </c>
      <c r="T12" s="9">
        <v>3399.7765392814699</v>
      </c>
      <c r="U12" s="9">
        <v>778.85912430497501</v>
      </c>
      <c r="V12" s="9">
        <v>16909.724109517399</v>
      </c>
      <c r="W12" s="9">
        <v>7373.11360013387</v>
      </c>
      <c r="X12" s="9">
        <v>1944.9770122326399</v>
      </c>
      <c r="Y12" s="9">
        <v>7709.1219274135201</v>
      </c>
      <c r="Z12" s="9">
        <v>47861.121998930998</v>
      </c>
      <c r="AA12" s="9">
        <v>1842.55229346839</v>
      </c>
      <c r="AB12" s="48">
        <v>10</v>
      </c>
      <c r="AC12" s="9">
        <v>10</v>
      </c>
      <c r="AD12" s="9">
        <v>3699.46146828059</v>
      </c>
      <c r="AE12" s="9">
        <v>10</v>
      </c>
      <c r="AF12" s="9">
        <v>11415.121390934501</v>
      </c>
      <c r="AG12" s="9">
        <v>10</v>
      </c>
      <c r="AH12" s="9">
        <v>10</v>
      </c>
      <c r="AI12" s="9">
        <v>1041.8523855011899</v>
      </c>
      <c r="AJ12" s="9">
        <v>5906.6403925777304</v>
      </c>
      <c r="AK12" s="9">
        <v>6684.0199178761204</v>
      </c>
      <c r="AL12" s="9">
        <v>42640.776213778801</v>
      </c>
      <c r="AM12" s="9">
        <v>4066.8456383545999</v>
      </c>
      <c r="AN12" s="9">
        <v>10</v>
      </c>
      <c r="AO12" s="9">
        <v>10</v>
      </c>
      <c r="AP12" s="9">
        <v>48158.608637807898</v>
      </c>
      <c r="AQ12" s="9">
        <v>41953.793394195804</v>
      </c>
      <c r="AR12" s="9">
        <v>10</v>
      </c>
      <c r="AS12" s="9">
        <v>2156.1799608604902</v>
      </c>
      <c r="AT12" s="9">
        <v>2963.3786259655599</v>
      </c>
      <c r="AU12" s="9">
        <v>35058.103773670999</v>
      </c>
      <c r="AV12" s="9">
        <v>7100.9547340688996</v>
      </c>
      <c r="AW12" s="9">
        <v>4148.9283814010196</v>
      </c>
      <c r="AX12" s="9">
        <v>14569.528938446199</v>
      </c>
      <c r="AY12" s="9">
        <v>620.49990565298401</v>
      </c>
      <c r="AZ12" s="9">
        <v>7866.3361698865201</v>
      </c>
      <c r="BA12" s="48">
        <v>16187.6134994438</v>
      </c>
      <c r="BB12" s="48">
        <v>3479.4844433825701</v>
      </c>
      <c r="BC12" s="48">
        <v>12.873679517612301</v>
      </c>
      <c r="BD12" s="48">
        <v>96.974370069165602</v>
      </c>
      <c r="BE12" s="48">
        <v>4600.8009882351298</v>
      </c>
      <c r="BF12" s="48">
        <v>2701.9999375183102</v>
      </c>
      <c r="BG12" s="48">
        <v>2579.4110959670602</v>
      </c>
      <c r="BH12" s="48">
        <v>10.012861236237001</v>
      </c>
      <c r="BI12" s="9">
        <v>1862.51110419986</v>
      </c>
      <c r="BJ12" s="48">
        <v>2924.7273103930602</v>
      </c>
      <c r="BK12" s="48">
        <v>3803.42886253711</v>
      </c>
      <c r="BL12" s="9">
        <v>4228.5569624084701</v>
      </c>
      <c r="BM12" s="9">
        <v>3556.7236346224699</v>
      </c>
      <c r="BN12" s="9">
        <v>1498.54209611433</v>
      </c>
      <c r="BO12" s="9">
        <v>11719.724870768599</v>
      </c>
      <c r="BP12" s="9">
        <v>11381.338401459399</v>
      </c>
      <c r="BQ12" s="9">
        <v>5040.8494282256197</v>
      </c>
      <c r="BR12" s="9">
        <v>9542.0000420061897</v>
      </c>
      <c r="BS12" s="9">
        <v>6583.0000542446196</v>
      </c>
    </row>
    <row r="13" spans="1:71" x14ac:dyDescent="0.55000000000000004">
      <c r="A13">
        <v>22.029097305127401</v>
      </c>
      <c r="B13" s="9">
        <v>16414.802818335102</v>
      </c>
      <c r="C13" s="9">
        <v>2548.3076130118502</v>
      </c>
      <c r="D13" s="9">
        <v>131422.38499206901</v>
      </c>
      <c r="E13" s="48">
        <v>82783.512203865903</v>
      </c>
      <c r="F13" s="9">
        <v>3758.57363940802</v>
      </c>
      <c r="G13" s="9">
        <v>33544.301192574298</v>
      </c>
      <c r="H13" s="9">
        <v>8116.5368232781102</v>
      </c>
      <c r="I13" s="48">
        <v>10</v>
      </c>
      <c r="J13" s="9">
        <v>10</v>
      </c>
      <c r="K13" s="9">
        <v>5282.2788897586097</v>
      </c>
      <c r="L13" s="9">
        <v>1440.2781378659599</v>
      </c>
      <c r="M13" s="9">
        <v>10817.738298574501</v>
      </c>
      <c r="N13" s="9">
        <v>1101.97342393947</v>
      </c>
      <c r="O13" s="9">
        <v>8600.5378814746291</v>
      </c>
      <c r="P13" s="48">
        <v>10187.141734986901</v>
      </c>
      <c r="Q13" s="9">
        <v>22770.638350783898</v>
      </c>
      <c r="R13" s="9">
        <v>9319.9762997968392</v>
      </c>
      <c r="S13" s="9">
        <v>979.95006705786705</v>
      </c>
      <c r="T13" s="9">
        <v>3399.7765016006201</v>
      </c>
      <c r="U13" s="9">
        <v>778.85917027775895</v>
      </c>
      <c r="V13" s="9">
        <v>16909.725139670601</v>
      </c>
      <c r="W13" s="9">
        <v>7373.1133074507998</v>
      </c>
      <c r="X13" s="9">
        <v>1944.97695220272</v>
      </c>
      <c r="Y13" s="9">
        <v>7709.1222834522396</v>
      </c>
      <c r="Z13" s="9">
        <v>47861.122485781802</v>
      </c>
      <c r="AA13" s="9">
        <v>1842.552154647</v>
      </c>
      <c r="AB13" s="48">
        <v>10594.142185999301</v>
      </c>
      <c r="AC13" s="9">
        <v>10</v>
      </c>
      <c r="AD13" s="9">
        <v>3699.4613813748201</v>
      </c>
      <c r="AE13" s="9">
        <v>10</v>
      </c>
      <c r="AF13" s="9">
        <v>11415.1221460333</v>
      </c>
      <c r="AG13" s="9">
        <v>10</v>
      </c>
      <c r="AH13" s="9">
        <v>10</v>
      </c>
      <c r="AI13" s="9">
        <v>1041.85243237445</v>
      </c>
      <c r="AJ13" s="9">
        <v>5906.6404071462603</v>
      </c>
      <c r="AK13" s="9">
        <v>6684.0194233634702</v>
      </c>
      <c r="AL13" s="9">
        <v>42640.776305507803</v>
      </c>
      <c r="AM13" s="9">
        <v>4066.8455910021298</v>
      </c>
      <c r="AN13" s="9">
        <v>10</v>
      </c>
      <c r="AO13" s="9">
        <v>10</v>
      </c>
      <c r="AP13" s="9">
        <v>48158.608590449403</v>
      </c>
      <c r="AQ13" s="9">
        <v>41953.794939827603</v>
      </c>
      <c r="AR13" s="9">
        <v>10</v>
      </c>
      <c r="AS13" s="9">
        <v>2156.1799613460798</v>
      </c>
      <c r="AT13" s="9">
        <v>2963.3787148553702</v>
      </c>
      <c r="AU13" s="9">
        <v>35058.101719855498</v>
      </c>
      <c r="AV13" s="9">
        <v>7100.9543651073</v>
      </c>
      <c r="AW13" s="9">
        <v>4148.9285635486804</v>
      </c>
      <c r="AX13" s="9">
        <v>14569.529177971401</v>
      </c>
      <c r="AY13" s="9">
        <v>620.49990791725395</v>
      </c>
      <c r="AZ13" s="9">
        <v>7866.3364433696097</v>
      </c>
      <c r="BA13" s="48">
        <v>11596.829603447501</v>
      </c>
      <c r="BB13" s="48">
        <v>8070.2852406705097</v>
      </c>
      <c r="BC13" s="48">
        <v>12.8571428038998</v>
      </c>
      <c r="BD13" s="48">
        <v>4687.77526790719</v>
      </c>
      <c r="BE13" s="48">
        <v>10</v>
      </c>
      <c r="BF13" s="48">
        <v>2701.99989234239</v>
      </c>
      <c r="BG13" s="48">
        <v>2579.4109305257002</v>
      </c>
      <c r="BH13" s="48">
        <v>10</v>
      </c>
      <c r="BI13" s="9">
        <v>1862.5111084815301</v>
      </c>
      <c r="BJ13" s="48">
        <v>2924.7273240945501</v>
      </c>
      <c r="BK13" s="48">
        <v>3803.4418254269599</v>
      </c>
      <c r="BL13" s="9">
        <v>4228.5569327103103</v>
      </c>
      <c r="BM13" s="9">
        <v>3556.7235872995302</v>
      </c>
      <c r="BN13" s="9">
        <v>1498.54214378243</v>
      </c>
      <c r="BO13" s="9">
        <v>11719.7251058329</v>
      </c>
      <c r="BP13" s="9">
        <v>11381.338289135099</v>
      </c>
      <c r="BQ13" s="9">
        <v>5040.8496352725797</v>
      </c>
      <c r="BR13" s="9">
        <v>9542.0002444516504</v>
      </c>
      <c r="BS13" s="9">
        <v>6582.9998279952697</v>
      </c>
    </row>
    <row r="14" spans="1:71" x14ac:dyDescent="0.55000000000000004">
      <c r="A14">
        <v>22.0290973051275</v>
      </c>
      <c r="B14" s="9">
        <v>16414.802527828</v>
      </c>
      <c r="C14" s="9">
        <v>2548.3072943734401</v>
      </c>
      <c r="D14" s="9">
        <v>131422.388568697</v>
      </c>
      <c r="E14" s="48">
        <v>7560.4574829148896</v>
      </c>
      <c r="F14" s="9">
        <v>3758.5736099790302</v>
      </c>
      <c r="G14" s="9">
        <v>33544.301788054501</v>
      </c>
      <c r="H14" s="9">
        <v>8116.5343598468098</v>
      </c>
      <c r="I14" s="48">
        <v>75233.0541919018</v>
      </c>
      <c r="J14" s="9">
        <v>10</v>
      </c>
      <c r="K14" s="9">
        <v>5282.2788851967498</v>
      </c>
      <c r="L14" s="9">
        <v>1440.2782098422399</v>
      </c>
      <c r="M14" s="9">
        <v>10817.7380533542</v>
      </c>
      <c r="N14" s="9">
        <v>1101.9738031894999</v>
      </c>
      <c r="O14" s="9">
        <v>8600.5370285377994</v>
      </c>
      <c r="P14" s="48">
        <v>20771.2837479259</v>
      </c>
      <c r="Q14" s="9">
        <v>22770.638474935298</v>
      </c>
      <c r="R14" s="9">
        <v>9319.9767072397699</v>
      </c>
      <c r="S14" s="9">
        <v>979.94916686751696</v>
      </c>
      <c r="T14" s="9">
        <v>3399.7771328208401</v>
      </c>
      <c r="U14" s="9">
        <v>778.85771747765102</v>
      </c>
      <c r="V14" s="9">
        <v>16909.7256064352</v>
      </c>
      <c r="W14" s="9">
        <v>7373.1118642435504</v>
      </c>
      <c r="X14" s="9">
        <v>1944.97197830451</v>
      </c>
      <c r="Y14" s="9">
        <v>7709.1279269356301</v>
      </c>
      <c r="Z14" s="9">
        <v>47861.123568797702</v>
      </c>
      <c r="AA14" s="9">
        <v>1842.5489995703199</v>
      </c>
      <c r="AB14" s="48">
        <v>10</v>
      </c>
      <c r="AC14" s="9">
        <v>10</v>
      </c>
      <c r="AD14" s="9">
        <v>3699.4601428869</v>
      </c>
      <c r="AE14" s="9">
        <v>10</v>
      </c>
      <c r="AF14" s="9">
        <v>11415.1229291816</v>
      </c>
      <c r="AG14" s="9">
        <v>10</v>
      </c>
      <c r="AH14" s="9">
        <v>10</v>
      </c>
      <c r="AI14" s="9">
        <v>1041.84880343226</v>
      </c>
      <c r="AJ14" s="9">
        <v>5906.6416050295002</v>
      </c>
      <c r="AK14" s="9">
        <v>6684.0183329846004</v>
      </c>
      <c r="AL14" s="9">
        <v>42640.7755637589</v>
      </c>
      <c r="AM14" s="9">
        <v>4066.84531717246</v>
      </c>
      <c r="AN14" s="9">
        <v>10</v>
      </c>
      <c r="AO14" s="9">
        <v>10</v>
      </c>
      <c r="AP14" s="9">
        <v>48158.607253340298</v>
      </c>
      <c r="AQ14" s="9">
        <v>41953.798807855499</v>
      </c>
      <c r="AR14" s="9">
        <v>10</v>
      </c>
      <c r="AS14" s="9">
        <v>2156.1708453747701</v>
      </c>
      <c r="AT14" s="9">
        <v>2963.3676346993002</v>
      </c>
      <c r="AU14" s="9">
        <v>35058.097886720701</v>
      </c>
      <c r="AV14" s="9">
        <v>7100.9960778811001</v>
      </c>
      <c r="AW14" s="9">
        <v>4148.9133112091604</v>
      </c>
      <c r="AX14" s="9">
        <v>14569.5297877257</v>
      </c>
      <c r="AY14" s="9">
        <v>620.49774689788001</v>
      </c>
      <c r="AZ14" s="9">
        <v>7866.3374331728901</v>
      </c>
      <c r="BA14" s="48">
        <v>11438.636466948699</v>
      </c>
      <c r="BB14" s="48">
        <v>3412.3811692722902</v>
      </c>
      <c r="BC14" s="48">
        <v>4828.9559079818</v>
      </c>
      <c r="BD14" s="48">
        <v>29.870305841241301</v>
      </c>
      <c r="BE14" s="48">
        <v>4667.90403096718</v>
      </c>
      <c r="BF14" s="48">
        <v>2914.1650290450102</v>
      </c>
      <c r="BG14" s="48">
        <v>2367.2447284312202</v>
      </c>
      <c r="BH14" s="48">
        <v>3755.8546398860999</v>
      </c>
      <c r="BI14" s="9">
        <v>1862.5116106353801</v>
      </c>
      <c r="BJ14" s="48">
        <v>2712.5623692116701</v>
      </c>
      <c r="BK14" s="48">
        <v>269.75488958041802</v>
      </c>
      <c r="BL14" s="9">
        <v>4228.5568874036398</v>
      </c>
      <c r="BM14" s="9">
        <v>3556.7234234655298</v>
      </c>
      <c r="BN14" s="9">
        <v>1498.5420995951299</v>
      </c>
      <c r="BO14" s="9">
        <v>11719.7247770944</v>
      </c>
      <c r="BP14" s="9">
        <v>11381.3382046635</v>
      </c>
      <c r="BQ14" s="9">
        <v>5040.84934606768</v>
      </c>
      <c r="BR14" s="9">
        <v>9542.0001384538191</v>
      </c>
      <c r="BS14" s="9">
        <v>6583.0000736283801</v>
      </c>
    </row>
    <row r="15" spans="1:71" x14ac:dyDescent="0.55000000000000004">
      <c r="A15">
        <v>22.0290973051275</v>
      </c>
      <c r="B15" s="9">
        <v>16414.802485560402</v>
      </c>
      <c r="C15" s="9">
        <v>2548.3076822206299</v>
      </c>
      <c r="D15" s="9">
        <v>131422.38469779</v>
      </c>
      <c r="E15" s="48">
        <v>82783.511941066303</v>
      </c>
      <c r="F15" s="9">
        <v>3758.5735791452398</v>
      </c>
      <c r="G15" s="9">
        <v>33544.301630608003</v>
      </c>
      <c r="H15" s="9">
        <v>8116.5367949903903</v>
      </c>
      <c r="I15" s="48">
        <v>10</v>
      </c>
      <c r="J15" s="9">
        <v>10</v>
      </c>
      <c r="K15" s="9">
        <v>5282.2793313591801</v>
      </c>
      <c r="L15" s="9">
        <v>1440.27812666357</v>
      </c>
      <c r="M15" s="9">
        <v>10817.7382473043</v>
      </c>
      <c r="N15" s="9">
        <v>1101.9735170071001</v>
      </c>
      <c r="O15" s="9">
        <v>8600.5381037675197</v>
      </c>
      <c r="P15" s="48">
        <v>20771.284480135098</v>
      </c>
      <c r="Q15" s="9">
        <v>22770.638350292698</v>
      </c>
      <c r="R15" s="9">
        <v>9319.9755746421597</v>
      </c>
      <c r="S15" s="9">
        <v>979.95011026400095</v>
      </c>
      <c r="T15" s="9">
        <v>3399.7766780305501</v>
      </c>
      <c r="U15" s="9">
        <v>778.85894640385595</v>
      </c>
      <c r="V15" s="9">
        <v>16909.724290203601</v>
      </c>
      <c r="W15" s="9">
        <v>7373.1136082434996</v>
      </c>
      <c r="X15" s="9">
        <v>1944.9768650286901</v>
      </c>
      <c r="Y15" s="9">
        <v>7709.1225135925597</v>
      </c>
      <c r="Z15" s="9">
        <v>47861.123070865302</v>
      </c>
      <c r="AA15" s="9">
        <v>1842.55214800914</v>
      </c>
      <c r="AB15" s="48">
        <v>10</v>
      </c>
      <c r="AC15" s="9">
        <v>10</v>
      </c>
      <c r="AD15" s="9">
        <v>3699.46150312909</v>
      </c>
      <c r="AE15" s="9">
        <v>10</v>
      </c>
      <c r="AF15" s="9">
        <v>11415.121003362499</v>
      </c>
      <c r="AG15" s="9">
        <v>10</v>
      </c>
      <c r="AH15" s="9">
        <v>10</v>
      </c>
      <c r="AI15" s="9">
        <v>1041.8524518766401</v>
      </c>
      <c r="AJ15" s="9">
        <v>5906.6403796456198</v>
      </c>
      <c r="AK15" s="9">
        <v>6684.0202140084602</v>
      </c>
      <c r="AL15" s="9">
        <v>42640.776038765202</v>
      </c>
      <c r="AM15" s="9">
        <v>4066.8456000456599</v>
      </c>
      <c r="AN15" s="9">
        <v>10</v>
      </c>
      <c r="AO15" s="9">
        <v>10</v>
      </c>
      <c r="AP15" s="9">
        <v>48158.608840740497</v>
      </c>
      <c r="AQ15" s="9">
        <v>41953.792674195603</v>
      </c>
      <c r="AR15" s="9">
        <v>10</v>
      </c>
      <c r="AS15" s="9">
        <v>2156.1798991958299</v>
      </c>
      <c r="AT15" s="9">
        <v>2963.3787842458601</v>
      </c>
      <c r="AU15" s="9">
        <v>35058.104691949397</v>
      </c>
      <c r="AV15" s="9">
        <v>7100.9542863244496</v>
      </c>
      <c r="AW15" s="9">
        <v>4148.9285893280403</v>
      </c>
      <c r="AX15" s="9">
        <v>14569.5292790066</v>
      </c>
      <c r="AY15" s="9">
        <v>620.49994806237896</v>
      </c>
      <c r="AZ15" s="9">
        <v>7866.3361436865798</v>
      </c>
      <c r="BA15" s="48">
        <v>16274.604952436801</v>
      </c>
      <c r="BB15" s="48">
        <v>3392.50991226521</v>
      </c>
      <c r="BC15" s="48">
        <v>12.857143357968001</v>
      </c>
      <c r="BD15" s="48">
        <v>10</v>
      </c>
      <c r="BE15" s="48">
        <v>4687.7753202076001</v>
      </c>
      <c r="BF15" s="48">
        <v>2701.99996316122</v>
      </c>
      <c r="BG15" s="48">
        <v>2579.4110159152501</v>
      </c>
      <c r="BH15" s="48">
        <v>10</v>
      </c>
      <c r="BI15" s="9">
        <v>1862.5112660110101</v>
      </c>
      <c r="BJ15" s="48">
        <v>2924.7275165372898</v>
      </c>
      <c r="BK15" s="48">
        <v>3803.4411233729202</v>
      </c>
      <c r="BL15" s="9">
        <v>4228.5570383587501</v>
      </c>
      <c r="BM15" s="9">
        <v>3556.72336131866</v>
      </c>
      <c r="BN15" s="9">
        <v>1498.5422099914199</v>
      </c>
      <c r="BO15" s="9">
        <v>11719.724850614501</v>
      </c>
      <c r="BP15" s="9">
        <v>11381.3386108579</v>
      </c>
      <c r="BQ15" s="9">
        <v>5040.8495882030902</v>
      </c>
      <c r="BR15" s="9">
        <v>9541.9999331014096</v>
      </c>
      <c r="BS15" s="9">
        <v>6583.0003279840703</v>
      </c>
    </row>
    <row r="16" spans="1:71" x14ac:dyDescent="0.55000000000000004">
      <c r="A16">
        <v>22.0290973051275</v>
      </c>
      <c r="B16" s="9">
        <v>16414.803111888999</v>
      </c>
      <c r="C16" s="9">
        <v>2548.3072030636699</v>
      </c>
      <c r="D16" s="9">
        <v>131422.38827878199</v>
      </c>
      <c r="E16" s="48">
        <v>82783.511596605895</v>
      </c>
      <c r="F16" s="9">
        <v>3758.5737391570101</v>
      </c>
      <c r="G16" s="9">
        <v>33544.301921332801</v>
      </c>
      <c r="H16" s="9">
        <v>8116.5340825643498</v>
      </c>
      <c r="I16" s="48">
        <v>10</v>
      </c>
      <c r="J16" s="9">
        <v>10</v>
      </c>
      <c r="K16" s="9">
        <v>5282.2785312205297</v>
      </c>
      <c r="L16" s="9">
        <v>1440.2783293441901</v>
      </c>
      <c r="M16" s="9">
        <v>10817.7380312892</v>
      </c>
      <c r="N16" s="9">
        <v>1101.9739346189001</v>
      </c>
      <c r="O16" s="9">
        <v>8600.5367729365898</v>
      </c>
      <c r="P16" s="48">
        <v>20771.283019872699</v>
      </c>
      <c r="Q16" s="9">
        <v>22770.638111074801</v>
      </c>
      <c r="R16" s="9">
        <v>9319.9770860598892</v>
      </c>
      <c r="S16" s="9">
        <v>979.94920087710295</v>
      </c>
      <c r="T16" s="9">
        <v>3399.7772446645199</v>
      </c>
      <c r="U16" s="9">
        <v>778.85763427366101</v>
      </c>
      <c r="V16" s="9">
        <v>16909.725895571399</v>
      </c>
      <c r="W16" s="9">
        <v>7373.1121550855996</v>
      </c>
      <c r="X16" s="9">
        <v>1944.9720931709301</v>
      </c>
      <c r="Y16" s="9">
        <v>7709.1272891999297</v>
      </c>
      <c r="Z16" s="9">
        <v>47861.123131029701</v>
      </c>
      <c r="AA16" s="9">
        <v>1842.54918089597</v>
      </c>
      <c r="AB16" s="48">
        <v>10</v>
      </c>
      <c r="AC16" s="9">
        <v>10</v>
      </c>
      <c r="AD16" s="9">
        <v>3699.4601010011102</v>
      </c>
      <c r="AE16" s="9">
        <v>10</v>
      </c>
      <c r="AF16" s="9">
        <v>11415.123252412501</v>
      </c>
      <c r="AG16" s="9">
        <v>10</v>
      </c>
      <c r="AH16" s="9">
        <v>10</v>
      </c>
      <c r="AI16" s="9">
        <v>1041.84889671719</v>
      </c>
      <c r="AJ16" s="9">
        <v>5906.6417495003898</v>
      </c>
      <c r="AK16" s="9">
        <v>6684.0181011883697</v>
      </c>
      <c r="AL16" s="9">
        <v>42640.7752620026</v>
      </c>
      <c r="AM16" s="9">
        <v>4066.8452868612299</v>
      </c>
      <c r="AN16" s="9">
        <v>10</v>
      </c>
      <c r="AO16" s="9">
        <v>10</v>
      </c>
      <c r="AP16" s="9">
        <v>48158.607239658202</v>
      </c>
      <c r="AQ16" s="9">
        <v>41953.801060153099</v>
      </c>
      <c r="AR16" s="9">
        <v>10</v>
      </c>
      <c r="AS16" s="9">
        <v>2156.17077929988</v>
      </c>
      <c r="AT16" s="9">
        <v>2963.3677681815202</v>
      </c>
      <c r="AU16" s="9">
        <v>35058.0953193573</v>
      </c>
      <c r="AV16" s="9">
        <v>7100.9956208562699</v>
      </c>
      <c r="AW16" s="9">
        <v>4148.9136615920297</v>
      </c>
      <c r="AX16" s="9">
        <v>14569.530115821701</v>
      </c>
      <c r="AY16" s="9">
        <v>620.49781117932798</v>
      </c>
      <c r="AZ16" s="9">
        <v>7866.3379338989198</v>
      </c>
      <c r="BA16" s="48">
        <v>14465.343490167999</v>
      </c>
      <c r="BB16" s="48">
        <v>3413.58549426237</v>
      </c>
      <c r="BC16" s="48">
        <v>1801.0444744132701</v>
      </c>
      <c r="BD16" s="48">
        <v>31.074586858342201</v>
      </c>
      <c r="BE16" s="48">
        <v>4666.6998804218101</v>
      </c>
      <c r="BF16" s="48">
        <v>2720.6505734811399</v>
      </c>
      <c r="BG16" s="48">
        <v>2560.7592169944301</v>
      </c>
      <c r="BH16" s="48">
        <v>1400.8123438932801</v>
      </c>
      <c r="BI16" s="9">
        <v>1862.5117872424501</v>
      </c>
      <c r="BJ16" s="48">
        <v>2906.0769730459501</v>
      </c>
      <c r="BK16" s="48">
        <v>2431.2823635202499</v>
      </c>
      <c r="BL16" s="9">
        <v>4228.5569018875403</v>
      </c>
      <c r="BM16" s="9">
        <v>3556.7234586439999</v>
      </c>
      <c r="BN16" s="9">
        <v>1498.5422123199</v>
      </c>
      <c r="BO16" s="9">
        <v>11719.7248578955</v>
      </c>
      <c r="BP16" s="9">
        <v>11381.3386308968</v>
      </c>
      <c r="BQ16" s="9">
        <v>5040.8495404168798</v>
      </c>
      <c r="BR16" s="9">
        <v>9541.9999477106303</v>
      </c>
      <c r="BS16" s="9">
        <v>6582.9999164808296</v>
      </c>
    </row>
    <row r="17" spans="1:71" x14ac:dyDescent="0.55000000000000004">
      <c r="A17">
        <v>22.0290973051275</v>
      </c>
      <c r="B17" s="9">
        <v>16414.8039610095</v>
      </c>
      <c r="C17" s="9">
        <v>2548.3075128167002</v>
      </c>
      <c r="D17" s="9">
        <v>131422.3850833</v>
      </c>
      <c r="E17" s="48">
        <v>82783.511885420405</v>
      </c>
      <c r="F17" s="9">
        <v>3758.5734569462602</v>
      </c>
      <c r="G17" s="9">
        <v>33544.301502702103</v>
      </c>
      <c r="H17" s="9">
        <v>8116.5368176839202</v>
      </c>
      <c r="I17" s="48">
        <v>10</v>
      </c>
      <c r="J17" s="9">
        <v>10</v>
      </c>
      <c r="K17" s="9">
        <v>5282.2790472209499</v>
      </c>
      <c r="L17" s="9">
        <v>1440.27807895659</v>
      </c>
      <c r="M17" s="9">
        <v>10817.7382078263</v>
      </c>
      <c r="N17" s="9">
        <v>1101.9733660540401</v>
      </c>
      <c r="O17" s="9">
        <v>8600.5380819823495</v>
      </c>
      <c r="P17" s="48">
        <v>20771.283826181199</v>
      </c>
      <c r="Q17" s="9">
        <v>22770.6384770066</v>
      </c>
      <c r="R17" s="9">
        <v>9319.9761819193991</v>
      </c>
      <c r="S17" s="9">
        <v>979.95012756205199</v>
      </c>
      <c r="T17" s="9">
        <v>3399.7763639897998</v>
      </c>
      <c r="U17" s="9">
        <v>778.85941224596002</v>
      </c>
      <c r="V17" s="9">
        <v>16909.724873619802</v>
      </c>
      <c r="W17" s="9">
        <v>7373.1137634503002</v>
      </c>
      <c r="X17" s="9">
        <v>1944.97701375464</v>
      </c>
      <c r="Y17" s="9">
        <v>7709.1219564153798</v>
      </c>
      <c r="Z17" s="9">
        <v>47861.122229135603</v>
      </c>
      <c r="AA17" s="9">
        <v>1842.55226204835</v>
      </c>
      <c r="AB17" s="48">
        <v>10</v>
      </c>
      <c r="AC17" s="9">
        <v>10</v>
      </c>
      <c r="AD17" s="9">
        <v>3699.4615375570702</v>
      </c>
      <c r="AE17" s="9">
        <v>10</v>
      </c>
      <c r="AF17" s="9">
        <v>11415.121731359901</v>
      </c>
      <c r="AG17" s="9">
        <v>10</v>
      </c>
      <c r="AH17" s="9">
        <v>10</v>
      </c>
      <c r="AI17" s="9">
        <v>1041.85248431992</v>
      </c>
      <c r="AJ17" s="9">
        <v>5906.6403965795198</v>
      </c>
      <c r="AK17" s="9">
        <v>6684.0196651604301</v>
      </c>
      <c r="AL17" s="9">
        <v>42640.775983812899</v>
      </c>
      <c r="AM17" s="9">
        <v>4066.8454903403099</v>
      </c>
      <c r="AN17" s="9">
        <v>10</v>
      </c>
      <c r="AO17" s="9">
        <v>10</v>
      </c>
      <c r="AP17" s="9">
        <v>48158.608212056999</v>
      </c>
      <c r="AQ17" s="9">
        <v>41953.795106678299</v>
      </c>
      <c r="AR17" s="9">
        <v>10</v>
      </c>
      <c r="AS17" s="9">
        <v>2156.1801701699701</v>
      </c>
      <c r="AT17" s="9">
        <v>2963.3789111204001</v>
      </c>
      <c r="AU17" s="9">
        <v>35058.1017325172</v>
      </c>
      <c r="AV17" s="9">
        <v>7100.9536283465304</v>
      </c>
      <c r="AW17" s="9">
        <v>4148.9287556631598</v>
      </c>
      <c r="AX17" s="9">
        <v>14569.529269185799</v>
      </c>
      <c r="AY17" s="9">
        <v>620.49994951958502</v>
      </c>
      <c r="AZ17" s="9">
        <v>7866.3366313204997</v>
      </c>
      <c r="BA17" s="48">
        <v>11632.400189338799</v>
      </c>
      <c r="BB17" s="48">
        <v>8034.7136240155996</v>
      </c>
      <c r="BC17" s="48">
        <v>12.857143742211001</v>
      </c>
      <c r="BD17" s="48">
        <v>4652.2037430574601</v>
      </c>
      <c r="BE17" s="48">
        <v>45.571616723504498</v>
      </c>
      <c r="BF17" s="48">
        <v>2965.3185105151301</v>
      </c>
      <c r="BG17" s="48">
        <v>2316.09247675805</v>
      </c>
      <c r="BH17" s="48">
        <v>10</v>
      </c>
      <c r="BI17" s="9">
        <v>1862.51098538305</v>
      </c>
      <c r="BJ17" s="48">
        <v>2661.4087076279998</v>
      </c>
      <c r="BK17" s="48">
        <v>4066.7602647615399</v>
      </c>
      <c r="BL17" s="9">
        <v>4228.5568709597901</v>
      </c>
      <c r="BM17" s="9">
        <v>3556.7235458211999</v>
      </c>
      <c r="BN17" s="9">
        <v>1498.5421436430599</v>
      </c>
      <c r="BO17" s="9">
        <v>11719.725260782399</v>
      </c>
      <c r="BP17" s="9">
        <v>11381.3382094586</v>
      </c>
      <c r="BQ17" s="9">
        <v>5040.8495260379896</v>
      </c>
      <c r="BR17" s="9">
        <v>9541.9997766337892</v>
      </c>
      <c r="BS17" s="9">
        <v>6583.000184382</v>
      </c>
    </row>
    <row r="18" spans="1:71" x14ac:dyDescent="0.55000000000000004">
      <c r="A18">
        <v>22.0290973051275</v>
      </c>
      <c r="B18" s="9">
        <v>16414.8042072973</v>
      </c>
      <c r="C18" s="9">
        <v>2548.30729799856</v>
      </c>
      <c r="D18" s="9">
        <v>131422.38833575699</v>
      </c>
      <c r="E18" s="48">
        <v>585.97995922987798</v>
      </c>
      <c r="F18" s="9">
        <v>3758.5737403972198</v>
      </c>
      <c r="G18" s="9">
        <v>33544.301816631698</v>
      </c>
      <c r="H18" s="9">
        <v>8116.5343141635403</v>
      </c>
      <c r="I18" s="48">
        <v>82207.532370715795</v>
      </c>
      <c r="J18" s="9">
        <v>10</v>
      </c>
      <c r="K18" s="9">
        <v>5282.2785093807897</v>
      </c>
      <c r="L18" s="9">
        <v>1440.2783320148601</v>
      </c>
      <c r="M18" s="9">
        <v>10817.7378393565</v>
      </c>
      <c r="N18" s="9">
        <v>1101.9738346839399</v>
      </c>
      <c r="O18" s="9">
        <v>8600.5368330552701</v>
      </c>
      <c r="P18" s="48">
        <v>19907.889284753099</v>
      </c>
      <c r="Q18" s="9">
        <v>22770.638037406701</v>
      </c>
      <c r="R18" s="9">
        <v>9319.9773352522207</v>
      </c>
      <c r="S18" s="9">
        <v>979.94923774975098</v>
      </c>
      <c r="T18" s="9">
        <v>3399.77715874559</v>
      </c>
      <c r="U18" s="9">
        <v>778.85766194095697</v>
      </c>
      <c r="V18" s="9">
        <v>16909.726322028298</v>
      </c>
      <c r="W18" s="9">
        <v>7373.1119141866602</v>
      </c>
      <c r="X18" s="9">
        <v>1944.9721143229999</v>
      </c>
      <c r="Y18" s="9">
        <v>7709.1275041854997</v>
      </c>
      <c r="Z18" s="9">
        <v>47861.123309718503</v>
      </c>
      <c r="AA18" s="9">
        <v>1842.5491965787901</v>
      </c>
      <c r="AB18" s="48">
        <v>873.39293988707402</v>
      </c>
      <c r="AC18" s="9">
        <v>10</v>
      </c>
      <c r="AD18" s="9">
        <v>3699.4602375558502</v>
      </c>
      <c r="AE18" s="9">
        <v>10</v>
      </c>
      <c r="AF18" s="9">
        <v>11415.1233201254</v>
      </c>
      <c r="AG18" s="9">
        <v>10</v>
      </c>
      <c r="AH18" s="9">
        <v>10</v>
      </c>
      <c r="AI18" s="9">
        <v>1041.8488747921699</v>
      </c>
      <c r="AJ18" s="9">
        <v>5906.6415646517898</v>
      </c>
      <c r="AK18" s="9">
        <v>6684.0176780857801</v>
      </c>
      <c r="AL18" s="9">
        <v>42640.775269608603</v>
      </c>
      <c r="AM18" s="9">
        <v>4066.84531124881</v>
      </c>
      <c r="AN18" s="9">
        <v>10</v>
      </c>
      <c r="AO18" s="9">
        <v>10</v>
      </c>
      <c r="AP18" s="9">
        <v>48158.606801148599</v>
      </c>
      <c r="AQ18" s="9">
        <v>41953.800933664701</v>
      </c>
      <c r="AR18" s="9">
        <v>10</v>
      </c>
      <c r="AS18" s="9">
        <v>2156.1709748329999</v>
      </c>
      <c r="AT18" s="9">
        <v>2963.3677234566298</v>
      </c>
      <c r="AU18" s="9">
        <v>35058.094549512702</v>
      </c>
      <c r="AV18" s="9">
        <v>7100.9956233380999</v>
      </c>
      <c r="AW18" s="9">
        <v>4148.9136198480301</v>
      </c>
      <c r="AX18" s="9">
        <v>14569.5299141868</v>
      </c>
      <c r="AY18" s="9">
        <v>620.49777378634406</v>
      </c>
      <c r="AZ18" s="9">
        <v>7866.3379690838701</v>
      </c>
      <c r="BA18" s="48">
        <v>10979.609707387401</v>
      </c>
      <c r="BB18" s="48">
        <v>8058.7604383727003</v>
      </c>
      <c r="BC18" s="48">
        <v>641.60303523389405</v>
      </c>
      <c r="BD18" s="48">
        <v>4676.2495342782804</v>
      </c>
      <c r="BE18" s="48">
        <v>21.524806375563202</v>
      </c>
      <c r="BF18" s="48">
        <v>2710.70567589537</v>
      </c>
      <c r="BG18" s="48">
        <v>2570.7041577125001</v>
      </c>
      <c r="BH18" s="48">
        <v>499.02461801715998</v>
      </c>
      <c r="BI18" s="9">
        <v>1862.5116245301599</v>
      </c>
      <c r="BJ18" s="48">
        <v>2916.0218423685001</v>
      </c>
      <c r="BK18" s="48">
        <v>3323.1255451677898</v>
      </c>
      <c r="BL18" s="9">
        <v>4228.5568859455097</v>
      </c>
      <c r="BM18" s="9">
        <v>3556.7234911784799</v>
      </c>
      <c r="BN18" s="9">
        <v>1498.5421474700299</v>
      </c>
      <c r="BO18" s="9">
        <v>11719.7248998869</v>
      </c>
      <c r="BP18" s="9">
        <v>11381.338169205201</v>
      </c>
      <c r="BQ18" s="9">
        <v>5040.8496123020104</v>
      </c>
      <c r="BR18" s="9">
        <v>9542.0001758403105</v>
      </c>
      <c r="BS18" s="9">
        <v>6582.9998551967701</v>
      </c>
    </row>
    <row r="19" spans="1:71" x14ac:dyDescent="0.55000000000000004">
      <c r="A19">
        <v>22.0290973051276</v>
      </c>
      <c r="B19" s="9">
        <v>16414.803160673699</v>
      </c>
      <c r="C19" s="9">
        <v>2548.3075802455201</v>
      </c>
      <c r="D19" s="9">
        <v>131422.383531047</v>
      </c>
      <c r="E19" s="48">
        <v>72936.180124952996</v>
      </c>
      <c r="F19" s="9">
        <v>3758.57340380695</v>
      </c>
      <c r="G19" s="9">
        <v>33544.301511373102</v>
      </c>
      <c r="H19" s="9">
        <v>8116.5370873851698</v>
      </c>
      <c r="I19" s="48">
        <v>9857.3313672109907</v>
      </c>
      <c r="J19" s="9">
        <v>10</v>
      </c>
      <c r="K19" s="9">
        <v>5282.27929379736</v>
      </c>
      <c r="L19" s="9">
        <v>1440.2780494318499</v>
      </c>
      <c r="M19" s="9">
        <v>10817.7379937325</v>
      </c>
      <c r="N19" s="9">
        <v>1101.9735290193801</v>
      </c>
      <c r="O19" s="9">
        <v>8600.5382208148403</v>
      </c>
      <c r="P19" s="48">
        <v>18994.375042202199</v>
      </c>
      <c r="Q19" s="9">
        <v>22770.638078793399</v>
      </c>
      <c r="R19" s="9">
        <v>9319.9753666004199</v>
      </c>
      <c r="S19" s="9">
        <v>979.95018823144801</v>
      </c>
      <c r="T19" s="9">
        <v>3399.7765418251802</v>
      </c>
      <c r="U19" s="9">
        <v>778.85950184232104</v>
      </c>
      <c r="V19" s="9">
        <v>16909.723939885898</v>
      </c>
      <c r="W19" s="9">
        <v>7373.1138899952202</v>
      </c>
      <c r="X19" s="9">
        <v>1944.97704333147</v>
      </c>
      <c r="Y19" s="9">
        <v>7709.1220116647301</v>
      </c>
      <c r="Z19" s="9">
        <v>47861.121608576897</v>
      </c>
      <c r="AA19" s="9">
        <v>1842.5523555331599</v>
      </c>
      <c r="AB19" s="48">
        <v>1786.9098595323401</v>
      </c>
      <c r="AC19" s="9">
        <v>10</v>
      </c>
      <c r="AD19" s="9">
        <v>3699.4614483325799</v>
      </c>
      <c r="AE19" s="9">
        <v>10</v>
      </c>
      <c r="AF19" s="9">
        <v>11415.1205768567</v>
      </c>
      <c r="AG19" s="9">
        <v>10</v>
      </c>
      <c r="AH19" s="9">
        <v>10</v>
      </c>
      <c r="AI19" s="9">
        <v>1041.8525135119501</v>
      </c>
      <c r="AJ19" s="9">
        <v>5906.6404273723501</v>
      </c>
      <c r="AK19" s="9">
        <v>6684.0202859176297</v>
      </c>
      <c r="AL19" s="9">
        <v>42640.776222486304</v>
      </c>
      <c r="AM19" s="9">
        <v>4066.8456855914701</v>
      </c>
      <c r="AN19" s="9">
        <v>10</v>
      </c>
      <c r="AO19" s="9">
        <v>10</v>
      </c>
      <c r="AP19" s="9">
        <v>48158.608947817898</v>
      </c>
      <c r="AQ19" s="9">
        <v>41953.791219351202</v>
      </c>
      <c r="AR19" s="9">
        <v>10</v>
      </c>
      <c r="AS19" s="9">
        <v>2156.1801153475499</v>
      </c>
      <c r="AT19" s="9">
        <v>2963.37891632435</v>
      </c>
      <c r="AU19" s="9">
        <v>35058.105556191498</v>
      </c>
      <c r="AV19" s="9">
        <v>7100.9535599246201</v>
      </c>
      <c r="AW19" s="9">
        <v>4148.9288500594203</v>
      </c>
      <c r="AX19" s="9">
        <v>14569.5289781908</v>
      </c>
      <c r="AY19" s="9">
        <v>620.49995819401295</v>
      </c>
      <c r="AZ19" s="9">
        <v>7866.33576450702</v>
      </c>
      <c r="BA19" s="48">
        <v>8884.7365338397703</v>
      </c>
      <c r="BB19" s="48">
        <v>7871.8056002897602</v>
      </c>
      <c r="BC19" s="48">
        <v>2923.4290970010602</v>
      </c>
      <c r="BD19" s="48">
        <v>4489.2958922221096</v>
      </c>
      <c r="BE19" s="48">
        <v>208.479781660111</v>
      </c>
      <c r="BF19" s="48">
        <v>2701.9997502789302</v>
      </c>
      <c r="BG19" s="48">
        <v>2579.4114641645801</v>
      </c>
      <c r="BH19" s="48">
        <v>2273.7781078478902</v>
      </c>
      <c r="BI19" s="9">
        <v>1862.51119742433</v>
      </c>
      <c r="BJ19" s="48">
        <v>2924.7276539653799</v>
      </c>
      <c r="BK19" s="48">
        <v>1539.6627143450901</v>
      </c>
      <c r="BL19" s="9">
        <v>4228.5567944213099</v>
      </c>
      <c r="BM19" s="9">
        <v>3556.7234433256399</v>
      </c>
      <c r="BN19" s="9">
        <v>1498.5422014363301</v>
      </c>
      <c r="BO19" s="9">
        <v>11719.7248714621</v>
      </c>
      <c r="BP19" s="9">
        <v>11381.338261492299</v>
      </c>
      <c r="BQ19" s="9">
        <v>5040.84951649701</v>
      </c>
      <c r="BR19" s="9">
        <v>9541.9999448796698</v>
      </c>
      <c r="BS19" s="9">
        <v>6583.0000766704197</v>
      </c>
    </row>
    <row r="20" spans="1:71" x14ac:dyDescent="0.55000000000000004">
      <c r="A20">
        <v>22.0290973051276</v>
      </c>
      <c r="B20" s="9">
        <v>16414.8014954463</v>
      </c>
      <c r="C20" s="9">
        <v>2548.30772395236</v>
      </c>
      <c r="D20" s="9">
        <v>131422.385063658</v>
      </c>
      <c r="E20" s="48">
        <v>82783.511315363401</v>
      </c>
      <c r="F20" s="9">
        <v>3758.5737659305501</v>
      </c>
      <c r="G20" s="9">
        <v>33544.301434102497</v>
      </c>
      <c r="H20" s="9">
        <v>8116.5370093479096</v>
      </c>
      <c r="I20" s="48">
        <v>10</v>
      </c>
      <c r="J20" s="9">
        <v>10</v>
      </c>
      <c r="K20" s="9">
        <v>5282.27939523236</v>
      </c>
      <c r="L20" s="9">
        <v>1440.2781938073099</v>
      </c>
      <c r="M20" s="9">
        <v>10817.7387494918</v>
      </c>
      <c r="N20" s="9">
        <v>1101.9735064132799</v>
      </c>
      <c r="O20" s="9">
        <v>8600.5382581986996</v>
      </c>
      <c r="P20" s="48">
        <v>20771.285842486501</v>
      </c>
      <c r="Q20" s="9">
        <v>22770.638257062401</v>
      </c>
      <c r="R20" s="9">
        <v>9319.9753818141307</v>
      </c>
      <c r="S20" s="9">
        <v>979.95017094314505</v>
      </c>
      <c r="T20" s="9">
        <v>3399.7766016168698</v>
      </c>
      <c r="U20" s="9">
        <v>778.85957935313502</v>
      </c>
      <c r="V20" s="9">
        <v>16909.723779281099</v>
      </c>
      <c r="W20" s="9">
        <v>7373.1137547972803</v>
      </c>
      <c r="X20" s="9">
        <v>1944.97700755954</v>
      </c>
      <c r="Y20" s="9">
        <v>7709.1223188036502</v>
      </c>
      <c r="Z20" s="9">
        <v>47861.121688413798</v>
      </c>
      <c r="AA20" s="9">
        <v>1842.5523160461601</v>
      </c>
      <c r="AB20" s="48">
        <v>10</v>
      </c>
      <c r="AC20" s="9">
        <v>10</v>
      </c>
      <c r="AD20" s="9">
        <v>3699.4615651518302</v>
      </c>
      <c r="AE20" s="9">
        <v>10</v>
      </c>
      <c r="AF20" s="9">
        <v>11415.120784566199</v>
      </c>
      <c r="AG20" s="9">
        <v>10</v>
      </c>
      <c r="AH20" s="9">
        <v>10</v>
      </c>
      <c r="AI20" s="9">
        <v>1041.85249040806</v>
      </c>
      <c r="AJ20" s="9">
        <v>5906.6402895128303</v>
      </c>
      <c r="AK20" s="9">
        <v>6684.0201887450203</v>
      </c>
      <c r="AL20" s="9">
        <v>42640.776112286301</v>
      </c>
      <c r="AM20" s="9">
        <v>4066.8454412372298</v>
      </c>
      <c r="AN20" s="9">
        <v>10</v>
      </c>
      <c r="AO20" s="9">
        <v>10</v>
      </c>
      <c r="AP20" s="9">
        <v>48158.6094533902</v>
      </c>
      <c r="AQ20" s="9">
        <v>41953.791771239099</v>
      </c>
      <c r="AR20" s="9">
        <v>10</v>
      </c>
      <c r="AS20" s="9">
        <v>2156.1800849165102</v>
      </c>
      <c r="AT20" s="9">
        <v>2963.3788721000501</v>
      </c>
      <c r="AU20" s="9">
        <v>35058.105757131401</v>
      </c>
      <c r="AV20" s="9">
        <v>7100.9539829092701</v>
      </c>
      <c r="AW20" s="9">
        <v>4148.9286090906198</v>
      </c>
      <c r="AX20" s="9">
        <v>14569.5289885084</v>
      </c>
      <c r="AY20" s="9">
        <v>620.499968299069</v>
      </c>
      <c r="AZ20" s="9">
        <v>7866.3356281461602</v>
      </c>
      <c r="BA20" s="48">
        <v>16123.961725978999</v>
      </c>
      <c r="BB20" s="48">
        <v>3392.5096873544999</v>
      </c>
      <c r="BC20" s="48">
        <v>163.50006687376199</v>
      </c>
      <c r="BD20" s="48">
        <v>10.0001712562715</v>
      </c>
      <c r="BE20" s="48">
        <v>4687.7756008174802</v>
      </c>
      <c r="BF20" s="48">
        <v>2701.9999100384698</v>
      </c>
      <c r="BG20" s="48">
        <v>2579.4114019439698</v>
      </c>
      <c r="BH20" s="48">
        <v>127.166720217543</v>
      </c>
      <c r="BI20" s="9">
        <v>1862.51113501804</v>
      </c>
      <c r="BJ20" s="48">
        <v>2924.72756358163</v>
      </c>
      <c r="BK20" s="48">
        <v>3686.2740493323399</v>
      </c>
      <c r="BL20" s="9">
        <v>4228.5570148327197</v>
      </c>
      <c r="BM20" s="9">
        <v>3556.7233973693901</v>
      </c>
      <c r="BN20" s="9">
        <v>1498.54216778159</v>
      </c>
      <c r="BO20" s="9">
        <v>11719.7252044131</v>
      </c>
      <c r="BP20" s="9">
        <v>11381.338437631201</v>
      </c>
      <c r="BQ20" s="9">
        <v>5040.8493752164504</v>
      </c>
      <c r="BR20" s="9">
        <v>9542.0000817610198</v>
      </c>
      <c r="BS20" s="9">
        <v>6582.99986645019</v>
      </c>
    </row>
    <row r="21" spans="1:71" x14ac:dyDescent="0.55000000000000004">
      <c r="A21">
        <v>22.0290973051276</v>
      </c>
      <c r="B21" s="9">
        <v>16414.803409110202</v>
      </c>
      <c r="C21" s="9">
        <v>2548.30763944913</v>
      </c>
      <c r="D21" s="9">
        <v>131422.38469175401</v>
      </c>
      <c r="E21" s="48">
        <v>82783.511821434906</v>
      </c>
      <c r="F21" s="9">
        <v>3758.5735758717801</v>
      </c>
      <c r="G21" s="9">
        <v>33544.301192174797</v>
      </c>
      <c r="H21" s="9">
        <v>8116.5365946311003</v>
      </c>
      <c r="I21" s="48">
        <v>10</v>
      </c>
      <c r="J21" s="9">
        <v>10</v>
      </c>
      <c r="K21" s="9">
        <v>5282.2790568312603</v>
      </c>
      <c r="L21" s="9">
        <v>1440.27811452018</v>
      </c>
      <c r="M21" s="9">
        <v>10817.7380583212</v>
      </c>
      <c r="N21" s="9">
        <v>1101.9734778192401</v>
      </c>
      <c r="O21" s="9">
        <v>8600.5379602939302</v>
      </c>
      <c r="P21" s="48">
        <v>20771.2869596161</v>
      </c>
      <c r="Q21" s="9">
        <v>22770.638223030499</v>
      </c>
      <c r="R21" s="9">
        <v>9319.9752607481496</v>
      </c>
      <c r="S21" s="9">
        <v>979.950185367328</v>
      </c>
      <c r="T21" s="9">
        <v>3399.7765086961499</v>
      </c>
      <c r="U21" s="9">
        <v>778.85899284309301</v>
      </c>
      <c r="V21" s="9">
        <v>16909.7237416565</v>
      </c>
      <c r="W21" s="9">
        <v>7373.1136846242798</v>
      </c>
      <c r="X21" s="9">
        <v>1944.97713351277</v>
      </c>
      <c r="Y21" s="9">
        <v>7709.1220777922299</v>
      </c>
      <c r="Z21" s="9">
        <v>47861.121588409398</v>
      </c>
      <c r="AA21" s="9">
        <v>1842.5523375293301</v>
      </c>
      <c r="AB21" s="48">
        <v>10</v>
      </c>
      <c r="AC21" s="9">
        <v>10</v>
      </c>
      <c r="AD21" s="9">
        <v>3699.4615228032599</v>
      </c>
      <c r="AE21" s="9">
        <v>10</v>
      </c>
      <c r="AF21" s="9">
        <v>11415.1206316924</v>
      </c>
      <c r="AG21" s="9">
        <v>10</v>
      </c>
      <c r="AH21" s="9">
        <v>10</v>
      </c>
      <c r="AI21" s="9">
        <v>1041.85256281905</v>
      </c>
      <c r="AJ21" s="9">
        <v>5906.6403068415002</v>
      </c>
      <c r="AK21" s="9">
        <v>6684.0204913815396</v>
      </c>
      <c r="AL21" s="9">
        <v>42640.775857525201</v>
      </c>
      <c r="AM21" s="9">
        <v>4066.8457003379799</v>
      </c>
      <c r="AN21" s="9">
        <v>10</v>
      </c>
      <c r="AO21" s="9">
        <v>10</v>
      </c>
      <c r="AP21" s="9">
        <v>48158.609221086997</v>
      </c>
      <c r="AQ21" s="9">
        <v>41953.790916742902</v>
      </c>
      <c r="AR21" s="9">
        <v>10</v>
      </c>
      <c r="AS21" s="9">
        <v>2156.1802578270499</v>
      </c>
      <c r="AT21" s="9">
        <v>2963.3791053599198</v>
      </c>
      <c r="AU21" s="9">
        <v>35058.107182502201</v>
      </c>
      <c r="AV21" s="9">
        <v>7100.9531153529397</v>
      </c>
      <c r="AW21" s="9">
        <v>4148.92897904858</v>
      </c>
      <c r="AX21" s="9">
        <v>14569.5290450302</v>
      </c>
      <c r="AY21" s="9">
        <v>620.49999808226096</v>
      </c>
      <c r="AZ21" s="9">
        <v>7866.3355508034001</v>
      </c>
      <c r="BA21" s="48">
        <v>15822.3128240357</v>
      </c>
      <c r="BB21" s="48">
        <v>3843.5600781272201</v>
      </c>
      <c r="BC21" s="48">
        <v>14.098475521570199</v>
      </c>
      <c r="BD21" s="48">
        <v>461.04981362393403</v>
      </c>
      <c r="BE21" s="48">
        <v>4236.72535166334</v>
      </c>
      <c r="BF21" s="48">
        <v>2701.9998963572798</v>
      </c>
      <c r="BG21" s="48">
        <v>2579.4109118257802</v>
      </c>
      <c r="BH21" s="48">
        <v>10.9654807768122</v>
      </c>
      <c r="BI21" s="9">
        <v>1862.51121260634</v>
      </c>
      <c r="BJ21" s="48">
        <v>2924.7273504127902</v>
      </c>
      <c r="BK21" s="48">
        <v>3802.47585145838</v>
      </c>
      <c r="BL21" s="9">
        <v>4228.5569281573798</v>
      </c>
      <c r="BM21" s="9">
        <v>3556.7235082164698</v>
      </c>
      <c r="BN21" s="9">
        <v>1498.5422086773301</v>
      </c>
      <c r="BO21" s="9">
        <v>11719.7249886877</v>
      </c>
      <c r="BP21" s="9">
        <v>11381.3384280214</v>
      </c>
      <c r="BQ21" s="9">
        <v>5040.8496034497703</v>
      </c>
      <c r="BR21" s="9">
        <v>9542.0001592943408</v>
      </c>
      <c r="BS21" s="9">
        <v>6583.0001389992103</v>
      </c>
    </row>
    <row r="22" spans="1:71" x14ac:dyDescent="0.55000000000000004">
      <c r="A22">
        <v>22.0290973051276</v>
      </c>
      <c r="B22" s="9">
        <v>16414.802106307001</v>
      </c>
      <c r="C22" s="9">
        <v>2548.3077191366501</v>
      </c>
      <c r="D22" s="9">
        <v>131422.38455783701</v>
      </c>
      <c r="E22" s="48">
        <v>30122.726568079601</v>
      </c>
      <c r="F22" s="9">
        <v>3758.5736182201899</v>
      </c>
      <c r="G22" s="9">
        <v>33544.301215112602</v>
      </c>
      <c r="H22" s="9">
        <v>8116.5368282604704</v>
      </c>
      <c r="I22" s="48">
        <v>52670.785742191503</v>
      </c>
      <c r="J22" s="9">
        <v>10</v>
      </c>
      <c r="K22" s="9">
        <v>5282.2793004894402</v>
      </c>
      <c r="L22" s="9">
        <v>1440.27817712511</v>
      </c>
      <c r="M22" s="9">
        <v>10817.7388801953</v>
      </c>
      <c r="N22" s="9">
        <v>1101.9735468502699</v>
      </c>
      <c r="O22" s="9">
        <v>8600.5383145406195</v>
      </c>
      <c r="P22" s="48">
        <v>20771.285554771101</v>
      </c>
      <c r="Q22" s="9">
        <v>22770.637968879098</v>
      </c>
      <c r="R22" s="9">
        <v>9319.9758793353503</v>
      </c>
      <c r="S22" s="9">
        <v>979.95008983706305</v>
      </c>
      <c r="T22" s="9">
        <v>3399.7766486936998</v>
      </c>
      <c r="U22" s="9">
        <v>778.85927109790998</v>
      </c>
      <c r="V22" s="9">
        <v>16909.724358936401</v>
      </c>
      <c r="W22" s="9">
        <v>7373.1135774766799</v>
      </c>
      <c r="X22" s="9">
        <v>1944.9770503974901</v>
      </c>
      <c r="Y22" s="9">
        <v>7709.1221892664098</v>
      </c>
      <c r="Z22" s="9">
        <v>47861.121928692497</v>
      </c>
      <c r="AA22" s="9">
        <v>1842.5522429785001</v>
      </c>
      <c r="AB22" s="48">
        <v>10</v>
      </c>
      <c r="AC22" s="9">
        <v>10</v>
      </c>
      <c r="AD22" s="9">
        <v>3699.4615068021999</v>
      </c>
      <c r="AE22" s="9">
        <v>10</v>
      </c>
      <c r="AF22" s="9">
        <v>11415.1211877924</v>
      </c>
      <c r="AG22" s="9">
        <v>10</v>
      </c>
      <c r="AH22" s="9">
        <v>10</v>
      </c>
      <c r="AI22" s="9">
        <v>1041.85247691516</v>
      </c>
      <c r="AJ22" s="9">
        <v>5906.64028115987</v>
      </c>
      <c r="AK22" s="9">
        <v>6684.0200104200403</v>
      </c>
      <c r="AL22" s="9">
        <v>42640.7759688769</v>
      </c>
      <c r="AM22" s="9">
        <v>4066.8456272209</v>
      </c>
      <c r="AN22" s="9">
        <v>10</v>
      </c>
      <c r="AO22" s="9">
        <v>10</v>
      </c>
      <c r="AP22" s="9">
        <v>48158.608584957998</v>
      </c>
      <c r="AQ22" s="9">
        <v>41953.792403385502</v>
      </c>
      <c r="AR22" s="9">
        <v>10</v>
      </c>
      <c r="AS22" s="9">
        <v>2156.1801106489102</v>
      </c>
      <c r="AT22" s="9">
        <v>2963.37888709656</v>
      </c>
      <c r="AU22" s="9">
        <v>35058.105056054097</v>
      </c>
      <c r="AV22" s="9">
        <v>7100.9538820708203</v>
      </c>
      <c r="AW22" s="9">
        <v>4148.9286443245901</v>
      </c>
      <c r="AX22" s="9">
        <v>14569.5292491166</v>
      </c>
      <c r="AY22" s="9">
        <v>620.49994254545004</v>
      </c>
      <c r="AZ22" s="9">
        <v>7866.3357588341996</v>
      </c>
      <c r="BA22" s="48">
        <v>16274.604053810701</v>
      </c>
      <c r="BB22" s="48">
        <v>3392.5096168908399</v>
      </c>
      <c r="BC22" s="48">
        <v>12.857143907727901</v>
      </c>
      <c r="BD22" s="48">
        <v>10.000064225596599</v>
      </c>
      <c r="BE22" s="48">
        <v>4687.7755491347898</v>
      </c>
      <c r="BF22" s="48">
        <v>2701.9997474852898</v>
      </c>
      <c r="BG22" s="48">
        <v>2579.4112477972499</v>
      </c>
      <c r="BH22" s="48">
        <v>10</v>
      </c>
      <c r="BI22" s="9">
        <v>1862.51119499881</v>
      </c>
      <c r="BJ22" s="48">
        <v>2924.72759277965</v>
      </c>
      <c r="BK22" s="48">
        <v>3803.4411742095599</v>
      </c>
      <c r="BL22" s="9">
        <v>4228.5570062986499</v>
      </c>
      <c r="BM22" s="9">
        <v>3556.7232811082499</v>
      </c>
      <c r="BN22" s="9">
        <v>1498.54208699173</v>
      </c>
      <c r="BO22" s="9">
        <v>11719.7252536003</v>
      </c>
      <c r="BP22" s="9">
        <v>11381.338485165001</v>
      </c>
      <c r="BQ22" s="9">
        <v>5040.8492596893602</v>
      </c>
      <c r="BR22" s="9">
        <v>9542.0001225771903</v>
      </c>
      <c r="BS22" s="9">
        <v>6583.0000423909396</v>
      </c>
    </row>
    <row r="23" spans="1:71" x14ac:dyDescent="0.55000000000000004">
      <c r="A23">
        <v>22.029097305127699</v>
      </c>
      <c r="B23" s="9">
        <v>16414.802092506699</v>
      </c>
      <c r="C23" s="9">
        <v>2548.3074692637601</v>
      </c>
      <c r="D23" s="9">
        <v>131422.389070359</v>
      </c>
      <c r="E23" s="48">
        <v>66739.241493106703</v>
      </c>
      <c r="F23" s="9">
        <v>3758.57391156013</v>
      </c>
      <c r="G23" s="9">
        <v>33544.301708197199</v>
      </c>
      <c r="H23" s="9">
        <v>8116.5349433582496</v>
      </c>
      <c r="I23" s="48">
        <v>16054.270188635001</v>
      </c>
      <c r="J23" s="9">
        <v>10</v>
      </c>
      <c r="K23" s="9">
        <v>5282.2789305879496</v>
      </c>
      <c r="L23" s="9">
        <v>1440.27838777993</v>
      </c>
      <c r="M23" s="9">
        <v>10817.738283230001</v>
      </c>
      <c r="N23" s="9">
        <v>1101.9738771431701</v>
      </c>
      <c r="O23" s="9">
        <v>8600.5373689629905</v>
      </c>
      <c r="P23" s="48">
        <v>20771.280818402302</v>
      </c>
      <c r="Q23" s="9">
        <v>22770.6383684678</v>
      </c>
      <c r="R23" s="9">
        <v>9319.9772917487899</v>
      </c>
      <c r="S23" s="9">
        <v>979.94917377970796</v>
      </c>
      <c r="T23" s="9">
        <v>3399.7772086741302</v>
      </c>
      <c r="U23" s="9">
        <v>778.85814789091603</v>
      </c>
      <c r="V23" s="9">
        <v>16909.726163192699</v>
      </c>
      <c r="W23" s="9">
        <v>7373.11189708252</v>
      </c>
      <c r="X23" s="9">
        <v>1944.9719008985601</v>
      </c>
      <c r="Y23" s="9">
        <v>7709.1275647697803</v>
      </c>
      <c r="Z23" s="9">
        <v>47861.123981876801</v>
      </c>
      <c r="AA23" s="9">
        <v>1842.54895118882</v>
      </c>
      <c r="AB23" s="48">
        <v>10</v>
      </c>
      <c r="AC23" s="9">
        <v>10</v>
      </c>
      <c r="AD23" s="9">
        <v>3699.4601998760199</v>
      </c>
      <c r="AE23" s="9">
        <v>10</v>
      </c>
      <c r="AF23" s="9">
        <v>11415.123334342999</v>
      </c>
      <c r="AG23" s="9">
        <v>10</v>
      </c>
      <c r="AH23" s="9">
        <v>10</v>
      </c>
      <c r="AI23" s="9">
        <v>1041.84881338012</v>
      </c>
      <c r="AJ23" s="9">
        <v>5906.64159304244</v>
      </c>
      <c r="AK23" s="9">
        <v>6684.01850011241</v>
      </c>
      <c r="AL23" s="9">
        <v>42640.7755741367</v>
      </c>
      <c r="AM23" s="9">
        <v>4066.8454095093798</v>
      </c>
      <c r="AN23" s="9">
        <v>10</v>
      </c>
      <c r="AO23" s="9">
        <v>10</v>
      </c>
      <c r="AP23" s="9">
        <v>48158.607121521301</v>
      </c>
      <c r="AQ23" s="9">
        <v>41953.7988662977</v>
      </c>
      <c r="AR23" s="9">
        <v>10</v>
      </c>
      <c r="AS23" s="9">
        <v>2156.1705767672102</v>
      </c>
      <c r="AT23" s="9">
        <v>2963.3675318627902</v>
      </c>
      <c r="AU23" s="9">
        <v>35058.097248361497</v>
      </c>
      <c r="AV23" s="9">
        <v>7100.9968801697596</v>
      </c>
      <c r="AW23" s="9">
        <v>4148.9132483204903</v>
      </c>
      <c r="AX23" s="9">
        <v>14569.529736492501</v>
      </c>
      <c r="AY23" s="9">
        <v>620.49771881131005</v>
      </c>
      <c r="AZ23" s="9">
        <v>7866.3375469919602</v>
      </c>
      <c r="BA23" s="48">
        <v>16253.226876515801</v>
      </c>
      <c r="BB23" s="48">
        <v>3413.8884645441299</v>
      </c>
      <c r="BC23" s="48">
        <v>12.8571421262776</v>
      </c>
      <c r="BD23" s="48">
        <v>31.378469909236799</v>
      </c>
      <c r="BE23" s="48">
        <v>4666.3965651859899</v>
      </c>
      <c r="BF23" s="48">
        <v>2721.8678487069201</v>
      </c>
      <c r="BG23" s="48">
        <v>2559.5424248552499</v>
      </c>
      <c r="BH23" s="48">
        <v>10</v>
      </c>
      <c r="BI23" s="9">
        <v>1862.5116838644601</v>
      </c>
      <c r="BJ23" s="48">
        <v>2904.8595244263201</v>
      </c>
      <c r="BK23" s="48">
        <v>3823.3117576864802</v>
      </c>
      <c r="BL23" s="9">
        <v>4228.5568397120296</v>
      </c>
      <c r="BM23" s="9">
        <v>3556.7234657517402</v>
      </c>
      <c r="BN23" s="9">
        <v>1498.5422219591101</v>
      </c>
      <c r="BO23" s="9">
        <v>11719.724806984501</v>
      </c>
      <c r="BP23" s="9">
        <v>11381.338800401199</v>
      </c>
      <c r="BQ23" s="9">
        <v>5040.8495661207799</v>
      </c>
      <c r="BR23" s="9">
        <v>9542.0000130715907</v>
      </c>
      <c r="BS23" s="9">
        <v>6583.0002042864598</v>
      </c>
    </row>
    <row r="24" spans="1:71" x14ac:dyDescent="0.55000000000000004">
      <c r="A24">
        <v>22.029097305127699</v>
      </c>
      <c r="B24" s="9">
        <v>16414.804538345001</v>
      </c>
      <c r="C24" s="9">
        <v>2548.3075388524499</v>
      </c>
      <c r="D24" s="9">
        <v>131422.38490128101</v>
      </c>
      <c r="E24" s="48">
        <v>80915.151137168796</v>
      </c>
      <c r="F24" s="9">
        <v>3758.5734263366298</v>
      </c>
      <c r="G24" s="9">
        <v>33544.301635933101</v>
      </c>
      <c r="H24" s="9">
        <v>8116.5368628102797</v>
      </c>
      <c r="I24" s="48">
        <v>1878.3605816547399</v>
      </c>
      <c r="J24" s="9">
        <v>10</v>
      </c>
      <c r="K24" s="9">
        <v>5282.27875268772</v>
      </c>
      <c r="L24" s="9">
        <v>1440.2780124060901</v>
      </c>
      <c r="M24" s="9">
        <v>10817.7378231598</v>
      </c>
      <c r="N24" s="9">
        <v>1101.97337125749</v>
      </c>
      <c r="O24" s="9">
        <v>8600.5378671890503</v>
      </c>
      <c r="P24" s="48">
        <v>20771.281528017102</v>
      </c>
      <c r="Q24" s="9">
        <v>22770.638398597901</v>
      </c>
      <c r="R24" s="9">
        <v>9319.9770007815605</v>
      </c>
      <c r="S24" s="9">
        <v>979.95019312664601</v>
      </c>
      <c r="T24" s="9">
        <v>3399.7763376316402</v>
      </c>
      <c r="U24" s="9">
        <v>778.85962224367404</v>
      </c>
      <c r="V24" s="9">
        <v>16909.725302675801</v>
      </c>
      <c r="W24" s="9">
        <v>7373.11373138209</v>
      </c>
      <c r="X24" s="9">
        <v>1944.97731692248</v>
      </c>
      <c r="Y24" s="9">
        <v>7709.1215883224204</v>
      </c>
      <c r="Z24" s="9">
        <v>47861.122628518198</v>
      </c>
      <c r="AA24" s="9">
        <v>1842.5524688037499</v>
      </c>
      <c r="AB24" s="48">
        <v>10</v>
      </c>
      <c r="AC24" s="9">
        <v>10</v>
      </c>
      <c r="AD24" s="9">
        <v>3699.4615220506198</v>
      </c>
      <c r="AE24" s="9">
        <v>10</v>
      </c>
      <c r="AF24" s="9">
        <v>11415.1224884236</v>
      </c>
      <c r="AG24" s="9">
        <v>10</v>
      </c>
      <c r="AH24" s="9">
        <v>10</v>
      </c>
      <c r="AI24" s="9">
        <v>1041.85259067688</v>
      </c>
      <c r="AJ24" s="9">
        <v>5906.6403847838301</v>
      </c>
      <c r="AK24" s="9">
        <v>6684.0191790418303</v>
      </c>
      <c r="AL24" s="9">
        <v>42640.776227425202</v>
      </c>
      <c r="AM24" s="9">
        <v>4066.8456146881499</v>
      </c>
      <c r="AN24" s="9">
        <v>10</v>
      </c>
      <c r="AO24" s="9">
        <v>10</v>
      </c>
      <c r="AP24" s="9">
        <v>48158.607819099401</v>
      </c>
      <c r="AQ24" s="9">
        <v>41953.7966320626</v>
      </c>
      <c r="AR24" s="9">
        <v>10</v>
      </c>
      <c r="AS24" s="9">
        <v>2156.18042967271</v>
      </c>
      <c r="AT24" s="9">
        <v>2963.3792884388399</v>
      </c>
      <c r="AU24" s="9">
        <v>35058.099907992299</v>
      </c>
      <c r="AV24" s="9">
        <v>7100.9521859439401</v>
      </c>
      <c r="AW24" s="9">
        <v>4148.9293579043297</v>
      </c>
      <c r="AX24" s="9">
        <v>14569.529059094801</v>
      </c>
      <c r="AY24" s="9">
        <v>620.50004137055703</v>
      </c>
      <c r="AZ24" s="9">
        <v>7866.3368153195397</v>
      </c>
      <c r="BA24" s="48">
        <v>9203.8772681651099</v>
      </c>
      <c r="BB24" s="48">
        <v>5248.14541877989</v>
      </c>
      <c r="BC24" s="48">
        <v>5227.9489034997296</v>
      </c>
      <c r="BD24" s="48">
        <v>1865.6355735150401</v>
      </c>
      <c r="BE24" s="48">
        <v>2832.1398777116901</v>
      </c>
      <c r="BF24" s="48">
        <v>2965.41132341004</v>
      </c>
      <c r="BG24" s="48">
        <v>2315.9996808473102</v>
      </c>
      <c r="BH24" s="48">
        <v>4066.18250870368</v>
      </c>
      <c r="BI24" s="9">
        <v>1862.5109735078499</v>
      </c>
      <c r="BJ24" s="48">
        <v>2661.3161170060198</v>
      </c>
      <c r="BK24" s="48">
        <v>10.670718420361</v>
      </c>
      <c r="BL24" s="9">
        <v>4228.5569877395101</v>
      </c>
      <c r="BM24" s="9">
        <v>3556.7233740566699</v>
      </c>
      <c r="BN24" s="9">
        <v>1498.54218108385</v>
      </c>
      <c r="BO24" s="9">
        <v>11719.7250638142</v>
      </c>
      <c r="BP24" s="9">
        <v>11381.338106909199</v>
      </c>
      <c r="BQ24" s="9">
        <v>5040.8495949641501</v>
      </c>
      <c r="BR24" s="9">
        <v>9542.0001894153902</v>
      </c>
      <c r="BS24" s="9">
        <v>6582.9998485851402</v>
      </c>
    </row>
    <row r="25" spans="1:71" x14ac:dyDescent="0.55000000000000004">
      <c r="A25">
        <v>22.029097305127799</v>
      </c>
      <c r="B25" s="9">
        <v>16414.806786225301</v>
      </c>
      <c r="C25" s="9">
        <v>2548.3073778073199</v>
      </c>
      <c r="D25" s="9">
        <v>131422.38655664801</v>
      </c>
      <c r="E25" s="48">
        <v>60413.944533367598</v>
      </c>
      <c r="F25" s="9">
        <v>3758.5727381687502</v>
      </c>
      <c r="G25" s="9">
        <v>33544.301832413999</v>
      </c>
      <c r="H25" s="9">
        <v>8116.5361877219802</v>
      </c>
      <c r="I25" s="48">
        <v>22379.567075708699</v>
      </c>
      <c r="J25" s="9">
        <v>10</v>
      </c>
      <c r="K25" s="9">
        <v>5282.2785319378199</v>
      </c>
      <c r="L25" s="9">
        <v>1440.27787117098</v>
      </c>
      <c r="M25" s="9">
        <v>10817.736148411601</v>
      </c>
      <c r="N25" s="9">
        <v>1101.9732083660999</v>
      </c>
      <c r="O25" s="9">
        <v>8600.5372169186703</v>
      </c>
      <c r="P25" s="48">
        <v>20771.2847630668</v>
      </c>
      <c r="Q25" s="9">
        <v>22770.638256489001</v>
      </c>
      <c r="R25" s="9">
        <v>9319.9757980488102</v>
      </c>
      <c r="S25" s="9">
        <v>979.95018497048898</v>
      </c>
      <c r="T25" s="9">
        <v>3399.7760632831</v>
      </c>
      <c r="U25" s="9">
        <v>778.85944577592602</v>
      </c>
      <c r="V25" s="9">
        <v>16909.7245526281</v>
      </c>
      <c r="W25" s="9">
        <v>7373.1133293512103</v>
      </c>
      <c r="X25" s="9">
        <v>1944.97736968816</v>
      </c>
      <c r="Y25" s="9">
        <v>7709.1217868263502</v>
      </c>
      <c r="Z25" s="9">
        <v>47861.122183955304</v>
      </c>
      <c r="AA25" s="9">
        <v>1842.55251053199</v>
      </c>
      <c r="AB25" s="48">
        <v>10</v>
      </c>
      <c r="AC25" s="9">
        <v>10</v>
      </c>
      <c r="AD25" s="9">
        <v>3699.4613574291402</v>
      </c>
      <c r="AE25" s="9">
        <v>10</v>
      </c>
      <c r="AF25" s="9">
        <v>11415.121464006501</v>
      </c>
      <c r="AG25" s="9">
        <v>10</v>
      </c>
      <c r="AH25" s="9">
        <v>10</v>
      </c>
      <c r="AI25" s="9">
        <v>1041.8526951935401</v>
      </c>
      <c r="AJ25" s="9">
        <v>5906.6405056732201</v>
      </c>
      <c r="AK25" s="9">
        <v>6684.0196963552298</v>
      </c>
      <c r="AL25" s="9">
        <v>42640.776108615799</v>
      </c>
      <c r="AM25" s="9">
        <v>4066.8455334886298</v>
      </c>
      <c r="AN25" s="9">
        <v>10</v>
      </c>
      <c r="AO25" s="9">
        <v>10</v>
      </c>
      <c r="AP25" s="9">
        <v>48158.608755262903</v>
      </c>
      <c r="AQ25" s="9">
        <v>41953.7942950984</v>
      </c>
      <c r="AR25" s="9">
        <v>10</v>
      </c>
      <c r="AS25" s="9">
        <v>2156.1806663124999</v>
      </c>
      <c r="AT25" s="9">
        <v>2963.3795853157098</v>
      </c>
      <c r="AU25" s="9">
        <v>35058.103327366502</v>
      </c>
      <c r="AV25" s="9">
        <v>7100.9511456059199</v>
      </c>
      <c r="AW25" s="9">
        <v>4148.9296924739901</v>
      </c>
      <c r="AX25" s="9">
        <v>14569.5290689423</v>
      </c>
      <c r="AY25" s="9">
        <v>620.50011170476898</v>
      </c>
      <c r="AZ25" s="9">
        <v>7866.33645372307</v>
      </c>
      <c r="BA25" s="48">
        <v>12061.020637088701</v>
      </c>
      <c r="BB25" s="48">
        <v>7606.0948268253596</v>
      </c>
      <c r="BC25" s="48">
        <v>12.8571432301268</v>
      </c>
      <c r="BD25" s="48">
        <v>4223.5845938215398</v>
      </c>
      <c r="BE25" s="48">
        <v>474.19044087400601</v>
      </c>
      <c r="BF25" s="48">
        <v>2965.6606299166801</v>
      </c>
      <c r="BG25" s="48">
        <v>2315.74968397885</v>
      </c>
      <c r="BH25" s="48">
        <v>10</v>
      </c>
      <c r="BI25" s="9">
        <v>1862.5107539044</v>
      </c>
      <c r="BJ25" s="48">
        <v>2661.0667765439298</v>
      </c>
      <c r="BK25" s="48">
        <v>4067.1033387318298</v>
      </c>
      <c r="BL25" s="9">
        <v>4228.5567534059701</v>
      </c>
      <c r="BM25" s="9">
        <v>3556.7234536331498</v>
      </c>
      <c r="BN25" s="9">
        <v>1498.5421917220499</v>
      </c>
      <c r="BO25" s="9">
        <v>11719.725014739701</v>
      </c>
      <c r="BP25" s="9">
        <v>11381.3382032804</v>
      </c>
      <c r="BQ25" s="9">
        <v>5040.8493849195002</v>
      </c>
      <c r="BR25" s="9">
        <v>9542.00002195259</v>
      </c>
      <c r="BS25" s="9">
        <v>6582.9999372008897</v>
      </c>
    </row>
    <row r="26" spans="1:71" x14ac:dyDescent="0.55000000000000004">
      <c r="A26">
        <v>22.029097305127799</v>
      </c>
      <c r="B26" s="9">
        <v>16414.801588219401</v>
      </c>
      <c r="C26" s="9">
        <v>2548.3073673650902</v>
      </c>
      <c r="D26" s="9">
        <v>131422.38828632899</v>
      </c>
      <c r="E26" s="48">
        <v>20999.151814880101</v>
      </c>
      <c r="F26" s="9">
        <v>3758.5740076933798</v>
      </c>
      <c r="G26" s="9">
        <v>33544.301719714204</v>
      </c>
      <c r="H26" s="9">
        <v>8116.5343549366098</v>
      </c>
      <c r="I26" s="48">
        <v>61794.360452251298</v>
      </c>
      <c r="J26" s="9">
        <v>10</v>
      </c>
      <c r="K26" s="9">
        <v>5282.2789846572896</v>
      </c>
      <c r="L26" s="9">
        <v>1440.2783196785699</v>
      </c>
      <c r="M26" s="9">
        <v>10817.7385300845</v>
      </c>
      <c r="N26" s="9">
        <v>1101.97388729928</v>
      </c>
      <c r="O26" s="9">
        <v>8600.5370899021309</v>
      </c>
      <c r="P26" s="48">
        <v>13565.812439432</v>
      </c>
      <c r="Q26" s="9">
        <v>22770.638548070401</v>
      </c>
      <c r="R26" s="9">
        <v>9319.9770771916501</v>
      </c>
      <c r="S26" s="9">
        <v>979.94917441413997</v>
      </c>
      <c r="T26" s="9">
        <v>3399.7772196127898</v>
      </c>
      <c r="U26" s="9">
        <v>778.85766793463904</v>
      </c>
      <c r="V26" s="9">
        <v>16909.726112346201</v>
      </c>
      <c r="W26" s="9">
        <v>7373.1117857813197</v>
      </c>
      <c r="X26" s="9">
        <v>1944.9719508482799</v>
      </c>
      <c r="Y26" s="9">
        <v>7709.1278924240896</v>
      </c>
      <c r="Z26" s="9">
        <v>47861.124092065002</v>
      </c>
      <c r="AA26" s="9">
        <v>1842.54908739695</v>
      </c>
      <c r="AB26" s="48">
        <v>7215.4693951496702</v>
      </c>
      <c r="AC26" s="9">
        <v>10</v>
      </c>
      <c r="AD26" s="9">
        <v>3699.4601653369</v>
      </c>
      <c r="AE26" s="9">
        <v>10</v>
      </c>
      <c r="AF26" s="9">
        <v>11415.123051123999</v>
      </c>
      <c r="AG26" s="9">
        <v>10</v>
      </c>
      <c r="AH26" s="9">
        <v>10</v>
      </c>
      <c r="AI26" s="9">
        <v>1041.8487292298</v>
      </c>
      <c r="AJ26" s="9">
        <v>5906.6416821910198</v>
      </c>
      <c r="AK26" s="9">
        <v>6684.0183168066496</v>
      </c>
      <c r="AL26" s="9">
        <v>42640.775332472098</v>
      </c>
      <c r="AM26" s="9">
        <v>4066.8453766743701</v>
      </c>
      <c r="AN26" s="9">
        <v>10</v>
      </c>
      <c r="AO26" s="9">
        <v>10</v>
      </c>
      <c r="AP26" s="9">
        <v>48158.608004087298</v>
      </c>
      <c r="AQ26" s="9">
        <v>41953.798893898798</v>
      </c>
      <c r="AR26" s="9">
        <v>10</v>
      </c>
      <c r="AS26" s="9">
        <v>2156.1703051268601</v>
      </c>
      <c r="AT26" s="9">
        <v>2963.36715432038</v>
      </c>
      <c r="AU26" s="9">
        <v>35058.097401526</v>
      </c>
      <c r="AV26" s="9">
        <v>7100.99794588438</v>
      </c>
      <c r="AW26" s="9">
        <v>4148.9126713394799</v>
      </c>
      <c r="AX26" s="9">
        <v>14569.529959022</v>
      </c>
      <c r="AY26" s="9">
        <v>620.49767195097502</v>
      </c>
      <c r="AZ26" s="9">
        <v>7866.33732918225</v>
      </c>
      <c r="BA26" s="48">
        <v>15168.845441260601</v>
      </c>
      <c r="BB26" s="48">
        <v>3413.89183265264</v>
      </c>
      <c r="BC26" s="48">
        <v>1097.2358471790601</v>
      </c>
      <c r="BD26" s="48">
        <v>31.380978448079698</v>
      </c>
      <c r="BE26" s="48">
        <v>4666.3933525717202</v>
      </c>
      <c r="BF26" s="48">
        <v>2712.3366545703302</v>
      </c>
      <c r="BG26" s="48">
        <v>2569.0732949630501</v>
      </c>
      <c r="BH26" s="48">
        <v>853.40563290074999</v>
      </c>
      <c r="BI26" s="9">
        <v>1862.5116768018499</v>
      </c>
      <c r="BJ26" s="48">
        <v>2914.3906781311798</v>
      </c>
      <c r="BK26" s="48">
        <v>2970.3752631920602</v>
      </c>
      <c r="BL26" s="9">
        <v>4228.5569076454003</v>
      </c>
      <c r="BM26" s="9">
        <v>3556.7233284744998</v>
      </c>
      <c r="BN26" s="9">
        <v>1498.5421416172801</v>
      </c>
      <c r="BO26" s="9">
        <v>11719.724934518599</v>
      </c>
      <c r="BP26" s="9">
        <v>11381.3384457096</v>
      </c>
      <c r="BQ26" s="9">
        <v>5040.8495076902</v>
      </c>
      <c r="BR26" s="9">
        <v>9542.0002096446606</v>
      </c>
      <c r="BS26" s="9">
        <v>6583.0000170295498</v>
      </c>
    </row>
    <row r="27" spans="1:71" x14ac:dyDescent="0.55000000000000004">
      <c r="A27">
        <v>22.029097305127799</v>
      </c>
      <c r="B27" s="9">
        <v>16414.8036532324</v>
      </c>
      <c r="C27" s="9">
        <v>2548.3070799492498</v>
      </c>
      <c r="D27" s="9">
        <v>131422.389321753</v>
      </c>
      <c r="E27" s="48">
        <v>14792.266720108501</v>
      </c>
      <c r="F27" s="9">
        <v>3758.5734666899202</v>
      </c>
      <c r="G27" s="9">
        <v>33544.301970435103</v>
      </c>
      <c r="H27" s="9">
        <v>8116.5333926736203</v>
      </c>
      <c r="I27" s="48">
        <v>68001.245172324197</v>
      </c>
      <c r="J27" s="9">
        <v>10</v>
      </c>
      <c r="K27" s="9">
        <v>5282.2786121345198</v>
      </c>
      <c r="L27" s="9">
        <v>1440.2782657264099</v>
      </c>
      <c r="M27" s="9">
        <v>10817.7369316489</v>
      </c>
      <c r="N27" s="9">
        <v>1101.9738968731499</v>
      </c>
      <c r="O27" s="9">
        <v>8600.5362664641198</v>
      </c>
      <c r="P27" s="48">
        <v>20771.249706049199</v>
      </c>
      <c r="Q27" s="9">
        <v>22770.638018117701</v>
      </c>
      <c r="R27" s="9">
        <v>9319.9776043285401</v>
      </c>
      <c r="S27" s="9">
        <v>979.94916083600003</v>
      </c>
      <c r="T27" s="9">
        <v>3399.77731943563</v>
      </c>
      <c r="U27" s="9">
        <v>778.85645704293597</v>
      </c>
      <c r="V27" s="9">
        <v>16909.726499222299</v>
      </c>
      <c r="W27" s="9">
        <v>7373.1124193591704</v>
      </c>
      <c r="X27" s="9">
        <v>1944.9717964741601</v>
      </c>
      <c r="Y27" s="9">
        <v>7709.1270151238105</v>
      </c>
      <c r="Z27" s="9">
        <v>47861.124112489299</v>
      </c>
      <c r="AA27" s="9">
        <v>1842.5489328073199</v>
      </c>
      <c r="AB27" s="48">
        <v>10.032444910126101</v>
      </c>
      <c r="AC27" s="9">
        <v>10</v>
      </c>
      <c r="AD27" s="9">
        <v>3699.4599700919898</v>
      </c>
      <c r="AE27" s="9">
        <v>10</v>
      </c>
      <c r="AF27" s="9">
        <v>11415.123279044899</v>
      </c>
      <c r="AG27" s="9">
        <v>10</v>
      </c>
      <c r="AH27" s="9">
        <v>10</v>
      </c>
      <c r="AI27" s="9">
        <v>1041.84866400039</v>
      </c>
      <c r="AJ27" s="9">
        <v>5906.6417780372403</v>
      </c>
      <c r="AK27" s="9">
        <v>6684.0181634770097</v>
      </c>
      <c r="AL27" s="9">
        <v>42640.775474037699</v>
      </c>
      <c r="AM27" s="9">
        <v>4066.8451513453801</v>
      </c>
      <c r="AN27" s="9">
        <v>10</v>
      </c>
      <c r="AO27" s="9">
        <v>10</v>
      </c>
      <c r="AP27" s="9">
        <v>48158.6068462638</v>
      </c>
      <c r="AQ27" s="9">
        <v>41953.800544967999</v>
      </c>
      <c r="AR27" s="9">
        <v>10</v>
      </c>
      <c r="AS27" s="9">
        <v>2156.1703878949202</v>
      </c>
      <c r="AT27" s="9">
        <v>2963.3670594365999</v>
      </c>
      <c r="AU27" s="9">
        <v>35058.096049668697</v>
      </c>
      <c r="AV27" s="9">
        <v>7100.9982003220102</v>
      </c>
      <c r="AW27" s="9">
        <v>4148.9126818219402</v>
      </c>
      <c r="AX27" s="9">
        <v>14569.5301101561</v>
      </c>
      <c r="AY27" s="9">
        <v>620.49763388423503</v>
      </c>
      <c r="AZ27" s="9">
        <v>7866.3378824484198</v>
      </c>
      <c r="BA27" s="48">
        <v>11649.3359313168</v>
      </c>
      <c r="BB27" s="48">
        <v>8017.7826761124297</v>
      </c>
      <c r="BC27" s="48">
        <v>12.857143762553299</v>
      </c>
      <c r="BD27" s="48">
        <v>4635.27043774903</v>
      </c>
      <c r="BE27" s="48">
        <v>62.502715287225499</v>
      </c>
      <c r="BF27" s="48">
        <v>2965.72828419898</v>
      </c>
      <c r="BG27" s="48">
        <v>2315.6804282798598</v>
      </c>
      <c r="BH27" s="48">
        <v>10</v>
      </c>
      <c r="BI27" s="9">
        <v>1862.51180036196</v>
      </c>
      <c r="BJ27" s="48">
        <v>2660.9996551468698</v>
      </c>
      <c r="BK27" s="48">
        <v>4067.1735825050901</v>
      </c>
      <c r="BL27" s="9">
        <v>4228.5568711211899</v>
      </c>
      <c r="BM27" s="9">
        <v>3556.7236109495502</v>
      </c>
      <c r="BN27" s="9">
        <v>1498.5421420520299</v>
      </c>
      <c r="BO27" s="9">
        <v>11719.7247348091</v>
      </c>
      <c r="BP27" s="9">
        <v>11381.338492388501</v>
      </c>
      <c r="BQ27" s="9">
        <v>5040.8494379871199</v>
      </c>
      <c r="BR27" s="9">
        <v>9541.9998149044695</v>
      </c>
      <c r="BS27" s="9">
        <v>6583.0002803318303</v>
      </c>
    </row>
    <row r="28" spans="1:71" x14ac:dyDescent="0.55000000000000004">
      <c r="A28">
        <v>22.029097305127799</v>
      </c>
      <c r="B28" s="9">
        <v>16414.801914099899</v>
      </c>
      <c r="C28" s="9">
        <v>2548.3076280035202</v>
      </c>
      <c r="D28" s="9">
        <v>131422.38520887299</v>
      </c>
      <c r="E28" s="48">
        <v>69368.093217236601</v>
      </c>
      <c r="F28" s="9">
        <v>3758.5738707089699</v>
      </c>
      <c r="G28" s="9">
        <v>33544.301480190101</v>
      </c>
      <c r="H28" s="9">
        <v>8116.5369006707497</v>
      </c>
      <c r="I28" s="48">
        <v>13425.4184382228</v>
      </c>
      <c r="J28" s="9">
        <v>10</v>
      </c>
      <c r="K28" s="9">
        <v>5282.27907798245</v>
      </c>
      <c r="L28" s="9">
        <v>1440.2781782204599</v>
      </c>
      <c r="M28" s="9">
        <v>10817.7387534063</v>
      </c>
      <c r="N28" s="9">
        <v>1101.97353290973</v>
      </c>
      <c r="O28" s="9">
        <v>8600.5379812117299</v>
      </c>
      <c r="P28" s="48">
        <v>20771.283924682</v>
      </c>
      <c r="Q28" s="9">
        <v>22770.638175758701</v>
      </c>
      <c r="R28" s="9">
        <v>9319.9758418071997</v>
      </c>
      <c r="S28" s="9">
        <v>979.95017225181198</v>
      </c>
      <c r="T28" s="9">
        <v>3399.77666458057</v>
      </c>
      <c r="U28" s="9">
        <v>778.85929529465898</v>
      </c>
      <c r="V28" s="9">
        <v>16909.724546910398</v>
      </c>
      <c r="W28" s="9">
        <v>7373.1137410957599</v>
      </c>
      <c r="X28" s="9">
        <v>1944.97718455222</v>
      </c>
      <c r="Y28" s="9">
        <v>7709.1222221200396</v>
      </c>
      <c r="Z28" s="9">
        <v>47861.1222785953</v>
      </c>
      <c r="AA28" s="9">
        <v>1842.55232676747</v>
      </c>
      <c r="AB28" s="48">
        <v>10</v>
      </c>
      <c r="AC28" s="9">
        <v>10</v>
      </c>
      <c r="AD28" s="9">
        <v>3699.4614326002002</v>
      </c>
      <c r="AE28" s="9">
        <v>10</v>
      </c>
      <c r="AF28" s="9">
        <v>11415.1213461356</v>
      </c>
      <c r="AG28" s="9">
        <v>10</v>
      </c>
      <c r="AH28" s="9">
        <v>10</v>
      </c>
      <c r="AI28" s="9">
        <v>1041.85264036592</v>
      </c>
      <c r="AJ28" s="9">
        <v>5906.6403824999397</v>
      </c>
      <c r="AK28" s="9">
        <v>6684.0197831147698</v>
      </c>
      <c r="AL28" s="9">
        <v>42640.775869610203</v>
      </c>
      <c r="AM28" s="9">
        <v>4066.8455852982202</v>
      </c>
      <c r="AN28" s="9">
        <v>10</v>
      </c>
      <c r="AO28" s="9">
        <v>10</v>
      </c>
      <c r="AP28" s="9">
        <v>48158.608633794502</v>
      </c>
      <c r="AQ28" s="9">
        <v>41953.793271493902</v>
      </c>
      <c r="AR28" s="9">
        <v>10</v>
      </c>
      <c r="AS28" s="9">
        <v>2156.1803710988602</v>
      </c>
      <c r="AT28" s="9">
        <v>2963.3792945987998</v>
      </c>
      <c r="AU28" s="9">
        <v>35058.104557047402</v>
      </c>
      <c r="AV28" s="9">
        <v>7100.9521973144101</v>
      </c>
      <c r="AW28" s="9">
        <v>4148.9294322509704</v>
      </c>
      <c r="AX28" s="9">
        <v>14569.529048172601</v>
      </c>
      <c r="AY28" s="9">
        <v>620.50007868313105</v>
      </c>
      <c r="AZ28" s="9">
        <v>7866.3360421114703</v>
      </c>
      <c r="BA28" s="48">
        <v>16274.559367511099</v>
      </c>
      <c r="BB28" s="48">
        <v>3392.50946592947</v>
      </c>
      <c r="BC28" s="48">
        <v>12.9023613836852</v>
      </c>
      <c r="BD28" s="48">
        <v>10.000142026055</v>
      </c>
      <c r="BE28" s="48">
        <v>4687.7755916563101</v>
      </c>
      <c r="BF28" s="48">
        <v>2701.9998045799798</v>
      </c>
      <c r="BG28" s="48">
        <v>2579.4116645970598</v>
      </c>
      <c r="BH28" s="48">
        <v>10.0351705771604</v>
      </c>
      <c r="BI28" s="9">
        <v>1862.51129696047</v>
      </c>
      <c r="BJ28" s="48">
        <v>2924.7277206834801</v>
      </c>
      <c r="BK28" s="48">
        <v>3803.4051228006301</v>
      </c>
      <c r="BL28" s="9">
        <v>4228.5570133826805</v>
      </c>
      <c r="BM28" s="9">
        <v>3556.7234630916</v>
      </c>
      <c r="BN28" s="9">
        <v>1498.5421674419899</v>
      </c>
      <c r="BO28" s="9">
        <v>11719.7249815947</v>
      </c>
      <c r="BP28" s="9">
        <v>11381.3381313109</v>
      </c>
      <c r="BQ28" s="9">
        <v>5040.8496048935103</v>
      </c>
      <c r="BR28" s="9">
        <v>9541.9999601810105</v>
      </c>
      <c r="BS28" s="9">
        <v>6583.0000807945098</v>
      </c>
    </row>
    <row r="29" spans="1:71" x14ac:dyDescent="0.55000000000000004">
      <c r="A29">
        <v>22.029097305127799</v>
      </c>
      <c r="B29" s="9">
        <v>16414.800997303599</v>
      </c>
      <c r="C29" s="9">
        <v>2548.3076989834999</v>
      </c>
      <c r="D29" s="9">
        <v>131422.38338388299</v>
      </c>
      <c r="E29" s="48">
        <v>75158.322232979393</v>
      </c>
      <c r="F29" s="9">
        <v>3758.5739245330301</v>
      </c>
      <c r="G29" s="9">
        <v>33544.301101379897</v>
      </c>
      <c r="H29" s="9">
        <v>8116.5377015966296</v>
      </c>
      <c r="I29" s="48">
        <v>7635.1892351374099</v>
      </c>
      <c r="J29" s="9">
        <v>10</v>
      </c>
      <c r="K29" s="9">
        <v>5282.2794555662904</v>
      </c>
      <c r="L29" s="9">
        <v>1440.27816698121</v>
      </c>
      <c r="M29" s="9">
        <v>10817.739523758901</v>
      </c>
      <c r="N29" s="9">
        <v>1101.9734831769999</v>
      </c>
      <c r="O29" s="9">
        <v>8600.53856628024</v>
      </c>
      <c r="P29" s="48">
        <v>20771.2850812338</v>
      </c>
      <c r="Q29" s="9">
        <v>22770.638172320399</v>
      </c>
      <c r="R29" s="9">
        <v>9319.9756358720497</v>
      </c>
      <c r="S29" s="9">
        <v>979.95020520949004</v>
      </c>
      <c r="T29" s="9">
        <v>3399.7766102852302</v>
      </c>
      <c r="U29" s="9">
        <v>778.85967781706302</v>
      </c>
      <c r="V29" s="9">
        <v>16909.724368484101</v>
      </c>
      <c r="W29" s="9">
        <v>7373.1138978519302</v>
      </c>
      <c r="X29" s="9">
        <v>1944.97712918659</v>
      </c>
      <c r="Y29" s="9">
        <v>7709.1220244342503</v>
      </c>
      <c r="Z29" s="9">
        <v>47861.122138302198</v>
      </c>
      <c r="AA29" s="9">
        <v>1842.55241929403</v>
      </c>
      <c r="AB29" s="48">
        <v>10</v>
      </c>
      <c r="AC29" s="9">
        <v>10</v>
      </c>
      <c r="AD29" s="9">
        <v>3699.46165228154</v>
      </c>
      <c r="AE29" s="9">
        <v>10</v>
      </c>
      <c r="AF29" s="9">
        <v>11415.1207136178</v>
      </c>
      <c r="AG29" s="9">
        <v>10</v>
      </c>
      <c r="AH29" s="9">
        <v>10</v>
      </c>
      <c r="AI29" s="9">
        <v>1041.8525704532201</v>
      </c>
      <c r="AJ29" s="9">
        <v>5906.64017642618</v>
      </c>
      <c r="AK29" s="9">
        <v>6684.0203464442202</v>
      </c>
      <c r="AL29" s="9">
        <v>42640.776236979698</v>
      </c>
      <c r="AM29" s="9">
        <v>4066.84564634963</v>
      </c>
      <c r="AN29" s="9">
        <v>10</v>
      </c>
      <c r="AO29" s="9">
        <v>10</v>
      </c>
      <c r="AP29" s="9">
        <v>48158.609580497803</v>
      </c>
      <c r="AQ29" s="9">
        <v>41953.791538956597</v>
      </c>
      <c r="AR29" s="9">
        <v>10</v>
      </c>
      <c r="AS29" s="9">
        <v>2156.1803408513701</v>
      </c>
      <c r="AT29" s="9">
        <v>2963.3791932373401</v>
      </c>
      <c r="AU29" s="9">
        <v>35058.106653223302</v>
      </c>
      <c r="AV29" s="9">
        <v>7100.9529594329297</v>
      </c>
      <c r="AW29" s="9">
        <v>4148.9290885289802</v>
      </c>
      <c r="AX29" s="9">
        <v>14569.529166825299</v>
      </c>
      <c r="AY29" s="9">
        <v>620.499966096457</v>
      </c>
      <c r="AZ29" s="9">
        <v>7866.33562299602</v>
      </c>
      <c r="BA29" s="48">
        <v>11596.827905874499</v>
      </c>
      <c r="BB29" s="48">
        <v>8070.2849930807597</v>
      </c>
      <c r="BC29" s="48">
        <v>12.8571468853885</v>
      </c>
      <c r="BD29" s="48">
        <v>4687.7761934608998</v>
      </c>
      <c r="BE29" s="48">
        <v>10</v>
      </c>
      <c r="BF29" s="48">
        <v>2701.99976670664</v>
      </c>
      <c r="BG29" s="48">
        <v>2579.4120523339798</v>
      </c>
      <c r="BH29" s="48">
        <v>10.000002910353899</v>
      </c>
      <c r="BI29" s="9">
        <v>1862.5111319799901</v>
      </c>
      <c r="BJ29" s="48">
        <v>2924.7277945288802</v>
      </c>
      <c r="BK29" s="48">
        <v>3803.4401918911299</v>
      </c>
      <c r="BL29" s="9">
        <v>4228.5570419732903</v>
      </c>
      <c r="BM29" s="9">
        <v>3556.72343585824</v>
      </c>
      <c r="BN29" s="9">
        <v>1498.5421054487999</v>
      </c>
      <c r="BO29" s="9">
        <v>11719.724947307899</v>
      </c>
      <c r="BP29" s="9">
        <v>11381.338437629</v>
      </c>
      <c r="BQ29" s="9">
        <v>5040.8494460620204</v>
      </c>
      <c r="BR29" s="9">
        <v>9542.0000826898304</v>
      </c>
      <c r="BS29" s="9">
        <v>6583.0003342530699</v>
      </c>
    </row>
    <row r="30" spans="1:71" x14ac:dyDescent="0.55000000000000004">
      <c r="A30">
        <v>22.029097305127799</v>
      </c>
      <c r="B30" s="9">
        <v>16414.801208308501</v>
      </c>
      <c r="C30" s="9">
        <v>2548.3077554018701</v>
      </c>
      <c r="D30" s="9">
        <v>131422.38412954801</v>
      </c>
      <c r="E30" s="48">
        <v>18892.894386955999</v>
      </c>
      <c r="F30" s="9">
        <v>3758.5739105602702</v>
      </c>
      <c r="G30" s="9">
        <v>33544.301193130799</v>
      </c>
      <c r="H30" s="9">
        <v>8116.5370851341804</v>
      </c>
      <c r="I30" s="48">
        <v>63900.617175756997</v>
      </c>
      <c r="J30" s="9">
        <v>10</v>
      </c>
      <c r="K30" s="9">
        <v>5282.2793259959599</v>
      </c>
      <c r="L30" s="9">
        <v>1440.2782365215801</v>
      </c>
      <c r="M30" s="9">
        <v>10817.7390718592</v>
      </c>
      <c r="N30" s="9">
        <v>1101.9735891042401</v>
      </c>
      <c r="O30" s="9">
        <v>8600.5383432154904</v>
      </c>
      <c r="P30" s="48">
        <v>20771.285235215099</v>
      </c>
      <c r="Q30" s="9">
        <v>22770.637943113099</v>
      </c>
      <c r="R30" s="9">
        <v>9319.9754860503508</v>
      </c>
      <c r="S30" s="9">
        <v>979.95018412679497</v>
      </c>
      <c r="T30" s="9">
        <v>3399.7767658529601</v>
      </c>
      <c r="U30" s="9">
        <v>778.85911003300498</v>
      </c>
      <c r="V30" s="9">
        <v>16909.724309071698</v>
      </c>
      <c r="W30" s="9">
        <v>7373.1141336831997</v>
      </c>
      <c r="X30" s="9">
        <v>1944.9771776669099</v>
      </c>
      <c r="Y30" s="9">
        <v>7709.1217161511004</v>
      </c>
      <c r="Z30" s="9">
        <v>47861.122215576899</v>
      </c>
      <c r="AA30" s="9">
        <v>1842.55232051085</v>
      </c>
      <c r="AB30" s="48">
        <v>10</v>
      </c>
      <c r="AC30" s="9">
        <v>10</v>
      </c>
      <c r="AD30" s="9">
        <v>3699.4615373195902</v>
      </c>
      <c r="AE30" s="9">
        <v>10</v>
      </c>
      <c r="AF30" s="9">
        <v>11415.1211167007</v>
      </c>
      <c r="AG30" s="9">
        <v>10</v>
      </c>
      <c r="AH30" s="9">
        <v>10</v>
      </c>
      <c r="AI30" s="9">
        <v>1041.85262093917</v>
      </c>
      <c r="AJ30" s="9">
        <v>5906.6403290915896</v>
      </c>
      <c r="AK30" s="9">
        <v>6684.0199813234303</v>
      </c>
      <c r="AL30" s="9">
        <v>42640.776029741297</v>
      </c>
      <c r="AM30" s="9">
        <v>4066.8454031311899</v>
      </c>
      <c r="AN30" s="9">
        <v>10</v>
      </c>
      <c r="AO30" s="9">
        <v>10</v>
      </c>
      <c r="AP30" s="9">
        <v>48158.6089887009</v>
      </c>
      <c r="AQ30" s="9">
        <v>41953.7930526481</v>
      </c>
      <c r="AR30" s="9">
        <v>10</v>
      </c>
      <c r="AS30" s="9">
        <v>2156.1805546997002</v>
      </c>
      <c r="AT30" s="9">
        <v>2963.3794030193199</v>
      </c>
      <c r="AU30" s="9">
        <v>35058.1048303965</v>
      </c>
      <c r="AV30" s="9">
        <v>7100.9518945188001</v>
      </c>
      <c r="AW30" s="9">
        <v>4148.9295195649102</v>
      </c>
      <c r="AX30" s="9">
        <v>14569.5291781581</v>
      </c>
      <c r="AY30" s="9">
        <v>620.50006047360296</v>
      </c>
      <c r="AZ30" s="9">
        <v>7866.3358973284503</v>
      </c>
      <c r="BA30" s="48">
        <v>16274.604495406</v>
      </c>
      <c r="BB30" s="48">
        <v>3392.5096707104399</v>
      </c>
      <c r="BC30" s="48">
        <v>12.857142228052201</v>
      </c>
      <c r="BD30" s="48">
        <v>10</v>
      </c>
      <c r="BE30" s="48">
        <v>4687.7756568497998</v>
      </c>
      <c r="BF30" s="48">
        <v>2701.99981656112</v>
      </c>
      <c r="BG30" s="48">
        <v>2579.4115588459699</v>
      </c>
      <c r="BH30" s="48">
        <v>10</v>
      </c>
      <c r="BI30" s="9">
        <v>1862.5113017825299</v>
      </c>
      <c r="BJ30" s="48">
        <v>2924.7278589147299</v>
      </c>
      <c r="BK30" s="48">
        <v>3803.4401414570402</v>
      </c>
      <c r="BL30" s="9">
        <v>4228.5567677651597</v>
      </c>
      <c r="BM30" s="9">
        <v>3556.72349276458</v>
      </c>
      <c r="BN30" s="9">
        <v>1498.54213943885</v>
      </c>
      <c r="BO30" s="9">
        <v>11719.7248188966</v>
      </c>
      <c r="BP30" s="9">
        <v>11381.3385910293</v>
      </c>
      <c r="BQ30" s="9">
        <v>5040.8494177786697</v>
      </c>
      <c r="BR30" s="9">
        <v>9542.0000471232906</v>
      </c>
      <c r="BS30" s="9">
        <v>6582.9999573739597</v>
      </c>
    </row>
    <row r="31" spans="1:71" x14ac:dyDescent="0.55000000000000004">
      <c r="A31">
        <v>22.029097305127902</v>
      </c>
      <c r="B31" s="9">
        <v>16414.801817998399</v>
      </c>
      <c r="C31" s="9">
        <v>2548.3078130997001</v>
      </c>
      <c r="D31" s="9">
        <v>131422.38453549001</v>
      </c>
      <c r="E31" s="48">
        <v>8513.4055261931499</v>
      </c>
      <c r="F31" s="9">
        <v>3758.5738006111101</v>
      </c>
      <c r="G31" s="9">
        <v>33544.300968738004</v>
      </c>
      <c r="H31" s="9">
        <v>8116.5373151411604</v>
      </c>
      <c r="I31" s="48">
        <v>74280.105843515907</v>
      </c>
      <c r="J31" s="9">
        <v>10</v>
      </c>
      <c r="K31" s="9">
        <v>5282.2791137348304</v>
      </c>
      <c r="L31" s="9">
        <v>1440.2781656633299</v>
      </c>
      <c r="M31" s="9">
        <v>10817.7388694498</v>
      </c>
      <c r="N31" s="9">
        <v>1101.9735704310599</v>
      </c>
      <c r="O31" s="9">
        <v>8600.5383195520099</v>
      </c>
      <c r="P31" s="48">
        <v>20771.284915374199</v>
      </c>
      <c r="Q31" s="9">
        <v>22770.6381810606</v>
      </c>
      <c r="R31" s="9">
        <v>9319.9755314394606</v>
      </c>
      <c r="S31" s="9">
        <v>979.950222523202</v>
      </c>
      <c r="T31" s="9">
        <v>3399.7766237235401</v>
      </c>
      <c r="U31" s="9">
        <v>778.85953288864903</v>
      </c>
      <c r="V31" s="9">
        <v>16909.7242350122</v>
      </c>
      <c r="W31" s="9">
        <v>7373.11374641779</v>
      </c>
      <c r="X31" s="9">
        <v>1944.9774317895001</v>
      </c>
      <c r="Y31" s="9">
        <v>7709.1216709942701</v>
      </c>
      <c r="Z31" s="9">
        <v>47861.121621369799</v>
      </c>
      <c r="AA31" s="9">
        <v>1842.55255860898</v>
      </c>
      <c r="AB31" s="48">
        <v>10</v>
      </c>
      <c r="AC31" s="9">
        <v>10</v>
      </c>
      <c r="AD31" s="9">
        <v>3699.4614939038902</v>
      </c>
      <c r="AE31" s="9">
        <v>10</v>
      </c>
      <c r="AF31" s="9">
        <v>11415.120634991599</v>
      </c>
      <c r="AG31" s="9">
        <v>10</v>
      </c>
      <c r="AH31" s="9">
        <v>10</v>
      </c>
      <c r="AI31" s="9">
        <v>1041.8526797029201</v>
      </c>
      <c r="AJ31" s="9">
        <v>5906.6403397354097</v>
      </c>
      <c r="AK31" s="9">
        <v>6684.0202053366602</v>
      </c>
      <c r="AL31" s="9">
        <v>42640.775869267403</v>
      </c>
      <c r="AM31" s="9">
        <v>4066.8456208798302</v>
      </c>
      <c r="AN31" s="9">
        <v>10</v>
      </c>
      <c r="AO31" s="9">
        <v>10</v>
      </c>
      <c r="AP31" s="9">
        <v>48158.608932082498</v>
      </c>
      <c r="AQ31" s="9">
        <v>41953.791843517502</v>
      </c>
      <c r="AR31" s="9">
        <v>10</v>
      </c>
      <c r="AS31" s="9">
        <v>2156.1805690073102</v>
      </c>
      <c r="AT31" s="9">
        <v>2963.3795060796901</v>
      </c>
      <c r="AU31" s="9">
        <v>35058.105952034297</v>
      </c>
      <c r="AV31" s="9">
        <v>7100.9515250588302</v>
      </c>
      <c r="AW31" s="9">
        <v>4148.9295634329001</v>
      </c>
      <c r="AX31" s="9">
        <v>14569.529086062599</v>
      </c>
      <c r="AY31" s="9">
        <v>620.50006068214498</v>
      </c>
      <c r="AZ31" s="9">
        <v>7866.33580190879</v>
      </c>
      <c r="BA31" s="48">
        <v>16274.603853971999</v>
      </c>
      <c r="BB31" s="48">
        <v>3392.5091929964901</v>
      </c>
      <c r="BC31" s="48">
        <v>12.857142130422201</v>
      </c>
      <c r="BD31" s="48">
        <v>10.000087937486899</v>
      </c>
      <c r="BE31" s="48">
        <v>4687.7758025720004</v>
      </c>
      <c r="BF31" s="48">
        <v>2701.9999404407999</v>
      </c>
      <c r="BG31" s="48">
        <v>2579.4115597116202</v>
      </c>
      <c r="BH31" s="48">
        <v>10</v>
      </c>
      <c r="BI31" s="9">
        <v>1862.5112601969099</v>
      </c>
      <c r="BJ31" s="48">
        <v>2924.7275161085699</v>
      </c>
      <c r="BK31" s="48">
        <v>3803.4403528687499</v>
      </c>
      <c r="BL31" s="9">
        <v>4228.5568638831801</v>
      </c>
      <c r="BM31" s="9">
        <v>3556.7234856402101</v>
      </c>
      <c r="BN31" s="9">
        <v>1498.5421586728301</v>
      </c>
      <c r="BO31" s="9">
        <v>11719.7252912083</v>
      </c>
      <c r="BP31" s="9">
        <v>11381.3380929411</v>
      </c>
      <c r="BQ31" s="9">
        <v>5040.8494727307097</v>
      </c>
      <c r="BR31" s="9">
        <v>9542.0000217366105</v>
      </c>
      <c r="BS31" s="9">
        <v>6582.9998442151</v>
      </c>
    </row>
    <row r="32" spans="1:71" x14ac:dyDescent="0.55000000000000004">
      <c r="A32">
        <v>22.029097305127902</v>
      </c>
      <c r="B32" s="9">
        <v>16414.801164442099</v>
      </c>
      <c r="C32" s="9">
        <v>2548.3078143572502</v>
      </c>
      <c r="D32" s="9">
        <v>131422.382999822</v>
      </c>
      <c r="E32" s="48">
        <v>81648.379659862097</v>
      </c>
      <c r="F32" s="9">
        <v>3758.57390752848</v>
      </c>
      <c r="G32" s="9">
        <v>33544.3012215075</v>
      </c>
      <c r="H32" s="9">
        <v>8116.5371232631196</v>
      </c>
      <c r="I32" s="48">
        <v>1145.1317611311999</v>
      </c>
      <c r="J32" s="9">
        <v>10</v>
      </c>
      <c r="K32" s="9">
        <v>5282.2793805824504</v>
      </c>
      <c r="L32" s="9">
        <v>1440.2781909895</v>
      </c>
      <c r="M32" s="9">
        <v>10817.7394570177</v>
      </c>
      <c r="N32" s="9">
        <v>1101.9734844178599</v>
      </c>
      <c r="O32" s="9">
        <v>8600.53854534536</v>
      </c>
      <c r="P32" s="48">
        <v>16652.913519795002</v>
      </c>
      <c r="Q32" s="9">
        <v>22770.6379616792</v>
      </c>
      <c r="R32" s="9">
        <v>9319.9756965068791</v>
      </c>
      <c r="S32" s="9">
        <v>979.95022592296505</v>
      </c>
      <c r="T32" s="9">
        <v>3399.7766422221698</v>
      </c>
      <c r="U32" s="9">
        <v>778.85948728051403</v>
      </c>
      <c r="V32" s="9">
        <v>16909.724100885898</v>
      </c>
      <c r="W32" s="9">
        <v>7373.1140284594203</v>
      </c>
      <c r="X32" s="9">
        <v>1944.97731540369</v>
      </c>
      <c r="Y32" s="9">
        <v>7709.1217912088296</v>
      </c>
      <c r="Z32" s="9">
        <v>47861.121841230699</v>
      </c>
      <c r="AA32" s="9">
        <v>1842.5524190251799</v>
      </c>
      <c r="AB32" s="48">
        <v>4128.3715856634399</v>
      </c>
      <c r="AC32" s="9">
        <v>10</v>
      </c>
      <c r="AD32" s="9">
        <v>3699.4616114667401</v>
      </c>
      <c r="AE32" s="9">
        <v>10</v>
      </c>
      <c r="AF32" s="9">
        <v>11415.1210413525</v>
      </c>
      <c r="AG32" s="9">
        <v>10</v>
      </c>
      <c r="AH32" s="9">
        <v>10</v>
      </c>
      <c r="AI32" s="9">
        <v>1041.8527249515901</v>
      </c>
      <c r="AJ32" s="9">
        <v>5906.6401608588303</v>
      </c>
      <c r="AK32" s="9">
        <v>6684.0196842406604</v>
      </c>
      <c r="AL32" s="9">
        <v>42640.776165754098</v>
      </c>
      <c r="AM32" s="9">
        <v>4066.8455395032502</v>
      </c>
      <c r="AN32" s="9">
        <v>10</v>
      </c>
      <c r="AO32" s="9">
        <v>10</v>
      </c>
      <c r="AP32" s="9">
        <v>48158.609011325701</v>
      </c>
      <c r="AQ32" s="9">
        <v>41953.793860493701</v>
      </c>
      <c r="AR32" s="9">
        <v>10</v>
      </c>
      <c r="AS32" s="9">
        <v>2156.1806991984099</v>
      </c>
      <c r="AT32" s="9">
        <v>2963.3796700910898</v>
      </c>
      <c r="AU32" s="9">
        <v>35058.103777267999</v>
      </c>
      <c r="AV32" s="9">
        <v>7100.9510167798398</v>
      </c>
      <c r="AW32" s="9">
        <v>4148.9298351093303</v>
      </c>
      <c r="AX32" s="9">
        <v>14569.529309474899</v>
      </c>
      <c r="AY32" s="9">
        <v>620.50011723814896</v>
      </c>
      <c r="AZ32" s="9">
        <v>7866.3362483547398</v>
      </c>
      <c r="BA32" s="48">
        <v>16274.6042944254</v>
      </c>
      <c r="BB32" s="48">
        <v>3392.5094108399098</v>
      </c>
      <c r="BC32" s="48">
        <v>12.857143361836201</v>
      </c>
      <c r="BD32" s="48">
        <v>10.0001351609185</v>
      </c>
      <c r="BE32" s="48">
        <v>4687.7756702429797</v>
      </c>
      <c r="BF32" s="48">
        <v>2701.9997580767099</v>
      </c>
      <c r="BG32" s="48">
        <v>2579.4116974968701</v>
      </c>
      <c r="BH32" s="48">
        <v>10</v>
      </c>
      <c r="BI32" s="9">
        <v>1862.5112458697799</v>
      </c>
      <c r="BJ32" s="48">
        <v>2924.7276377759999</v>
      </c>
      <c r="BK32" s="48">
        <v>3803.4401883358</v>
      </c>
      <c r="BL32" s="9">
        <v>4228.5569031841596</v>
      </c>
      <c r="BM32" s="9">
        <v>3556.7235771719002</v>
      </c>
      <c r="BN32" s="9">
        <v>1498.5420922911301</v>
      </c>
      <c r="BO32" s="9">
        <v>11719.725201437701</v>
      </c>
      <c r="BP32" s="9">
        <v>11381.3383724837</v>
      </c>
      <c r="BQ32" s="9">
        <v>5040.8494013373402</v>
      </c>
      <c r="BR32" s="9">
        <v>9542.0002423011392</v>
      </c>
      <c r="BS32" s="9">
        <v>6582.9999710907396</v>
      </c>
    </row>
    <row r="33" spans="1:71" x14ac:dyDescent="0.55000000000000004">
      <c r="A33">
        <v>22.029097305127902</v>
      </c>
      <c r="B33" s="9">
        <v>16414.800662653</v>
      </c>
      <c r="C33" s="9">
        <v>2548.3074963650702</v>
      </c>
      <c r="D33" s="9">
        <v>131422.38741057299</v>
      </c>
      <c r="E33" s="48">
        <v>82783.511891291404</v>
      </c>
      <c r="F33" s="9">
        <v>3758.5740461989199</v>
      </c>
      <c r="G33" s="9">
        <v>33544.301464057899</v>
      </c>
      <c r="H33" s="9">
        <v>8116.5349438142002</v>
      </c>
      <c r="I33" s="48">
        <v>10</v>
      </c>
      <c r="J33" s="9">
        <v>10</v>
      </c>
      <c r="K33" s="9">
        <v>5282.2792151564099</v>
      </c>
      <c r="L33" s="9">
        <v>1440.27842565062</v>
      </c>
      <c r="M33" s="9">
        <v>10817.7390208456</v>
      </c>
      <c r="N33" s="9">
        <v>1101.9739305498399</v>
      </c>
      <c r="O33" s="9">
        <v>8600.5374720288801</v>
      </c>
      <c r="P33" s="48">
        <v>15119.339628479</v>
      </c>
      <c r="Q33" s="9">
        <v>22770.638224037401</v>
      </c>
      <c r="R33" s="9">
        <v>9319.9771443570608</v>
      </c>
      <c r="S33" s="9">
        <v>979.949187820107</v>
      </c>
      <c r="T33" s="9">
        <v>3399.7774111989102</v>
      </c>
      <c r="U33" s="9">
        <v>778.85780418566605</v>
      </c>
      <c r="V33" s="9">
        <v>16909.7261315043</v>
      </c>
      <c r="W33" s="9">
        <v>7373.11222713396</v>
      </c>
      <c r="X33" s="9">
        <v>1944.9717759103601</v>
      </c>
      <c r="Y33" s="9">
        <v>7709.1278888417301</v>
      </c>
      <c r="Z33" s="9">
        <v>47861.123241128102</v>
      </c>
      <c r="AA33" s="9">
        <v>1842.5489107982601</v>
      </c>
      <c r="AB33" s="48">
        <v>5661.94329983639</v>
      </c>
      <c r="AC33" s="9">
        <v>10</v>
      </c>
      <c r="AD33" s="9">
        <v>3699.4603436338198</v>
      </c>
      <c r="AE33" s="9">
        <v>10</v>
      </c>
      <c r="AF33" s="9">
        <v>11415.123266275201</v>
      </c>
      <c r="AG33" s="9">
        <v>10</v>
      </c>
      <c r="AH33" s="9">
        <v>10</v>
      </c>
      <c r="AI33" s="9">
        <v>1041.84861891899</v>
      </c>
      <c r="AJ33" s="9">
        <v>5906.6415998603297</v>
      </c>
      <c r="AK33" s="9">
        <v>6684.0181803360801</v>
      </c>
      <c r="AL33" s="9">
        <v>42640.775231175299</v>
      </c>
      <c r="AM33" s="9">
        <v>4066.8451971846898</v>
      </c>
      <c r="AN33" s="9">
        <v>10</v>
      </c>
      <c r="AO33" s="9">
        <v>10</v>
      </c>
      <c r="AP33" s="9">
        <v>48158.607807717199</v>
      </c>
      <c r="AQ33" s="9">
        <v>41953.800176670098</v>
      </c>
      <c r="AR33" s="9">
        <v>10</v>
      </c>
      <c r="AS33" s="9">
        <v>2156.17030184438</v>
      </c>
      <c r="AT33" s="9">
        <v>2963.3670451841499</v>
      </c>
      <c r="AU33" s="9">
        <v>35058.095875185798</v>
      </c>
      <c r="AV33" s="9">
        <v>7100.9983962613796</v>
      </c>
      <c r="AW33" s="9">
        <v>4148.9125944019297</v>
      </c>
      <c r="AX33" s="9">
        <v>14569.5300519679</v>
      </c>
      <c r="AY33" s="9">
        <v>620.49760282906595</v>
      </c>
      <c r="AZ33" s="9">
        <v>7866.3376473769804</v>
      </c>
      <c r="BA33" s="48">
        <v>16253.9191923038</v>
      </c>
      <c r="BB33" s="48">
        <v>3413.1965585724101</v>
      </c>
      <c r="BC33" s="48">
        <v>12.857143088083699</v>
      </c>
      <c r="BD33" s="48">
        <v>30.6860277480205</v>
      </c>
      <c r="BE33" s="48">
        <v>4667.08873936501</v>
      </c>
      <c r="BF33" s="48">
        <v>2718.0712035878601</v>
      </c>
      <c r="BG33" s="48">
        <v>2563.33915054811</v>
      </c>
      <c r="BH33" s="48">
        <v>10</v>
      </c>
      <c r="BI33" s="9">
        <v>1862.51183686898</v>
      </c>
      <c r="BJ33" s="48">
        <v>2908.6563834158701</v>
      </c>
      <c r="BK33" s="48">
        <v>3819.51481691348</v>
      </c>
      <c r="BL33" s="9">
        <v>4228.5569496066901</v>
      </c>
      <c r="BM33" s="9">
        <v>3556.7234510263902</v>
      </c>
      <c r="BN33" s="9">
        <v>1498.5421815242501</v>
      </c>
      <c r="BO33" s="9">
        <v>11719.7252456974</v>
      </c>
      <c r="BP33" s="9">
        <v>11381.3381971131</v>
      </c>
      <c r="BQ33" s="9">
        <v>5040.84971884892</v>
      </c>
      <c r="BR33" s="9">
        <v>9542.0004235199704</v>
      </c>
      <c r="BS33" s="9">
        <v>6582.9999988229802</v>
      </c>
    </row>
    <row r="34" spans="1:71" x14ac:dyDescent="0.55000000000000004">
      <c r="A34">
        <v>22.029097305127902</v>
      </c>
      <c r="B34" s="9">
        <v>16414.8019921827</v>
      </c>
      <c r="C34" s="9">
        <v>2548.3077234913999</v>
      </c>
      <c r="D34" s="9">
        <v>131422.38359704701</v>
      </c>
      <c r="E34" s="48">
        <v>82225.291966333505</v>
      </c>
      <c r="F34" s="9">
        <v>3758.5738193367201</v>
      </c>
      <c r="G34" s="9">
        <v>33544.3011593052</v>
      </c>
      <c r="H34" s="9">
        <v>8116.5372821390702</v>
      </c>
      <c r="I34" s="48">
        <v>568.21920636617597</v>
      </c>
      <c r="J34" s="9">
        <v>10</v>
      </c>
      <c r="K34" s="9">
        <v>5282.27945589302</v>
      </c>
      <c r="L34" s="9">
        <v>1440.2782277318499</v>
      </c>
      <c r="M34" s="9">
        <v>10817.7390395898</v>
      </c>
      <c r="N34" s="9">
        <v>1101.9735615883999</v>
      </c>
      <c r="O34" s="9">
        <v>8600.5383890497706</v>
      </c>
      <c r="P34" s="48">
        <v>20771.286335386601</v>
      </c>
      <c r="Q34" s="9">
        <v>22770.6381077552</v>
      </c>
      <c r="R34" s="9">
        <v>9319.9755666770307</v>
      </c>
      <c r="S34" s="9">
        <v>979.95025575672003</v>
      </c>
      <c r="T34" s="9">
        <v>3399.7767174083201</v>
      </c>
      <c r="U34" s="9">
        <v>778.85961392716899</v>
      </c>
      <c r="V34" s="9">
        <v>16909.723595610802</v>
      </c>
      <c r="W34" s="9">
        <v>7373.114168827</v>
      </c>
      <c r="X34" s="9">
        <v>1944.97734985787</v>
      </c>
      <c r="Y34" s="9">
        <v>7709.1215425090004</v>
      </c>
      <c r="Z34" s="9">
        <v>47861.121655453899</v>
      </c>
      <c r="AA34" s="9">
        <v>1842.5524890678</v>
      </c>
      <c r="AB34" s="48">
        <v>10</v>
      </c>
      <c r="AC34" s="9">
        <v>10</v>
      </c>
      <c r="AD34" s="9">
        <v>3699.4615576299102</v>
      </c>
      <c r="AE34" s="9">
        <v>10</v>
      </c>
      <c r="AF34" s="9">
        <v>11415.120839007101</v>
      </c>
      <c r="AG34" s="9">
        <v>10</v>
      </c>
      <c r="AH34" s="9">
        <v>10</v>
      </c>
      <c r="AI34" s="9">
        <v>1041.85269334996</v>
      </c>
      <c r="AJ34" s="9">
        <v>5906.6403492906102</v>
      </c>
      <c r="AK34" s="9">
        <v>6684.0198208170204</v>
      </c>
      <c r="AL34" s="9">
        <v>42640.776279690101</v>
      </c>
      <c r="AM34" s="9">
        <v>4066.8456092790502</v>
      </c>
      <c r="AN34" s="9">
        <v>10</v>
      </c>
      <c r="AO34" s="9">
        <v>10</v>
      </c>
      <c r="AP34" s="9">
        <v>48158.6091351551</v>
      </c>
      <c r="AQ34" s="9">
        <v>41953.792827446901</v>
      </c>
      <c r="AR34" s="9">
        <v>10</v>
      </c>
      <c r="AS34" s="9">
        <v>2156.1804672800499</v>
      </c>
      <c r="AT34" s="9">
        <v>2963.3794578733</v>
      </c>
      <c r="AU34" s="9">
        <v>35058.1043433784</v>
      </c>
      <c r="AV34" s="9">
        <v>7100.9518722580196</v>
      </c>
      <c r="AW34" s="9">
        <v>4148.9295632536496</v>
      </c>
      <c r="AX34" s="9">
        <v>14569.529046256799</v>
      </c>
      <c r="AY34" s="9">
        <v>620.50006598071298</v>
      </c>
      <c r="AZ34" s="9">
        <v>7866.3360692629703</v>
      </c>
      <c r="BA34" s="48">
        <v>11343.1617509033</v>
      </c>
      <c r="BB34" s="48">
        <v>8070.28537913522</v>
      </c>
      <c r="BC34" s="48">
        <v>266.523494720945</v>
      </c>
      <c r="BD34" s="48">
        <v>4687.7759163338296</v>
      </c>
      <c r="BE34" s="48">
        <v>10</v>
      </c>
      <c r="BF34" s="48">
        <v>2701.9998865335401</v>
      </c>
      <c r="BG34" s="48">
        <v>2579.4117249372398</v>
      </c>
      <c r="BH34" s="48">
        <v>207.29604019943801</v>
      </c>
      <c r="BI34" s="9">
        <v>1862.5112925835101</v>
      </c>
      <c r="BJ34" s="48">
        <v>2924.7275295394002</v>
      </c>
      <c r="BK34" s="48">
        <v>3606.14407085126</v>
      </c>
      <c r="BL34" s="9">
        <v>4228.5570554628403</v>
      </c>
      <c r="BM34" s="9">
        <v>3556.72354998526</v>
      </c>
      <c r="BN34" s="9">
        <v>1498.5421785338899</v>
      </c>
      <c r="BO34" s="9">
        <v>11719.7248365133</v>
      </c>
      <c r="BP34" s="9">
        <v>11381.3382271801</v>
      </c>
      <c r="BQ34" s="9">
        <v>5040.8495511087103</v>
      </c>
      <c r="BR34" s="9">
        <v>9542.0002320687709</v>
      </c>
      <c r="BS34" s="9">
        <v>6583.0002570705101</v>
      </c>
    </row>
    <row r="35" spans="1:71" x14ac:dyDescent="0.55000000000000004">
      <c r="A35">
        <v>22.029097305127902</v>
      </c>
      <c r="B35" s="9">
        <v>16414.801418876701</v>
      </c>
      <c r="C35" s="9">
        <v>2548.30773423032</v>
      </c>
      <c r="D35" s="9">
        <v>131422.383794419</v>
      </c>
      <c r="E35" s="48">
        <v>59208.298330350503</v>
      </c>
      <c r="F35" s="9">
        <v>3758.57373686234</v>
      </c>
      <c r="G35" s="9">
        <v>33544.301333146999</v>
      </c>
      <c r="H35" s="9">
        <v>8116.5373974020304</v>
      </c>
      <c r="I35" s="48">
        <v>23585.2132350641</v>
      </c>
      <c r="J35" s="9">
        <v>10</v>
      </c>
      <c r="K35" s="9">
        <v>5282.27961522431</v>
      </c>
      <c r="L35" s="9">
        <v>1440.27815061154</v>
      </c>
      <c r="M35" s="9">
        <v>10817.739078512401</v>
      </c>
      <c r="N35" s="9">
        <v>1101.973498454</v>
      </c>
      <c r="O35" s="9">
        <v>8600.53864626223</v>
      </c>
      <c r="P35" s="48">
        <v>14354.707928616701</v>
      </c>
      <c r="Q35" s="9">
        <v>22770.638301359199</v>
      </c>
      <c r="R35" s="9">
        <v>9319.9763994101104</v>
      </c>
      <c r="S35" s="9">
        <v>979.95018233699705</v>
      </c>
      <c r="T35" s="9">
        <v>3399.7766039821699</v>
      </c>
      <c r="U35" s="9">
        <v>778.85953023489196</v>
      </c>
      <c r="V35" s="9">
        <v>16909.725053879902</v>
      </c>
      <c r="W35" s="9">
        <v>7373.1137888657604</v>
      </c>
      <c r="X35" s="9">
        <v>1944.97733896512</v>
      </c>
      <c r="Y35" s="9">
        <v>7709.1218185623802</v>
      </c>
      <c r="Z35" s="9">
        <v>47861.122515984498</v>
      </c>
      <c r="AA35" s="9">
        <v>1842.55245324258</v>
      </c>
      <c r="AB35" s="48">
        <v>6426.5744412425402</v>
      </c>
      <c r="AC35" s="9">
        <v>10</v>
      </c>
      <c r="AD35" s="9">
        <v>3699.4615341069398</v>
      </c>
      <c r="AE35" s="9">
        <v>10</v>
      </c>
      <c r="AF35" s="9">
        <v>11415.122527433499</v>
      </c>
      <c r="AG35" s="9">
        <v>10</v>
      </c>
      <c r="AH35" s="9">
        <v>10</v>
      </c>
      <c r="AI35" s="9">
        <v>1041.85272463773</v>
      </c>
      <c r="AJ35" s="9">
        <v>5906.6403222053495</v>
      </c>
      <c r="AK35" s="9">
        <v>6684.0187522487704</v>
      </c>
      <c r="AL35" s="9">
        <v>42640.776468062701</v>
      </c>
      <c r="AM35" s="9">
        <v>4066.8456166630099</v>
      </c>
      <c r="AN35" s="9">
        <v>10</v>
      </c>
      <c r="AO35" s="9">
        <v>10</v>
      </c>
      <c r="AP35" s="9">
        <v>48158.607691435303</v>
      </c>
      <c r="AQ35" s="9">
        <v>41953.798554105197</v>
      </c>
      <c r="AR35" s="9">
        <v>10</v>
      </c>
      <c r="AS35" s="9">
        <v>2156.1807202124401</v>
      </c>
      <c r="AT35" s="9">
        <v>2963.3796335775501</v>
      </c>
      <c r="AU35" s="9">
        <v>35058.098323381397</v>
      </c>
      <c r="AV35" s="9">
        <v>7100.9510226213197</v>
      </c>
      <c r="AW35" s="9">
        <v>4148.9298174718697</v>
      </c>
      <c r="AX35" s="9">
        <v>14569.529022251099</v>
      </c>
      <c r="AY35" s="9">
        <v>620.50009422768699</v>
      </c>
      <c r="AZ35" s="9">
        <v>7866.3375572589302</v>
      </c>
      <c r="BA35" s="48">
        <v>13325.9232485051</v>
      </c>
      <c r="BB35" s="48">
        <v>4287.3365949564704</v>
      </c>
      <c r="BC35" s="48">
        <v>2066.7107838161701</v>
      </c>
      <c r="BD35" s="48">
        <v>904.82743891074699</v>
      </c>
      <c r="BE35" s="48">
        <v>3792.94838700225</v>
      </c>
      <c r="BF35" s="48">
        <v>2965.0185278108702</v>
      </c>
      <c r="BG35" s="48">
        <v>2316.39282460393</v>
      </c>
      <c r="BH35" s="48">
        <v>1607.44172304628</v>
      </c>
      <c r="BI35" s="9">
        <v>1862.51113758972</v>
      </c>
      <c r="BJ35" s="48">
        <v>2661.7086913992598</v>
      </c>
      <c r="BK35" s="48">
        <v>2469.0178401578901</v>
      </c>
      <c r="BL35" s="9">
        <v>4228.5569102612699</v>
      </c>
      <c r="BM35" s="9">
        <v>3556.72342541533</v>
      </c>
      <c r="BN35" s="9">
        <v>1498.5420922712899</v>
      </c>
      <c r="BO35" s="9">
        <v>11719.7244870667</v>
      </c>
      <c r="BP35" s="9">
        <v>11381.338499797999</v>
      </c>
      <c r="BQ35" s="9">
        <v>5040.8493005863802</v>
      </c>
      <c r="BR35" s="9">
        <v>9541.9999127686096</v>
      </c>
      <c r="BS35" s="9">
        <v>6582.9999950098299</v>
      </c>
    </row>
    <row r="36" spans="1:71" x14ac:dyDescent="0.55000000000000004">
      <c r="A36">
        <v>22.029097305127902</v>
      </c>
      <c r="B36" s="9">
        <v>16414.8051740386</v>
      </c>
      <c r="C36" s="9">
        <v>2548.3075688189201</v>
      </c>
      <c r="D36" s="9">
        <v>131422.385262014</v>
      </c>
      <c r="E36" s="48">
        <v>82669.525435006493</v>
      </c>
      <c r="F36" s="9">
        <v>3758.5731214555299</v>
      </c>
      <c r="G36" s="9">
        <v>33544.301503018098</v>
      </c>
      <c r="H36" s="9">
        <v>8116.5366805342901</v>
      </c>
      <c r="I36" s="48">
        <v>123.986409405629</v>
      </c>
      <c r="J36" s="9">
        <v>10</v>
      </c>
      <c r="K36" s="9">
        <v>5282.2789034705102</v>
      </c>
      <c r="L36" s="9">
        <v>1440.27793136184</v>
      </c>
      <c r="M36" s="9">
        <v>10817.737219806</v>
      </c>
      <c r="N36" s="9">
        <v>1101.9733720608799</v>
      </c>
      <c r="O36" s="9">
        <v>8600.5377847081199</v>
      </c>
      <c r="P36" s="48">
        <v>8399.6591930702507</v>
      </c>
      <c r="Q36" s="9">
        <v>22770.638476368302</v>
      </c>
      <c r="R36" s="9">
        <v>9319.9755955044402</v>
      </c>
      <c r="S36" s="9">
        <v>979.95021955719096</v>
      </c>
      <c r="T36" s="9">
        <v>3399.7763403286599</v>
      </c>
      <c r="U36" s="9">
        <v>778.85948969128799</v>
      </c>
      <c r="V36" s="9">
        <v>16909.724293152802</v>
      </c>
      <c r="W36" s="9">
        <v>7373.1137985394798</v>
      </c>
      <c r="X36" s="9">
        <v>1944.97736374385</v>
      </c>
      <c r="Y36" s="9">
        <v>7709.1216745204802</v>
      </c>
      <c r="Z36" s="9">
        <v>47861.122486452201</v>
      </c>
      <c r="AA36" s="9">
        <v>1842.5525344247401</v>
      </c>
      <c r="AB36" s="48">
        <v>12381.6253591434</v>
      </c>
      <c r="AC36" s="9">
        <v>10</v>
      </c>
      <c r="AD36" s="9">
        <v>3699.4615369575199</v>
      </c>
      <c r="AE36" s="9">
        <v>10</v>
      </c>
      <c r="AF36" s="9">
        <v>11415.1210098831</v>
      </c>
      <c r="AG36" s="9">
        <v>10</v>
      </c>
      <c r="AH36" s="9">
        <v>10</v>
      </c>
      <c r="AI36" s="9">
        <v>1041.8527498213</v>
      </c>
      <c r="AJ36" s="9">
        <v>5906.6403839992499</v>
      </c>
      <c r="AK36" s="9">
        <v>6684.0201060999998</v>
      </c>
      <c r="AL36" s="9">
        <v>42640.775913819503</v>
      </c>
      <c r="AM36" s="9">
        <v>4066.8456786084598</v>
      </c>
      <c r="AN36" s="9">
        <v>10</v>
      </c>
      <c r="AO36" s="9">
        <v>10</v>
      </c>
      <c r="AP36" s="9">
        <v>48158.609006150204</v>
      </c>
      <c r="AQ36" s="9">
        <v>41953.793131825303</v>
      </c>
      <c r="AR36" s="9">
        <v>10</v>
      </c>
      <c r="AS36" s="9">
        <v>2156.1806167169402</v>
      </c>
      <c r="AT36" s="9">
        <v>2963.3796757074701</v>
      </c>
      <c r="AU36" s="9">
        <v>35058.104328683003</v>
      </c>
      <c r="AV36" s="9">
        <v>7100.9508632781299</v>
      </c>
      <c r="AW36" s="9">
        <v>4148.9298548516899</v>
      </c>
      <c r="AX36" s="9">
        <v>14569.5290244229</v>
      </c>
      <c r="AY36" s="9">
        <v>620.50011494961598</v>
      </c>
      <c r="AZ36" s="9">
        <v>7866.3359128541497</v>
      </c>
      <c r="BA36" s="48">
        <v>15362.062077230699</v>
      </c>
      <c r="BB36" s="48">
        <v>4305.0096297095697</v>
      </c>
      <c r="BC36" s="48">
        <v>12.899644990489801</v>
      </c>
      <c r="BD36" s="48">
        <v>922.49960442416295</v>
      </c>
      <c r="BE36" s="48">
        <v>3775.2757229060499</v>
      </c>
      <c r="BF36" s="48">
        <v>2965.35728509722</v>
      </c>
      <c r="BG36" s="48">
        <v>2316.0535335699501</v>
      </c>
      <c r="BH36" s="48">
        <v>10.033056467456699</v>
      </c>
      <c r="BI36" s="9">
        <v>1862.5109773136501</v>
      </c>
      <c r="BJ36" s="48">
        <v>2661.3698879439798</v>
      </c>
      <c r="BK36" s="48">
        <v>4066.7659300883101</v>
      </c>
      <c r="BL36" s="9">
        <v>4228.5571251167203</v>
      </c>
      <c r="BM36" s="9">
        <v>3556.72348328718</v>
      </c>
      <c r="BN36" s="9">
        <v>1498.5420979785899</v>
      </c>
      <c r="BO36" s="9">
        <v>11719.724745704299</v>
      </c>
      <c r="BP36" s="9">
        <v>11381.3380709516</v>
      </c>
      <c r="BQ36" s="9">
        <v>5040.8494781501104</v>
      </c>
      <c r="BR36" s="9">
        <v>9542.0001036677695</v>
      </c>
      <c r="BS36" s="9">
        <v>6583.0000562650903</v>
      </c>
    </row>
    <row r="37" spans="1:71" x14ac:dyDescent="0.55000000000000004">
      <c r="A37">
        <v>22.029097305128001</v>
      </c>
      <c r="B37" s="9">
        <v>16414.804583962199</v>
      </c>
      <c r="C37" s="9">
        <v>2548.30737253385</v>
      </c>
      <c r="D37" s="9">
        <v>131422.38516339799</v>
      </c>
      <c r="E37" s="48">
        <v>9536.9654949291998</v>
      </c>
      <c r="F37" s="9">
        <v>3758.5732881602898</v>
      </c>
      <c r="G37" s="9">
        <v>33544.301521399997</v>
      </c>
      <c r="H37" s="9">
        <v>8116.5365824215296</v>
      </c>
      <c r="I37" s="48">
        <v>73256.546774317801</v>
      </c>
      <c r="J37" s="9">
        <v>10</v>
      </c>
      <c r="K37" s="9">
        <v>5282.2787628978904</v>
      </c>
      <c r="L37" s="9">
        <v>1440.2780803969699</v>
      </c>
      <c r="M37" s="9">
        <v>10817.7375249613</v>
      </c>
      <c r="N37" s="9">
        <v>1101.9734400324501</v>
      </c>
      <c r="O37" s="9">
        <v>8600.5374608749607</v>
      </c>
      <c r="P37" s="48">
        <v>15265.933693569301</v>
      </c>
      <c r="Q37" s="9">
        <v>22770.638213564001</v>
      </c>
      <c r="R37" s="9">
        <v>9319.9757223043598</v>
      </c>
      <c r="S37" s="9">
        <v>979.95024242286604</v>
      </c>
      <c r="T37" s="9">
        <v>3399.7764655245701</v>
      </c>
      <c r="U37" s="9">
        <v>778.85934180353502</v>
      </c>
      <c r="V37" s="9">
        <v>16909.723921691701</v>
      </c>
      <c r="W37" s="9">
        <v>7373.1140489660202</v>
      </c>
      <c r="X37" s="9">
        <v>1944.977500861</v>
      </c>
      <c r="Y37" s="9">
        <v>7709.1213053726697</v>
      </c>
      <c r="Z37" s="9">
        <v>47861.1222134903</v>
      </c>
      <c r="AA37" s="9">
        <v>1842.55257425785</v>
      </c>
      <c r="AB37" s="48">
        <v>5515.3520871057699</v>
      </c>
      <c r="AC37" s="9">
        <v>10</v>
      </c>
      <c r="AD37" s="9">
        <v>3699.4614538817</v>
      </c>
      <c r="AE37" s="9">
        <v>10</v>
      </c>
      <c r="AF37" s="9">
        <v>11415.1209083185</v>
      </c>
      <c r="AG37" s="9">
        <v>10</v>
      </c>
      <c r="AH37" s="9">
        <v>10</v>
      </c>
      <c r="AI37" s="9">
        <v>1041.8528208109201</v>
      </c>
      <c r="AJ37" s="9">
        <v>5906.6403305827598</v>
      </c>
      <c r="AK37" s="9">
        <v>6684.0201300266999</v>
      </c>
      <c r="AL37" s="9">
        <v>42640.776224565299</v>
      </c>
      <c r="AM37" s="9">
        <v>4066.8456208328198</v>
      </c>
      <c r="AN37" s="9">
        <v>10</v>
      </c>
      <c r="AO37" s="9">
        <v>10</v>
      </c>
      <c r="AP37" s="9">
        <v>48158.609154867503</v>
      </c>
      <c r="AQ37" s="9">
        <v>41953.792523611999</v>
      </c>
      <c r="AR37" s="9">
        <v>10</v>
      </c>
      <c r="AS37" s="9">
        <v>2156.1808882647701</v>
      </c>
      <c r="AT37" s="9">
        <v>2963.3798294571402</v>
      </c>
      <c r="AU37" s="9">
        <v>35058.104722827396</v>
      </c>
      <c r="AV37" s="9">
        <v>7100.9501138775204</v>
      </c>
      <c r="AW37" s="9">
        <v>4148.9301960361299</v>
      </c>
      <c r="AX37" s="9">
        <v>14569.5290836518</v>
      </c>
      <c r="AY37" s="9">
        <v>620.50016468970603</v>
      </c>
      <c r="AZ37" s="9">
        <v>7866.3358100994401</v>
      </c>
      <c r="BA37" s="48">
        <v>6542.3385215366798</v>
      </c>
      <c r="BB37" s="48">
        <v>7908.7427932181999</v>
      </c>
      <c r="BC37" s="48">
        <v>5228.8898996599501</v>
      </c>
      <c r="BD37" s="48">
        <v>4526.2329468231901</v>
      </c>
      <c r="BE37" s="48">
        <v>171.54235464307601</v>
      </c>
      <c r="BF37" s="48">
        <v>2965.6596087355902</v>
      </c>
      <c r="BG37" s="48">
        <v>2315.7512443802798</v>
      </c>
      <c r="BH37" s="48">
        <v>4066.91441677577</v>
      </c>
      <c r="BI37" s="9">
        <v>1862.51103602426</v>
      </c>
      <c r="BJ37" s="48">
        <v>2661.0677374398101</v>
      </c>
      <c r="BK37" s="48">
        <v>10.186737242281</v>
      </c>
      <c r="BL37" s="9">
        <v>4228.5571244305202</v>
      </c>
      <c r="BM37" s="9">
        <v>3556.72341983978</v>
      </c>
      <c r="BN37" s="9">
        <v>1498.5422099136799</v>
      </c>
      <c r="BO37" s="9">
        <v>11719.725067703401</v>
      </c>
      <c r="BP37" s="9">
        <v>11381.338540598401</v>
      </c>
      <c r="BQ37" s="9">
        <v>5040.8493349443897</v>
      </c>
      <c r="BR37" s="9">
        <v>9541.9998583885408</v>
      </c>
      <c r="BS37" s="9">
        <v>6583.0001745025302</v>
      </c>
    </row>
    <row r="38" spans="1:71" x14ac:dyDescent="0.55000000000000004">
      <c r="A38">
        <v>22.029097305128001</v>
      </c>
      <c r="B38" s="9">
        <v>16414.802874093799</v>
      </c>
      <c r="C38" s="9">
        <v>2548.3075428997399</v>
      </c>
      <c r="D38" s="9">
        <v>131422.384872305</v>
      </c>
      <c r="E38" s="48">
        <v>82116.374406773102</v>
      </c>
      <c r="F38" s="9">
        <v>3758.5735720354701</v>
      </c>
      <c r="G38" s="9">
        <v>33544.301358824203</v>
      </c>
      <c r="H38" s="9">
        <v>8116.5365985563603</v>
      </c>
      <c r="I38" s="48">
        <v>677.13715635153801</v>
      </c>
      <c r="J38" s="9">
        <v>10</v>
      </c>
      <c r="K38" s="9">
        <v>5282.2790354047802</v>
      </c>
      <c r="L38" s="9">
        <v>1440.2781121768501</v>
      </c>
      <c r="M38" s="9">
        <v>10817.738203467199</v>
      </c>
      <c r="N38" s="9">
        <v>1101.9734523696</v>
      </c>
      <c r="O38" s="9">
        <v>8600.5378417766296</v>
      </c>
      <c r="P38" s="48">
        <v>20759.052859099898</v>
      </c>
      <c r="Q38" s="9">
        <v>22770.638237407999</v>
      </c>
      <c r="R38" s="9">
        <v>9319.9759511152406</v>
      </c>
      <c r="S38" s="9">
        <v>979.95029674170098</v>
      </c>
      <c r="T38" s="9">
        <v>3399.77646162365</v>
      </c>
      <c r="U38" s="9">
        <v>778.85944375783697</v>
      </c>
      <c r="V38" s="9">
        <v>16909.7240826981</v>
      </c>
      <c r="W38" s="9">
        <v>7373.1142915392802</v>
      </c>
      <c r="X38" s="9">
        <v>1944.97749442855</v>
      </c>
      <c r="Y38" s="9">
        <v>7709.1215167504797</v>
      </c>
      <c r="Z38" s="9">
        <v>47861.122379272703</v>
      </c>
      <c r="AA38" s="9">
        <v>1842.5525799023101</v>
      </c>
      <c r="AB38" s="48">
        <v>22.232153667005999</v>
      </c>
      <c r="AC38" s="9">
        <v>10</v>
      </c>
      <c r="AD38" s="9">
        <v>3699.46143245639</v>
      </c>
      <c r="AE38" s="9">
        <v>10</v>
      </c>
      <c r="AF38" s="9">
        <v>11415.1216403211</v>
      </c>
      <c r="AG38" s="9">
        <v>10</v>
      </c>
      <c r="AH38" s="9">
        <v>10</v>
      </c>
      <c r="AI38" s="9">
        <v>1041.85280483728</v>
      </c>
      <c r="AJ38" s="9">
        <v>5906.6403746067499</v>
      </c>
      <c r="AK38" s="9">
        <v>6684.0197145719803</v>
      </c>
      <c r="AL38" s="9">
        <v>42640.776116646499</v>
      </c>
      <c r="AM38" s="9">
        <v>4066.8455766485199</v>
      </c>
      <c r="AN38" s="9">
        <v>10</v>
      </c>
      <c r="AO38" s="9">
        <v>10</v>
      </c>
      <c r="AP38" s="9">
        <v>48158.608891707903</v>
      </c>
      <c r="AQ38" s="9">
        <v>41953.793470902303</v>
      </c>
      <c r="AR38" s="9">
        <v>10</v>
      </c>
      <c r="AS38" s="9">
        <v>2156.1808440498198</v>
      </c>
      <c r="AT38" s="9">
        <v>2963.3799015607201</v>
      </c>
      <c r="AU38" s="9">
        <v>35058.103461756298</v>
      </c>
      <c r="AV38" s="9">
        <v>7100.9499130609502</v>
      </c>
      <c r="AW38" s="9">
        <v>4148.9301798022898</v>
      </c>
      <c r="AX38" s="9">
        <v>14569.5292185013</v>
      </c>
      <c r="AY38" s="9">
        <v>620.50013687374098</v>
      </c>
      <c r="AZ38" s="9">
        <v>7866.3359504866703</v>
      </c>
      <c r="BA38" s="48">
        <v>7667.3297535991496</v>
      </c>
      <c r="BB38" s="48">
        <v>8070.2854094347704</v>
      </c>
      <c r="BC38" s="48">
        <v>3942.3565206323901</v>
      </c>
      <c r="BD38" s="48">
        <v>4687.7754871075304</v>
      </c>
      <c r="BE38" s="48">
        <v>10</v>
      </c>
      <c r="BF38" s="48">
        <v>2701.9999357009901</v>
      </c>
      <c r="BG38" s="48">
        <v>2579.41109369983</v>
      </c>
      <c r="BH38" s="48">
        <v>3066.2773942835302</v>
      </c>
      <c r="BI38" s="9">
        <v>1862.51108347324</v>
      </c>
      <c r="BJ38" s="48">
        <v>2924.7275131095998</v>
      </c>
      <c r="BK38" s="48">
        <v>747.16362693765996</v>
      </c>
      <c r="BL38" s="9">
        <v>4228.5569359905503</v>
      </c>
      <c r="BM38" s="9">
        <v>3556.723560336</v>
      </c>
      <c r="BN38" s="9">
        <v>1498.5421827595601</v>
      </c>
      <c r="BO38" s="9">
        <v>11719.725278442</v>
      </c>
      <c r="BP38" s="9">
        <v>11381.3384341074</v>
      </c>
      <c r="BQ38" s="9">
        <v>5040.84971920526</v>
      </c>
      <c r="BR38" s="9">
        <v>9542.0003896296002</v>
      </c>
      <c r="BS38" s="9">
        <v>6582.9999998089697</v>
      </c>
    </row>
    <row r="39" spans="1:71" x14ac:dyDescent="0.55000000000000004">
      <c r="A39">
        <v>22.029097305128001</v>
      </c>
      <c r="B39" s="9">
        <v>16414.803143900699</v>
      </c>
      <c r="C39" s="9">
        <v>2548.3071936722499</v>
      </c>
      <c r="D39" s="9">
        <v>131422.38862190201</v>
      </c>
      <c r="E39" s="48">
        <v>82783.511709416896</v>
      </c>
      <c r="F39" s="9">
        <v>3758.5737322305299</v>
      </c>
      <c r="G39" s="9">
        <v>33544.301919044403</v>
      </c>
      <c r="H39" s="9">
        <v>8116.5344484569796</v>
      </c>
      <c r="I39" s="48">
        <v>10</v>
      </c>
      <c r="J39" s="9">
        <v>10</v>
      </c>
      <c r="K39" s="9">
        <v>5282.2786367817398</v>
      </c>
      <c r="L39" s="9">
        <v>1440.2782689170799</v>
      </c>
      <c r="M39" s="9">
        <v>10817.7380008239</v>
      </c>
      <c r="N39" s="9">
        <v>1101.9738763569101</v>
      </c>
      <c r="O39" s="9">
        <v>8600.5369082049292</v>
      </c>
      <c r="P39" s="48">
        <v>20676.505367514299</v>
      </c>
      <c r="Q39" s="9">
        <v>22770.638344111499</v>
      </c>
      <c r="R39" s="9">
        <v>9319.9770421863304</v>
      </c>
      <c r="S39" s="9">
        <v>979.949065238515</v>
      </c>
      <c r="T39" s="9">
        <v>3399.7772415946101</v>
      </c>
      <c r="U39" s="9">
        <v>778.85768833296902</v>
      </c>
      <c r="V39" s="9">
        <v>16909.725874179301</v>
      </c>
      <c r="W39" s="9">
        <v>7373.1118346452804</v>
      </c>
      <c r="X39" s="9">
        <v>1944.97141213281</v>
      </c>
      <c r="Y39" s="9">
        <v>7709.1282221576103</v>
      </c>
      <c r="Z39" s="9">
        <v>47861.1236761861</v>
      </c>
      <c r="AA39" s="9">
        <v>1842.54863803592</v>
      </c>
      <c r="AB39" s="48">
        <v>104.777266228359</v>
      </c>
      <c r="AC39" s="9">
        <v>10</v>
      </c>
      <c r="AD39" s="9">
        <v>3699.46006508241</v>
      </c>
      <c r="AE39" s="9">
        <v>10</v>
      </c>
      <c r="AF39" s="9">
        <v>11415.123166951</v>
      </c>
      <c r="AG39" s="9">
        <v>10</v>
      </c>
      <c r="AH39" s="9">
        <v>10</v>
      </c>
      <c r="AI39" s="9">
        <v>1041.84847069444</v>
      </c>
      <c r="AJ39" s="9">
        <v>5906.6419542745398</v>
      </c>
      <c r="AK39" s="9">
        <v>6684.0180638054899</v>
      </c>
      <c r="AL39" s="9">
        <v>42640.7755301297</v>
      </c>
      <c r="AM39" s="9">
        <v>4066.8452182450401</v>
      </c>
      <c r="AN39" s="9">
        <v>10</v>
      </c>
      <c r="AO39" s="9">
        <v>10</v>
      </c>
      <c r="AP39" s="9">
        <v>48158.607323396398</v>
      </c>
      <c r="AQ39" s="9">
        <v>41953.7997186133</v>
      </c>
      <c r="AR39" s="9">
        <v>10</v>
      </c>
      <c r="AS39" s="9">
        <v>2156.17005066907</v>
      </c>
      <c r="AT39" s="9">
        <v>2963.3667377711899</v>
      </c>
      <c r="AU39" s="9">
        <v>35058.095914272897</v>
      </c>
      <c r="AV39" s="9">
        <v>7100.9993835752002</v>
      </c>
      <c r="AW39" s="9">
        <v>4148.9120914813402</v>
      </c>
      <c r="AX39" s="9">
        <v>14569.5298304194</v>
      </c>
      <c r="AY39" s="9">
        <v>620.49751822076803</v>
      </c>
      <c r="AZ39" s="9">
        <v>7866.3377226590901</v>
      </c>
      <c r="BA39" s="48">
        <v>14657.3600569261</v>
      </c>
      <c r="BB39" s="48">
        <v>3413.8996797608502</v>
      </c>
      <c r="BC39" s="48">
        <v>1608.71310936027</v>
      </c>
      <c r="BD39" s="48">
        <v>31.389051917346102</v>
      </c>
      <c r="BE39" s="48">
        <v>4666.3853528444697</v>
      </c>
      <c r="BF39" s="48">
        <v>2719.5049894641902</v>
      </c>
      <c r="BG39" s="48">
        <v>2561.9048458920702</v>
      </c>
      <c r="BH39" s="48">
        <v>1251.2213043291699</v>
      </c>
      <c r="BI39" s="9">
        <v>1862.5116462463</v>
      </c>
      <c r="BJ39" s="48">
        <v>2907.22219488985</v>
      </c>
      <c r="BK39" s="48">
        <v>2579.7282594247699</v>
      </c>
      <c r="BL39" s="9">
        <v>4228.5571530606403</v>
      </c>
      <c r="BM39" s="9">
        <v>3556.7234775799202</v>
      </c>
      <c r="BN39" s="9">
        <v>1498.5421391063101</v>
      </c>
      <c r="BO39" s="9">
        <v>11719.725287720001</v>
      </c>
      <c r="BP39" s="9">
        <v>11381.3386443534</v>
      </c>
      <c r="BQ39" s="9">
        <v>5040.8492771396805</v>
      </c>
      <c r="BR39" s="9">
        <v>9541.9998219276404</v>
      </c>
      <c r="BS39" s="9">
        <v>6583.0000341575796</v>
      </c>
    </row>
    <row r="40" spans="1:71" x14ac:dyDescent="0.55000000000000004">
      <c r="A40">
        <v>22.029097305128001</v>
      </c>
      <c r="B40" s="9">
        <v>16414.799690177198</v>
      </c>
      <c r="C40" s="9">
        <v>2548.3078999682998</v>
      </c>
      <c r="D40" s="9">
        <v>131422.38451816101</v>
      </c>
      <c r="E40" s="48">
        <v>14285.4216520308</v>
      </c>
      <c r="F40" s="9">
        <v>3758.5740370448402</v>
      </c>
      <c r="G40" s="9">
        <v>33544.301242210997</v>
      </c>
      <c r="H40" s="9">
        <v>8116.5372630091297</v>
      </c>
      <c r="I40" s="48">
        <v>68508.089986104605</v>
      </c>
      <c r="J40" s="9">
        <v>10</v>
      </c>
      <c r="K40" s="9">
        <v>5282.2797593176902</v>
      </c>
      <c r="L40" s="9">
        <v>1440.2782709482501</v>
      </c>
      <c r="M40" s="9">
        <v>10817.7399405084</v>
      </c>
      <c r="N40" s="9">
        <v>1101.9737034275599</v>
      </c>
      <c r="O40" s="9">
        <v>8600.5388549139097</v>
      </c>
      <c r="P40" s="48">
        <v>20771.2870912293</v>
      </c>
      <c r="Q40" s="9">
        <v>22770.638151660401</v>
      </c>
      <c r="R40" s="9">
        <v>9319.9754034900907</v>
      </c>
      <c r="S40" s="9">
        <v>979.95021170555799</v>
      </c>
      <c r="T40" s="9">
        <v>3399.7768342170898</v>
      </c>
      <c r="U40" s="9">
        <v>778.85914589287597</v>
      </c>
      <c r="V40" s="9">
        <v>16909.723695019999</v>
      </c>
      <c r="W40" s="9">
        <v>7373.1140162910597</v>
      </c>
      <c r="X40" s="9">
        <v>1944.9773453616699</v>
      </c>
      <c r="Y40" s="9">
        <v>7709.1215896036801</v>
      </c>
      <c r="Z40" s="9">
        <v>47861.121480019399</v>
      </c>
      <c r="AA40" s="9">
        <v>1842.5524580674301</v>
      </c>
      <c r="AB40" s="48">
        <v>10</v>
      </c>
      <c r="AC40" s="9">
        <v>10</v>
      </c>
      <c r="AD40" s="9">
        <v>3699.4615748710698</v>
      </c>
      <c r="AE40" s="9">
        <v>10</v>
      </c>
      <c r="AF40" s="9">
        <v>11415.1206386308</v>
      </c>
      <c r="AG40" s="9">
        <v>10</v>
      </c>
      <c r="AH40" s="9">
        <v>10</v>
      </c>
      <c r="AI40" s="9">
        <v>1041.8527215646</v>
      </c>
      <c r="AJ40" s="9">
        <v>5906.64026392096</v>
      </c>
      <c r="AK40" s="9">
        <v>6684.0203120369197</v>
      </c>
      <c r="AL40" s="9">
        <v>42640.775980994498</v>
      </c>
      <c r="AM40" s="9">
        <v>4066.8456131804101</v>
      </c>
      <c r="AN40" s="9">
        <v>10</v>
      </c>
      <c r="AO40" s="9">
        <v>10</v>
      </c>
      <c r="AP40" s="9">
        <v>48158.6094009523</v>
      </c>
      <c r="AQ40" s="9">
        <v>41953.790180792697</v>
      </c>
      <c r="AR40" s="9">
        <v>10</v>
      </c>
      <c r="AS40" s="9">
        <v>2156.1807850902801</v>
      </c>
      <c r="AT40" s="9">
        <v>2963.3796976476001</v>
      </c>
      <c r="AU40" s="9">
        <v>35058.1076179468</v>
      </c>
      <c r="AV40" s="9">
        <v>7100.95074510423</v>
      </c>
      <c r="AW40" s="9">
        <v>4148.9298992437798</v>
      </c>
      <c r="AX40" s="9">
        <v>14569.5291059181</v>
      </c>
      <c r="AY40" s="9">
        <v>620.50009628750695</v>
      </c>
      <c r="AZ40" s="9">
        <v>7866.3353401489303</v>
      </c>
      <c r="BA40" s="48">
        <v>12091.621447566</v>
      </c>
      <c r="BB40" s="48">
        <v>7552.8749699612699</v>
      </c>
      <c r="BC40" s="48">
        <v>35.474175342132</v>
      </c>
      <c r="BD40" s="48">
        <v>4170.3655373042502</v>
      </c>
      <c r="BE40" s="48">
        <v>527.41029927932198</v>
      </c>
      <c r="BF40" s="48">
        <v>2701.9999125323802</v>
      </c>
      <c r="BG40" s="48">
        <v>2579.4117749672901</v>
      </c>
      <c r="BH40" s="48">
        <v>27.591026327448901</v>
      </c>
      <c r="BI40" s="9">
        <v>1862.5115032213901</v>
      </c>
      <c r="BJ40" s="48">
        <v>2924.7275195182001</v>
      </c>
      <c r="BK40" s="48">
        <v>3785.8488403362999</v>
      </c>
      <c r="BL40" s="9">
        <v>4228.5570008373397</v>
      </c>
      <c r="BM40" s="9">
        <v>3556.7234832620802</v>
      </c>
      <c r="BN40" s="9">
        <v>1498.54213996012</v>
      </c>
      <c r="BO40" s="9">
        <v>11719.724374724399</v>
      </c>
      <c r="BP40" s="9">
        <v>11381.3384681731</v>
      </c>
      <c r="BQ40" s="9">
        <v>5040.8494078883696</v>
      </c>
      <c r="BR40" s="9">
        <v>9541.9998167796093</v>
      </c>
      <c r="BS40" s="9">
        <v>6583.0000563195999</v>
      </c>
    </row>
    <row r="41" spans="1:71" x14ac:dyDescent="0.55000000000000004">
      <c r="A41">
        <v>22.029097305128001</v>
      </c>
      <c r="B41" s="9">
        <v>16414.801211593898</v>
      </c>
      <c r="C41" s="9">
        <v>2548.3077359798199</v>
      </c>
      <c r="D41" s="9">
        <v>131422.38414734</v>
      </c>
      <c r="E41" s="48">
        <v>35975.731099156903</v>
      </c>
      <c r="F41" s="9">
        <v>3758.5738207187401</v>
      </c>
      <c r="G41" s="9">
        <v>33544.301441820498</v>
      </c>
      <c r="H41" s="9">
        <v>8116.5368799471698</v>
      </c>
      <c r="I41" s="48">
        <v>46817.7804260966</v>
      </c>
      <c r="J41" s="9">
        <v>10</v>
      </c>
      <c r="K41" s="9">
        <v>5282.2792857291597</v>
      </c>
      <c r="L41" s="9">
        <v>1440.27819980863</v>
      </c>
      <c r="M41" s="9">
        <v>10817.7389176752</v>
      </c>
      <c r="N41" s="9">
        <v>1101.9735650748701</v>
      </c>
      <c r="O41" s="9">
        <v>8600.5382973403393</v>
      </c>
      <c r="P41" s="48">
        <v>20771.288650070601</v>
      </c>
      <c r="Q41" s="9">
        <v>22770.637578862101</v>
      </c>
      <c r="R41" s="9">
        <v>9319.9750650824808</v>
      </c>
      <c r="S41" s="9">
        <v>979.95028781270003</v>
      </c>
      <c r="T41" s="9">
        <v>3399.7767737179202</v>
      </c>
      <c r="U41" s="9">
        <v>778.858906676027</v>
      </c>
      <c r="V41" s="9">
        <v>16909.723515174799</v>
      </c>
      <c r="W41" s="9">
        <v>7373.1141846663304</v>
      </c>
      <c r="X41" s="9">
        <v>1944.97746884705</v>
      </c>
      <c r="Y41" s="9">
        <v>7709.1215191060701</v>
      </c>
      <c r="Z41" s="9">
        <v>47861.120956512103</v>
      </c>
      <c r="AA41" s="9">
        <v>1842.55260013263</v>
      </c>
      <c r="AB41" s="48">
        <v>10</v>
      </c>
      <c r="AC41" s="9">
        <v>10</v>
      </c>
      <c r="AD41" s="9">
        <v>3699.4614712859702</v>
      </c>
      <c r="AE41" s="9">
        <v>10</v>
      </c>
      <c r="AF41" s="9">
        <v>11415.1202977378</v>
      </c>
      <c r="AG41" s="9">
        <v>10</v>
      </c>
      <c r="AH41" s="9">
        <v>10</v>
      </c>
      <c r="AI41" s="9">
        <v>1041.8528042634</v>
      </c>
      <c r="AJ41" s="9">
        <v>5906.6403650356997</v>
      </c>
      <c r="AK41" s="9">
        <v>6684.0203585654199</v>
      </c>
      <c r="AL41" s="9">
        <v>42640.7759500049</v>
      </c>
      <c r="AM41" s="9">
        <v>4066.8455153690602</v>
      </c>
      <c r="AN41" s="9">
        <v>10</v>
      </c>
      <c r="AO41" s="9">
        <v>10</v>
      </c>
      <c r="AP41" s="9">
        <v>48158.609120867499</v>
      </c>
      <c r="AQ41" s="9">
        <v>41953.790670977702</v>
      </c>
      <c r="AR41" s="9">
        <v>10</v>
      </c>
      <c r="AS41" s="9">
        <v>2156.1807257293499</v>
      </c>
      <c r="AT41" s="9">
        <v>2963.3797831995598</v>
      </c>
      <c r="AU41" s="9">
        <v>35058.107575503796</v>
      </c>
      <c r="AV41" s="9">
        <v>7100.9503758557703</v>
      </c>
      <c r="AW41" s="9">
        <v>4148.9300823469703</v>
      </c>
      <c r="AX41" s="9">
        <v>14569.528982830099</v>
      </c>
      <c r="AY41" s="9">
        <v>620.50014343131704</v>
      </c>
      <c r="AZ41" s="9">
        <v>7866.3356936281798</v>
      </c>
      <c r="BA41" s="48">
        <v>7489.9211942860702</v>
      </c>
      <c r="BB41" s="48">
        <v>8070.2851421192199</v>
      </c>
      <c r="BC41" s="48">
        <v>4119.7651164125</v>
      </c>
      <c r="BD41" s="48">
        <v>4687.7754736543802</v>
      </c>
      <c r="BE41" s="48">
        <v>10</v>
      </c>
      <c r="BF41" s="48">
        <v>2705.0174235459899</v>
      </c>
      <c r="BG41" s="48">
        <v>2576.3935690057601</v>
      </c>
      <c r="BH41" s="48">
        <v>3204.26188114558</v>
      </c>
      <c r="BI41" s="9">
        <v>1862.51127743494</v>
      </c>
      <c r="BJ41" s="48">
        <v>2921.7098431427598</v>
      </c>
      <c r="BK41" s="48">
        <v>612.19625016217799</v>
      </c>
      <c r="BL41" s="9">
        <v>4228.5569277541299</v>
      </c>
      <c r="BM41" s="9">
        <v>3556.7234348121001</v>
      </c>
      <c r="BN41" s="9">
        <v>1498.54209422741</v>
      </c>
      <c r="BO41" s="9">
        <v>11719.7248369094</v>
      </c>
      <c r="BP41" s="9">
        <v>11381.3384582283</v>
      </c>
      <c r="BQ41" s="9">
        <v>5040.8493105839698</v>
      </c>
      <c r="BR41" s="9">
        <v>9542.0001014120498</v>
      </c>
      <c r="BS41" s="9">
        <v>6583.0000429116399</v>
      </c>
    </row>
    <row r="42" spans="1:71" x14ac:dyDescent="0.55000000000000004">
      <c r="A42">
        <v>22.029097305128101</v>
      </c>
      <c r="B42" s="9">
        <v>16414.802419383101</v>
      </c>
      <c r="C42" s="9">
        <v>2548.3071966955899</v>
      </c>
      <c r="D42" s="9">
        <v>131422.38855171201</v>
      </c>
      <c r="E42" s="48">
        <v>21005.048115397301</v>
      </c>
      <c r="F42" s="9">
        <v>3758.5739928538701</v>
      </c>
      <c r="G42" s="9">
        <v>33544.301885578097</v>
      </c>
      <c r="H42" s="9">
        <v>8116.5338377816097</v>
      </c>
      <c r="I42" s="48">
        <v>61788.463547659703</v>
      </c>
      <c r="J42" s="9">
        <v>10</v>
      </c>
      <c r="K42" s="9">
        <v>5282.2785678581904</v>
      </c>
      <c r="L42" s="9">
        <v>1440.27834278207</v>
      </c>
      <c r="M42" s="9">
        <v>10817.738189760301</v>
      </c>
      <c r="N42" s="9">
        <v>1101.9739457630701</v>
      </c>
      <c r="O42" s="9">
        <v>8600.5366691149993</v>
      </c>
      <c r="P42" s="48">
        <v>18612.105920639598</v>
      </c>
      <c r="Q42" s="9">
        <v>22770.6381241298</v>
      </c>
      <c r="R42" s="9">
        <v>9319.97740182917</v>
      </c>
      <c r="S42" s="9">
        <v>979.94913583114896</v>
      </c>
      <c r="T42" s="9">
        <v>3399.7773102552801</v>
      </c>
      <c r="U42" s="9">
        <v>778.85738154742705</v>
      </c>
      <c r="V42" s="9">
        <v>16909.726278551901</v>
      </c>
      <c r="W42" s="9">
        <v>7373.1119599887197</v>
      </c>
      <c r="X42" s="9">
        <v>1944.9716334982199</v>
      </c>
      <c r="Y42" s="9">
        <v>7709.1279288055102</v>
      </c>
      <c r="Z42" s="9">
        <v>47861.123725055797</v>
      </c>
      <c r="AA42" s="9">
        <v>1842.5487960523501</v>
      </c>
      <c r="AB42" s="48">
        <v>2169.1755779106202</v>
      </c>
      <c r="AC42" s="9">
        <v>10</v>
      </c>
      <c r="AD42" s="9">
        <v>3699.4599542679898</v>
      </c>
      <c r="AE42" s="9">
        <v>10</v>
      </c>
      <c r="AF42" s="9">
        <v>11415.123526085699</v>
      </c>
      <c r="AG42" s="9">
        <v>10</v>
      </c>
      <c r="AH42" s="9">
        <v>10</v>
      </c>
      <c r="AI42" s="9">
        <v>1041.8484995450499</v>
      </c>
      <c r="AJ42" s="9">
        <v>5906.6418819781502</v>
      </c>
      <c r="AK42" s="9">
        <v>6684.0178225509198</v>
      </c>
      <c r="AL42" s="9">
        <v>42640.775379311002</v>
      </c>
      <c r="AM42" s="9">
        <v>4066.84535089582</v>
      </c>
      <c r="AN42" s="9">
        <v>10</v>
      </c>
      <c r="AO42" s="9">
        <v>10</v>
      </c>
      <c r="AP42" s="9">
        <v>48158.606933670897</v>
      </c>
      <c r="AQ42" s="9">
        <v>41953.801530277597</v>
      </c>
      <c r="AR42" s="9">
        <v>10</v>
      </c>
      <c r="AS42" s="9">
        <v>2156.1698143478302</v>
      </c>
      <c r="AT42" s="9">
        <v>2963.3665616954499</v>
      </c>
      <c r="AU42" s="9">
        <v>35058.094254823598</v>
      </c>
      <c r="AV42" s="9">
        <v>7101.0002221997202</v>
      </c>
      <c r="AW42" s="9">
        <v>4148.9118735995698</v>
      </c>
      <c r="AX42" s="9">
        <v>14569.529952749799</v>
      </c>
      <c r="AY42" s="9">
        <v>620.49753863146896</v>
      </c>
      <c r="AZ42" s="9">
        <v>7866.33766381236</v>
      </c>
      <c r="BA42" s="48">
        <v>11934.3212942013</v>
      </c>
      <c r="BB42" s="48">
        <v>3745.9137461616601</v>
      </c>
      <c r="BC42" s="48">
        <v>3999.73874966621</v>
      </c>
      <c r="BD42" s="48">
        <v>363.40278001969801</v>
      </c>
      <c r="BE42" s="48">
        <v>4334.3713854037896</v>
      </c>
      <c r="BF42" s="48">
        <v>2903.2869809728099</v>
      </c>
      <c r="BG42" s="48">
        <v>2378.1228930889702</v>
      </c>
      <c r="BH42" s="48">
        <v>3110.9080467899698</v>
      </c>
      <c r="BI42" s="9">
        <v>1862.5117687422101</v>
      </c>
      <c r="BJ42" s="48">
        <v>2723.4405402580401</v>
      </c>
      <c r="BK42" s="48">
        <v>903.82320684652905</v>
      </c>
      <c r="BL42" s="9">
        <v>4228.5569033249203</v>
      </c>
      <c r="BM42" s="9">
        <v>3556.7234042343898</v>
      </c>
      <c r="BN42" s="9">
        <v>1498.5422259489601</v>
      </c>
      <c r="BO42" s="9">
        <v>11719.7247599812</v>
      </c>
      <c r="BP42" s="9">
        <v>11381.3386143851</v>
      </c>
      <c r="BQ42" s="9">
        <v>5040.8494056385798</v>
      </c>
      <c r="BR42" s="9">
        <v>9541.9997584941502</v>
      </c>
      <c r="BS42" s="9">
        <v>6583.0000154426298</v>
      </c>
    </row>
    <row r="43" spans="1:71" x14ac:dyDescent="0.55000000000000004">
      <c r="A43">
        <v>22.029097305128399</v>
      </c>
      <c r="B43" s="9">
        <v>16414.803836423798</v>
      </c>
      <c r="C43" s="9">
        <v>2548.3075530687001</v>
      </c>
      <c r="D43" s="9">
        <v>131422.383128474</v>
      </c>
      <c r="E43" s="48">
        <v>82783.511674139707</v>
      </c>
      <c r="F43" s="9">
        <v>3758.57350856633</v>
      </c>
      <c r="G43" s="9">
        <v>33544.301549729702</v>
      </c>
      <c r="H43" s="9">
        <v>8116.5371519936198</v>
      </c>
      <c r="I43" s="48">
        <v>10</v>
      </c>
      <c r="J43" s="9">
        <v>10</v>
      </c>
      <c r="K43" s="9">
        <v>5282.2790748361704</v>
      </c>
      <c r="L43" s="9">
        <v>1440.27809455589</v>
      </c>
      <c r="M43" s="9">
        <v>10817.738023295</v>
      </c>
      <c r="N43" s="9">
        <v>1101.9735333910101</v>
      </c>
      <c r="O43" s="9">
        <v>8600.5380157239306</v>
      </c>
      <c r="P43" s="48">
        <v>20771.285157174199</v>
      </c>
      <c r="Q43" s="9">
        <v>22770.638098683201</v>
      </c>
      <c r="R43" s="9">
        <v>9319.9756450100194</v>
      </c>
      <c r="S43" s="9">
        <v>979.95031512602304</v>
      </c>
      <c r="T43" s="9">
        <v>3399.7765870022999</v>
      </c>
      <c r="U43" s="9">
        <v>778.85950734686196</v>
      </c>
      <c r="V43" s="9">
        <v>16909.724160903599</v>
      </c>
      <c r="W43" s="9">
        <v>7373.11395824191</v>
      </c>
      <c r="X43" s="9">
        <v>1944.97769020889</v>
      </c>
      <c r="Y43" s="9">
        <v>7709.1211480542697</v>
      </c>
      <c r="Z43" s="9">
        <v>47861.121924014398</v>
      </c>
      <c r="AA43" s="9">
        <v>1842.55274717732</v>
      </c>
      <c r="AB43" s="48">
        <v>10</v>
      </c>
      <c r="AC43" s="9">
        <v>10</v>
      </c>
      <c r="AD43" s="9">
        <v>3699.4616536793501</v>
      </c>
      <c r="AE43" s="9">
        <v>10</v>
      </c>
      <c r="AF43" s="9">
        <v>11415.1212933634</v>
      </c>
      <c r="AG43" s="9">
        <v>10</v>
      </c>
      <c r="AH43" s="9">
        <v>10</v>
      </c>
      <c r="AI43" s="9">
        <v>1041.8530077431799</v>
      </c>
      <c r="AJ43" s="9">
        <v>5906.6401843189697</v>
      </c>
      <c r="AK43" s="9">
        <v>6684.0197682368998</v>
      </c>
      <c r="AL43" s="9">
        <v>42640.776321594501</v>
      </c>
      <c r="AM43" s="9">
        <v>4066.8456293415702</v>
      </c>
      <c r="AN43" s="9">
        <v>10</v>
      </c>
      <c r="AO43" s="9">
        <v>10</v>
      </c>
      <c r="AP43" s="9">
        <v>48158.608745355603</v>
      </c>
      <c r="AQ43" s="9">
        <v>41953.793890230103</v>
      </c>
      <c r="AR43" s="9">
        <v>10</v>
      </c>
      <c r="AS43" s="9">
        <v>2156.1816139289399</v>
      </c>
      <c r="AT43" s="9">
        <v>2963.3805958886601</v>
      </c>
      <c r="AU43" s="9">
        <v>35058.103530202199</v>
      </c>
      <c r="AV43" s="9">
        <v>7100.9474368334804</v>
      </c>
      <c r="AW43" s="9">
        <v>4148.93105317768</v>
      </c>
      <c r="AX43" s="9">
        <v>14569.529045867899</v>
      </c>
      <c r="AY43" s="9">
        <v>620.50026096109798</v>
      </c>
      <c r="AZ43" s="9">
        <v>7866.33631763626</v>
      </c>
      <c r="BA43" s="48">
        <v>11074.4310036937</v>
      </c>
      <c r="BB43" s="48">
        <v>6859.6159570708296</v>
      </c>
      <c r="BC43" s="48">
        <v>1745.9238282025501</v>
      </c>
      <c r="BD43" s="48">
        <v>3477.1065277313401</v>
      </c>
      <c r="BE43" s="48">
        <v>1220.66917375104</v>
      </c>
      <c r="BF43" s="48">
        <v>2701.9996725154701</v>
      </c>
      <c r="BG43" s="48">
        <v>2579.4116811081099</v>
      </c>
      <c r="BH43" s="48">
        <v>1357.94081160833</v>
      </c>
      <c r="BI43" s="9">
        <v>1862.5113026654101</v>
      </c>
      <c r="BJ43" s="48">
        <v>2924.7276986265601</v>
      </c>
      <c r="BK43" s="48">
        <v>2455.4993966847301</v>
      </c>
      <c r="BL43" s="9">
        <v>4228.55700060251</v>
      </c>
      <c r="BM43" s="9">
        <v>3556.7234702189298</v>
      </c>
      <c r="BN43" s="9">
        <v>1498.54214247204</v>
      </c>
      <c r="BO43" s="9">
        <v>11719.7249618024</v>
      </c>
      <c r="BP43" s="9">
        <v>11381.338137058699</v>
      </c>
      <c r="BQ43" s="9">
        <v>5040.84961354794</v>
      </c>
      <c r="BR43" s="9">
        <v>9541.9997870997504</v>
      </c>
      <c r="BS43" s="9">
        <v>6583.00030218546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65A0-1D93-4B51-AF0B-6109C0B36BAA}">
  <dimension ref="A1:E24"/>
  <sheetViews>
    <sheetView workbookViewId="0">
      <selection activeCell="C1" sqref="C1"/>
    </sheetView>
  </sheetViews>
  <sheetFormatPr defaultRowHeight="14.4" x14ac:dyDescent="0.55000000000000004"/>
  <cols>
    <col min="1" max="1" width="11.15625" style="11" bestFit="1" customWidth="1"/>
    <col min="2" max="2" width="7.15625" style="11" bestFit="1" customWidth="1"/>
    <col min="3" max="3" width="11.68359375" style="15" bestFit="1" customWidth="1"/>
    <col min="4" max="4" width="8.15625" style="10" bestFit="1" customWidth="1"/>
    <col min="5" max="5" width="10.15625" style="15" bestFit="1" customWidth="1"/>
    <col min="6" max="6" width="7.15625" style="11" bestFit="1" customWidth="1"/>
    <col min="7" max="7" width="11.68359375" style="11" bestFit="1" customWidth="1"/>
    <col min="8" max="8" width="6.5234375" style="11" bestFit="1" customWidth="1"/>
    <col min="9" max="9" width="11.3671875" style="11" bestFit="1" customWidth="1"/>
    <col min="10" max="16384" width="8.83984375" style="11"/>
  </cols>
  <sheetData>
    <row r="1" spans="1:5" x14ac:dyDescent="0.55000000000000004">
      <c r="A1" s="10" t="s">
        <v>466</v>
      </c>
      <c r="B1" s="10" t="s">
        <v>467</v>
      </c>
      <c r="C1" s="15" t="s">
        <v>493</v>
      </c>
      <c r="D1" s="12" t="s">
        <v>468</v>
      </c>
      <c r="E1" s="13" t="s">
        <v>469</v>
      </c>
    </row>
    <row r="2" spans="1:5" x14ac:dyDescent="0.55000000000000004">
      <c r="A2" s="14" t="s">
        <v>470</v>
      </c>
      <c r="B2" s="10" t="s">
        <v>444</v>
      </c>
      <c r="C2" s="15">
        <v>962199.99204129702</v>
      </c>
      <c r="D2" s="15">
        <v>824941.38910000003</v>
      </c>
      <c r="E2" s="15">
        <v>1099718.5297999999</v>
      </c>
    </row>
    <row r="3" spans="1:5" ht="25.8" x14ac:dyDescent="0.55000000000000004">
      <c r="A3" s="14" t="s">
        <v>471</v>
      </c>
      <c r="B3" s="10" t="s">
        <v>445</v>
      </c>
      <c r="C3" s="15">
        <v>90.144676028481797</v>
      </c>
      <c r="D3" s="15">
        <v>48.38832</v>
      </c>
      <c r="E3" s="15">
        <v>131.857</v>
      </c>
    </row>
    <row r="4" spans="1:5" ht="38.700000000000003" x14ac:dyDescent="0.55000000000000004">
      <c r="A4" s="14" t="s">
        <v>472</v>
      </c>
      <c r="B4" s="10" t="s">
        <v>446</v>
      </c>
      <c r="C4" s="15">
        <v>163632.51442266599</v>
      </c>
      <c r="D4" s="15">
        <v>100469.47470000001</v>
      </c>
      <c r="E4" s="15">
        <v>226727.4161</v>
      </c>
    </row>
    <row r="5" spans="1:5" x14ac:dyDescent="0.55000000000000004">
      <c r="A5" s="14" t="s">
        <v>473</v>
      </c>
      <c r="B5" s="10" t="s">
        <v>447</v>
      </c>
      <c r="C5" s="15">
        <v>25572.884516653601</v>
      </c>
      <c r="D5" s="15">
        <v>20320.930560000001</v>
      </c>
      <c r="E5" s="15">
        <v>30954.323899999999</v>
      </c>
    </row>
    <row r="6" spans="1:5" ht="25.8" x14ac:dyDescent="0.55000000000000004">
      <c r="A6" s="14" t="s">
        <v>474</v>
      </c>
      <c r="B6" s="10" t="s">
        <v>448</v>
      </c>
      <c r="C6" s="15">
        <v>5205.98041755131</v>
      </c>
      <c r="D6" s="15">
        <v>3266.2295800000002</v>
      </c>
      <c r="E6" s="15">
        <v>8222.5563999999995</v>
      </c>
    </row>
    <row r="7" spans="1:5" x14ac:dyDescent="0.55000000000000004">
      <c r="A7" s="14" t="s">
        <v>475</v>
      </c>
      <c r="B7" s="10" t="s">
        <v>449</v>
      </c>
      <c r="C7" s="15">
        <v>8559.2623266234204</v>
      </c>
      <c r="D7" s="15">
        <v>5777.3822099999998</v>
      </c>
      <c r="E7" s="15">
        <v>11594.652899999999</v>
      </c>
    </row>
    <row r="8" spans="1:5" ht="25.8" x14ac:dyDescent="0.55000000000000004">
      <c r="A8" s="14" t="s">
        <v>476</v>
      </c>
      <c r="B8" s="10" t="s">
        <v>450</v>
      </c>
      <c r="C8" s="15">
        <v>234.600896568206</v>
      </c>
      <c r="D8" s="15">
        <v>106.33857999999999</v>
      </c>
      <c r="E8" s="15">
        <v>899.17550000000006</v>
      </c>
    </row>
    <row r="9" spans="1:5" x14ac:dyDescent="0.55000000000000004">
      <c r="A9" s="14" t="s">
        <v>477</v>
      </c>
      <c r="B9" s="10" t="s">
        <v>451</v>
      </c>
      <c r="C9" s="15">
        <v>1611.75405138164</v>
      </c>
      <c r="D9" s="15">
        <v>636.25986</v>
      </c>
      <c r="E9" s="15">
        <v>2561.5327000000002</v>
      </c>
    </row>
    <row r="10" spans="1:5" ht="25.8" x14ac:dyDescent="0.55000000000000004">
      <c r="A10" s="14" t="s">
        <v>478</v>
      </c>
      <c r="B10" s="10" t="s">
        <v>452</v>
      </c>
      <c r="C10" s="15">
        <v>0</v>
      </c>
      <c r="D10" s="15">
        <v>0</v>
      </c>
      <c r="E10" s="15">
        <v>0</v>
      </c>
    </row>
    <row r="11" spans="1:5" ht="25.8" x14ac:dyDescent="0.55000000000000004">
      <c r="A11" s="14" t="s">
        <v>479</v>
      </c>
      <c r="B11" s="10" t="s">
        <v>453</v>
      </c>
      <c r="C11" s="15">
        <v>128.14717070987001</v>
      </c>
      <c r="D11" s="15">
        <v>0</v>
      </c>
      <c r="E11" s="15">
        <v>306.89980000000003</v>
      </c>
    </row>
    <row r="12" spans="1:5" x14ac:dyDescent="0.55000000000000004">
      <c r="A12" s="14" t="s">
        <v>480</v>
      </c>
      <c r="B12" s="10" t="s">
        <v>454</v>
      </c>
      <c r="C12" s="15">
        <v>154.051076329068</v>
      </c>
      <c r="D12" s="15">
        <v>0</v>
      </c>
      <c r="E12" s="15">
        <v>372.34320000000002</v>
      </c>
    </row>
    <row r="13" spans="1:5" x14ac:dyDescent="0.55000000000000004">
      <c r="A13" s="14" t="s">
        <v>481</v>
      </c>
      <c r="B13" s="10" t="s">
        <v>455</v>
      </c>
      <c r="C13" s="15">
        <v>678.95696387099895</v>
      </c>
      <c r="D13" s="15">
        <v>0</v>
      </c>
      <c r="E13" s="15">
        <v>1442.7492</v>
      </c>
    </row>
    <row r="14" spans="1:5" x14ac:dyDescent="0.55000000000000004">
      <c r="A14" s="14" t="s">
        <v>482</v>
      </c>
      <c r="B14" s="10" t="s">
        <v>456</v>
      </c>
      <c r="C14" s="15">
        <v>5862.26309545402</v>
      </c>
      <c r="D14" s="15">
        <v>3912.4903399999998</v>
      </c>
      <c r="E14" s="15">
        <v>7941.0977000000003</v>
      </c>
    </row>
    <row r="15" spans="1:5" x14ac:dyDescent="0.55000000000000004">
      <c r="A15" s="14" t="s">
        <v>483</v>
      </c>
      <c r="B15" s="10" t="s">
        <v>457</v>
      </c>
      <c r="C15" s="15">
        <v>143.82863604801199</v>
      </c>
      <c r="D15" s="15">
        <v>0</v>
      </c>
      <c r="E15" s="15">
        <v>346.70890000000003</v>
      </c>
    </row>
    <row r="16" spans="1:5" x14ac:dyDescent="0.55000000000000004">
      <c r="A16" s="14" t="s">
        <v>484</v>
      </c>
      <c r="B16" s="10" t="s">
        <v>458</v>
      </c>
      <c r="C16" s="15">
        <v>10</v>
      </c>
      <c r="D16" s="15">
        <v>0</v>
      </c>
      <c r="E16" s="15">
        <v>3322.0304999999998</v>
      </c>
    </row>
    <row r="17" spans="1:5" x14ac:dyDescent="0.55000000000000004">
      <c r="A17" s="14" t="s">
        <v>485</v>
      </c>
      <c r="B17" s="10" t="s">
        <v>459</v>
      </c>
      <c r="C17" s="15">
        <v>9067.1253021991506</v>
      </c>
      <c r="D17" s="15">
        <v>2545.1158099999998</v>
      </c>
      <c r="E17" s="15">
        <v>47074.914900000003</v>
      </c>
    </row>
    <row r="18" spans="1:5" x14ac:dyDescent="0.55000000000000004">
      <c r="A18" s="14" t="s">
        <v>486</v>
      </c>
      <c r="B18" s="10" t="s">
        <v>460</v>
      </c>
      <c r="C18" s="15">
        <v>5421.2975614797997</v>
      </c>
      <c r="D18" s="15">
        <v>3710.3578499999999</v>
      </c>
      <c r="E18" s="15">
        <v>8008.6075000000001</v>
      </c>
    </row>
    <row r="19" spans="1:5" x14ac:dyDescent="0.55000000000000004">
      <c r="A19" s="14" t="s">
        <v>487</v>
      </c>
      <c r="B19" s="10" t="s">
        <v>461</v>
      </c>
      <c r="C19" s="15">
        <v>0</v>
      </c>
      <c r="D19" s="15">
        <v>0</v>
      </c>
      <c r="E19" s="15">
        <v>0</v>
      </c>
    </row>
    <row r="20" spans="1:5" x14ac:dyDescent="0.55000000000000004">
      <c r="A20" s="14" t="s">
        <v>488</v>
      </c>
      <c r="B20" s="10" t="s">
        <v>462</v>
      </c>
      <c r="C20" s="15">
        <v>377.24750902071099</v>
      </c>
      <c r="D20" s="15">
        <v>0</v>
      </c>
      <c r="E20" s="15">
        <v>756.64059999999995</v>
      </c>
    </row>
    <row r="21" spans="1:5" ht="38.700000000000003" x14ac:dyDescent="0.55000000000000004">
      <c r="A21" s="14" t="s">
        <v>489</v>
      </c>
      <c r="B21" s="10" t="s">
        <v>463</v>
      </c>
      <c r="C21" s="15">
        <v>598.57166214631502</v>
      </c>
      <c r="D21" s="15">
        <v>295.12216999999998</v>
      </c>
      <c r="E21" s="15">
        <v>1550.8190999999999</v>
      </c>
    </row>
    <row r="22" spans="1:5" ht="38.700000000000003" x14ac:dyDescent="0.55000000000000004">
      <c r="A22" s="14" t="s">
        <v>490</v>
      </c>
      <c r="B22" s="10" t="s">
        <v>464</v>
      </c>
      <c r="C22" s="15">
        <v>10</v>
      </c>
      <c r="D22" s="15">
        <v>0</v>
      </c>
      <c r="E22" s="15">
        <v>1181.2829999999999</v>
      </c>
    </row>
    <row r="23" spans="1:5" ht="38.700000000000003" x14ac:dyDescent="0.55000000000000004">
      <c r="A23" s="14" t="s">
        <v>491</v>
      </c>
      <c r="B23" s="10" t="s">
        <v>465</v>
      </c>
      <c r="C23" s="15">
        <v>7989.41236720098</v>
      </c>
      <c r="D23" s="15">
        <v>4401.3080600000003</v>
      </c>
      <c r="E23" s="15">
        <v>13344.679599999999</v>
      </c>
    </row>
    <row r="24" spans="1:5" x14ac:dyDescent="0.55000000000000004">
      <c r="A24" s="14"/>
      <c r="B24" s="10" t="s">
        <v>492</v>
      </c>
      <c r="C24" s="11">
        <f>42.7921943388503/374</f>
        <v>0.11441763192205963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77D78-720B-4157-8166-2BF10788DE33}">
  <dimension ref="A1:W201"/>
  <sheetViews>
    <sheetView topLeftCell="A194" workbookViewId="0">
      <selection activeCell="L207" sqref="L207"/>
    </sheetView>
  </sheetViews>
  <sheetFormatPr defaultRowHeight="14.4" x14ac:dyDescent="0.55000000000000004"/>
  <cols>
    <col min="2" max="2" width="10.15625" style="9" bestFit="1" customWidth="1"/>
    <col min="3" max="3" width="8.9453125" style="9" bestFit="1" customWidth="1"/>
    <col min="4" max="4" width="10.15625" style="9" bestFit="1" customWidth="1"/>
    <col min="5" max="5" width="9.15625" style="9" bestFit="1" customWidth="1"/>
    <col min="6" max="23" width="8.9453125" style="9" bestFit="1" customWidth="1"/>
  </cols>
  <sheetData>
    <row r="1" spans="1:23" x14ac:dyDescent="0.55000000000000004">
      <c r="A1" t="s">
        <v>443</v>
      </c>
      <c r="B1" s="9" t="s">
        <v>444</v>
      </c>
      <c r="C1" s="9" t="s">
        <v>445</v>
      </c>
      <c r="D1" s="9" t="s">
        <v>446</v>
      </c>
      <c r="E1" s="9" t="s">
        <v>447</v>
      </c>
      <c r="F1" s="9" t="s">
        <v>448</v>
      </c>
      <c r="G1" s="9" t="s">
        <v>449</v>
      </c>
      <c r="H1" s="9" t="s">
        <v>450</v>
      </c>
      <c r="I1" s="9" t="s">
        <v>451</v>
      </c>
      <c r="J1" s="9" t="s">
        <v>452</v>
      </c>
      <c r="K1" s="9" t="s">
        <v>453</v>
      </c>
      <c r="L1" s="9" t="s">
        <v>454</v>
      </c>
      <c r="M1" s="9" t="s">
        <v>455</v>
      </c>
      <c r="N1" s="9" t="s">
        <v>456</v>
      </c>
      <c r="O1" s="9" t="s">
        <v>457</v>
      </c>
      <c r="P1" s="9" t="s">
        <v>458</v>
      </c>
      <c r="Q1" s="9" t="s">
        <v>459</v>
      </c>
      <c r="R1" s="9" t="s">
        <v>460</v>
      </c>
      <c r="S1" s="9" t="s">
        <v>461</v>
      </c>
      <c r="T1" s="9" t="s">
        <v>462</v>
      </c>
      <c r="U1" s="9" t="s">
        <v>463</v>
      </c>
      <c r="V1" s="9" t="s">
        <v>464</v>
      </c>
      <c r="W1" s="9" t="s">
        <v>465</v>
      </c>
    </row>
    <row r="2" spans="1:23" x14ac:dyDescent="0.55000000000000004">
      <c r="A2">
        <v>42.792194338850301</v>
      </c>
      <c r="B2" s="9">
        <v>962199.99204129702</v>
      </c>
      <c r="C2" s="9">
        <v>90.144676028481797</v>
      </c>
      <c r="D2" s="9">
        <v>163632.51442266599</v>
      </c>
      <c r="E2" s="9">
        <v>25572.884516653601</v>
      </c>
      <c r="F2" s="9">
        <v>5205.98041755131</v>
      </c>
      <c r="G2" s="9">
        <v>8559.2623266234204</v>
      </c>
      <c r="H2" s="9">
        <v>234.600896568206</v>
      </c>
      <c r="I2" s="9">
        <v>1611.75405138164</v>
      </c>
      <c r="J2" s="9">
        <v>0</v>
      </c>
      <c r="K2" s="9">
        <v>128.14717070987001</v>
      </c>
      <c r="L2" s="9">
        <v>154.051076329068</v>
      </c>
      <c r="M2" s="9">
        <v>678.95696387099895</v>
      </c>
      <c r="N2" s="9">
        <v>5862.26309545402</v>
      </c>
      <c r="O2" s="9">
        <v>143.82863604801199</v>
      </c>
      <c r="P2" s="9">
        <v>10</v>
      </c>
      <c r="Q2" s="9">
        <v>9067.1253021991506</v>
      </c>
      <c r="R2" s="9">
        <v>5421.2975614797997</v>
      </c>
      <c r="S2" s="9">
        <v>0</v>
      </c>
      <c r="T2" s="9">
        <v>377.24750902071099</v>
      </c>
      <c r="U2" s="9">
        <v>598.57166214631502</v>
      </c>
      <c r="V2" s="9">
        <v>10</v>
      </c>
      <c r="W2" s="9">
        <v>7989.41236720098</v>
      </c>
    </row>
    <row r="3" spans="1:23" x14ac:dyDescent="0.55000000000000004">
      <c r="A3">
        <v>42.792194338850301</v>
      </c>
      <c r="B3" s="9">
        <v>962200.00389722001</v>
      </c>
      <c r="C3" s="9">
        <v>90.144674245337399</v>
      </c>
      <c r="D3" s="9">
        <v>163632.518742988</v>
      </c>
      <c r="E3" s="9">
        <v>25572.884519609401</v>
      </c>
      <c r="F3" s="9">
        <v>5205.98047316253</v>
      </c>
      <c r="G3" s="9">
        <v>8559.2624621961004</v>
      </c>
      <c r="H3" s="9">
        <v>234.60089546073101</v>
      </c>
      <c r="I3" s="9">
        <v>1611.7540698869</v>
      </c>
      <c r="J3" s="9">
        <v>0</v>
      </c>
      <c r="K3" s="9">
        <v>128.14716952884001</v>
      </c>
      <c r="L3" s="9">
        <v>154.051074448702</v>
      </c>
      <c r="M3" s="9">
        <v>678.95696009962899</v>
      </c>
      <c r="N3" s="9">
        <v>5862.2630010441399</v>
      </c>
      <c r="O3" s="9">
        <v>143.82862370278099</v>
      </c>
      <c r="P3" s="9">
        <v>10</v>
      </c>
      <c r="Q3" s="9">
        <v>9067.1213710017892</v>
      </c>
      <c r="R3" s="9">
        <v>5421.2974632536198</v>
      </c>
      <c r="S3" s="9">
        <v>0</v>
      </c>
      <c r="T3" s="9">
        <v>377.24750725295399</v>
      </c>
      <c r="U3" s="9">
        <v>598.57164768533903</v>
      </c>
      <c r="V3" s="9">
        <v>10</v>
      </c>
      <c r="W3" s="9">
        <v>7989.4124507483302</v>
      </c>
    </row>
    <row r="4" spans="1:23" x14ac:dyDescent="0.55000000000000004">
      <c r="A4">
        <v>42.792194338850301</v>
      </c>
      <c r="B4" s="9">
        <v>962199.99682404404</v>
      </c>
      <c r="C4" s="9">
        <v>90.144672489294507</v>
      </c>
      <c r="D4" s="9">
        <v>163632.51704398199</v>
      </c>
      <c r="E4" s="9">
        <v>25572.884224059198</v>
      </c>
      <c r="F4" s="9">
        <v>5205.9805153901698</v>
      </c>
      <c r="G4" s="9">
        <v>8559.2623616017008</v>
      </c>
      <c r="H4" s="9">
        <v>234.60090589101199</v>
      </c>
      <c r="I4" s="9">
        <v>1611.7540688741001</v>
      </c>
      <c r="J4" s="9">
        <v>0</v>
      </c>
      <c r="K4" s="9">
        <v>128.14716568228499</v>
      </c>
      <c r="L4" s="9">
        <v>154.05108757045701</v>
      </c>
      <c r="M4" s="9">
        <v>678.95697814912103</v>
      </c>
      <c r="N4" s="9">
        <v>5862.2630897276404</v>
      </c>
      <c r="O4" s="9">
        <v>143.828632445452</v>
      </c>
      <c r="P4" s="9">
        <v>10</v>
      </c>
      <c r="Q4" s="9">
        <v>9067.1253532594692</v>
      </c>
      <c r="R4" s="9">
        <v>5421.2977093774798</v>
      </c>
      <c r="S4" s="9">
        <v>0</v>
      </c>
      <c r="T4" s="9">
        <v>377.247467775676</v>
      </c>
      <c r="U4" s="9">
        <v>598.57162620269696</v>
      </c>
      <c r="V4" s="9">
        <v>10</v>
      </c>
      <c r="W4" s="9">
        <v>7989.4121212458404</v>
      </c>
    </row>
    <row r="5" spans="1:23" x14ac:dyDescent="0.55000000000000004">
      <c r="A5">
        <v>42.792194338850301</v>
      </c>
      <c r="B5" s="9">
        <v>962199.97510850604</v>
      </c>
      <c r="C5" s="9">
        <v>90.144673815373494</v>
      </c>
      <c r="D5" s="9">
        <v>163632.52065371</v>
      </c>
      <c r="E5" s="9">
        <v>25572.884263337</v>
      </c>
      <c r="F5" s="9">
        <v>5205.9804598361598</v>
      </c>
      <c r="G5" s="9">
        <v>8559.2624702070807</v>
      </c>
      <c r="H5" s="9">
        <v>234.60088345462799</v>
      </c>
      <c r="I5" s="9">
        <v>1611.75412157183</v>
      </c>
      <c r="J5" s="9">
        <v>0</v>
      </c>
      <c r="K5" s="9">
        <v>128.14716130504499</v>
      </c>
      <c r="L5" s="9">
        <v>154.05110083242599</v>
      </c>
      <c r="M5" s="9">
        <v>678.95701657628297</v>
      </c>
      <c r="N5" s="9">
        <v>5862.2629234665201</v>
      </c>
      <c r="O5" s="9">
        <v>143.82862610306799</v>
      </c>
      <c r="P5" s="9">
        <v>10</v>
      </c>
      <c r="Q5" s="9">
        <v>9067.1226574831708</v>
      </c>
      <c r="R5" s="9">
        <v>5421.2974126912204</v>
      </c>
      <c r="S5" s="9">
        <v>0</v>
      </c>
      <c r="T5" s="9">
        <v>377.24748172026699</v>
      </c>
      <c r="U5" s="9">
        <v>598.57165161818796</v>
      </c>
      <c r="V5" s="9">
        <v>10</v>
      </c>
      <c r="W5" s="9">
        <v>7989.4120015695898</v>
      </c>
    </row>
    <row r="6" spans="1:23" x14ac:dyDescent="0.55000000000000004">
      <c r="A6">
        <v>42.792194338850301</v>
      </c>
      <c r="B6" s="9">
        <v>962199.99418475095</v>
      </c>
      <c r="C6" s="9">
        <v>90.1446753408798</v>
      </c>
      <c r="D6" s="9">
        <v>163632.517904993</v>
      </c>
      <c r="E6" s="9">
        <v>25572.884205118698</v>
      </c>
      <c r="F6" s="9">
        <v>5205.9804488092695</v>
      </c>
      <c r="G6" s="9">
        <v>8559.2623938005108</v>
      </c>
      <c r="H6" s="9">
        <v>234.60091295940299</v>
      </c>
      <c r="I6" s="9">
        <v>1611.75406933214</v>
      </c>
      <c r="J6" s="9">
        <v>0</v>
      </c>
      <c r="K6" s="9">
        <v>128.14716581714299</v>
      </c>
      <c r="L6" s="9">
        <v>154.051078719977</v>
      </c>
      <c r="M6" s="9">
        <v>678.95697340611503</v>
      </c>
      <c r="N6" s="9">
        <v>5862.2630960922697</v>
      </c>
      <c r="O6" s="9">
        <v>143.82861523748301</v>
      </c>
      <c r="P6" s="9">
        <v>10</v>
      </c>
      <c r="Q6" s="9">
        <v>9067.1225653758302</v>
      </c>
      <c r="R6" s="9">
        <v>5421.29781401336</v>
      </c>
      <c r="S6" s="9">
        <v>0</v>
      </c>
      <c r="T6" s="9">
        <v>377.24751101598298</v>
      </c>
      <c r="U6" s="9">
        <v>598.571662751801</v>
      </c>
      <c r="V6" s="9">
        <v>10</v>
      </c>
      <c r="W6" s="9">
        <v>7989.4119547808004</v>
      </c>
    </row>
    <row r="7" spans="1:23" x14ac:dyDescent="0.55000000000000004">
      <c r="A7">
        <v>42.792194338850301</v>
      </c>
      <c r="B7" s="9">
        <v>962199.99565264198</v>
      </c>
      <c r="C7" s="9">
        <v>90.144674825922607</v>
      </c>
      <c r="D7" s="9">
        <v>163632.515874392</v>
      </c>
      <c r="E7" s="9">
        <v>25572.884005981701</v>
      </c>
      <c r="F7" s="9">
        <v>5205.9803839215001</v>
      </c>
      <c r="G7" s="9">
        <v>8559.2624332109699</v>
      </c>
      <c r="H7" s="9">
        <v>234.600880785556</v>
      </c>
      <c r="I7" s="9">
        <v>1611.7540637704899</v>
      </c>
      <c r="J7" s="9">
        <v>0</v>
      </c>
      <c r="K7" s="9">
        <v>128.14717566511101</v>
      </c>
      <c r="L7" s="9">
        <v>154.05107199992599</v>
      </c>
      <c r="M7" s="9">
        <v>678.95693896193598</v>
      </c>
      <c r="N7" s="9">
        <v>5862.26313316285</v>
      </c>
      <c r="O7" s="9">
        <v>143.828620295272</v>
      </c>
      <c r="P7" s="9">
        <v>10</v>
      </c>
      <c r="Q7" s="9">
        <v>9067.1241347598498</v>
      </c>
      <c r="R7" s="9">
        <v>5421.2975858513601</v>
      </c>
      <c r="S7" s="9">
        <v>0</v>
      </c>
      <c r="T7" s="9">
        <v>377.24750553634402</v>
      </c>
      <c r="U7" s="9">
        <v>598.57161571970903</v>
      </c>
      <c r="V7" s="9">
        <v>10</v>
      </c>
      <c r="W7" s="9">
        <v>7989.4124684142298</v>
      </c>
    </row>
    <row r="8" spans="1:23" x14ac:dyDescent="0.55000000000000004">
      <c r="A8">
        <v>42.792194338850301</v>
      </c>
      <c r="B8" s="9">
        <v>962199.98553988896</v>
      </c>
      <c r="C8" s="9">
        <v>90.144673399534994</v>
      </c>
      <c r="D8" s="9">
        <v>163632.51914468501</v>
      </c>
      <c r="E8" s="9">
        <v>25572.884382558099</v>
      </c>
      <c r="F8" s="9">
        <v>5205.9804779886099</v>
      </c>
      <c r="G8" s="9">
        <v>8559.2623722057306</v>
      </c>
      <c r="H8" s="9">
        <v>234.60087335091399</v>
      </c>
      <c r="I8" s="9">
        <v>1611.7540049463</v>
      </c>
      <c r="J8" s="9">
        <v>0</v>
      </c>
      <c r="K8" s="9">
        <v>128.14716773475701</v>
      </c>
      <c r="L8" s="9">
        <v>154.05107780034999</v>
      </c>
      <c r="M8" s="9">
        <v>678.95698503400001</v>
      </c>
      <c r="N8" s="9">
        <v>5862.2630268418498</v>
      </c>
      <c r="O8" s="9">
        <v>143.82861670174699</v>
      </c>
      <c r="P8" s="9">
        <v>10</v>
      </c>
      <c r="Q8" s="9">
        <v>9067.1206795123708</v>
      </c>
      <c r="R8" s="9">
        <v>5421.2975267491402</v>
      </c>
      <c r="S8" s="9">
        <v>0</v>
      </c>
      <c r="T8" s="9">
        <v>377.24750563655198</v>
      </c>
      <c r="U8" s="9">
        <v>598.57165185080896</v>
      </c>
      <c r="V8" s="9">
        <v>10</v>
      </c>
      <c r="W8" s="9">
        <v>7989.4125095350601</v>
      </c>
    </row>
    <row r="9" spans="1:23" x14ac:dyDescent="0.55000000000000004">
      <c r="A9">
        <v>42.792194338850301</v>
      </c>
      <c r="B9" s="9">
        <v>962199.99762270297</v>
      </c>
      <c r="C9" s="9">
        <v>90.144673411431199</v>
      </c>
      <c r="D9" s="9">
        <v>163632.51877089299</v>
      </c>
      <c r="E9" s="9">
        <v>25572.8843769866</v>
      </c>
      <c r="F9" s="9">
        <v>5205.9804424477998</v>
      </c>
      <c r="G9" s="9">
        <v>8559.2624314184595</v>
      </c>
      <c r="H9" s="9">
        <v>234.60088864813201</v>
      </c>
      <c r="I9" s="9">
        <v>1611.75411349819</v>
      </c>
      <c r="J9" s="9">
        <v>0</v>
      </c>
      <c r="K9" s="9">
        <v>128.14716054336699</v>
      </c>
      <c r="L9" s="9">
        <v>154.051065537109</v>
      </c>
      <c r="M9" s="9">
        <v>678.95695807007201</v>
      </c>
      <c r="N9" s="9">
        <v>5862.2631456055497</v>
      </c>
      <c r="O9" s="9">
        <v>143.82862197126499</v>
      </c>
      <c r="P9" s="9">
        <v>10</v>
      </c>
      <c r="Q9" s="9">
        <v>9067.1221360364198</v>
      </c>
      <c r="R9" s="9">
        <v>5421.29767980623</v>
      </c>
      <c r="S9" s="9">
        <v>0</v>
      </c>
      <c r="T9" s="9">
        <v>377.24754246452898</v>
      </c>
      <c r="U9" s="9">
        <v>598.57166801454798</v>
      </c>
      <c r="V9" s="9">
        <v>10</v>
      </c>
      <c r="W9" s="9">
        <v>7989.4122150577095</v>
      </c>
    </row>
    <row r="10" spans="1:23" x14ac:dyDescent="0.55000000000000004">
      <c r="A10">
        <v>42.792194338850301</v>
      </c>
      <c r="B10" s="9">
        <v>962200.004071648</v>
      </c>
      <c r="C10" s="9">
        <v>90.144675365502707</v>
      </c>
      <c r="D10" s="9">
        <v>163632.51543739199</v>
      </c>
      <c r="E10" s="9">
        <v>25572.884370937201</v>
      </c>
      <c r="F10" s="9">
        <v>5205.9804765959097</v>
      </c>
      <c r="G10" s="9">
        <v>8559.2623001478805</v>
      </c>
      <c r="H10" s="9">
        <v>234.60088881190899</v>
      </c>
      <c r="I10" s="9">
        <v>1611.75407774617</v>
      </c>
      <c r="J10" s="9">
        <v>0</v>
      </c>
      <c r="K10" s="9">
        <v>128.147169894016</v>
      </c>
      <c r="L10" s="9">
        <v>154.05108144496501</v>
      </c>
      <c r="M10" s="9">
        <v>678.95701136903995</v>
      </c>
      <c r="N10" s="9">
        <v>5862.2630768214603</v>
      </c>
      <c r="O10" s="9">
        <v>143.82862921320901</v>
      </c>
      <c r="P10" s="9">
        <v>10</v>
      </c>
      <c r="Q10" s="9">
        <v>9067.1242771067791</v>
      </c>
      <c r="R10" s="9">
        <v>5421.2975353023303</v>
      </c>
      <c r="S10" s="9">
        <v>0</v>
      </c>
      <c r="T10" s="9">
        <v>377.24748309844</v>
      </c>
      <c r="U10" s="9">
        <v>598.57162868482203</v>
      </c>
      <c r="V10" s="9">
        <v>10</v>
      </c>
      <c r="W10" s="9">
        <v>7989.4122968767497</v>
      </c>
    </row>
    <row r="11" spans="1:23" x14ac:dyDescent="0.55000000000000004">
      <c r="A11">
        <v>42.792194338850301</v>
      </c>
      <c r="B11" s="9">
        <v>962199.99408621003</v>
      </c>
      <c r="C11" s="9">
        <v>90.144674839745207</v>
      </c>
      <c r="D11" s="9">
        <v>163632.517508727</v>
      </c>
      <c r="E11" s="9">
        <v>25572.884214276201</v>
      </c>
      <c r="F11" s="9">
        <v>5205.9804795063401</v>
      </c>
      <c r="G11" s="9">
        <v>8559.2622059457408</v>
      </c>
      <c r="H11" s="9">
        <v>234.600899237665</v>
      </c>
      <c r="I11" s="9">
        <v>1611.7540646280399</v>
      </c>
      <c r="J11" s="9">
        <v>0</v>
      </c>
      <c r="K11" s="9">
        <v>128.14716959451101</v>
      </c>
      <c r="L11" s="9">
        <v>154.051075137981</v>
      </c>
      <c r="M11" s="9">
        <v>678.95696460477598</v>
      </c>
      <c r="N11" s="9">
        <v>5862.2632403953403</v>
      </c>
      <c r="O11" s="9">
        <v>143.828626030988</v>
      </c>
      <c r="P11" s="9">
        <v>10</v>
      </c>
      <c r="Q11" s="9">
        <v>9067.12256388073</v>
      </c>
      <c r="R11" s="9">
        <v>5421.2978153962003</v>
      </c>
      <c r="S11" s="9">
        <v>0</v>
      </c>
      <c r="T11" s="9">
        <v>377.24747577882499</v>
      </c>
      <c r="U11" s="9">
        <v>598.57159207616905</v>
      </c>
      <c r="V11" s="9">
        <v>10</v>
      </c>
      <c r="W11" s="9">
        <v>7989.4120053932402</v>
      </c>
    </row>
    <row r="12" spans="1:23" x14ac:dyDescent="0.55000000000000004">
      <c r="A12">
        <v>42.792194338850301</v>
      </c>
      <c r="B12" s="9">
        <v>962199.99723581399</v>
      </c>
      <c r="C12" s="9">
        <v>90.144676584789394</v>
      </c>
      <c r="D12" s="9">
        <v>163632.51890792701</v>
      </c>
      <c r="E12" s="9">
        <v>25572.884299162</v>
      </c>
      <c r="F12" s="9">
        <v>5205.98048949841</v>
      </c>
      <c r="G12" s="9">
        <v>8559.262337143</v>
      </c>
      <c r="H12" s="9">
        <v>234.600899271071</v>
      </c>
      <c r="I12" s="9">
        <v>1611.75410202277</v>
      </c>
      <c r="J12" s="9">
        <v>0</v>
      </c>
      <c r="K12" s="9">
        <v>128.14716460563</v>
      </c>
      <c r="L12" s="9">
        <v>154.05108972235001</v>
      </c>
      <c r="M12" s="9">
        <v>678.95700139808798</v>
      </c>
      <c r="N12" s="9">
        <v>5862.2631213935301</v>
      </c>
      <c r="O12" s="9">
        <v>143.828621861919</v>
      </c>
      <c r="P12" s="9">
        <v>10</v>
      </c>
      <c r="Q12" s="9">
        <v>9067.1211676831099</v>
      </c>
      <c r="R12" s="9">
        <v>5421.2975488708298</v>
      </c>
      <c r="S12" s="9">
        <v>0</v>
      </c>
      <c r="T12" s="9">
        <v>377.247514702096</v>
      </c>
      <c r="U12" s="9">
        <v>598.57171133279803</v>
      </c>
      <c r="V12" s="9">
        <v>10</v>
      </c>
      <c r="W12" s="9">
        <v>7989.4124676637102</v>
      </c>
    </row>
    <row r="13" spans="1:23" x14ac:dyDescent="0.55000000000000004">
      <c r="A13">
        <v>42.792194338850301</v>
      </c>
      <c r="B13" s="9">
        <v>962199.98975316097</v>
      </c>
      <c r="C13" s="9">
        <v>90.144673143299102</v>
      </c>
      <c r="D13" s="9">
        <v>163632.51363486101</v>
      </c>
      <c r="E13" s="9">
        <v>25572.884376729002</v>
      </c>
      <c r="F13" s="9">
        <v>5205.9804393397098</v>
      </c>
      <c r="G13" s="9">
        <v>8559.2622641943399</v>
      </c>
      <c r="H13" s="9">
        <v>234.600878480219</v>
      </c>
      <c r="I13" s="9">
        <v>1611.7540217748699</v>
      </c>
      <c r="J13" s="9">
        <v>0</v>
      </c>
      <c r="K13" s="9">
        <v>128.147161877662</v>
      </c>
      <c r="L13" s="9">
        <v>154.051086616021</v>
      </c>
      <c r="M13" s="9">
        <v>678.95698355153297</v>
      </c>
      <c r="N13" s="9">
        <v>5862.2631303647704</v>
      </c>
      <c r="O13" s="9">
        <v>143.828627656409</v>
      </c>
      <c r="P13" s="9">
        <v>10</v>
      </c>
      <c r="Q13" s="9">
        <v>9067.1247233800896</v>
      </c>
      <c r="R13" s="9">
        <v>5421.2976443461102</v>
      </c>
      <c r="S13" s="9">
        <v>0</v>
      </c>
      <c r="T13" s="9">
        <v>377.24749925279298</v>
      </c>
      <c r="U13" s="9">
        <v>598.57163682694204</v>
      </c>
      <c r="V13" s="9">
        <v>10</v>
      </c>
      <c r="W13" s="9">
        <v>7989.4121287953303</v>
      </c>
    </row>
    <row r="14" spans="1:23" x14ac:dyDescent="0.55000000000000004">
      <c r="A14">
        <v>42.792194338850301</v>
      </c>
      <c r="B14" s="9">
        <v>962199.98866716004</v>
      </c>
      <c r="C14" s="9">
        <v>90.144674904584093</v>
      </c>
      <c r="D14" s="9">
        <v>163632.51710410599</v>
      </c>
      <c r="E14" s="9">
        <v>25572.884464884301</v>
      </c>
      <c r="F14" s="9">
        <v>5205.9805029868203</v>
      </c>
      <c r="G14" s="9">
        <v>8559.2622966868093</v>
      </c>
      <c r="H14" s="9">
        <v>234.600879800857</v>
      </c>
      <c r="I14" s="9">
        <v>1611.7540563469199</v>
      </c>
      <c r="J14" s="9">
        <v>0</v>
      </c>
      <c r="K14" s="9">
        <v>128.14716820055401</v>
      </c>
      <c r="L14" s="9">
        <v>154.05106471668401</v>
      </c>
      <c r="M14" s="9">
        <v>678.95696851201296</v>
      </c>
      <c r="N14" s="9">
        <v>5862.2630867617499</v>
      </c>
      <c r="O14" s="9">
        <v>143.82862949363999</v>
      </c>
      <c r="P14" s="9">
        <v>10</v>
      </c>
      <c r="Q14" s="9">
        <v>9067.1223445923897</v>
      </c>
      <c r="R14" s="9">
        <v>5421.2975395110798</v>
      </c>
      <c r="S14" s="9">
        <v>0</v>
      </c>
      <c r="T14" s="9">
        <v>377.24749268357499</v>
      </c>
      <c r="U14" s="9">
        <v>598.57162557470599</v>
      </c>
      <c r="V14" s="9">
        <v>10</v>
      </c>
      <c r="W14" s="9">
        <v>7989.4124065565302</v>
      </c>
    </row>
    <row r="15" spans="1:23" x14ac:dyDescent="0.55000000000000004">
      <c r="A15">
        <v>42.792194338850301</v>
      </c>
      <c r="B15" s="9">
        <v>962199.99139332899</v>
      </c>
      <c r="C15" s="9">
        <v>90.144673012091701</v>
      </c>
      <c r="D15" s="9">
        <v>163632.51742588601</v>
      </c>
      <c r="E15" s="9">
        <v>25572.88421299</v>
      </c>
      <c r="F15" s="9">
        <v>5205.9803915733901</v>
      </c>
      <c r="G15" s="9">
        <v>8559.2624709451393</v>
      </c>
      <c r="H15" s="9">
        <v>234.600894148821</v>
      </c>
      <c r="I15" s="9">
        <v>1611.7541047688801</v>
      </c>
      <c r="J15" s="9">
        <v>0</v>
      </c>
      <c r="K15" s="9">
        <v>128.14716539337601</v>
      </c>
      <c r="L15" s="9">
        <v>154.051080761755</v>
      </c>
      <c r="M15" s="9">
        <v>678.95693599697802</v>
      </c>
      <c r="N15" s="9">
        <v>5862.2630954473998</v>
      </c>
      <c r="O15" s="9">
        <v>143.82863843058601</v>
      </c>
      <c r="P15" s="9">
        <v>10</v>
      </c>
      <c r="Q15" s="9">
        <v>9067.1240879760007</v>
      </c>
      <c r="R15" s="9">
        <v>5421.2976847830196</v>
      </c>
      <c r="S15" s="9">
        <v>0</v>
      </c>
      <c r="T15" s="9">
        <v>377.24749229169902</v>
      </c>
      <c r="U15" s="9">
        <v>598.57162014570599</v>
      </c>
      <c r="V15" s="9">
        <v>10</v>
      </c>
      <c r="W15" s="9">
        <v>7989.4124466212197</v>
      </c>
    </row>
    <row r="16" spans="1:23" x14ac:dyDescent="0.55000000000000004">
      <c r="A16">
        <v>42.792194338850301</v>
      </c>
      <c r="B16" s="9">
        <v>962199.97625073302</v>
      </c>
      <c r="C16" s="9">
        <v>90.144673963393799</v>
      </c>
      <c r="D16" s="9">
        <v>163632.513435311</v>
      </c>
      <c r="E16" s="9">
        <v>25572.884379243402</v>
      </c>
      <c r="F16" s="9">
        <v>5205.9804994875904</v>
      </c>
      <c r="G16" s="9">
        <v>8559.26233265257</v>
      </c>
      <c r="H16" s="9">
        <v>234.60088638792399</v>
      </c>
      <c r="I16" s="9">
        <v>1611.7540578261101</v>
      </c>
      <c r="J16" s="9">
        <v>0</v>
      </c>
      <c r="K16" s="9">
        <v>128.14715760020101</v>
      </c>
      <c r="L16" s="9">
        <v>154.051096865245</v>
      </c>
      <c r="M16" s="9">
        <v>678.95694172883395</v>
      </c>
      <c r="N16" s="9">
        <v>5862.2630386413202</v>
      </c>
      <c r="O16" s="9">
        <v>143.82862294028899</v>
      </c>
      <c r="P16" s="9">
        <v>10</v>
      </c>
      <c r="Q16" s="9">
        <v>9067.1248321624607</v>
      </c>
      <c r="R16" s="9">
        <v>5421.29761652051</v>
      </c>
      <c r="S16" s="9">
        <v>0</v>
      </c>
      <c r="T16" s="9">
        <v>377.24747218440899</v>
      </c>
      <c r="U16" s="9">
        <v>598.57159266448195</v>
      </c>
      <c r="V16" s="9">
        <v>10</v>
      </c>
      <c r="W16" s="9">
        <v>7989.4118328192799</v>
      </c>
    </row>
    <row r="17" spans="1:23" x14ac:dyDescent="0.55000000000000004">
      <c r="A17">
        <v>42.792194338850202</v>
      </c>
      <c r="B17" s="9">
        <v>962199.98488335405</v>
      </c>
      <c r="C17" s="9">
        <v>90.144673804755001</v>
      </c>
      <c r="D17" s="9">
        <v>163632.51645141401</v>
      </c>
      <c r="E17" s="9">
        <v>25572.884427823199</v>
      </c>
      <c r="F17" s="9">
        <v>5205.9804854393597</v>
      </c>
      <c r="G17" s="9">
        <v>8559.2621610952901</v>
      </c>
      <c r="H17" s="9">
        <v>234.60089331279499</v>
      </c>
      <c r="I17" s="9">
        <v>1611.7540416613599</v>
      </c>
      <c r="J17" s="9">
        <v>0</v>
      </c>
      <c r="K17" s="9">
        <v>128.14716159747201</v>
      </c>
      <c r="L17" s="9">
        <v>154.051088532194</v>
      </c>
      <c r="M17" s="9">
        <v>678.95694538696898</v>
      </c>
      <c r="N17" s="9">
        <v>5862.2630931038902</v>
      </c>
      <c r="O17" s="9">
        <v>143.82861924213401</v>
      </c>
      <c r="P17" s="9">
        <v>10</v>
      </c>
      <c r="Q17" s="9">
        <v>9067.1227289804101</v>
      </c>
      <c r="R17" s="9">
        <v>5421.2975218785996</v>
      </c>
      <c r="S17" s="9">
        <v>0</v>
      </c>
      <c r="T17" s="9">
        <v>377.24747842666801</v>
      </c>
      <c r="U17" s="9">
        <v>598.57162296921501</v>
      </c>
      <c r="V17" s="9">
        <v>10</v>
      </c>
      <c r="W17" s="9">
        <v>7989.4121716811596</v>
      </c>
    </row>
    <row r="18" spans="1:23" x14ac:dyDescent="0.55000000000000004">
      <c r="A18">
        <v>42.792194338850301</v>
      </c>
      <c r="B18" s="9">
        <v>962199.98463430302</v>
      </c>
      <c r="C18" s="9">
        <v>90.144675952813401</v>
      </c>
      <c r="D18" s="9">
        <v>163632.51789113</v>
      </c>
      <c r="E18" s="9">
        <v>25572.884209786502</v>
      </c>
      <c r="F18" s="9">
        <v>5205.9804768677304</v>
      </c>
      <c r="G18" s="9">
        <v>8559.2623937051994</v>
      </c>
      <c r="H18" s="9">
        <v>234.60090596507601</v>
      </c>
      <c r="I18" s="9">
        <v>1611.75413024155</v>
      </c>
      <c r="J18" s="9">
        <v>0</v>
      </c>
      <c r="K18" s="9">
        <v>128.14715752525299</v>
      </c>
      <c r="L18" s="9">
        <v>154.05107962428499</v>
      </c>
      <c r="M18" s="9">
        <v>678.95698464963402</v>
      </c>
      <c r="N18" s="9">
        <v>5862.2631021474799</v>
      </c>
      <c r="O18" s="9">
        <v>143.828626041353</v>
      </c>
      <c r="P18" s="9">
        <v>10</v>
      </c>
      <c r="Q18" s="9">
        <v>9067.1232105458894</v>
      </c>
      <c r="R18" s="9">
        <v>5421.2975553728002</v>
      </c>
      <c r="S18" s="9">
        <v>0</v>
      </c>
      <c r="T18" s="9">
        <v>377.247493612033</v>
      </c>
      <c r="U18" s="9">
        <v>598.571642248231</v>
      </c>
      <c r="V18" s="9">
        <v>10</v>
      </c>
      <c r="W18" s="9">
        <v>7989.4123618931499</v>
      </c>
    </row>
    <row r="19" spans="1:23" x14ac:dyDescent="0.55000000000000004">
      <c r="A19">
        <v>42.792194338850301</v>
      </c>
      <c r="B19" s="9">
        <v>962199.99138045695</v>
      </c>
      <c r="C19" s="9">
        <v>90.144674534543299</v>
      </c>
      <c r="D19" s="9">
        <v>163632.51660876701</v>
      </c>
      <c r="E19" s="9">
        <v>25572.884175826599</v>
      </c>
      <c r="F19" s="9">
        <v>5205.98046282009</v>
      </c>
      <c r="G19" s="9">
        <v>8559.2623937051994</v>
      </c>
      <c r="H19" s="9">
        <v>234.60088295879001</v>
      </c>
      <c r="I19" s="9">
        <v>1611.7540526687001</v>
      </c>
      <c r="J19" s="9">
        <v>0</v>
      </c>
      <c r="K19" s="9">
        <v>128.14715862639201</v>
      </c>
      <c r="L19" s="9">
        <v>154.05108392030201</v>
      </c>
      <c r="M19" s="9">
        <v>678.95700275619902</v>
      </c>
      <c r="N19" s="9">
        <v>5862.2630962777603</v>
      </c>
      <c r="O19" s="9">
        <v>143.828610499543</v>
      </c>
      <c r="P19" s="9">
        <v>10</v>
      </c>
      <c r="Q19" s="9">
        <v>9067.1246157261794</v>
      </c>
      <c r="R19" s="9">
        <v>5421.2977439184897</v>
      </c>
      <c r="S19" s="9">
        <v>0</v>
      </c>
      <c r="T19" s="9">
        <v>377.247478719833</v>
      </c>
      <c r="U19" s="9">
        <v>598.57158521465101</v>
      </c>
      <c r="V19" s="9">
        <v>10</v>
      </c>
      <c r="W19" s="9">
        <v>7989.4118939145701</v>
      </c>
    </row>
    <row r="20" spans="1:23" x14ac:dyDescent="0.55000000000000004">
      <c r="A20">
        <v>42.792194338850301</v>
      </c>
      <c r="B20" s="9">
        <v>962200.00023819495</v>
      </c>
      <c r="C20" s="9">
        <v>90.144676659297502</v>
      </c>
      <c r="D20" s="9">
        <v>163632.51377988601</v>
      </c>
      <c r="E20" s="9">
        <v>25572.884380821401</v>
      </c>
      <c r="F20" s="9">
        <v>5205.9803992655197</v>
      </c>
      <c r="G20" s="9">
        <v>8559.2623937051994</v>
      </c>
      <c r="H20" s="9">
        <v>234.60089901572701</v>
      </c>
      <c r="I20" s="9">
        <v>1611.7541041771101</v>
      </c>
      <c r="J20" s="9">
        <v>0</v>
      </c>
      <c r="K20" s="9">
        <v>128.147163176465</v>
      </c>
      <c r="L20" s="9">
        <v>154.05108855356599</v>
      </c>
      <c r="M20" s="9">
        <v>678.95695931824196</v>
      </c>
      <c r="N20" s="9">
        <v>5862.2629874873501</v>
      </c>
      <c r="O20" s="9">
        <v>143.82862422015799</v>
      </c>
      <c r="P20" s="9">
        <v>10</v>
      </c>
      <c r="Q20" s="9">
        <v>9067.1245853718792</v>
      </c>
      <c r="R20" s="9">
        <v>5421.2976346875803</v>
      </c>
      <c r="S20" s="9">
        <v>0</v>
      </c>
      <c r="T20" s="9">
        <v>377.24751222277598</v>
      </c>
      <c r="U20" s="9">
        <v>598.57161679975502</v>
      </c>
      <c r="V20" s="9">
        <v>10</v>
      </c>
      <c r="W20" s="9">
        <v>7989.41230685337</v>
      </c>
    </row>
    <row r="21" spans="1:23" x14ac:dyDescent="0.55000000000000004">
      <c r="A21">
        <v>42.792194338850301</v>
      </c>
      <c r="B21" s="9">
        <v>962199.99752832402</v>
      </c>
      <c r="C21" s="9">
        <v>90.144672347275403</v>
      </c>
      <c r="D21" s="9">
        <v>163632.514544626</v>
      </c>
      <c r="E21" s="9">
        <v>25572.884402728501</v>
      </c>
      <c r="F21" s="9">
        <v>5205.9805629049797</v>
      </c>
      <c r="G21" s="9">
        <v>8559.2623937051994</v>
      </c>
      <c r="H21" s="9">
        <v>234.60088819746801</v>
      </c>
      <c r="I21" s="9">
        <v>1611.75403487566</v>
      </c>
      <c r="J21" s="9">
        <v>0</v>
      </c>
      <c r="K21" s="9">
        <v>128.14716177017399</v>
      </c>
      <c r="L21" s="9">
        <v>154.051083010805</v>
      </c>
      <c r="M21" s="9">
        <v>678.95697643661003</v>
      </c>
      <c r="N21" s="9">
        <v>5862.2629755968701</v>
      </c>
      <c r="O21" s="9">
        <v>143.82861115347399</v>
      </c>
      <c r="P21" s="9">
        <v>10</v>
      </c>
      <c r="Q21" s="9">
        <v>9067.1238045825903</v>
      </c>
      <c r="R21" s="9">
        <v>5421.2974190282803</v>
      </c>
      <c r="S21" s="9">
        <v>0</v>
      </c>
      <c r="T21" s="9">
        <v>377.247489876857</v>
      </c>
      <c r="U21" s="9">
        <v>598.57160558943701</v>
      </c>
      <c r="V21" s="9">
        <v>10</v>
      </c>
      <c r="W21" s="9">
        <v>7989.4125623562304</v>
      </c>
    </row>
    <row r="22" spans="1:23" x14ac:dyDescent="0.55000000000000004">
      <c r="A22">
        <v>42.792194338850301</v>
      </c>
      <c r="B22" s="9">
        <v>962199.990502225</v>
      </c>
      <c r="C22" s="9">
        <v>90.144675174615102</v>
      </c>
      <c r="D22" s="9">
        <v>163632.51787760999</v>
      </c>
      <c r="E22" s="9">
        <v>25572.8842336261</v>
      </c>
      <c r="F22" s="9">
        <v>5205.9803851771203</v>
      </c>
      <c r="G22" s="9">
        <v>8559.2623937051994</v>
      </c>
      <c r="H22" s="9">
        <v>234.600888125865</v>
      </c>
      <c r="I22" s="9">
        <v>1611.75414983315</v>
      </c>
      <c r="J22" s="9">
        <v>0</v>
      </c>
      <c r="K22" s="9">
        <v>128.147166229596</v>
      </c>
      <c r="L22" s="9">
        <v>154.05109467146701</v>
      </c>
      <c r="M22" s="9">
        <v>678.95694497454804</v>
      </c>
      <c r="N22" s="9">
        <v>5862.2631605322604</v>
      </c>
      <c r="O22" s="9">
        <v>143.82862597426001</v>
      </c>
      <c r="P22" s="9">
        <v>10</v>
      </c>
      <c r="Q22" s="9">
        <v>9067.1225525175596</v>
      </c>
      <c r="R22" s="9">
        <v>5421.2976929844499</v>
      </c>
      <c r="S22" s="9">
        <v>0</v>
      </c>
      <c r="T22" s="9">
        <v>377.24751238777401</v>
      </c>
      <c r="U22" s="9">
        <v>598.57165395622496</v>
      </c>
      <c r="V22" s="9">
        <v>10</v>
      </c>
      <c r="W22" s="9">
        <v>7989.41222654783</v>
      </c>
    </row>
    <row r="23" spans="1:23" x14ac:dyDescent="0.55000000000000004">
      <c r="A23">
        <v>42.792194338850301</v>
      </c>
      <c r="B23" s="9">
        <v>962199.99529721902</v>
      </c>
      <c r="C23" s="9">
        <v>90.144676695070302</v>
      </c>
      <c r="D23" s="9">
        <v>163632.517380787</v>
      </c>
      <c r="E23" s="9">
        <v>25572.8842737878</v>
      </c>
      <c r="F23" s="9">
        <v>5205.9805323781802</v>
      </c>
      <c r="G23" s="9">
        <v>8559.2623937051994</v>
      </c>
      <c r="H23" s="9">
        <v>234.600896629104</v>
      </c>
      <c r="I23" s="9">
        <v>1611.7540568510799</v>
      </c>
      <c r="J23" s="9">
        <v>0</v>
      </c>
      <c r="K23" s="9">
        <v>128.14717315419799</v>
      </c>
      <c r="L23" s="9">
        <v>154.05108303774799</v>
      </c>
      <c r="M23" s="9">
        <v>678.95699083139198</v>
      </c>
      <c r="N23" s="9">
        <v>5862.2630469734404</v>
      </c>
      <c r="O23" s="9">
        <v>143.82862420748501</v>
      </c>
      <c r="P23" s="9">
        <v>10</v>
      </c>
      <c r="Q23" s="9">
        <v>9067.1241323352006</v>
      </c>
      <c r="R23" s="9">
        <v>5421.2975362901998</v>
      </c>
      <c r="S23" s="9">
        <v>0</v>
      </c>
      <c r="T23" s="9">
        <v>377.247510549656</v>
      </c>
      <c r="U23" s="9">
        <v>598.57167511035505</v>
      </c>
      <c r="V23" s="9">
        <v>10</v>
      </c>
      <c r="W23" s="9">
        <v>7989.4122381214702</v>
      </c>
    </row>
    <row r="24" spans="1:23" x14ac:dyDescent="0.55000000000000004">
      <c r="A24">
        <v>42.792194338850301</v>
      </c>
      <c r="B24" s="9">
        <v>962199.99044703098</v>
      </c>
      <c r="C24" s="9">
        <v>90.144673315585706</v>
      </c>
      <c r="D24" s="9">
        <v>163632.51675061</v>
      </c>
      <c r="E24" s="9">
        <v>25572.884302655999</v>
      </c>
      <c r="F24" s="9">
        <v>5205.9803918377702</v>
      </c>
      <c r="G24" s="9">
        <v>8559.2623937051994</v>
      </c>
      <c r="H24" s="9">
        <v>234.600908106915</v>
      </c>
      <c r="I24" s="9">
        <v>1611.7541051998901</v>
      </c>
      <c r="J24" s="9">
        <v>0</v>
      </c>
      <c r="K24" s="9">
        <v>128.14715784903899</v>
      </c>
      <c r="L24" s="9">
        <v>154.05107842866801</v>
      </c>
      <c r="M24" s="9">
        <v>678.95700231031503</v>
      </c>
      <c r="N24" s="9">
        <v>5862.2630448951404</v>
      </c>
      <c r="O24" s="9">
        <v>143.828617988758</v>
      </c>
      <c r="P24" s="9">
        <v>10</v>
      </c>
      <c r="Q24" s="9">
        <v>9067.1233158201303</v>
      </c>
      <c r="R24" s="9">
        <v>5421.2975627026499</v>
      </c>
      <c r="S24" s="9">
        <v>0</v>
      </c>
      <c r="T24" s="9">
        <v>377.24747151405802</v>
      </c>
      <c r="U24" s="9">
        <v>598.57158834547704</v>
      </c>
      <c r="V24" s="9">
        <v>10</v>
      </c>
      <c r="W24" s="9">
        <v>7989.4120698774104</v>
      </c>
    </row>
    <row r="25" spans="1:23" x14ac:dyDescent="0.55000000000000004">
      <c r="A25">
        <v>42.7921943388504</v>
      </c>
      <c r="B25" s="9">
        <v>962200.00458489603</v>
      </c>
      <c r="C25" s="9">
        <v>90.144674541775402</v>
      </c>
      <c r="D25" s="9">
        <v>163632.52104701099</v>
      </c>
      <c r="E25" s="9">
        <v>25572.884231148601</v>
      </c>
      <c r="F25" s="9">
        <v>5205.9804961563495</v>
      </c>
      <c r="G25" s="9">
        <v>8559.2623937051994</v>
      </c>
      <c r="H25" s="9">
        <v>234.60089516403201</v>
      </c>
      <c r="I25" s="9">
        <v>1611.7541101526499</v>
      </c>
      <c r="J25" s="9">
        <v>0</v>
      </c>
      <c r="K25" s="9">
        <v>128.147168914752</v>
      </c>
      <c r="L25" s="9">
        <v>154.051079108761</v>
      </c>
      <c r="M25" s="9">
        <v>678.95695380292204</v>
      </c>
      <c r="N25" s="9">
        <v>5862.2630297932901</v>
      </c>
      <c r="O25" s="9">
        <v>143.828623057009</v>
      </c>
      <c r="P25" s="9">
        <v>10</v>
      </c>
      <c r="Q25" s="9">
        <v>9067.1221399509905</v>
      </c>
      <c r="R25" s="9">
        <v>5421.2976110672398</v>
      </c>
      <c r="S25" s="9">
        <v>0</v>
      </c>
      <c r="T25" s="9">
        <v>377.24755843782299</v>
      </c>
      <c r="U25" s="9">
        <v>598.571734397093</v>
      </c>
      <c r="V25" s="9">
        <v>10</v>
      </c>
      <c r="W25" s="9">
        <v>7989.4122307242396</v>
      </c>
    </row>
    <row r="26" spans="1:23" x14ac:dyDescent="0.55000000000000004">
      <c r="A26">
        <v>42.792194338850301</v>
      </c>
      <c r="B26" s="9">
        <v>962199.97062711103</v>
      </c>
      <c r="C26" s="9">
        <v>90.144673544495404</v>
      </c>
      <c r="D26" s="9">
        <v>163632.517854479</v>
      </c>
      <c r="E26" s="9">
        <v>25572.884048778302</v>
      </c>
      <c r="F26" s="9">
        <v>5205.9804363077001</v>
      </c>
      <c r="G26" s="9">
        <v>8559.2623937051994</v>
      </c>
      <c r="H26" s="9">
        <v>234.60089143459601</v>
      </c>
      <c r="I26" s="9">
        <v>1611.75410549151</v>
      </c>
      <c r="J26" s="9">
        <v>0</v>
      </c>
      <c r="K26" s="9">
        <v>128.14716910389899</v>
      </c>
      <c r="L26" s="9">
        <v>154.051089946812</v>
      </c>
      <c r="M26" s="9">
        <v>678.95694001778998</v>
      </c>
      <c r="N26" s="9">
        <v>5862.2631330431796</v>
      </c>
      <c r="O26" s="9">
        <v>143.82862074906501</v>
      </c>
      <c r="P26" s="9">
        <v>10</v>
      </c>
      <c r="Q26" s="9">
        <v>9067.1221650003808</v>
      </c>
      <c r="R26" s="9">
        <v>5421.2976046120802</v>
      </c>
      <c r="S26" s="9">
        <v>0</v>
      </c>
      <c r="T26" s="9">
        <v>377.24749162084203</v>
      </c>
      <c r="U26" s="9">
        <v>598.57160857129202</v>
      </c>
      <c r="V26" s="9">
        <v>10</v>
      </c>
      <c r="W26" s="9">
        <v>7989.4118294449499</v>
      </c>
    </row>
    <row r="27" spans="1:23" x14ac:dyDescent="0.55000000000000004">
      <c r="A27">
        <v>42.792194338850301</v>
      </c>
      <c r="B27" s="9">
        <v>962199.99123109505</v>
      </c>
      <c r="C27" s="9">
        <v>90.1446751670628</v>
      </c>
      <c r="D27" s="9">
        <v>163632.515760849</v>
      </c>
      <c r="E27" s="9">
        <v>25572.883664925601</v>
      </c>
      <c r="F27" s="9">
        <v>5205.9803855846603</v>
      </c>
      <c r="G27" s="9">
        <v>8559.2623937051994</v>
      </c>
      <c r="H27" s="9">
        <v>234.600886572343</v>
      </c>
      <c r="I27" s="9">
        <v>1611.75401557342</v>
      </c>
      <c r="J27" s="9">
        <v>0</v>
      </c>
      <c r="K27" s="9">
        <v>128.14716897602699</v>
      </c>
      <c r="L27" s="9">
        <v>154.05108108254899</v>
      </c>
      <c r="M27" s="9">
        <v>678.95694615788204</v>
      </c>
      <c r="N27" s="9">
        <v>5862.26296746551</v>
      </c>
      <c r="O27" s="9">
        <v>143.82863737700799</v>
      </c>
      <c r="P27" s="9">
        <v>10</v>
      </c>
      <c r="Q27" s="9">
        <v>9067.1232336446501</v>
      </c>
      <c r="R27" s="9">
        <v>5421.2975319735997</v>
      </c>
      <c r="S27" s="9">
        <v>0</v>
      </c>
      <c r="T27" s="9">
        <v>377.24751690094502</v>
      </c>
      <c r="U27" s="9">
        <v>598.57171806073802</v>
      </c>
      <c r="V27" s="9">
        <v>10</v>
      </c>
      <c r="W27" s="9">
        <v>7989.4125509186297</v>
      </c>
    </row>
    <row r="28" spans="1:23" x14ac:dyDescent="0.55000000000000004">
      <c r="A28">
        <v>42.792194338850301</v>
      </c>
      <c r="B28" s="9">
        <v>962199.99598592101</v>
      </c>
      <c r="C28" s="9">
        <v>90.144673240824304</v>
      </c>
      <c r="D28" s="9">
        <v>163632.51458523</v>
      </c>
      <c r="E28" s="9">
        <v>25572.884141965998</v>
      </c>
      <c r="F28" s="9">
        <v>5205.9803875992402</v>
      </c>
      <c r="G28" s="9">
        <v>8559.2623937051994</v>
      </c>
      <c r="H28" s="9">
        <v>234.60089570516601</v>
      </c>
      <c r="I28" s="9">
        <v>1611.7541071288499</v>
      </c>
      <c r="J28" s="9">
        <v>0</v>
      </c>
      <c r="K28" s="9">
        <v>128.14717072477299</v>
      </c>
      <c r="L28" s="9">
        <v>154.051083733453</v>
      </c>
      <c r="M28" s="9">
        <v>678.956982346475</v>
      </c>
      <c r="N28" s="9">
        <v>5862.2632147098102</v>
      </c>
      <c r="O28" s="9">
        <v>143.828620410166</v>
      </c>
      <c r="P28" s="9">
        <v>10</v>
      </c>
      <c r="Q28" s="9">
        <v>9067.1256734547605</v>
      </c>
      <c r="R28" s="9">
        <v>5421.2977145930099</v>
      </c>
      <c r="S28" s="9">
        <v>0</v>
      </c>
      <c r="T28" s="9">
        <v>377.24744481260899</v>
      </c>
      <c r="U28" s="9">
        <v>598.571548654102</v>
      </c>
      <c r="V28" s="9">
        <v>10</v>
      </c>
      <c r="W28" s="9">
        <v>7989.4119730825696</v>
      </c>
    </row>
    <row r="29" spans="1:23" x14ac:dyDescent="0.55000000000000004">
      <c r="A29">
        <v>42.792194338850301</v>
      </c>
      <c r="B29" s="9">
        <v>962199.97753572103</v>
      </c>
      <c r="C29" s="9">
        <v>90.144676937187697</v>
      </c>
      <c r="D29" s="9">
        <v>163632.517136304</v>
      </c>
      <c r="E29" s="9">
        <v>25572.884345446299</v>
      </c>
      <c r="F29" s="9">
        <v>5205.9804823691902</v>
      </c>
      <c r="G29" s="9">
        <v>8559.2623937051994</v>
      </c>
      <c r="H29" s="9">
        <v>234.600881202968</v>
      </c>
      <c r="I29" s="9">
        <v>1611.7540030100299</v>
      </c>
      <c r="J29" s="9">
        <v>0</v>
      </c>
      <c r="K29" s="9">
        <v>128.14717409653801</v>
      </c>
      <c r="L29" s="9">
        <v>154.05107681602499</v>
      </c>
      <c r="M29" s="9">
        <v>678.95700818005002</v>
      </c>
      <c r="N29" s="9">
        <v>5862.26311443952</v>
      </c>
      <c r="O29" s="9">
        <v>143.82861258689999</v>
      </c>
      <c r="P29" s="9">
        <v>10</v>
      </c>
      <c r="Q29" s="9">
        <v>9067.1229132121407</v>
      </c>
      <c r="R29" s="9">
        <v>5421.2977111968403</v>
      </c>
      <c r="S29" s="9">
        <v>0</v>
      </c>
      <c r="T29" s="9">
        <v>377.24749953185102</v>
      </c>
      <c r="U29" s="9">
        <v>598.571626490021</v>
      </c>
      <c r="V29" s="9">
        <v>10</v>
      </c>
      <c r="W29" s="9">
        <v>7989.4117504092101</v>
      </c>
    </row>
    <row r="30" spans="1:23" x14ac:dyDescent="0.55000000000000004">
      <c r="A30">
        <v>42.792194338850301</v>
      </c>
      <c r="B30" s="9">
        <v>962199.99890614604</v>
      </c>
      <c r="C30" s="9">
        <v>90.144674203719205</v>
      </c>
      <c r="D30" s="9">
        <v>163632.516694441</v>
      </c>
      <c r="E30" s="9">
        <v>25572.884089810599</v>
      </c>
      <c r="F30" s="9">
        <v>5205.9803977596703</v>
      </c>
      <c r="G30" s="9">
        <v>8559.2623937051994</v>
      </c>
      <c r="H30" s="9">
        <v>234.60089421217299</v>
      </c>
      <c r="I30" s="9">
        <v>1611.7541351211801</v>
      </c>
      <c r="J30" s="9">
        <v>0</v>
      </c>
      <c r="K30" s="9">
        <v>128.147165572136</v>
      </c>
      <c r="L30" s="9">
        <v>154.051092915711</v>
      </c>
      <c r="M30" s="9">
        <v>678.95692668156198</v>
      </c>
      <c r="N30" s="9">
        <v>5862.2629627943998</v>
      </c>
      <c r="O30" s="9">
        <v>143.82860517754099</v>
      </c>
      <c r="P30" s="9">
        <v>10</v>
      </c>
      <c r="Q30" s="9">
        <v>9067.1237841414295</v>
      </c>
      <c r="R30" s="9">
        <v>5421.2975570762001</v>
      </c>
      <c r="S30" s="9">
        <v>0</v>
      </c>
      <c r="T30" s="9">
        <v>377.247467347606</v>
      </c>
      <c r="U30" s="9">
        <v>598.57160344359204</v>
      </c>
      <c r="V30" s="9">
        <v>10</v>
      </c>
      <c r="W30" s="9">
        <v>7989.41213010102</v>
      </c>
    </row>
    <row r="31" spans="1:23" x14ac:dyDescent="0.55000000000000004">
      <c r="A31">
        <v>42.792194338850301</v>
      </c>
      <c r="B31" s="9">
        <v>962199.99246571504</v>
      </c>
      <c r="C31" s="9">
        <v>90.144673984725202</v>
      </c>
      <c r="D31" s="9">
        <v>163632.52049171799</v>
      </c>
      <c r="E31" s="9">
        <v>25572.8842966663</v>
      </c>
      <c r="F31" s="9">
        <v>5205.9804429531096</v>
      </c>
      <c r="G31" s="9">
        <v>8559.2623937051994</v>
      </c>
      <c r="H31" s="9">
        <v>234.60088521334899</v>
      </c>
      <c r="I31" s="9">
        <v>1611.7541312747001</v>
      </c>
      <c r="J31" s="9">
        <v>0</v>
      </c>
      <c r="K31" s="9">
        <v>128.147158019774</v>
      </c>
      <c r="L31" s="9">
        <v>154.05107706497401</v>
      </c>
      <c r="M31" s="9">
        <v>678.95694897721296</v>
      </c>
      <c r="N31" s="9">
        <v>5862.2632834582801</v>
      </c>
      <c r="O31" s="9">
        <v>143.82862922482499</v>
      </c>
      <c r="P31" s="9">
        <v>10</v>
      </c>
      <c r="Q31" s="9">
        <v>9067.1213867333299</v>
      </c>
      <c r="R31" s="9">
        <v>5421.2977782019998</v>
      </c>
      <c r="S31" s="9">
        <v>0</v>
      </c>
      <c r="T31" s="9">
        <v>377.247459263883</v>
      </c>
      <c r="U31" s="9">
        <v>598.57161505566</v>
      </c>
      <c r="V31" s="9">
        <v>10</v>
      </c>
      <c r="W31" s="9">
        <v>7989.4117715965604</v>
      </c>
    </row>
    <row r="32" spans="1:23" x14ac:dyDescent="0.55000000000000004">
      <c r="A32">
        <v>42.792194338850301</v>
      </c>
      <c r="B32" s="9">
        <v>962199.98202744406</v>
      </c>
      <c r="C32" s="9">
        <v>90.144674015150997</v>
      </c>
      <c r="D32" s="9">
        <v>163632.51380538</v>
      </c>
      <c r="E32" s="9">
        <v>25572.8844285778</v>
      </c>
      <c r="F32" s="9">
        <v>5205.9805279410702</v>
      </c>
      <c r="G32" s="9">
        <v>8559.2623937051994</v>
      </c>
      <c r="H32" s="9">
        <v>234.60089250488201</v>
      </c>
      <c r="I32" s="9">
        <v>1611.75405076232</v>
      </c>
      <c r="J32" s="9">
        <v>0</v>
      </c>
      <c r="K32" s="9">
        <v>128.14716549378701</v>
      </c>
      <c r="L32" s="9">
        <v>154.05106937123099</v>
      </c>
      <c r="M32" s="9">
        <v>678.95693275568897</v>
      </c>
      <c r="N32" s="9">
        <v>5862.2630826353397</v>
      </c>
      <c r="O32" s="9">
        <v>143.828619906559</v>
      </c>
      <c r="P32" s="9">
        <v>10</v>
      </c>
      <c r="Q32" s="9">
        <v>9067.1230690656703</v>
      </c>
      <c r="R32" s="9">
        <v>5421.2976825626201</v>
      </c>
      <c r="S32" s="9">
        <v>0</v>
      </c>
      <c r="T32" s="9">
        <v>377.24751981651701</v>
      </c>
      <c r="U32" s="9">
        <v>598.57168136037501</v>
      </c>
      <c r="V32" s="9">
        <v>10</v>
      </c>
      <c r="W32" s="9">
        <v>7989.4120210477804</v>
      </c>
    </row>
    <row r="33" spans="1:23" x14ac:dyDescent="0.55000000000000004">
      <c r="A33">
        <v>42.792194338850301</v>
      </c>
      <c r="B33" s="9">
        <v>962200.00367156696</v>
      </c>
      <c r="C33" s="9">
        <v>90.144674656883097</v>
      </c>
      <c r="D33" s="9">
        <v>163632.513783362</v>
      </c>
      <c r="E33" s="9">
        <v>25572.884105433699</v>
      </c>
      <c r="F33" s="9">
        <v>5205.9804042039104</v>
      </c>
      <c r="G33" s="9">
        <v>8559.2623937051994</v>
      </c>
      <c r="H33" s="9">
        <v>234.60090674504499</v>
      </c>
      <c r="I33" s="9">
        <v>1611.7540928789999</v>
      </c>
      <c r="J33" s="9">
        <v>0</v>
      </c>
      <c r="K33" s="9">
        <v>128.147166284619</v>
      </c>
      <c r="L33" s="9">
        <v>154.05108395092699</v>
      </c>
      <c r="M33" s="9">
        <v>678.956927141086</v>
      </c>
      <c r="N33" s="9">
        <v>5862.2631383812604</v>
      </c>
      <c r="O33" s="9">
        <v>143.82862931868701</v>
      </c>
      <c r="P33" s="9">
        <v>10</v>
      </c>
      <c r="Q33" s="9">
        <v>9067.1256931551598</v>
      </c>
      <c r="R33" s="9">
        <v>5421.2975577501902</v>
      </c>
      <c r="S33" s="9">
        <v>0</v>
      </c>
      <c r="T33" s="9">
        <v>377.24746649291598</v>
      </c>
      <c r="U33" s="9">
        <v>598.57159460630498</v>
      </c>
      <c r="V33" s="9">
        <v>10</v>
      </c>
      <c r="W33" s="9">
        <v>7989.4125511290704</v>
      </c>
    </row>
    <row r="34" spans="1:23" x14ac:dyDescent="0.55000000000000004">
      <c r="A34">
        <v>42.792194338850301</v>
      </c>
      <c r="B34" s="9">
        <v>962199.97925634601</v>
      </c>
      <c r="C34" s="9">
        <v>90.144675320564303</v>
      </c>
      <c r="D34" s="9">
        <v>163632.51939661201</v>
      </c>
      <c r="E34" s="9">
        <v>25572.8842209432</v>
      </c>
      <c r="F34" s="9">
        <v>5205.98040029391</v>
      </c>
      <c r="G34" s="9">
        <v>8559.2623937051994</v>
      </c>
      <c r="H34" s="9">
        <v>234.600897834319</v>
      </c>
      <c r="I34" s="9">
        <v>1611.75404154585</v>
      </c>
      <c r="J34" s="9">
        <v>0</v>
      </c>
      <c r="K34" s="9">
        <v>128.147166806781</v>
      </c>
      <c r="L34" s="9">
        <v>154.051079827922</v>
      </c>
      <c r="M34" s="9">
        <v>678.95697969354796</v>
      </c>
      <c r="N34" s="9">
        <v>5862.2630200250896</v>
      </c>
      <c r="O34" s="9">
        <v>143.828627248727</v>
      </c>
      <c r="P34" s="9">
        <v>10</v>
      </c>
      <c r="Q34" s="9">
        <v>9067.1234522204104</v>
      </c>
      <c r="R34" s="9">
        <v>5421.2974632569503</v>
      </c>
      <c r="S34" s="9">
        <v>0</v>
      </c>
      <c r="T34" s="9">
        <v>377.247512408006</v>
      </c>
      <c r="U34" s="9">
        <v>598.57165135061905</v>
      </c>
      <c r="V34" s="9">
        <v>10</v>
      </c>
      <c r="W34" s="9">
        <v>7989.4122632892904</v>
      </c>
    </row>
    <row r="35" spans="1:23" x14ac:dyDescent="0.55000000000000004">
      <c r="A35">
        <v>42.792194338850301</v>
      </c>
      <c r="B35" s="9">
        <v>962199.99301780795</v>
      </c>
      <c r="C35" s="9">
        <v>90.144672083235704</v>
      </c>
      <c r="D35" s="9">
        <v>163632.518746744</v>
      </c>
      <c r="E35" s="9">
        <v>25572.884219561402</v>
      </c>
      <c r="F35" s="9">
        <v>5205.9804769089596</v>
      </c>
      <c r="G35" s="9">
        <v>8559.2623937051994</v>
      </c>
      <c r="H35" s="9">
        <v>234.60091824665699</v>
      </c>
      <c r="I35" s="9">
        <v>1611.75411737795</v>
      </c>
      <c r="J35" s="9">
        <v>0</v>
      </c>
      <c r="K35" s="9">
        <v>128.14716637889401</v>
      </c>
      <c r="L35" s="9">
        <v>154.05106918177901</v>
      </c>
      <c r="M35" s="9">
        <v>678.95698212761397</v>
      </c>
      <c r="N35" s="9">
        <v>5862.2630634197003</v>
      </c>
      <c r="O35" s="9">
        <v>143.82863839977401</v>
      </c>
      <c r="P35" s="9">
        <v>10</v>
      </c>
      <c r="Q35" s="9">
        <v>9067.1254667337598</v>
      </c>
      <c r="R35" s="9">
        <v>5421.2977219460499</v>
      </c>
      <c r="S35" s="9">
        <v>0</v>
      </c>
      <c r="T35" s="9">
        <v>377.24746502435801</v>
      </c>
      <c r="U35" s="9">
        <v>598.57159237079497</v>
      </c>
      <c r="V35" s="9">
        <v>10</v>
      </c>
      <c r="W35" s="9">
        <v>7989.4117665977201</v>
      </c>
    </row>
    <row r="36" spans="1:23" x14ac:dyDescent="0.55000000000000004">
      <c r="A36">
        <v>42.7921943388504</v>
      </c>
      <c r="B36" s="9">
        <v>962200.01467304304</v>
      </c>
      <c r="C36" s="9">
        <v>90.144673528405093</v>
      </c>
      <c r="D36" s="9">
        <v>163632.51893800401</v>
      </c>
      <c r="E36" s="9">
        <v>25572.8842843169</v>
      </c>
      <c r="F36" s="9">
        <v>5205.9804739932597</v>
      </c>
      <c r="G36" s="9">
        <v>8559.2623937051994</v>
      </c>
      <c r="H36" s="9">
        <v>234.60089669449101</v>
      </c>
      <c r="I36" s="9">
        <v>1611.75405670441</v>
      </c>
      <c r="J36" s="9">
        <v>0</v>
      </c>
      <c r="K36" s="9">
        <v>128.147173988074</v>
      </c>
      <c r="L36" s="9">
        <v>154.051083142614</v>
      </c>
      <c r="M36" s="9">
        <v>678.95696781075605</v>
      </c>
      <c r="N36" s="9">
        <v>5862.2628331298301</v>
      </c>
      <c r="O36" s="9">
        <v>143.82862624127799</v>
      </c>
      <c r="P36" s="9">
        <v>10</v>
      </c>
      <c r="Q36" s="9">
        <v>9067.1214450814205</v>
      </c>
      <c r="R36" s="9">
        <v>5421.2974335750296</v>
      </c>
      <c r="S36" s="9">
        <v>0</v>
      </c>
      <c r="T36" s="9">
        <v>377.24750696699698</v>
      </c>
      <c r="U36" s="9">
        <v>598.57166734688803</v>
      </c>
      <c r="V36" s="9">
        <v>10</v>
      </c>
      <c r="W36" s="9">
        <v>7989.4126627773103</v>
      </c>
    </row>
    <row r="37" spans="1:23" x14ac:dyDescent="0.55000000000000004">
      <c r="A37">
        <v>42.792194338850301</v>
      </c>
      <c r="B37" s="9">
        <v>962199.99601174495</v>
      </c>
      <c r="C37" s="9">
        <v>90.144675005399705</v>
      </c>
      <c r="D37" s="9">
        <v>163632.51638613001</v>
      </c>
      <c r="E37" s="9">
        <v>25572.8842620301</v>
      </c>
      <c r="F37" s="9">
        <v>5205.9805006071801</v>
      </c>
      <c r="G37" s="9">
        <v>8559.2623937051994</v>
      </c>
      <c r="H37" s="9">
        <v>234.600888229812</v>
      </c>
      <c r="I37" s="9">
        <v>1611.7540999498499</v>
      </c>
      <c r="J37" s="9">
        <v>0</v>
      </c>
      <c r="K37" s="9">
        <v>128.14716155514299</v>
      </c>
      <c r="L37" s="9">
        <v>154.051082223674</v>
      </c>
      <c r="M37" s="9">
        <v>678.95697200534801</v>
      </c>
      <c r="N37" s="9">
        <v>5862.2629974361198</v>
      </c>
      <c r="O37" s="9">
        <v>143.82862099639499</v>
      </c>
      <c r="P37" s="9">
        <v>10</v>
      </c>
      <c r="Q37" s="9">
        <v>9067.1238751571509</v>
      </c>
      <c r="R37" s="9">
        <v>5421.2976582838601</v>
      </c>
      <c r="S37" s="9">
        <v>0</v>
      </c>
      <c r="T37" s="9">
        <v>377.24750365298797</v>
      </c>
      <c r="U37" s="9">
        <v>598.57164854142695</v>
      </c>
      <c r="V37" s="9">
        <v>10</v>
      </c>
      <c r="W37" s="9">
        <v>7989.4117827255004</v>
      </c>
    </row>
    <row r="38" spans="1:23" x14ac:dyDescent="0.55000000000000004">
      <c r="A38">
        <v>42.792194338850301</v>
      </c>
      <c r="B38" s="9">
        <v>962199.99539936101</v>
      </c>
      <c r="C38" s="9">
        <v>90.144675244556694</v>
      </c>
      <c r="D38" s="9">
        <v>163632.51709473101</v>
      </c>
      <c r="E38" s="9">
        <v>25572.884453594601</v>
      </c>
      <c r="F38" s="9">
        <v>5205.9803908849499</v>
      </c>
      <c r="G38" s="9">
        <v>8559.2623937051994</v>
      </c>
      <c r="H38" s="9">
        <v>234.60089118676399</v>
      </c>
      <c r="I38" s="9">
        <v>1611.7540988241401</v>
      </c>
      <c r="J38" s="9">
        <v>0</v>
      </c>
      <c r="K38" s="9">
        <v>128.14716318125801</v>
      </c>
      <c r="L38" s="9">
        <v>154.05107447783701</v>
      </c>
      <c r="M38" s="9">
        <v>678.95695694812105</v>
      </c>
      <c r="N38" s="9">
        <v>5862.2632448190598</v>
      </c>
      <c r="O38" s="9">
        <v>143.82861214355901</v>
      </c>
      <c r="P38" s="9">
        <v>10</v>
      </c>
      <c r="Q38" s="9">
        <v>9067.1236404117808</v>
      </c>
      <c r="R38" s="9">
        <v>5421.2977958051597</v>
      </c>
      <c r="S38" s="9">
        <v>0</v>
      </c>
      <c r="T38" s="9">
        <v>377.24752780823002</v>
      </c>
      <c r="U38" s="9">
        <v>598.57167872870002</v>
      </c>
      <c r="V38" s="9">
        <v>10</v>
      </c>
      <c r="W38" s="9">
        <v>7989.4119339834697</v>
      </c>
    </row>
    <row r="39" spans="1:23" x14ac:dyDescent="0.55000000000000004">
      <c r="A39">
        <v>42.792194338850301</v>
      </c>
      <c r="B39" s="9">
        <v>962200.00028808299</v>
      </c>
      <c r="C39" s="9">
        <v>90.144674118540905</v>
      </c>
      <c r="D39" s="9">
        <v>163632.51433848799</v>
      </c>
      <c r="E39" s="9">
        <v>25572.884158065699</v>
      </c>
      <c r="F39" s="9">
        <v>5205.9804262991302</v>
      </c>
      <c r="G39" s="9">
        <v>8559.2623937051994</v>
      </c>
      <c r="H39" s="9">
        <v>234.60089519781499</v>
      </c>
      <c r="I39" s="9">
        <v>1611.7541208825</v>
      </c>
      <c r="J39" s="9">
        <v>0</v>
      </c>
      <c r="K39" s="9">
        <v>128.14716432902</v>
      </c>
      <c r="L39" s="9">
        <v>154.05107850327599</v>
      </c>
      <c r="M39" s="9">
        <v>678.95698664951794</v>
      </c>
      <c r="N39" s="9">
        <v>5862.2631049948704</v>
      </c>
      <c r="O39" s="9">
        <v>143.828622490909</v>
      </c>
      <c r="P39" s="9">
        <v>10</v>
      </c>
      <c r="Q39" s="9">
        <v>9067.12588198095</v>
      </c>
      <c r="R39" s="9">
        <v>5421.2975999412802</v>
      </c>
      <c r="S39" s="9">
        <v>0</v>
      </c>
      <c r="T39" s="9">
        <v>377.24749292880301</v>
      </c>
      <c r="U39" s="9">
        <v>598.57165842106099</v>
      </c>
      <c r="V39" s="9">
        <v>10</v>
      </c>
      <c r="W39" s="9">
        <v>7989.4122570642803</v>
      </c>
    </row>
    <row r="40" spans="1:23" x14ac:dyDescent="0.55000000000000004">
      <c r="A40">
        <v>42.792194338850301</v>
      </c>
      <c r="B40" s="9">
        <v>962199.99566726701</v>
      </c>
      <c r="C40" s="9">
        <v>90.144675578785098</v>
      </c>
      <c r="D40" s="9">
        <v>163632.51712239601</v>
      </c>
      <c r="E40" s="9">
        <v>25572.884404351698</v>
      </c>
      <c r="F40" s="9">
        <v>5205.9803886597301</v>
      </c>
      <c r="G40" s="9">
        <v>8559.2623937051994</v>
      </c>
      <c r="H40" s="9">
        <v>234.600891363031</v>
      </c>
      <c r="I40" s="9">
        <v>1611.7540890555999</v>
      </c>
      <c r="J40" s="9">
        <v>0</v>
      </c>
      <c r="K40" s="9">
        <v>128.14716976860501</v>
      </c>
      <c r="L40" s="9">
        <v>154.05107675631001</v>
      </c>
      <c r="M40" s="9">
        <v>678.95697918637302</v>
      </c>
      <c r="N40" s="9">
        <v>5862.2631046328897</v>
      </c>
      <c r="O40" s="9">
        <v>143.82861370125801</v>
      </c>
      <c r="P40" s="9">
        <v>10</v>
      </c>
      <c r="Q40" s="9">
        <v>9067.1240829987601</v>
      </c>
      <c r="R40" s="9">
        <v>5421.2976735497696</v>
      </c>
      <c r="S40" s="9">
        <v>0</v>
      </c>
      <c r="T40" s="9">
        <v>377.24748668662897</v>
      </c>
      <c r="U40" s="9">
        <v>598.57163549730706</v>
      </c>
      <c r="V40" s="9">
        <v>10</v>
      </c>
      <c r="W40" s="9">
        <v>7989.41199769779</v>
      </c>
    </row>
    <row r="41" spans="1:23" x14ac:dyDescent="0.55000000000000004">
      <c r="A41">
        <v>42.792194338850301</v>
      </c>
      <c r="B41" s="9">
        <v>962199.97847065295</v>
      </c>
      <c r="C41" s="9">
        <v>90.144675268982397</v>
      </c>
      <c r="D41" s="9">
        <v>163632.51371635799</v>
      </c>
      <c r="E41" s="9">
        <v>25572.884201816702</v>
      </c>
      <c r="F41" s="9">
        <v>5205.9804740233403</v>
      </c>
      <c r="G41" s="9">
        <v>8559.2623937051994</v>
      </c>
      <c r="H41" s="9">
        <v>234.600893020429</v>
      </c>
      <c r="I41" s="9">
        <v>1611.7540649288701</v>
      </c>
      <c r="J41" s="9">
        <v>0</v>
      </c>
      <c r="K41" s="9">
        <v>128.14716721074899</v>
      </c>
      <c r="L41" s="9">
        <v>154.05107749390999</v>
      </c>
      <c r="M41" s="9">
        <v>678.95698853593797</v>
      </c>
      <c r="N41" s="9">
        <v>5862.2630002318901</v>
      </c>
      <c r="O41" s="9">
        <v>143.82860707791201</v>
      </c>
      <c r="P41" s="9">
        <v>10</v>
      </c>
      <c r="Q41" s="9">
        <v>9067.1238165779596</v>
      </c>
      <c r="R41" s="9">
        <v>5421.29739333612</v>
      </c>
      <c r="S41" s="9">
        <v>0</v>
      </c>
      <c r="T41" s="9">
        <v>377.24750989671998</v>
      </c>
      <c r="U41" s="9">
        <v>598.57165996281196</v>
      </c>
      <c r="V41" s="9">
        <v>10</v>
      </c>
      <c r="W41" s="9">
        <v>7989.4121583138904</v>
      </c>
    </row>
    <row r="42" spans="1:23" x14ac:dyDescent="0.55000000000000004">
      <c r="A42">
        <v>42.792194338850301</v>
      </c>
      <c r="B42" s="9">
        <v>962200.00420466496</v>
      </c>
      <c r="C42" s="9">
        <v>90.144677167632807</v>
      </c>
      <c r="D42" s="9">
        <v>163632.51915922499</v>
      </c>
      <c r="E42" s="9">
        <v>25572.884341774101</v>
      </c>
      <c r="F42" s="9">
        <v>5205.9804478869401</v>
      </c>
      <c r="G42" s="9">
        <v>8559.2623937051994</v>
      </c>
      <c r="H42" s="9">
        <v>234.60090112755299</v>
      </c>
      <c r="I42" s="9">
        <v>1611.7540487435699</v>
      </c>
      <c r="J42" s="9">
        <v>0</v>
      </c>
      <c r="K42" s="9">
        <v>128.147177849759</v>
      </c>
      <c r="L42" s="9">
        <v>154.05107819360899</v>
      </c>
      <c r="M42" s="9">
        <v>678.95699718376898</v>
      </c>
      <c r="N42" s="9">
        <v>5862.2630786046802</v>
      </c>
      <c r="O42" s="9">
        <v>143.82863118851799</v>
      </c>
      <c r="P42" s="9">
        <v>10</v>
      </c>
      <c r="Q42" s="9">
        <v>9067.12164320591</v>
      </c>
      <c r="R42" s="9">
        <v>5421.2975979514604</v>
      </c>
      <c r="S42" s="9">
        <v>0</v>
      </c>
      <c r="T42" s="9">
        <v>377.24748125311902</v>
      </c>
      <c r="U42" s="9">
        <v>598.57161367455706</v>
      </c>
      <c r="V42" s="9">
        <v>10</v>
      </c>
      <c r="W42" s="9">
        <v>7989.4122511985797</v>
      </c>
    </row>
    <row r="43" spans="1:23" x14ac:dyDescent="0.55000000000000004">
      <c r="A43">
        <v>42.792194338850301</v>
      </c>
      <c r="B43" s="9">
        <v>962199.99450364604</v>
      </c>
      <c r="C43" s="9">
        <v>90.144675819106098</v>
      </c>
      <c r="D43" s="9">
        <v>163632.51706376299</v>
      </c>
      <c r="E43" s="9">
        <v>25572.8842057978</v>
      </c>
      <c r="F43" s="9">
        <v>5205.9803933378498</v>
      </c>
      <c r="G43" s="9">
        <v>8559.2623937051994</v>
      </c>
      <c r="H43" s="9">
        <v>234.60089683618801</v>
      </c>
      <c r="I43" s="9">
        <v>1611.75410331946</v>
      </c>
      <c r="J43" s="9">
        <v>0</v>
      </c>
      <c r="K43" s="9">
        <v>128.147169218122</v>
      </c>
      <c r="L43" s="9">
        <v>154.051083761028</v>
      </c>
      <c r="M43" s="9">
        <v>678.95696381616699</v>
      </c>
      <c r="N43" s="9">
        <v>5862.2630905997203</v>
      </c>
      <c r="O43" s="9">
        <v>143.82860861888199</v>
      </c>
      <c r="P43" s="9">
        <v>10</v>
      </c>
      <c r="Q43" s="9">
        <v>9067.1223758514898</v>
      </c>
      <c r="R43" s="9">
        <v>5421.2976035957599</v>
      </c>
      <c r="S43" s="9">
        <v>0</v>
      </c>
      <c r="T43" s="9">
        <v>377.24750751847</v>
      </c>
      <c r="U43" s="9">
        <v>598.57166740118601</v>
      </c>
      <c r="V43" s="9">
        <v>10</v>
      </c>
      <c r="W43" s="9">
        <v>7989.4122308422002</v>
      </c>
    </row>
    <row r="44" spans="1:23" x14ac:dyDescent="0.55000000000000004">
      <c r="A44">
        <v>42.792194338850301</v>
      </c>
      <c r="B44" s="9">
        <v>962199.98215190601</v>
      </c>
      <c r="C44" s="9">
        <v>90.144675002676394</v>
      </c>
      <c r="D44" s="9">
        <v>163632.51749437899</v>
      </c>
      <c r="E44" s="9">
        <v>25572.884277586501</v>
      </c>
      <c r="F44" s="9">
        <v>5205.9804382502598</v>
      </c>
      <c r="G44" s="9">
        <v>8559.2623937051994</v>
      </c>
      <c r="H44" s="9">
        <v>234.60089611099801</v>
      </c>
      <c r="I44" s="9">
        <v>1611.7540988381099</v>
      </c>
      <c r="J44" s="9">
        <v>0</v>
      </c>
      <c r="K44" s="9">
        <v>128.147165221943</v>
      </c>
      <c r="L44" s="9">
        <v>154.05107706645299</v>
      </c>
      <c r="M44" s="9">
        <v>678.95694843090303</v>
      </c>
      <c r="N44" s="9">
        <v>5862.2629676788702</v>
      </c>
      <c r="O44" s="9">
        <v>143.828627137718</v>
      </c>
      <c r="P44" s="9">
        <v>10</v>
      </c>
      <c r="Q44" s="9">
        <v>9067.12128149202</v>
      </c>
      <c r="R44" s="9">
        <v>5421.2974580457203</v>
      </c>
      <c r="S44" s="9">
        <v>0</v>
      </c>
      <c r="T44" s="9">
        <v>377.24752008911997</v>
      </c>
      <c r="U44" s="9">
        <v>598.57168796465396</v>
      </c>
      <c r="V44" s="9">
        <v>10</v>
      </c>
      <c r="W44" s="9">
        <v>7989.4124029965296</v>
      </c>
    </row>
    <row r="45" spans="1:23" x14ac:dyDescent="0.55000000000000004">
      <c r="A45">
        <v>42.792194338850301</v>
      </c>
      <c r="B45" s="9">
        <v>962200.00516290602</v>
      </c>
      <c r="C45" s="9">
        <v>90.144674710032604</v>
      </c>
      <c r="D45" s="9">
        <v>163632.51543728399</v>
      </c>
      <c r="E45" s="9">
        <v>25572.884450522801</v>
      </c>
      <c r="F45" s="9">
        <v>5205.98043938511</v>
      </c>
      <c r="G45" s="9">
        <v>8559.2623937051994</v>
      </c>
      <c r="H45" s="9">
        <v>234.60087825420501</v>
      </c>
      <c r="I45" s="9">
        <v>1611.7540344613899</v>
      </c>
      <c r="J45" s="9">
        <v>0</v>
      </c>
      <c r="K45" s="9">
        <v>128.14715812300699</v>
      </c>
      <c r="L45" s="9">
        <v>154.05107481300101</v>
      </c>
      <c r="M45" s="9">
        <v>678.956962981733</v>
      </c>
      <c r="N45" s="9">
        <v>5862.2630922963699</v>
      </c>
      <c r="O45" s="9">
        <v>143.82861546737601</v>
      </c>
      <c r="P45" s="9">
        <v>10</v>
      </c>
      <c r="Q45" s="9">
        <v>9067.1230322509491</v>
      </c>
      <c r="R45" s="9">
        <v>5421.2976081341403</v>
      </c>
      <c r="S45" s="9">
        <v>0</v>
      </c>
      <c r="T45" s="9">
        <v>377.24749165378199</v>
      </c>
      <c r="U45" s="9">
        <v>598.57165942226402</v>
      </c>
      <c r="V45" s="9">
        <v>10</v>
      </c>
      <c r="W45" s="9">
        <v>7989.4124051051103</v>
      </c>
    </row>
    <row r="46" spans="1:23" x14ac:dyDescent="0.55000000000000004">
      <c r="A46">
        <v>42.792194338850301</v>
      </c>
      <c r="B46" s="9">
        <v>962200.00455525005</v>
      </c>
      <c r="C46" s="9">
        <v>90.144675104483994</v>
      </c>
      <c r="D46" s="9">
        <v>163632.51597319101</v>
      </c>
      <c r="E46" s="9">
        <v>25572.884591920501</v>
      </c>
      <c r="F46" s="9">
        <v>5205.9805430512397</v>
      </c>
      <c r="G46" s="9">
        <v>8559.2623937051994</v>
      </c>
      <c r="H46" s="9">
        <v>234.60088654089199</v>
      </c>
      <c r="I46" s="9">
        <v>1611.7540706760001</v>
      </c>
      <c r="J46" s="9">
        <v>0</v>
      </c>
      <c r="K46" s="9">
        <v>128.14715936254601</v>
      </c>
      <c r="L46" s="9">
        <v>154.05107920301501</v>
      </c>
      <c r="M46" s="9">
        <v>678.95695000888202</v>
      </c>
      <c r="N46" s="9">
        <v>5862.2627994137001</v>
      </c>
      <c r="O46" s="9">
        <v>143.82861424625401</v>
      </c>
      <c r="P46" s="9">
        <v>10</v>
      </c>
      <c r="Q46" s="9">
        <v>9067.1241483037902</v>
      </c>
      <c r="R46" s="9">
        <v>5421.2972684310598</v>
      </c>
      <c r="S46" s="9">
        <v>0</v>
      </c>
      <c r="T46" s="9">
        <v>377.24746947072998</v>
      </c>
      <c r="U46" s="9">
        <v>598.57158434848805</v>
      </c>
      <c r="V46" s="9">
        <v>10</v>
      </c>
      <c r="W46" s="9">
        <v>7989.4123951131596</v>
      </c>
    </row>
    <row r="47" spans="1:23" x14ac:dyDescent="0.55000000000000004">
      <c r="A47">
        <v>42.792194338850301</v>
      </c>
      <c r="B47" s="9">
        <v>962199.99477895198</v>
      </c>
      <c r="C47" s="9">
        <v>90.144674357244</v>
      </c>
      <c r="D47" s="9">
        <v>163632.514080333</v>
      </c>
      <c r="E47" s="9">
        <v>25572.884234207599</v>
      </c>
      <c r="F47" s="9">
        <v>5205.9804935805296</v>
      </c>
      <c r="G47" s="9">
        <v>8559.2623937051994</v>
      </c>
      <c r="H47" s="9">
        <v>234.60089982027199</v>
      </c>
      <c r="I47" s="9">
        <v>1611.75408251064</v>
      </c>
      <c r="J47" s="9">
        <v>0</v>
      </c>
      <c r="K47" s="9">
        <v>128.14716160118601</v>
      </c>
      <c r="L47" s="9">
        <v>154.05107001817601</v>
      </c>
      <c r="M47" s="9">
        <v>678.95697713125298</v>
      </c>
      <c r="N47" s="9">
        <v>5862.2629872797297</v>
      </c>
      <c r="O47" s="9">
        <v>143.82862097553999</v>
      </c>
      <c r="P47" s="9">
        <v>10</v>
      </c>
      <c r="Q47" s="9">
        <v>9067.1228988695693</v>
      </c>
      <c r="R47" s="9">
        <v>5421.2974427202198</v>
      </c>
      <c r="S47" s="9">
        <v>0</v>
      </c>
      <c r="T47" s="9">
        <v>377.247493145953</v>
      </c>
      <c r="U47" s="9">
        <v>598.57166185691904</v>
      </c>
      <c r="V47" s="9">
        <v>10</v>
      </c>
      <c r="W47" s="9">
        <v>7989.4122237765296</v>
      </c>
    </row>
    <row r="48" spans="1:23" x14ac:dyDescent="0.55000000000000004">
      <c r="A48">
        <v>42.792194338850301</v>
      </c>
      <c r="B48" s="9">
        <v>962199.99437672598</v>
      </c>
      <c r="C48" s="9">
        <v>90.144676286532103</v>
      </c>
      <c r="D48" s="9">
        <v>163632.51619311099</v>
      </c>
      <c r="E48" s="9">
        <v>25572.884546496</v>
      </c>
      <c r="F48" s="9">
        <v>5205.9804021788104</v>
      </c>
      <c r="G48" s="9">
        <v>8559.2623937051994</v>
      </c>
      <c r="H48" s="9">
        <v>234.60089304059201</v>
      </c>
      <c r="I48" s="9">
        <v>1611.7540726750201</v>
      </c>
      <c r="J48" s="9">
        <v>0</v>
      </c>
      <c r="K48" s="9">
        <v>128.14716679815899</v>
      </c>
      <c r="L48" s="9">
        <v>154.05106475583199</v>
      </c>
      <c r="M48" s="9">
        <v>678.95699182301803</v>
      </c>
      <c r="N48" s="9">
        <v>5862.2630407514298</v>
      </c>
      <c r="O48" s="9">
        <v>143.828632861405</v>
      </c>
      <c r="P48" s="9">
        <v>10</v>
      </c>
      <c r="Q48" s="9">
        <v>9067.1242555781591</v>
      </c>
      <c r="R48" s="9">
        <v>5421.2975031524302</v>
      </c>
      <c r="S48" s="9">
        <v>0</v>
      </c>
      <c r="T48" s="9">
        <v>377.247499680418</v>
      </c>
      <c r="U48" s="9">
        <v>598.57165766699404</v>
      </c>
      <c r="V48" s="9">
        <v>10</v>
      </c>
      <c r="W48" s="9">
        <v>7989.4123186261404</v>
      </c>
    </row>
    <row r="49" spans="1:23" x14ac:dyDescent="0.55000000000000004">
      <c r="A49">
        <v>42.792194338850301</v>
      </c>
      <c r="B49" s="9">
        <v>962199.99089704105</v>
      </c>
      <c r="C49" s="9">
        <v>90.144673120192294</v>
      </c>
      <c r="D49" s="9">
        <v>163632.52030452999</v>
      </c>
      <c r="E49" s="9">
        <v>25572.884275400102</v>
      </c>
      <c r="F49" s="9">
        <v>5205.9804912424997</v>
      </c>
      <c r="G49" s="9">
        <v>8559.2623937051994</v>
      </c>
      <c r="H49" s="9">
        <v>234.60090533044601</v>
      </c>
      <c r="I49" s="9">
        <v>1611.7541265349901</v>
      </c>
      <c r="J49" s="9">
        <v>0</v>
      </c>
      <c r="K49" s="9">
        <v>128.14717008237099</v>
      </c>
      <c r="L49" s="9">
        <v>154.051071227688</v>
      </c>
      <c r="M49" s="9">
        <v>678.95700298464806</v>
      </c>
      <c r="N49" s="9">
        <v>5862.2628624829804</v>
      </c>
      <c r="O49" s="9">
        <v>143.828635203061</v>
      </c>
      <c r="P49" s="9">
        <v>10</v>
      </c>
      <c r="Q49" s="9">
        <v>9067.1216175821992</v>
      </c>
      <c r="R49" s="9">
        <v>5421.2974953473304</v>
      </c>
      <c r="S49" s="9">
        <v>0</v>
      </c>
      <c r="T49" s="9">
        <v>377.24754963867599</v>
      </c>
      <c r="U49" s="9">
        <v>598.57171476137205</v>
      </c>
      <c r="V49" s="9">
        <v>10</v>
      </c>
      <c r="W49" s="9">
        <v>7989.4123004916501</v>
      </c>
    </row>
    <row r="50" spans="1:23" x14ac:dyDescent="0.55000000000000004">
      <c r="A50">
        <v>42.792194338850301</v>
      </c>
      <c r="B50" s="9">
        <v>962199.99046844</v>
      </c>
      <c r="C50" s="9">
        <v>90.1446765752831</v>
      </c>
      <c r="D50" s="9">
        <v>163632.516343047</v>
      </c>
      <c r="E50" s="9">
        <v>25572.884343713398</v>
      </c>
      <c r="F50" s="9">
        <v>5205.9803928271303</v>
      </c>
      <c r="G50" s="9">
        <v>8559.2623937051994</v>
      </c>
      <c r="H50" s="9">
        <v>234.600904843698</v>
      </c>
      <c r="I50" s="9">
        <v>1611.7540869249101</v>
      </c>
      <c r="J50" s="9">
        <v>0</v>
      </c>
      <c r="K50" s="9">
        <v>128.147172322073</v>
      </c>
      <c r="L50" s="9">
        <v>154.05108270522501</v>
      </c>
      <c r="M50" s="9">
        <v>678.95694742215699</v>
      </c>
      <c r="N50" s="9">
        <v>5862.2630157088697</v>
      </c>
      <c r="O50" s="9">
        <v>143.82862945219301</v>
      </c>
      <c r="P50" s="9">
        <v>10</v>
      </c>
      <c r="Q50" s="9">
        <v>9067.1252898038201</v>
      </c>
      <c r="R50" s="9">
        <v>5421.2975700358702</v>
      </c>
      <c r="S50" s="9">
        <v>0</v>
      </c>
      <c r="T50" s="9">
        <v>377.24748774665397</v>
      </c>
      <c r="U50" s="9">
        <v>598.57164616631701</v>
      </c>
      <c r="V50" s="9">
        <v>10</v>
      </c>
      <c r="W50" s="9">
        <v>7989.4121425092299</v>
      </c>
    </row>
    <row r="51" spans="1:23" x14ac:dyDescent="0.55000000000000004">
      <c r="A51">
        <v>42.792194338850301</v>
      </c>
      <c r="B51" s="9">
        <v>962199.98689612199</v>
      </c>
      <c r="C51" s="9">
        <v>90.144675952019995</v>
      </c>
      <c r="D51" s="9">
        <v>163632.52095585599</v>
      </c>
      <c r="E51" s="9">
        <v>25572.884398321501</v>
      </c>
      <c r="F51" s="9">
        <v>5205.9805504424503</v>
      </c>
      <c r="G51" s="9">
        <v>8559.2623937051994</v>
      </c>
      <c r="H51" s="9">
        <v>234.600905089343</v>
      </c>
      <c r="I51" s="9">
        <v>1611.7540682658801</v>
      </c>
      <c r="J51" s="9">
        <v>0</v>
      </c>
      <c r="K51" s="9">
        <v>128.147156500401</v>
      </c>
      <c r="L51" s="9">
        <v>154.05106566936001</v>
      </c>
      <c r="M51" s="9">
        <v>678.95700972624297</v>
      </c>
      <c r="N51" s="9">
        <v>5862.2630466401697</v>
      </c>
      <c r="O51" s="9">
        <v>143.82860354580899</v>
      </c>
      <c r="P51" s="9">
        <v>10</v>
      </c>
      <c r="Q51" s="9">
        <v>9067.1227730398496</v>
      </c>
      <c r="R51" s="9">
        <v>5421.29760030747</v>
      </c>
      <c r="S51" s="9">
        <v>0</v>
      </c>
      <c r="T51" s="9">
        <v>377.24748553901702</v>
      </c>
      <c r="U51" s="9">
        <v>598.57163457183105</v>
      </c>
      <c r="V51" s="9">
        <v>10</v>
      </c>
      <c r="W51" s="9">
        <v>7989.4120685444695</v>
      </c>
    </row>
    <row r="52" spans="1:23" x14ac:dyDescent="0.55000000000000004">
      <c r="A52">
        <v>42.792194338850301</v>
      </c>
      <c r="B52" s="9">
        <v>962199.99019878102</v>
      </c>
      <c r="C52" s="9">
        <v>90.1446718938912</v>
      </c>
      <c r="D52" s="9">
        <v>163632.51466059801</v>
      </c>
      <c r="E52" s="9">
        <v>25572.884353912501</v>
      </c>
      <c r="F52" s="9">
        <v>5205.9803577852799</v>
      </c>
      <c r="G52" s="9">
        <v>8559.2623937051994</v>
      </c>
      <c r="H52" s="9">
        <v>234.600891909225</v>
      </c>
      <c r="I52" s="9">
        <v>1611.7540677798399</v>
      </c>
      <c r="J52" s="9">
        <v>0</v>
      </c>
      <c r="K52" s="9">
        <v>128.147171656513</v>
      </c>
      <c r="L52" s="9">
        <v>154.05107716329201</v>
      </c>
      <c r="M52" s="9">
        <v>678.95699713704801</v>
      </c>
      <c r="N52" s="9">
        <v>5862.2632650430496</v>
      </c>
      <c r="O52" s="9">
        <v>143.828629524555</v>
      </c>
      <c r="P52" s="9">
        <v>10</v>
      </c>
      <c r="Q52" s="9">
        <v>9067.1240780226308</v>
      </c>
      <c r="R52" s="9">
        <v>5421.2977954825001</v>
      </c>
      <c r="S52" s="9">
        <v>0</v>
      </c>
      <c r="T52" s="9">
        <v>377.24744956463701</v>
      </c>
      <c r="U52" s="9">
        <v>598.57158867155101</v>
      </c>
      <c r="V52" s="9">
        <v>10</v>
      </c>
      <c r="W52" s="9">
        <v>7989.4121875276896</v>
      </c>
    </row>
    <row r="53" spans="1:23" x14ac:dyDescent="0.55000000000000004">
      <c r="A53">
        <v>42.792194338850301</v>
      </c>
      <c r="B53" s="9">
        <v>962200.00175633596</v>
      </c>
      <c r="C53" s="9">
        <v>90.1446758637492</v>
      </c>
      <c r="D53" s="9">
        <v>163632.52011751401</v>
      </c>
      <c r="E53" s="9">
        <v>25572.884083379598</v>
      </c>
      <c r="F53" s="9">
        <v>5205.9805333594804</v>
      </c>
      <c r="G53" s="9">
        <v>8559.2623937051994</v>
      </c>
      <c r="H53" s="9">
        <v>234.60089764593101</v>
      </c>
      <c r="I53" s="9">
        <v>1611.7540667692999</v>
      </c>
      <c r="J53" s="9">
        <v>0</v>
      </c>
      <c r="K53" s="9">
        <v>128.14716145978599</v>
      </c>
      <c r="L53" s="9">
        <v>154.05108809517199</v>
      </c>
      <c r="M53" s="9">
        <v>678.95695632683601</v>
      </c>
      <c r="N53" s="9">
        <v>5862.2628957505103</v>
      </c>
      <c r="O53" s="9">
        <v>143.82861546138301</v>
      </c>
      <c r="P53" s="9">
        <v>10</v>
      </c>
      <c r="Q53" s="9">
        <v>9067.1233022890192</v>
      </c>
      <c r="R53" s="9">
        <v>5421.2974850787496</v>
      </c>
      <c r="S53" s="9">
        <v>0</v>
      </c>
      <c r="T53" s="9">
        <v>377.24752578284802</v>
      </c>
      <c r="U53" s="9">
        <v>598.57168614449097</v>
      </c>
      <c r="V53" s="9">
        <v>10</v>
      </c>
      <c r="W53" s="9">
        <v>7989.4125957399101</v>
      </c>
    </row>
    <row r="54" spans="1:23" x14ac:dyDescent="0.55000000000000004">
      <c r="A54">
        <v>42.792194338850301</v>
      </c>
      <c r="B54" s="9">
        <v>962199.98718436202</v>
      </c>
      <c r="C54" s="9">
        <v>90.144675188559603</v>
      </c>
      <c r="D54" s="9">
        <v>163632.514045694</v>
      </c>
      <c r="E54" s="9">
        <v>25572.8843454938</v>
      </c>
      <c r="F54" s="9">
        <v>5205.9804975069201</v>
      </c>
      <c r="G54" s="9">
        <v>8559.2623937051994</v>
      </c>
      <c r="H54" s="9">
        <v>234.600909233095</v>
      </c>
      <c r="I54" s="9">
        <v>1611.7541048488199</v>
      </c>
      <c r="J54" s="9">
        <v>0</v>
      </c>
      <c r="K54" s="9">
        <v>128.14716215509301</v>
      </c>
      <c r="L54" s="9">
        <v>154.051064725402</v>
      </c>
      <c r="M54" s="9">
        <v>678.95693868675301</v>
      </c>
      <c r="N54" s="9">
        <v>5862.2630809251996</v>
      </c>
      <c r="O54" s="9">
        <v>143.82862084369401</v>
      </c>
      <c r="P54" s="9">
        <v>10</v>
      </c>
      <c r="Q54" s="9">
        <v>9067.12513976831</v>
      </c>
      <c r="R54" s="9">
        <v>5421.2976483003904</v>
      </c>
      <c r="S54" s="9">
        <v>0</v>
      </c>
      <c r="T54" s="9">
        <v>377.24747984212701</v>
      </c>
      <c r="U54" s="9">
        <v>598.57160333763602</v>
      </c>
      <c r="V54" s="9">
        <v>10</v>
      </c>
      <c r="W54" s="9">
        <v>7989.41207150841</v>
      </c>
    </row>
    <row r="55" spans="1:23" x14ac:dyDescent="0.55000000000000004">
      <c r="A55">
        <v>42.792194338850301</v>
      </c>
      <c r="B55" s="9">
        <v>962199.99720648897</v>
      </c>
      <c r="C55" s="9">
        <v>90.144674884498798</v>
      </c>
      <c r="D55" s="9">
        <v>163632.51780157999</v>
      </c>
      <c r="E55" s="9">
        <v>25572.884315158699</v>
      </c>
      <c r="F55" s="9">
        <v>5205.9804701565099</v>
      </c>
      <c r="G55" s="9">
        <v>8559.2623937051994</v>
      </c>
      <c r="H55" s="9">
        <v>234.60089049620001</v>
      </c>
      <c r="I55" s="9">
        <v>1611.7540573598201</v>
      </c>
      <c r="J55" s="9">
        <v>0</v>
      </c>
      <c r="K55" s="9">
        <v>128.14716884330301</v>
      </c>
      <c r="L55" s="9">
        <v>154.051088937109</v>
      </c>
      <c r="M55" s="9">
        <v>678.95697896979595</v>
      </c>
      <c r="N55" s="9">
        <v>5862.2631384695296</v>
      </c>
      <c r="O55" s="9">
        <v>143.82862817994399</v>
      </c>
      <c r="P55" s="9">
        <v>10</v>
      </c>
      <c r="Q55" s="9">
        <v>9067.1222426143104</v>
      </c>
      <c r="R55" s="9">
        <v>5421.29760738196</v>
      </c>
      <c r="S55" s="9">
        <v>0</v>
      </c>
      <c r="T55" s="9">
        <v>377.24751331352599</v>
      </c>
      <c r="U55" s="9">
        <v>598.57166040405502</v>
      </c>
      <c r="V55" s="9">
        <v>10</v>
      </c>
      <c r="W55" s="9">
        <v>7989.4122841546396</v>
      </c>
    </row>
    <row r="56" spans="1:23" x14ac:dyDescent="0.55000000000000004">
      <c r="A56">
        <v>42.792194338850301</v>
      </c>
      <c r="B56" s="9">
        <v>962199.98685744102</v>
      </c>
      <c r="C56" s="9">
        <v>90.144676219777807</v>
      </c>
      <c r="D56" s="9">
        <v>163632.51134360701</v>
      </c>
      <c r="E56" s="9">
        <v>25572.884266512501</v>
      </c>
      <c r="F56" s="9">
        <v>5205.9804967790697</v>
      </c>
      <c r="G56" s="9">
        <v>8559.2623937051994</v>
      </c>
      <c r="H56" s="9">
        <v>234.60090480647099</v>
      </c>
      <c r="I56" s="9">
        <v>1611.7540605691399</v>
      </c>
      <c r="J56" s="9">
        <v>0</v>
      </c>
      <c r="K56" s="9">
        <v>128.147173043013</v>
      </c>
      <c r="L56" s="9">
        <v>154.05107534079201</v>
      </c>
      <c r="M56" s="9">
        <v>678.95696643036695</v>
      </c>
      <c r="N56" s="9">
        <v>5862.2632007529</v>
      </c>
      <c r="O56" s="9">
        <v>143.82862646602101</v>
      </c>
      <c r="P56" s="9">
        <v>10</v>
      </c>
      <c r="Q56" s="9">
        <v>9067.1248968543296</v>
      </c>
      <c r="R56" s="9">
        <v>5421.2978000611602</v>
      </c>
      <c r="S56" s="9">
        <v>0</v>
      </c>
      <c r="T56" s="9">
        <v>377.24748856653798</v>
      </c>
      <c r="U56" s="9">
        <v>598.57158461748395</v>
      </c>
      <c r="V56" s="9">
        <v>10</v>
      </c>
      <c r="W56" s="9">
        <v>7989.4119781477302</v>
      </c>
    </row>
    <row r="57" spans="1:23" x14ac:dyDescent="0.55000000000000004">
      <c r="A57">
        <v>42.792194338850301</v>
      </c>
      <c r="B57" s="9">
        <v>962200.001437734</v>
      </c>
      <c r="C57" s="9">
        <v>90.144674452207695</v>
      </c>
      <c r="D57" s="9">
        <v>163632.51461812499</v>
      </c>
      <c r="E57" s="9">
        <v>25572.884552827501</v>
      </c>
      <c r="F57" s="9">
        <v>5205.9804685137096</v>
      </c>
      <c r="G57" s="9">
        <v>8559.2623937051994</v>
      </c>
      <c r="H57" s="9">
        <v>234.600907527261</v>
      </c>
      <c r="I57" s="9">
        <v>1611.7541017255701</v>
      </c>
      <c r="J57" s="9">
        <v>0</v>
      </c>
      <c r="K57" s="9">
        <v>128.14716235984801</v>
      </c>
      <c r="L57" s="9">
        <v>154.051091215112</v>
      </c>
      <c r="M57" s="9">
        <v>678.95695882813902</v>
      </c>
      <c r="N57" s="9">
        <v>5862.2630898482203</v>
      </c>
      <c r="O57" s="9">
        <v>143.82862214825499</v>
      </c>
      <c r="P57" s="9">
        <v>10</v>
      </c>
      <c r="Q57" s="9">
        <v>9067.1229161921601</v>
      </c>
      <c r="R57" s="9">
        <v>5421.2976638729197</v>
      </c>
      <c r="S57" s="9">
        <v>0</v>
      </c>
      <c r="T57" s="9">
        <v>377.24745839861299</v>
      </c>
      <c r="U57" s="9">
        <v>598.57159799868396</v>
      </c>
      <c r="V57" s="9">
        <v>10</v>
      </c>
      <c r="W57" s="9">
        <v>7989.4118953645202</v>
      </c>
    </row>
    <row r="58" spans="1:23" x14ac:dyDescent="0.55000000000000004">
      <c r="A58">
        <v>42.792194338850301</v>
      </c>
      <c r="B58" s="9">
        <v>962199.99027349497</v>
      </c>
      <c r="C58" s="9">
        <v>90.144676121353299</v>
      </c>
      <c r="D58" s="9">
        <v>163632.51545751601</v>
      </c>
      <c r="E58" s="9">
        <v>25572.884401544001</v>
      </c>
      <c r="F58" s="9">
        <v>5205.98044318764</v>
      </c>
      <c r="G58" s="9">
        <v>8559.2623937051994</v>
      </c>
      <c r="H58" s="9">
        <v>234.600895853618</v>
      </c>
      <c r="I58" s="9">
        <v>1611.7540670610399</v>
      </c>
      <c r="J58" s="9">
        <v>0</v>
      </c>
      <c r="K58" s="9">
        <v>128.147161945958</v>
      </c>
      <c r="L58" s="9">
        <v>154.05107598446</v>
      </c>
      <c r="M58" s="9">
        <v>678.95693113986601</v>
      </c>
      <c r="N58" s="9">
        <v>5862.2632884265804</v>
      </c>
      <c r="O58" s="9">
        <v>143.82861796214101</v>
      </c>
      <c r="P58" s="9">
        <v>10</v>
      </c>
      <c r="Q58" s="9">
        <v>9067.1241708501202</v>
      </c>
      <c r="R58" s="9">
        <v>5421.2977814321703</v>
      </c>
      <c r="S58" s="9">
        <v>0</v>
      </c>
      <c r="T58" s="9">
        <v>377.24747172699102</v>
      </c>
      <c r="U58" s="9">
        <v>598.57159494083703</v>
      </c>
      <c r="V58" s="9">
        <v>10</v>
      </c>
      <c r="W58" s="9">
        <v>7989.4120617620702</v>
      </c>
    </row>
    <row r="59" spans="1:23" x14ac:dyDescent="0.55000000000000004">
      <c r="A59">
        <v>42.792194338850301</v>
      </c>
      <c r="B59" s="9">
        <v>962199.98869659798</v>
      </c>
      <c r="C59" s="9">
        <v>90.144674718315798</v>
      </c>
      <c r="D59" s="9">
        <v>163632.519990981</v>
      </c>
      <c r="E59" s="9">
        <v>25572.884391066898</v>
      </c>
      <c r="F59" s="9">
        <v>5205.98047456523</v>
      </c>
      <c r="G59" s="9">
        <v>8559.2623937051994</v>
      </c>
      <c r="H59" s="9">
        <v>234.60090232518999</v>
      </c>
      <c r="I59" s="9">
        <v>1611.7540428139</v>
      </c>
      <c r="J59" s="9">
        <v>0</v>
      </c>
      <c r="K59" s="9">
        <v>128.14717025266401</v>
      </c>
      <c r="L59" s="9">
        <v>154.05107776695399</v>
      </c>
      <c r="M59" s="9">
        <v>678.95699385815396</v>
      </c>
      <c r="N59" s="9">
        <v>5862.2631609808204</v>
      </c>
      <c r="O59" s="9">
        <v>143.828627515737</v>
      </c>
      <c r="P59" s="9">
        <v>10</v>
      </c>
      <c r="Q59" s="9">
        <v>9067.1224720534301</v>
      </c>
      <c r="R59" s="9">
        <v>5421.2978119019599</v>
      </c>
      <c r="S59" s="9">
        <v>0</v>
      </c>
      <c r="T59" s="9">
        <v>377.247496679096</v>
      </c>
      <c r="U59" s="9">
        <v>598.57166703345297</v>
      </c>
      <c r="V59" s="9">
        <v>10</v>
      </c>
      <c r="W59" s="9">
        <v>7989.4118679598196</v>
      </c>
    </row>
    <row r="60" spans="1:23" x14ac:dyDescent="0.55000000000000004">
      <c r="A60">
        <v>42.792194338850301</v>
      </c>
      <c r="B60" s="9">
        <v>962199.98966699303</v>
      </c>
      <c r="C60" s="9">
        <v>90.144675293317803</v>
      </c>
      <c r="D60" s="9">
        <v>163632.513639335</v>
      </c>
      <c r="E60" s="9">
        <v>25572.8843066181</v>
      </c>
      <c r="F60" s="9">
        <v>5205.9803855152204</v>
      </c>
      <c r="G60" s="9">
        <v>8559.2623937051994</v>
      </c>
      <c r="H60" s="9">
        <v>234.600891477212</v>
      </c>
      <c r="I60" s="9">
        <v>1611.7540566197099</v>
      </c>
      <c r="J60" s="9">
        <v>0</v>
      </c>
      <c r="K60" s="9">
        <v>128.14717248464899</v>
      </c>
      <c r="L60" s="9">
        <v>154.05107372445801</v>
      </c>
      <c r="M60" s="9">
        <v>678.95697990210795</v>
      </c>
      <c r="N60" s="9">
        <v>5862.2632328166001</v>
      </c>
      <c r="O60" s="9">
        <v>143.828622961078</v>
      </c>
      <c r="P60" s="9">
        <v>10</v>
      </c>
      <c r="Q60" s="9">
        <v>9067.1241982018491</v>
      </c>
      <c r="R60" s="9">
        <v>5421.2977920744097</v>
      </c>
      <c r="S60" s="9">
        <v>0</v>
      </c>
      <c r="T60" s="9">
        <v>377.24750785989801</v>
      </c>
      <c r="U60" s="9">
        <v>598.57163085021102</v>
      </c>
      <c r="V60" s="9">
        <v>10</v>
      </c>
      <c r="W60" s="9">
        <v>7989.4123814843397</v>
      </c>
    </row>
    <row r="61" spans="1:23" x14ac:dyDescent="0.55000000000000004">
      <c r="A61">
        <v>42.792194338850301</v>
      </c>
      <c r="B61" s="9">
        <v>962199.99040017102</v>
      </c>
      <c r="C61" s="9">
        <v>90.144675966003504</v>
      </c>
      <c r="D61" s="9">
        <v>163632.51973464599</v>
      </c>
      <c r="E61" s="9">
        <v>25572.884302202201</v>
      </c>
      <c r="F61" s="9">
        <v>5205.9804321144702</v>
      </c>
      <c r="G61" s="9">
        <v>8559.2623937051994</v>
      </c>
      <c r="H61" s="9">
        <v>234.60089396630201</v>
      </c>
      <c r="I61" s="9">
        <v>1611.7540961909001</v>
      </c>
      <c r="J61" s="9">
        <v>0</v>
      </c>
      <c r="K61" s="9">
        <v>128.14715947700901</v>
      </c>
      <c r="L61" s="9">
        <v>154.051089803065</v>
      </c>
      <c r="M61" s="9">
        <v>678.95696814636096</v>
      </c>
      <c r="N61" s="9">
        <v>5862.2631394878699</v>
      </c>
      <c r="O61" s="9">
        <v>143.828615949057</v>
      </c>
      <c r="P61" s="9">
        <v>10</v>
      </c>
      <c r="Q61" s="9">
        <v>9067.1224018504308</v>
      </c>
      <c r="R61" s="9">
        <v>5421.2975027283501</v>
      </c>
      <c r="S61" s="9">
        <v>0</v>
      </c>
      <c r="T61" s="9">
        <v>377.24744950136301</v>
      </c>
      <c r="U61" s="9">
        <v>598.57158251136002</v>
      </c>
      <c r="V61" s="9">
        <v>10</v>
      </c>
      <c r="W61" s="9">
        <v>7989.4123291618198</v>
      </c>
    </row>
    <row r="62" spans="1:23" x14ac:dyDescent="0.55000000000000004">
      <c r="A62">
        <v>42.792194338850301</v>
      </c>
      <c r="B62" s="9">
        <v>962199.98540800496</v>
      </c>
      <c r="C62" s="9">
        <v>90.144674257760997</v>
      </c>
      <c r="D62" s="9">
        <v>163632.51596474499</v>
      </c>
      <c r="E62" s="9">
        <v>25572.884177743599</v>
      </c>
      <c r="F62" s="9">
        <v>5205.9805241703798</v>
      </c>
      <c r="G62" s="9">
        <v>8559.2623937051994</v>
      </c>
      <c r="H62" s="9">
        <v>234.60088209448099</v>
      </c>
      <c r="I62" s="9">
        <v>1611.7540189034901</v>
      </c>
      <c r="J62" s="9">
        <v>0</v>
      </c>
      <c r="K62" s="9">
        <v>128.14716974557999</v>
      </c>
      <c r="L62" s="9">
        <v>154.051077315138</v>
      </c>
      <c r="M62" s="9">
        <v>678.95697135083299</v>
      </c>
      <c r="N62" s="9">
        <v>5862.2630348162602</v>
      </c>
      <c r="O62" s="9">
        <v>143.82862224975199</v>
      </c>
      <c r="P62" s="9">
        <v>10</v>
      </c>
      <c r="Q62" s="9">
        <v>9067.1237525438391</v>
      </c>
      <c r="R62" s="9">
        <v>5421.2975582141698</v>
      </c>
      <c r="S62" s="9">
        <v>0</v>
      </c>
      <c r="T62" s="9">
        <v>377.24749645408298</v>
      </c>
      <c r="U62" s="9">
        <v>598.57164852191602</v>
      </c>
      <c r="V62" s="9">
        <v>10</v>
      </c>
      <c r="W62" s="9">
        <v>7989.41256660818</v>
      </c>
    </row>
    <row r="63" spans="1:23" x14ac:dyDescent="0.55000000000000004">
      <c r="A63">
        <v>42.792194338850301</v>
      </c>
      <c r="B63" s="9">
        <v>962199.99026580504</v>
      </c>
      <c r="C63" s="9">
        <v>90.144674767015999</v>
      </c>
      <c r="D63" s="9">
        <v>163632.51985476699</v>
      </c>
      <c r="E63" s="9">
        <v>25572.8841718234</v>
      </c>
      <c r="F63" s="9">
        <v>5205.9805689901204</v>
      </c>
      <c r="G63" s="9">
        <v>8559.2623937051994</v>
      </c>
      <c r="H63" s="9">
        <v>234.60089639331301</v>
      </c>
      <c r="I63" s="9">
        <v>1611.7540537764401</v>
      </c>
      <c r="J63" s="9">
        <v>0</v>
      </c>
      <c r="K63" s="9">
        <v>128.14718262006599</v>
      </c>
      <c r="L63" s="9">
        <v>154.05106577395</v>
      </c>
      <c r="M63" s="9">
        <v>678.95698927018702</v>
      </c>
      <c r="N63" s="9">
        <v>5862.2631451174002</v>
      </c>
      <c r="O63" s="9">
        <v>143.82862357769801</v>
      </c>
      <c r="P63" s="9">
        <v>10</v>
      </c>
      <c r="Q63" s="9">
        <v>9067.1233228353503</v>
      </c>
      <c r="R63" s="9">
        <v>5421.2977288845696</v>
      </c>
      <c r="S63" s="9">
        <v>0</v>
      </c>
      <c r="T63" s="9">
        <v>377.24753876928901</v>
      </c>
      <c r="U63" s="9">
        <v>598.57171381504497</v>
      </c>
      <c r="V63" s="9">
        <v>10</v>
      </c>
      <c r="W63" s="9">
        <v>7989.4118148386096</v>
      </c>
    </row>
    <row r="64" spans="1:23" x14ac:dyDescent="0.55000000000000004">
      <c r="A64">
        <v>42.792194338850301</v>
      </c>
      <c r="B64" s="9">
        <v>962200.00021509302</v>
      </c>
      <c r="C64" s="9">
        <v>90.144674367535998</v>
      </c>
      <c r="D64" s="9">
        <v>163632.51604574799</v>
      </c>
      <c r="E64" s="9">
        <v>25572.8840704473</v>
      </c>
      <c r="F64" s="9">
        <v>5205.9803800725203</v>
      </c>
      <c r="G64" s="9">
        <v>8559.2623937051994</v>
      </c>
      <c r="H64" s="9">
        <v>234.600889164036</v>
      </c>
      <c r="I64" s="9">
        <v>1611.75411457258</v>
      </c>
      <c r="J64" s="9">
        <v>0</v>
      </c>
      <c r="K64" s="9">
        <v>128.14716090056501</v>
      </c>
      <c r="L64" s="9">
        <v>154.05109229011401</v>
      </c>
      <c r="M64" s="9">
        <v>678.95695122235497</v>
      </c>
      <c r="N64" s="9">
        <v>5862.2630833419998</v>
      </c>
      <c r="O64" s="9">
        <v>143.828611070075</v>
      </c>
      <c r="P64" s="9">
        <v>10</v>
      </c>
      <c r="Q64" s="9">
        <v>9067.1233709523094</v>
      </c>
      <c r="R64" s="9">
        <v>5421.2976126428703</v>
      </c>
      <c r="S64" s="9">
        <v>0</v>
      </c>
      <c r="T64" s="9">
        <v>377.24748935477601</v>
      </c>
      <c r="U64" s="9">
        <v>598.57165323414904</v>
      </c>
      <c r="V64" s="9">
        <v>10</v>
      </c>
      <c r="W64" s="9">
        <v>7989.4122477859601</v>
      </c>
    </row>
    <row r="65" spans="1:23" x14ac:dyDescent="0.55000000000000004">
      <c r="A65">
        <v>42.792194338850301</v>
      </c>
      <c r="B65" s="9">
        <v>962199.99004084198</v>
      </c>
      <c r="C65" s="9">
        <v>90.144674882722001</v>
      </c>
      <c r="D65" s="9">
        <v>163632.51679230799</v>
      </c>
      <c r="E65" s="9">
        <v>25572.884129485399</v>
      </c>
      <c r="F65" s="9">
        <v>5205.98041787491</v>
      </c>
      <c r="G65" s="9">
        <v>8559.2623937051994</v>
      </c>
      <c r="H65" s="9">
        <v>234.600893220822</v>
      </c>
      <c r="I65" s="9">
        <v>1611.7540805282599</v>
      </c>
      <c r="J65" s="9">
        <v>0</v>
      </c>
      <c r="K65" s="9">
        <v>128.14716487843199</v>
      </c>
      <c r="L65" s="9">
        <v>154.05108711646901</v>
      </c>
      <c r="M65" s="9">
        <v>678.95696333066405</v>
      </c>
      <c r="N65" s="9">
        <v>5862.2630122175997</v>
      </c>
      <c r="O65" s="9">
        <v>143.82860908801601</v>
      </c>
      <c r="P65" s="9">
        <v>10</v>
      </c>
      <c r="Q65" s="9">
        <v>9067.1233965142492</v>
      </c>
      <c r="R65" s="9">
        <v>5421.29741030675</v>
      </c>
      <c r="S65" s="9">
        <v>0</v>
      </c>
      <c r="T65" s="9">
        <v>377.24745998925101</v>
      </c>
      <c r="U65" s="9">
        <v>598.57158878770099</v>
      </c>
      <c r="V65" s="9">
        <v>10</v>
      </c>
      <c r="W65" s="9">
        <v>7989.4127020153701</v>
      </c>
    </row>
    <row r="66" spans="1:23" x14ac:dyDescent="0.55000000000000004">
      <c r="A66">
        <v>42.792194338850301</v>
      </c>
      <c r="B66" s="9">
        <v>962199.99129829102</v>
      </c>
      <c r="C66" s="9">
        <v>90.144676417707302</v>
      </c>
      <c r="D66" s="9">
        <v>163632.51626910199</v>
      </c>
      <c r="E66" s="9">
        <v>25572.884453335999</v>
      </c>
      <c r="F66" s="9">
        <v>5205.9804925901099</v>
      </c>
      <c r="G66" s="9">
        <v>8559.2623937051994</v>
      </c>
      <c r="H66" s="9">
        <v>234.60089425428399</v>
      </c>
      <c r="I66" s="9">
        <v>1611.75409453929</v>
      </c>
      <c r="J66" s="9">
        <v>0</v>
      </c>
      <c r="K66" s="9">
        <v>128.14716478240001</v>
      </c>
      <c r="L66" s="9">
        <v>154.05109428472099</v>
      </c>
      <c r="M66" s="9">
        <v>678.95693730152504</v>
      </c>
      <c r="N66" s="9">
        <v>5862.2629939199096</v>
      </c>
      <c r="O66" s="9">
        <v>143.82861680368501</v>
      </c>
      <c r="P66" s="9">
        <v>10</v>
      </c>
      <c r="Q66" s="9">
        <v>9067.1219494774905</v>
      </c>
      <c r="R66" s="9">
        <v>5421.2975940415499</v>
      </c>
      <c r="S66" s="9">
        <v>0</v>
      </c>
      <c r="T66" s="9">
        <v>377.24747936658298</v>
      </c>
      <c r="U66" s="9">
        <v>598.57163993526206</v>
      </c>
      <c r="V66" s="9">
        <v>10</v>
      </c>
      <c r="W66" s="9">
        <v>7989.4123308365597</v>
      </c>
    </row>
    <row r="67" spans="1:23" x14ac:dyDescent="0.55000000000000004">
      <c r="A67">
        <v>42.792194338850301</v>
      </c>
      <c r="B67" s="9">
        <v>962199.99927601602</v>
      </c>
      <c r="C67" s="9">
        <v>90.144672961272505</v>
      </c>
      <c r="D67" s="9">
        <v>163632.51893692699</v>
      </c>
      <c r="E67" s="9">
        <v>25572.884330844499</v>
      </c>
      <c r="F67" s="9">
        <v>5205.9803227619104</v>
      </c>
      <c r="G67" s="9">
        <v>8559.2623937051994</v>
      </c>
      <c r="H67" s="9">
        <v>234.60088498341599</v>
      </c>
      <c r="I67" s="9">
        <v>1611.75407441833</v>
      </c>
      <c r="J67" s="9">
        <v>0</v>
      </c>
      <c r="K67" s="9">
        <v>128.147166707927</v>
      </c>
      <c r="L67" s="9">
        <v>154.051087073036</v>
      </c>
      <c r="M67" s="9">
        <v>678.956955287759</v>
      </c>
      <c r="N67" s="9">
        <v>5862.2631023999502</v>
      </c>
      <c r="O67" s="9">
        <v>143.828605815461</v>
      </c>
      <c r="P67" s="9">
        <v>10</v>
      </c>
      <c r="Q67" s="9">
        <v>9067.1249170308092</v>
      </c>
      <c r="R67" s="9">
        <v>5421.2977123151704</v>
      </c>
      <c r="S67" s="9">
        <v>0</v>
      </c>
      <c r="T67" s="9">
        <v>377.24749240612101</v>
      </c>
      <c r="U67" s="9">
        <v>598.57162473457595</v>
      </c>
      <c r="V67" s="9">
        <v>10</v>
      </c>
      <c r="W67" s="9">
        <v>7989.4120020052296</v>
      </c>
    </row>
    <row r="68" spans="1:23" x14ac:dyDescent="0.55000000000000004">
      <c r="A68">
        <v>42.792194338850301</v>
      </c>
      <c r="B68" s="9">
        <v>962199.99207188201</v>
      </c>
      <c r="C68" s="9">
        <v>90.144675365723103</v>
      </c>
      <c r="D68" s="9">
        <v>163632.51511366401</v>
      </c>
      <c r="E68" s="9">
        <v>25572.884279293699</v>
      </c>
      <c r="F68" s="9">
        <v>5205.9804753564404</v>
      </c>
      <c r="G68" s="9">
        <v>8559.2623937051994</v>
      </c>
      <c r="H68" s="9">
        <v>234.60090504925401</v>
      </c>
      <c r="I68" s="9">
        <v>1611.75409619979</v>
      </c>
      <c r="J68" s="9">
        <v>0</v>
      </c>
      <c r="K68" s="9">
        <v>128.147166168762</v>
      </c>
      <c r="L68" s="9">
        <v>154.051065016503</v>
      </c>
      <c r="M68" s="9">
        <v>678.95696937794798</v>
      </c>
      <c r="N68" s="9">
        <v>5862.2630119251398</v>
      </c>
      <c r="O68" s="9">
        <v>143.82864051128701</v>
      </c>
      <c r="P68" s="9">
        <v>10</v>
      </c>
      <c r="Q68" s="9">
        <v>9067.1238160071698</v>
      </c>
      <c r="R68" s="9">
        <v>5421.2975941800896</v>
      </c>
      <c r="S68" s="9">
        <v>0</v>
      </c>
      <c r="T68" s="9">
        <v>377.247507387496</v>
      </c>
      <c r="U68" s="9">
        <v>598.57164736367895</v>
      </c>
      <c r="V68" s="9">
        <v>10</v>
      </c>
      <c r="W68" s="9">
        <v>7989.4121708494104</v>
      </c>
    </row>
    <row r="69" spans="1:23" x14ac:dyDescent="0.55000000000000004">
      <c r="A69">
        <v>42.792194338850202</v>
      </c>
      <c r="B69" s="9">
        <v>962199.98143224104</v>
      </c>
      <c r="C69" s="9">
        <v>90.144675768765893</v>
      </c>
      <c r="D69" s="9">
        <v>163632.51585451499</v>
      </c>
      <c r="E69" s="9">
        <v>25572.8842184309</v>
      </c>
      <c r="F69" s="9">
        <v>5205.9804925984099</v>
      </c>
      <c r="G69" s="9">
        <v>8559.2623937051994</v>
      </c>
      <c r="H69" s="9">
        <v>234.60088909784699</v>
      </c>
      <c r="I69" s="9">
        <v>1611.7540811056299</v>
      </c>
      <c r="J69" s="9">
        <v>0</v>
      </c>
      <c r="K69" s="9">
        <v>128.14716615979</v>
      </c>
      <c r="L69" s="9">
        <v>154.051092561762</v>
      </c>
      <c r="M69" s="9">
        <v>678.95699815859098</v>
      </c>
      <c r="N69" s="9">
        <v>5862.2629151476804</v>
      </c>
      <c r="O69" s="9">
        <v>143.82863323698501</v>
      </c>
      <c r="P69" s="9">
        <v>10</v>
      </c>
      <c r="Q69" s="9">
        <v>9067.1230741322106</v>
      </c>
      <c r="R69" s="9">
        <v>5421.2974637076804</v>
      </c>
      <c r="S69" s="9">
        <v>0</v>
      </c>
      <c r="T69" s="9">
        <v>377.24747307409098</v>
      </c>
      <c r="U69" s="9">
        <v>598.57159541394299</v>
      </c>
      <c r="V69" s="9">
        <v>10</v>
      </c>
      <c r="W69" s="9">
        <v>7989.4122283133402</v>
      </c>
    </row>
    <row r="70" spans="1:23" x14ac:dyDescent="0.55000000000000004">
      <c r="A70">
        <v>42.792194338850301</v>
      </c>
      <c r="B70" s="9">
        <v>962199.99727252603</v>
      </c>
      <c r="C70" s="9">
        <v>90.1446724852524</v>
      </c>
      <c r="D70" s="9">
        <v>163632.51696375399</v>
      </c>
      <c r="E70" s="9">
        <v>25572.8843865009</v>
      </c>
      <c r="F70" s="9">
        <v>5205.9804128654696</v>
      </c>
      <c r="G70" s="9">
        <v>8559.2623937051994</v>
      </c>
      <c r="H70" s="9">
        <v>234.60090199085201</v>
      </c>
      <c r="I70" s="9">
        <v>1611.75405188634</v>
      </c>
      <c r="J70" s="9">
        <v>0</v>
      </c>
      <c r="K70" s="9">
        <v>128.147164737156</v>
      </c>
      <c r="L70" s="9">
        <v>154.05106963494001</v>
      </c>
      <c r="M70" s="9">
        <v>678.95693588527399</v>
      </c>
      <c r="N70" s="9">
        <v>5862.2631885706996</v>
      </c>
      <c r="O70" s="9">
        <v>143.82863541349101</v>
      </c>
      <c r="P70" s="9">
        <v>10</v>
      </c>
      <c r="Q70" s="9">
        <v>9067.1265608190897</v>
      </c>
      <c r="R70" s="9">
        <v>5421.2977955566303</v>
      </c>
      <c r="S70" s="9">
        <v>0</v>
      </c>
      <c r="T70" s="9">
        <v>377.24747221094202</v>
      </c>
      <c r="U70" s="9">
        <v>598.571592593638</v>
      </c>
      <c r="V70" s="9">
        <v>10</v>
      </c>
      <c r="W70" s="9">
        <v>7989.4118287968204</v>
      </c>
    </row>
    <row r="71" spans="1:23" x14ac:dyDescent="0.55000000000000004">
      <c r="A71">
        <v>42.792194338850301</v>
      </c>
      <c r="B71" s="9">
        <v>962199.996869714</v>
      </c>
      <c r="C71" s="9">
        <v>90.144674974036903</v>
      </c>
      <c r="D71" s="9">
        <v>163632.51542048599</v>
      </c>
      <c r="E71" s="9">
        <v>25572.8842891286</v>
      </c>
      <c r="F71" s="9">
        <v>5205.9804285970404</v>
      </c>
      <c r="G71" s="9">
        <v>8559.2623937051994</v>
      </c>
      <c r="H71" s="9">
        <v>234.60091162350599</v>
      </c>
      <c r="I71" s="9">
        <v>1611.7540752002999</v>
      </c>
      <c r="J71" s="9">
        <v>0</v>
      </c>
      <c r="K71" s="9">
        <v>128.14716218646399</v>
      </c>
      <c r="L71" s="9">
        <v>154.05106697947599</v>
      </c>
      <c r="M71" s="9">
        <v>678.95697724830302</v>
      </c>
      <c r="N71" s="9">
        <v>5862.2630778108196</v>
      </c>
      <c r="O71" s="9">
        <v>143.82862473220001</v>
      </c>
      <c r="P71" s="9">
        <v>10</v>
      </c>
      <c r="Q71" s="9">
        <v>9067.1226477053806</v>
      </c>
      <c r="R71" s="9">
        <v>5421.2974823340401</v>
      </c>
      <c r="S71" s="9">
        <v>0</v>
      </c>
      <c r="T71" s="9">
        <v>377.24752620550697</v>
      </c>
      <c r="U71" s="9">
        <v>598.57166565011505</v>
      </c>
      <c r="V71" s="9">
        <v>10</v>
      </c>
      <c r="W71" s="9">
        <v>7989.4124214366502</v>
      </c>
    </row>
    <row r="72" spans="1:23" x14ac:dyDescent="0.55000000000000004">
      <c r="A72">
        <v>42.792194338850301</v>
      </c>
      <c r="B72" s="9">
        <v>962199.98529424297</v>
      </c>
      <c r="C72" s="9">
        <v>90.144673951689299</v>
      </c>
      <c r="D72" s="9">
        <v>163632.51522190799</v>
      </c>
      <c r="E72" s="9">
        <v>25572.8843485701</v>
      </c>
      <c r="F72" s="9">
        <v>5205.9805193654702</v>
      </c>
      <c r="G72" s="9">
        <v>8559.2623937051994</v>
      </c>
      <c r="H72" s="9">
        <v>234.600894822302</v>
      </c>
      <c r="I72" s="9">
        <v>1611.75409638261</v>
      </c>
      <c r="J72" s="9">
        <v>0</v>
      </c>
      <c r="K72" s="9">
        <v>128.147168375848</v>
      </c>
      <c r="L72" s="9">
        <v>154.05107365028101</v>
      </c>
      <c r="M72" s="9">
        <v>678.95700370564305</v>
      </c>
      <c r="N72" s="9">
        <v>5862.2628789404198</v>
      </c>
      <c r="O72" s="9">
        <v>143.82861426187699</v>
      </c>
      <c r="P72" s="9">
        <v>10</v>
      </c>
      <c r="Q72" s="9">
        <v>9067.12345152339</v>
      </c>
      <c r="R72" s="9">
        <v>5421.29749221972</v>
      </c>
      <c r="S72" s="9">
        <v>0</v>
      </c>
      <c r="T72" s="9">
        <v>377.24750497340898</v>
      </c>
      <c r="U72" s="9">
        <v>598.571677056103</v>
      </c>
      <c r="V72" s="9">
        <v>10</v>
      </c>
      <c r="W72" s="9">
        <v>7989.4120950759598</v>
      </c>
    </row>
    <row r="73" spans="1:23" x14ac:dyDescent="0.55000000000000004">
      <c r="A73">
        <v>42.792194338850301</v>
      </c>
      <c r="B73" s="9">
        <v>962199.99137743004</v>
      </c>
      <c r="C73" s="9">
        <v>90.144674018230205</v>
      </c>
      <c r="D73" s="9">
        <v>163632.51711067499</v>
      </c>
      <c r="E73" s="9">
        <v>25572.884313038201</v>
      </c>
      <c r="F73" s="9">
        <v>5205.9804543460004</v>
      </c>
      <c r="G73" s="9">
        <v>8559.2623937051994</v>
      </c>
      <c r="H73" s="9">
        <v>234.60090133047399</v>
      </c>
      <c r="I73" s="9">
        <v>1611.7541086159499</v>
      </c>
      <c r="J73" s="9">
        <v>0</v>
      </c>
      <c r="K73" s="9">
        <v>128.14716560742599</v>
      </c>
      <c r="L73" s="9">
        <v>154.05108638794599</v>
      </c>
      <c r="M73" s="9">
        <v>678.95698033897702</v>
      </c>
      <c r="N73" s="9">
        <v>5862.2629954091399</v>
      </c>
      <c r="O73" s="9">
        <v>143.82863282026599</v>
      </c>
      <c r="P73" s="9">
        <v>10</v>
      </c>
      <c r="Q73" s="9">
        <v>9067.1254892297093</v>
      </c>
      <c r="R73" s="9">
        <v>5421.2975724408197</v>
      </c>
      <c r="S73" s="9">
        <v>0</v>
      </c>
      <c r="T73" s="9">
        <v>377.24748656095198</v>
      </c>
      <c r="U73" s="9">
        <v>598.57164281303005</v>
      </c>
      <c r="V73" s="9">
        <v>10</v>
      </c>
      <c r="W73" s="9">
        <v>7989.4123832031901</v>
      </c>
    </row>
    <row r="74" spans="1:23" x14ac:dyDescent="0.55000000000000004">
      <c r="A74">
        <v>42.792194338850301</v>
      </c>
      <c r="B74" s="9">
        <v>962199.97916335298</v>
      </c>
      <c r="C74" s="9">
        <v>90.144676795895506</v>
      </c>
      <c r="D74" s="9">
        <v>163632.51618015699</v>
      </c>
      <c r="E74" s="9">
        <v>25572.884313008999</v>
      </c>
      <c r="F74" s="9">
        <v>5205.9804846607103</v>
      </c>
      <c r="G74" s="9">
        <v>8559.2623937051994</v>
      </c>
      <c r="H74" s="9">
        <v>234.60089601908501</v>
      </c>
      <c r="I74" s="9">
        <v>1611.7541272252599</v>
      </c>
      <c r="J74" s="9">
        <v>0</v>
      </c>
      <c r="K74" s="9">
        <v>128.14716255869499</v>
      </c>
      <c r="L74" s="9">
        <v>154.051080414642</v>
      </c>
      <c r="M74" s="9">
        <v>678.95697862644204</v>
      </c>
      <c r="N74" s="9">
        <v>5862.2628386470096</v>
      </c>
      <c r="O74" s="9">
        <v>143.828607979612</v>
      </c>
      <c r="P74" s="9">
        <v>10</v>
      </c>
      <c r="Q74" s="9">
        <v>9067.1239817674305</v>
      </c>
      <c r="R74" s="9">
        <v>5421.2973243353499</v>
      </c>
      <c r="S74" s="9">
        <v>0</v>
      </c>
      <c r="T74" s="9">
        <v>377.247469265804</v>
      </c>
      <c r="U74" s="9">
        <v>598.571585217441</v>
      </c>
      <c r="V74" s="9">
        <v>10</v>
      </c>
      <c r="W74" s="9">
        <v>7989.4123416442699</v>
      </c>
    </row>
    <row r="75" spans="1:23" x14ac:dyDescent="0.55000000000000004">
      <c r="A75">
        <v>42.792194338850301</v>
      </c>
      <c r="B75" s="9">
        <v>962199.99927868205</v>
      </c>
      <c r="C75" s="9">
        <v>90.144674912826503</v>
      </c>
      <c r="D75" s="9">
        <v>163632.516739524</v>
      </c>
      <c r="E75" s="9">
        <v>25572.884221547101</v>
      </c>
      <c r="F75" s="9">
        <v>5205.98039675576</v>
      </c>
      <c r="G75" s="9">
        <v>8559.2623937051994</v>
      </c>
      <c r="H75" s="9">
        <v>234.600888410404</v>
      </c>
      <c r="I75" s="9">
        <v>1611.75402818673</v>
      </c>
      <c r="J75" s="9">
        <v>0</v>
      </c>
      <c r="K75" s="9">
        <v>128.14716689686199</v>
      </c>
      <c r="L75" s="9">
        <v>154.051070849094</v>
      </c>
      <c r="M75" s="9">
        <v>678.95696084928204</v>
      </c>
      <c r="N75" s="9">
        <v>5862.2630954599499</v>
      </c>
      <c r="O75" s="9">
        <v>143.82862314149301</v>
      </c>
      <c r="P75" s="9">
        <v>10</v>
      </c>
      <c r="Q75" s="9">
        <v>9067.1241002310107</v>
      </c>
      <c r="R75" s="9">
        <v>5421.2976314835496</v>
      </c>
      <c r="S75" s="9">
        <v>0</v>
      </c>
      <c r="T75" s="9">
        <v>377.24753503984999</v>
      </c>
      <c r="U75" s="9">
        <v>598.57169668479298</v>
      </c>
      <c r="V75" s="9">
        <v>10</v>
      </c>
      <c r="W75" s="9">
        <v>7989.4124028256601</v>
      </c>
    </row>
    <row r="76" spans="1:23" x14ac:dyDescent="0.55000000000000004">
      <c r="A76">
        <v>42.7921943388504</v>
      </c>
      <c r="B76" s="9">
        <v>962199.99410275405</v>
      </c>
      <c r="C76" s="9">
        <v>90.144673626786599</v>
      </c>
      <c r="D76" s="9">
        <v>163632.519088995</v>
      </c>
      <c r="E76" s="9">
        <v>25572.884242458498</v>
      </c>
      <c r="F76" s="9">
        <v>5205.9804152254301</v>
      </c>
      <c r="G76" s="9">
        <v>8559.2623937051994</v>
      </c>
      <c r="H76" s="9">
        <v>234.60088110190699</v>
      </c>
      <c r="I76" s="9">
        <v>1611.7540648244001</v>
      </c>
      <c r="J76" s="9">
        <v>0</v>
      </c>
      <c r="K76" s="9">
        <v>128.147154602976</v>
      </c>
      <c r="L76" s="9">
        <v>154.05107597520001</v>
      </c>
      <c r="M76" s="9">
        <v>678.95699048333802</v>
      </c>
      <c r="N76" s="9">
        <v>5862.26307702959</v>
      </c>
      <c r="O76" s="9">
        <v>143.828630438255</v>
      </c>
      <c r="P76" s="9">
        <v>10</v>
      </c>
      <c r="Q76" s="9">
        <v>9067.1226639249107</v>
      </c>
      <c r="R76" s="9">
        <v>5421.2977754351004</v>
      </c>
      <c r="S76" s="9">
        <v>0</v>
      </c>
      <c r="T76" s="9">
        <v>377.24756199181701</v>
      </c>
      <c r="U76" s="9">
        <v>598.57171655249704</v>
      </c>
      <c r="V76" s="9">
        <v>10</v>
      </c>
      <c r="W76" s="9">
        <v>7989.41202019918</v>
      </c>
    </row>
    <row r="77" spans="1:23" x14ac:dyDescent="0.55000000000000004">
      <c r="A77">
        <v>42.792194338850301</v>
      </c>
      <c r="B77" s="9">
        <v>962199.991872894</v>
      </c>
      <c r="C77" s="9">
        <v>90.144676587849204</v>
      </c>
      <c r="D77" s="9">
        <v>163632.52222631301</v>
      </c>
      <c r="E77" s="9">
        <v>25572.884164509702</v>
      </c>
      <c r="F77" s="9">
        <v>5205.9803855399396</v>
      </c>
      <c r="G77" s="9">
        <v>8559.2623937051994</v>
      </c>
      <c r="H77" s="9">
        <v>234.600918451122</v>
      </c>
      <c r="I77" s="9">
        <v>1611.75407561559</v>
      </c>
      <c r="J77" s="9">
        <v>0</v>
      </c>
      <c r="K77" s="9">
        <v>128.14716230912401</v>
      </c>
      <c r="L77" s="9">
        <v>154.05108813381301</v>
      </c>
      <c r="M77" s="9">
        <v>678.956997917531</v>
      </c>
      <c r="N77" s="9">
        <v>5862.2629623750699</v>
      </c>
      <c r="O77" s="9">
        <v>143.82861349481399</v>
      </c>
      <c r="P77" s="9">
        <v>10</v>
      </c>
      <c r="Q77" s="9">
        <v>9067.1239336962499</v>
      </c>
      <c r="R77" s="9">
        <v>5421.2974427710597</v>
      </c>
      <c r="S77" s="9">
        <v>0</v>
      </c>
      <c r="T77" s="9">
        <v>377.24740055791699</v>
      </c>
      <c r="U77" s="9">
        <v>598.571508275832</v>
      </c>
      <c r="V77" s="9">
        <v>10</v>
      </c>
      <c r="W77" s="9">
        <v>7989.4124225252499</v>
      </c>
    </row>
    <row r="78" spans="1:23" x14ac:dyDescent="0.55000000000000004">
      <c r="A78">
        <v>42.792194338850301</v>
      </c>
      <c r="B78" s="9">
        <v>962199.99024027702</v>
      </c>
      <c r="C78" s="9">
        <v>90.144674810365203</v>
      </c>
      <c r="D78" s="9">
        <v>163632.52085266</v>
      </c>
      <c r="E78" s="9">
        <v>25572.884326497999</v>
      </c>
      <c r="F78" s="9">
        <v>5205.9804578578396</v>
      </c>
      <c r="G78" s="9">
        <v>8559.2623937051994</v>
      </c>
      <c r="H78" s="9">
        <v>234.600880412853</v>
      </c>
      <c r="I78" s="9">
        <v>1611.7540663948701</v>
      </c>
      <c r="J78" s="9">
        <v>0</v>
      </c>
      <c r="K78" s="9">
        <v>128.147175471846</v>
      </c>
      <c r="L78" s="9">
        <v>154.05107890364499</v>
      </c>
      <c r="M78" s="9">
        <v>678.95700167554003</v>
      </c>
      <c r="N78" s="9">
        <v>5862.2630682441804</v>
      </c>
      <c r="O78" s="9">
        <v>143.82861503981599</v>
      </c>
      <c r="P78" s="9">
        <v>10</v>
      </c>
      <c r="Q78" s="9">
        <v>9067.1222401431696</v>
      </c>
      <c r="R78" s="9">
        <v>5421.2975656505896</v>
      </c>
      <c r="S78" s="9">
        <v>0</v>
      </c>
      <c r="T78" s="9">
        <v>377.24748608047003</v>
      </c>
      <c r="U78" s="9">
        <v>598.57166119114095</v>
      </c>
      <c r="V78" s="9">
        <v>10</v>
      </c>
      <c r="W78" s="9">
        <v>7989.4122752346602</v>
      </c>
    </row>
    <row r="79" spans="1:23" x14ac:dyDescent="0.55000000000000004">
      <c r="A79">
        <v>42.792194338850301</v>
      </c>
      <c r="B79" s="9">
        <v>962199.983356999</v>
      </c>
      <c r="C79" s="9">
        <v>90.144676231532898</v>
      </c>
      <c r="D79" s="9">
        <v>163632.517529017</v>
      </c>
      <c r="E79" s="9">
        <v>25572.8843564319</v>
      </c>
      <c r="F79" s="9">
        <v>5205.9804044927096</v>
      </c>
      <c r="G79" s="9">
        <v>8559.2623937051994</v>
      </c>
      <c r="H79" s="9">
        <v>234.60089249228301</v>
      </c>
      <c r="I79" s="9">
        <v>1611.7540419316699</v>
      </c>
      <c r="J79" s="9">
        <v>0</v>
      </c>
      <c r="K79" s="9">
        <v>128.147169038003</v>
      </c>
      <c r="L79" s="9">
        <v>154.05107296472201</v>
      </c>
      <c r="M79" s="9">
        <v>678.95698627906597</v>
      </c>
      <c r="N79" s="9">
        <v>5862.2630912455697</v>
      </c>
      <c r="O79" s="9">
        <v>143.82860949571</v>
      </c>
      <c r="P79" s="9">
        <v>10</v>
      </c>
      <c r="Q79" s="9">
        <v>9067.1227840327192</v>
      </c>
      <c r="R79" s="9">
        <v>5421.2976324834899</v>
      </c>
      <c r="S79" s="9">
        <v>0</v>
      </c>
      <c r="T79" s="9">
        <v>377.24747413214698</v>
      </c>
      <c r="U79" s="9">
        <v>598.57162030170298</v>
      </c>
      <c r="V79" s="9">
        <v>10</v>
      </c>
      <c r="W79" s="9">
        <v>7989.4120114800498</v>
      </c>
    </row>
    <row r="80" spans="1:23" x14ac:dyDescent="0.55000000000000004">
      <c r="A80">
        <v>42.792194338850301</v>
      </c>
      <c r="B80" s="9">
        <v>962199.99312816304</v>
      </c>
      <c r="C80" s="9">
        <v>90.144672025284294</v>
      </c>
      <c r="D80" s="9">
        <v>163632.515696474</v>
      </c>
      <c r="E80" s="9">
        <v>25572.8842653139</v>
      </c>
      <c r="F80" s="9">
        <v>5205.9804890021296</v>
      </c>
      <c r="G80" s="9">
        <v>8559.2623937051994</v>
      </c>
      <c r="H80" s="9">
        <v>234.60089222984899</v>
      </c>
      <c r="I80" s="9">
        <v>1611.75413080317</v>
      </c>
      <c r="J80" s="9">
        <v>0</v>
      </c>
      <c r="K80" s="9">
        <v>128.14716266623</v>
      </c>
      <c r="L80" s="9">
        <v>154.051094355348</v>
      </c>
      <c r="M80" s="9">
        <v>678.95696968804396</v>
      </c>
      <c r="N80" s="9">
        <v>5862.26315579946</v>
      </c>
      <c r="O80" s="9">
        <v>143.82861551353599</v>
      </c>
      <c r="P80" s="9">
        <v>10</v>
      </c>
      <c r="Q80" s="9">
        <v>9067.1234833159306</v>
      </c>
      <c r="R80" s="9">
        <v>5421.2976616514798</v>
      </c>
      <c r="S80" s="9">
        <v>0</v>
      </c>
      <c r="T80" s="9">
        <v>377.24749605747797</v>
      </c>
      <c r="U80" s="9">
        <v>598.57165574473299</v>
      </c>
      <c r="V80" s="9">
        <v>10</v>
      </c>
      <c r="W80" s="9">
        <v>7989.4121033270003</v>
      </c>
    </row>
    <row r="81" spans="1:23" x14ac:dyDescent="0.55000000000000004">
      <c r="A81">
        <v>42.792194338850301</v>
      </c>
      <c r="B81" s="9">
        <v>962199.99492077797</v>
      </c>
      <c r="C81" s="9">
        <v>90.144675773913505</v>
      </c>
      <c r="D81" s="9">
        <v>163632.51670846299</v>
      </c>
      <c r="E81" s="9">
        <v>25572.884612617599</v>
      </c>
      <c r="F81" s="9">
        <v>5205.9804712701198</v>
      </c>
      <c r="G81" s="9">
        <v>8559.2623937051994</v>
      </c>
      <c r="H81" s="9">
        <v>234.60089286605799</v>
      </c>
      <c r="I81" s="9">
        <v>1611.75415260467</v>
      </c>
      <c r="J81" s="9">
        <v>0</v>
      </c>
      <c r="K81" s="9">
        <v>128.14716021557501</v>
      </c>
      <c r="L81" s="9">
        <v>154.051080907705</v>
      </c>
      <c r="M81" s="9">
        <v>678.95697237176103</v>
      </c>
      <c r="N81" s="9">
        <v>5862.2630621550998</v>
      </c>
      <c r="O81" s="9">
        <v>143.82862715673599</v>
      </c>
      <c r="P81" s="9">
        <v>10</v>
      </c>
      <c r="Q81" s="9">
        <v>9067.1209082433797</v>
      </c>
      <c r="R81" s="9">
        <v>5421.2975361415201</v>
      </c>
      <c r="S81" s="9">
        <v>0</v>
      </c>
      <c r="T81" s="9">
        <v>377.24749679695498</v>
      </c>
      <c r="U81" s="9">
        <v>598.57160636519995</v>
      </c>
      <c r="V81" s="9">
        <v>10</v>
      </c>
      <c r="W81" s="9">
        <v>7989.4120937033604</v>
      </c>
    </row>
    <row r="82" spans="1:23" x14ac:dyDescent="0.55000000000000004">
      <c r="A82">
        <v>42.792194338850301</v>
      </c>
      <c r="B82" s="9">
        <v>962199.98500839097</v>
      </c>
      <c r="C82" s="9">
        <v>90.144672695098706</v>
      </c>
      <c r="D82" s="9">
        <v>163632.51381127199</v>
      </c>
      <c r="E82" s="9">
        <v>25572.884059691802</v>
      </c>
      <c r="F82" s="9">
        <v>5205.9804645640797</v>
      </c>
      <c r="G82" s="9">
        <v>8559.2623937051994</v>
      </c>
      <c r="H82" s="9">
        <v>234.60089225306601</v>
      </c>
      <c r="I82" s="9">
        <v>1611.75409880239</v>
      </c>
      <c r="J82" s="9">
        <v>0</v>
      </c>
      <c r="K82" s="9">
        <v>128.14716394281399</v>
      </c>
      <c r="L82" s="9">
        <v>154.05108101490299</v>
      </c>
      <c r="M82" s="9">
        <v>678.95704236427798</v>
      </c>
      <c r="N82" s="9">
        <v>5862.2632402004201</v>
      </c>
      <c r="O82" s="9">
        <v>143.82863974198801</v>
      </c>
      <c r="P82" s="9">
        <v>10</v>
      </c>
      <c r="Q82" s="9">
        <v>9067.1247162798209</v>
      </c>
      <c r="R82" s="9">
        <v>5421.2976548998804</v>
      </c>
      <c r="S82" s="9">
        <v>0</v>
      </c>
      <c r="T82" s="9">
        <v>377.24747925533302</v>
      </c>
      <c r="U82" s="9">
        <v>598.57162838122497</v>
      </c>
      <c r="V82" s="9">
        <v>10</v>
      </c>
      <c r="W82" s="9">
        <v>7989.4119078746799</v>
      </c>
    </row>
    <row r="83" spans="1:23" x14ac:dyDescent="0.55000000000000004">
      <c r="A83">
        <v>42.792194338850301</v>
      </c>
      <c r="B83" s="9">
        <v>962199.98960014898</v>
      </c>
      <c r="C83" s="9">
        <v>90.144673113871505</v>
      </c>
      <c r="D83" s="9">
        <v>163632.518356727</v>
      </c>
      <c r="E83" s="9">
        <v>25572.884336024399</v>
      </c>
      <c r="F83" s="9">
        <v>5205.9805022083101</v>
      </c>
      <c r="G83" s="9">
        <v>8559.2623937051994</v>
      </c>
      <c r="H83" s="9">
        <v>234.60088819432801</v>
      </c>
      <c r="I83" s="9">
        <v>1611.7540641596099</v>
      </c>
      <c r="J83" s="9">
        <v>0</v>
      </c>
      <c r="K83" s="9">
        <v>128.147164542703</v>
      </c>
      <c r="L83" s="9">
        <v>154.05106965662901</v>
      </c>
      <c r="M83" s="9">
        <v>678.95694799955197</v>
      </c>
      <c r="N83" s="9">
        <v>5862.2629185136902</v>
      </c>
      <c r="O83" s="9">
        <v>143.82862071779601</v>
      </c>
      <c r="P83" s="9">
        <v>10</v>
      </c>
      <c r="Q83" s="9">
        <v>9067.1230823008009</v>
      </c>
      <c r="R83" s="9">
        <v>5421.2974393520599</v>
      </c>
      <c r="S83" s="9">
        <v>0</v>
      </c>
      <c r="T83" s="9">
        <v>377.24751538786302</v>
      </c>
      <c r="U83" s="9">
        <v>598.57167350340899</v>
      </c>
      <c r="V83" s="9">
        <v>10</v>
      </c>
      <c r="W83" s="9">
        <v>7989.4121841742599</v>
      </c>
    </row>
    <row r="84" spans="1:23" x14ac:dyDescent="0.55000000000000004">
      <c r="A84">
        <v>42.792194338850301</v>
      </c>
      <c r="B84" s="9">
        <v>962200.00082024303</v>
      </c>
      <c r="C84" s="9">
        <v>90.144675117964596</v>
      </c>
      <c r="D84" s="9">
        <v>163632.520824206</v>
      </c>
      <c r="E84" s="9">
        <v>25572.884398535902</v>
      </c>
      <c r="F84" s="9">
        <v>5205.9804886801403</v>
      </c>
      <c r="G84" s="9">
        <v>8559.2623937051994</v>
      </c>
      <c r="H84" s="9">
        <v>234.60089969094099</v>
      </c>
      <c r="I84" s="9">
        <v>1611.7540654500999</v>
      </c>
      <c r="J84" s="9">
        <v>0</v>
      </c>
      <c r="K84" s="9">
        <v>128.147169993521</v>
      </c>
      <c r="L84" s="9">
        <v>154.05109363928901</v>
      </c>
      <c r="M84" s="9">
        <v>678.95695679135099</v>
      </c>
      <c r="N84" s="9">
        <v>5862.2630242448804</v>
      </c>
      <c r="O84" s="9">
        <v>143.82861755315</v>
      </c>
      <c r="P84" s="9">
        <v>10</v>
      </c>
      <c r="Q84" s="9">
        <v>9067.1218221003801</v>
      </c>
      <c r="R84" s="9">
        <v>5421.2975748055997</v>
      </c>
      <c r="S84" s="9">
        <v>0</v>
      </c>
      <c r="T84" s="9">
        <v>377.24749132754999</v>
      </c>
      <c r="U84" s="9">
        <v>598.57166516070299</v>
      </c>
      <c r="V84" s="9">
        <v>10</v>
      </c>
      <c r="W84" s="9">
        <v>7989.4122492196602</v>
      </c>
    </row>
    <row r="85" spans="1:23" x14ac:dyDescent="0.55000000000000004">
      <c r="A85">
        <v>42.7921943388504</v>
      </c>
      <c r="B85" s="9">
        <v>962199.99651473295</v>
      </c>
      <c r="C85" s="9">
        <v>90.144676216631098</v>
      </c>
      <c r="D85" s="9">
        <v>163632.515528177</v>
      </c>
      <c r="E85" s="9">
        <v>25572.884034678002</v>
      </c>
      <c r="F85" s="9">
        <v>5205.9804090232601</v>
      </c>
      <c r="G85" s="9">
        <v>8559.2623937051994</v>
      </c>
      <c r="H85" s="9">
        <v>234.60090197155901</v>
      </c>
      <c r="I85" s="9">
        <v>1611.7540702941101</v>
      </c>
      <c r="J85" s="9">
        <v>0</v>
      </c>
      <c r="K85" s="9">
        <v>128.14716618051</v>
      </c>
      <c r="L85" s="9">
        <v>154.051081213201</v>
      </c>
      <c r="M85" s="9">
        <v>678.95701190104205</v>
      </c>
      <c r="N85" s="9">
        <v>5862.2633560911099</v>
      </c>
      <c r="O85" s="9">
        <v>143.82863382515501</v>
      </c>
      <c r="P85" s="9">
        <v>10</v>
      </c>
      <c r="Q85" s="9">
        <v>9067.1227248995492</v>
      </c>
      <c r="R85" s="9">
        <v>5421.2979565926898</v>
      </c>
      <c r="S85" s="9">
        <v>0</v>
      </c>
      <c r="T85" s="9">
        <v>377.24754059059097</v>
      </c>
      <c r="U85" s="9">
        <v>598.57168546153105</v>
      </c>
      <c r="V85" s="9">
        <v>10</v>
      </c>
      <c r="W85" s="9">
        <v>7989.41194031541</v>
      </c>
    </row>
    <row r="86" spans="1:23" x14ac:dyDescent="0.55000000000000004">
      <c r="A86">
        <v>42.792194338850301</v>
      </c>
      <c r="B86" s="9">
        <v>962200.01249466499</v>
      </c>
      <c r="C86" s="9">
        <v>90.144673668594294</v>
      </c>
      <c r="D86" s="9">
        <v>163632.52117471199</v>
      </c>
      <c r="E86" s="9">
        <v>25572.884419281101</v>
      </c>
      <c r="F86" s="9">
        <v>5205.9804557279203</v>
      </c>
      <c r="G86" s="9">
        <v>8559.2623937051994</v>
      </c>
      <c r="H86" s="9">
        <v>234.60088804798801</v>
      </c>
      <c r="I86" s="9">
        <v>1611.7541058326999</v>
      </c>
      <c r="J86" s="9">
        <v>0</v>
      </c>
      <c r="K86" s="9">
        <v>128.14716993979101</v>
      </c>
      <c r="L86" s="9">
        <v>154.051078893187</v>
      </c>
      <c r="M86" s="9">
        <v>678.95698189431198</v>
      </c>
      <c r="N86" s="9">
        <v>5862.2630898387697</v>
      </c>
      <c r="O86" s="9">
        <v>143.82862222538299</v>
      </c>
      <c r="P86" s="9">
        <v>10</v>
      </c>
      <c r="Q86" s="9">
        <v>9067.1221218984101</v>
      </c>
      <c r="R86" s="9">
        <v>5421.29752266584</v>
      </c>
      <c r="S86" s="9">
        <v>0</v>
      </c>
      <c r="T86" s="9">
        <v>377.24748895675498</v>
      </c>
      <c r="U86" s="9">
        <v>598.57161612597497</v>
      </c>
      <c r="V86" s="9">
        <v>10</v>
      </c>
      <c r="W86" s="9">
        <v>7989.4126556637502</v>
      </c>
    </row>
    <row r="87" spans="1:23" x14ac:dyDescent="0.55000000000000004">
      <c r="A87">
        <v>42.792194338850301</v>
      </c>
      <c r="B87" s="9">
        <v>962200.00068997499</v>
      </c>
      <c r="C87" s="9">
        <v>90.144674672422994</v>
      </c>
      <c r="D87" s="9">
        <v>163632.51660880301</v>
      </c>
      <c r="E87" s="9">
        <v>25572.884471474801</v>
      </c>
      <c r="F87" s="9">
        <v>5205.9804437863104</v>
      </c>
      <c r="G87" s="9">
        <v>8559.2623937051994</v>
      </c>
      <c r="H87" s="9">
        <v>234.60090516914701</v>
      </c>
      <c r="I87" s="9">
        <v>1611.7540173108</v>
      </c>
      <c r="J87" s="9">
        <v>0</v>
      </c>
      <c r="K87" s="9">
        <v>128.147159388836</v>
      </c>
      <c r="L87" s="9">
        <v>154.051081896364</v>
      </c>
      <c r="M87" s="9">
        <v>678.95695958263104</v>
      </c>
      <c r="N87" s="9">
        <v>5862.2630092564896</v>
      </c>
      <c r="O87" s="9">
        <v>143.828624250209</v>
      </c>
      <c r="P87" s="9">
        <v>10</v>
      </c>
      <c r="Q87" s="9">
        <v>9067.1239446003601</v>
      </c>
      <c r="R87" s="9">
        <v>5421.2975382091499</v>
      </c>
      <c r="S87" s="9">
        <v>0</v>
      </c>
      <c r="T87" s="9">
        <v>377.24748554964799</v>
      </c>
      <c r="U87" s="9">
        <v>598.57161168767402</v>
      </c>
      <c r="V87" s="9">
        <v>10</v>
      </c>
      <c r="W87" s="9">
        <v>7989.4123317364802</v>
      </c>
    </row>
    <row r="88" spans="1:23" x14ac:dyDescent="0.55000000000000004">
      <c r="A88">
        <v>42.792194338850301</v>
      </c>
      <c r="B88" s="9">
        <v>962199.98594245606</v>
      </c>
      <c r="C88" s="9">
        <v>90.144673879096302</v>
      </c>
      <c r="D88" s="9">
        <v>163632.51770393501</v>
      </c>
      <c r="E88" s="9">
        <v>25572.8841622785</v>
      </c>
      <c r="F88" s="9">
        <v>5205.9804932847001</v>
      </c>
      <c r="G88" s="9">
        <v>8559.2623937051994</v>
      </c>
      <c r="H88" s="9">
        <v>234.60088478540601</v>
      </c>
      <c r="I88" s="9">
        <v>1611.7539965717499</v>
      </c>
      <c r="J88" s="9">
        <v>0</v>
      </c>
      <c r="K88" s="9">
        <v>128.14716706202199</v>
      </c>
      <c r="L88" s="9">
        <v>154.051073118716</v>
      </c>
      <c r="M88" s="9">
        <v>678.95696922775505</v>
      </c>
      <c r="N88" s="9">
        <v>5862.2631005470403</v>
      </c>
      <c r="O88" s="9">
        <v>143.82862713215201</v>
      </c>
      <c r="P88" s="9">
        <v>10</v>
      </c>
      <c r="Q88" s="9">
        <v>9067.1232959171102</v>
      </c>
      <c r="R88" s="9">
        <v>5421.2976131678197</v>
      </c>
      <c r="S88" s="9">
        <v>0</v>
      </c>
      <c r="T88" s="9">
        <v>377.247492308966</v>
      </c>
      <c r="U88" s="9">
        <v>598.57164440030897</v>
      </c>
      <c r="V88" s="9">
        <v>10</v>
      </c>
      <c r="W88" s="9">
        <v>7989.4124695520804</v>
      </c>
    </row>
    <row r="89" spans="1:23" x14ac:dyDescent="0.55000000000000004">
      <c r="A89">
        <v>42.792194338850301</v>
      </c>
      <c r="B89" s="9">
        <v>962199.99302344699</v>
      </c>
      <c r="C89" s="9">
        <v>90.144675993379394</v>
      </c>
      <c r="D89" s="9">
        <v>163632.51438064699</v>
      </c>
      <c r="E89" s="9">
        <v>25572.884319732799</v>
      </c>
      <c r="F89" s="9">
        <v>5205.9805343788603</v>
      </c>
      <c r="G89" s="9">
        <v>8559.2623937051994</v>
      </c>
      <c r="H89" s="9">
        <v>234.600887009459</v>
      </c>
      <c r="I89" s="9">
        <v>1611.7540353309</v>
      </c>
      <c r="J89" s="9">
        <v>0</v>
      </c>
      <c r="K89" s="9">
        <v>128.147168748963</v>
      </c>
      <c r="L89" s="9">
        <v>154.05106933027599</v>
      </c>
      <c r="M89" s="9">
        <v>678.95702774085703</v>
      </c>
      <c r="N89" s="9">
        <v>5862.2632695113698</v>
      </c>
      <c r="O89" s="9">
        <v>143.82862755593399</v>
      </c>
      <c r="P89" s="9">
        <v>10</v>
      </c>
      <c r="Q89" s="9">
        <v>9067.1244778050404</v>
      </c>
      <c r="R89" s="9">
        <v>5421.2978134605</v>
      </c>
      <c r="S89" s="9">
        <v>0</v>
      </c>
      <c r="T89" s="9">
        <v>377.24748488418902</v>
      </c>
      <c r="U89" s="9">
        <v>598.57161266988601</v>
      </c>
      <c r="V89" s="9">
        <v>10</v>
      </c>
      <c r="W89" s="9">
        <v>7989.4119623073902</v>
      </c>
    </row>
    <row r="90" spans="1:23" x14ac:dyDescent="0.55000000000000004">
      <c r="A90">
        <v>42.792194338850301</v>
      </c>
      <c r="B90" s="9">
        <v>962200.00611318799</v>
      </c>
      <c r="C90" s="9">
        <v>90.144676630299202</v>
      </c>
      <c r="D90" s="9">
        <v>163632.51742737001</v>
      </c>
      <c r="E90" s="9">
        <v>25572.8843881555</v>
      </c>
      <c r="F90" s="9">
        <v>5205.9803930617099</v>
      </c>
      <c r="G90" s="9">
        <v>8559.2623937051994</v>
      </c>
      <c r="H90" s="9">
        <v>234.60088565716001</v>
      </c>
      <c r="I90" s="9">
        <v>1611.7540763147899</v>
      </c>
      <c r="J90" s="9">
        <v>0</v>
      </c>
      <c r="K90" s="9">
        <v>128.147168741489</v>
      </c>
      <c r="L90" s="9">
        <v>154.051084501594</v>
      </c>
      <c r="M90" s="9">
        <v>678.95695544659804</v>
      </c>
      <c r="N90" s="9">
        <v>5862.26300751699</v>
      </c>
      <c r="O90" s="9">
        <v>143.82861628625</v>
      </c>
      <c r="P90" s="9">
        <v>10</v>
      </c>
      <c r="Q90" s="9">
        <v>9067.1233923687705</v>
      </c>
      <c r="R90" s="9">
        <v>5421.2975336310601</v>
      </c>
      <c r="S90" s="9">
        <v>0</v>
      </c>
      <c r="T90" s="9">
        <v>377.247494908742</v>
      </c>
      <c r="U90" s="9">
        <v>598.57161700873098</v>
      </c>
      <c r="V90" s="9">
        <v>10</v>
      </c>
      <c r="W90" s="9">
        <v>7989.4122128476502</v>
      </c>
    </row>
    <row r="91" spans="1:23" x14ac:dyDescent="0.55000000000000004">
      <c r="A91">
        <v>42.792194338850301</v>
      </c>
      <c r="B91" s="9">
        <v>962199.98879321502</v>
      </c>
      <c r="C91" s="9">
        <v>90.144675663662198</v>
      </c>
      <c r="D91" s="9">
        <v>163632.51714620501</v>
      </c>
      <c r="E91" s="9">
        <v>25572.884470148299</v>
      </c>
      <c r="F91" s="9">
        <v>5205.9805345562199</v>
      </c>
      <c r="G91" s="9">
        <v>8559.2623937051994</v>
      </c>
      <c r="H91" s="9">
        <v>234.600906132766</v>
      </c>
      <c r="I91" s="9">
        <v>1611.75409733175</v>
      </c>
      <c r="J91" s="9">
        <v>0</v>
      </c>
      <c r="K91" s="9">
        <v>128.14716157805</v>
      </c>
      <c r="L91" s="9">
        <v>154.05107182298599</v>
      </c>
      <c r="M91" s="9">
        <v>678.95693616055598</v>
      </c>
      <c r="N91" s="9">
        <v>5862.2631416662898</v>
      </c>
      <c r="O91" s="9">
        <v>143.82862932360001</v>
      </c>
      <c r="P91" s="9">
        <v>10</v>
      </c>
      <c r="Q91" s="9">
        <v>9067.1234091186507</v>
      </c>
      <c r="R91" s="9">
        <v>5421.2975717700301</v>
      </c>
      <c r="S91" s="9">
        <v>0</v>
      </c>
      <c r="T91" s="9">
        <v>377.24748729823102</v>
      </c>
      <c r="U91" s="9">
        <v>598.57165054303596</v>
      </c>
      <c r="V91" s="9">
        <v>10</v>
      </c>
      <c r="W91" s="9">
        <v>7989.4119212399801</v>
      </c>
    </row>
    <row r="92" spans="1:23" x14ac:dyDescent="0.55000000000000004">
      <c r="A92">
        <v>42.792194338850301</v>
      </c>
      <c r="B92" s="9">
        <v>962199.99201864796</v>
      </c>
      <c r="C92" s="9">
        <v>90.1446737885217</v>
      </c>
      <c r="D92" s="9">
        <v>163632.51569878901</v>
      </c>
      <c r="E92" s="9">
        <v>25572.884355676699</v>
      </c>
      <c r="F92" s="9">
        <v>5205.9804740315803</v>
      </c>
      <c r="G92" s="9">
        <v>8559.2623937051994</v>
      </c>
      <c r="H92" s="9">
        <v>234.60088730053599</v>
      </c>
      <c r="I92" s="9">
        <v>1611.7540565044301</v>
      </c>
      <c r="J92" s="9">
        <v>0</v>
      </c>
      <c r="K92" s="9">
        <v>128.14716216311999</v>
      </c>
      <c r="L92" s="9">
        <v>154.05107929510601</v>
      </c>
      <c r="M92" s="9">
        <v>678.956970356792</v>
      </c>
      <c r="N92" s="9">
        <v>5862.2630322128898</v>
      </c>
      <c r="O92" s="9">
        <v>143.828606621132</v>
      </c>
      <c r="P92" s="9">
        <v>10</v>
      </c>
      <c r="Q92" s="9">
        <v>9067.1229752849795</v>
      </c>
      <c r="R92" s="9">
        <v>5421.2975378441497</v>
      </c>
      <c r="S92" s="9">
        <v>0</v>
      </c>
      <c r="T92" s="9">
        <v>377.24748047074303</v>
      </c>
      <c r="U92" s="9">
        <v>598.57160521877495</v>
      </c>
      <c r="V92" s="9">
        <v>10</v>
      </c>
      <c r="W92" s="9">
        <v>7989.4124473726197</v>
      </c>
    </row>
    <row r="93" spans="1:23" x14ac:dyDescent="0.55000000000000004">
      <c r="A93">
        <v>42.792194338850301</v>
      </c>
      <c r="B93" s="9">
        <v>962200.00101173297</v>
      </c>
      <c r="C93" s="9">
        <v>90.144675624355401</v>
      </c>
      <c r="D93" s="9">
        <v>163632.51590965601</v>
      </c>
      <c r="E93" s="9">
        <v>25572.884267494301</v>
      </c>
      <c r="F93" s="9">
        <v>5205.9804802121098</v>
      </c>
      <c r="G93" s="9">
        <v>8559.2623937051994</v>
      </c>
      <c r="H93" s="9">
        <v>234.600900754056</v>
      </c>
      <c r="I93" s="9">
        <v>1611.7540419852401</v>
      </c>
      <c r="J93" s="9">
        <v>0</v>
      </c>
      <c r="K93" s="9">
        <v>128.14715967123399</v>
      </c>
      <c r="L93" s="9">
        <v>154.05106814970699</v>
      </c>
      <c r="M93" s="9">
        <v>678.95699309687598</v>
      </c>
      <c r="N93" s="9">
        <v>5862.2631816285702</v>
      </c>
      <c r="O93" s="9">
        <v>143.82861514742501</v>
      </c>
      <c r="P93" s="9">
        <v>10</v>
      </c>
      <c r="Q93" s="9">
        <v>9067.1222344357702</v>
      </c>
      <c r="R93" s="9">
        <v>5421.2976260724199</v>
      </c>
      <c r="S93" s="9">
        <v>0</v>
      </c>
      <c r="T93" s="9">
        <v>377.24746349550702</v>
      </c>
      <c r="U93" s="9">
        <v>598.57162394294699</v>
      </c>
      <c r="V93" s="9">
        <v>10</v>
      </c>
      <c r="W93" s="9">
        <v>7989.4121776800803</v>
      </c>
    </row>
    <row r="94" spans="1:23" x14ac:dyDescent="0.55000000000000004">
      <c r="A94">
        <v>42.792194338850301</v>
      </c>
      <c r="B94" s="9">
        <v>962199.97702695802</v>
      </c>
      <c r="C94" s="9">
        <v>90.144674952582093</v>
      </c>
      <c r="D94" s="9">
        <v>163632.51591483201</v>
      </c>
      <c r="E94" s="9">
        <v>25572.884437206401</v>
      </c>
      <c r="F94" s="9">
        <v>5205.9805851101</v>
      </c>
      <c r="G94" s="9">
        <v>8559.2623937051994</v>
      </c>
      <c r="H94" s="9">
        <v>234.600876042018</v>
      </c>
      <c r="I94" s="9">
        <v>1611.75406512428</v>
      </c>
      <c r="J94" s="9">
        <v>0</v>
      </c>
      <c r="K94" s="9">
        <v>128.14716550282199</v>
      </c>
      <c r="L94" s="9">
        <v>154.051100681815</v>
      </c>
      <c r="M94" s="9">
        <v>678.95694882466398</v>
      </c>
      <c r="N94" s="9">
        <v>5862.2629937908296</v>
      </c>
      <c r="O94" s="9">
        <v>143.82862557484401</v>
      </c>
      <c r="P94" s="9">
        <v>10</v>
      </c>
      <c r="Q94" s="9">
        <v>9067.1246653447306</v>
      </c>
      <c r="R94" s="9">
        <v>5421.2975027715302</v>
      </c>
      <c r="S94" s="9">
        <v>0</v>
      </c>
      <c r="T94" s="9">
        <v>377.24748638234303</v>
      </c>
      <c r="U94" s="9">
        <v>598.57160568529901</v>
      </c>
      <c r="V94" s="9">
        <v>10</v>
      </c>
      <c r="W94" s="9">
        <v>7989.4120175440203</v>
      </c>
    </row>
    <row r="95" spans="1:23" x14ac:dyDescent="0.55000000000000004">
      <c r="A95">
        <v>42.792194338850301</v>
      </c>
      <c r="B95" s="9">
        <v>962199.99519202602</v>
      </c>
      <c r="C95" s="9">
        <v>90.144675197245604</v>
      </c>
      <c r="D95" s="9">
        <v>163632.51415073199</v>
      </c>
      <c r="E95" s="9">
        <v>25572.884396137601</v>
      </c>
      <c r="F95" s="9">
        <v>5205.9803901421401</v>
      </c>
      <c r="G95" s="9">
        <v>8559.2623937051994</v>
      </c>
      <c r="H95" s="9">
        <v>234.60090541195001</v>
      </c>
      <c r="I95" s="9">
        <v>1611.75403769948</v>
      </c>
      <c r="J95" s="9">
        <v>0</v>
      </c>
      <c r="K95" s="9">
        <v>128.147161586007</v>
      </c>
      <c r="L95" s="9">
        <v>154.05108649058599</v>
      </c>
      <c r="M95" s="9">
        <v>678.95700421884806</v>
      </c>
      <c r="N95" s="9">
        <v>5862.2631432701301</v>
      </c>
      <c r="O95" s="9">
        <v>143.82862357526801</v>
      </c>
      <c r="P95" s="9">
        <v>10</v>
      </c>
      <c r="Q95" s="9">
        <v>9067.1229662683909</v>
      </c>
      <c r="R95" s="9">
        <v>5421.2977270006604</v>
      </c>
      <c r="S95" s="9">
        <v>0</v>
      </c>
      <c r="T95" s="9">
        <v>377.24746964604998</v>
      </c>
      <c r="U95" s="9">
        <v>598.57159018286802</v>
      </c>
      <c r="V95" s="9">
        <v>10</v>
      </c>
      <c r="W95" s="9">
        <v>7989.4119194875702</v>
      </c>
    </row>
    <row r="96" spans="1:23" x14ac:dyDescent="0.55000000000000004">
      <c r="A96">
        <v>42.792194338850301</v>
      </c>
      <c r="B96" s="9">
        <v>962199.99389727798</v>
      </c>
      <c r="C96" s="9">
        <v>90.144676777171398</v>
      </c>
      <c r="D96" s="9">
        <v>163632.51931284301</v>
      </c>
      <c r="E96" s="9">
        <v>25572.884188504901</v>
      </c>
      <c r="F96" s="9">
        <v>5205.9805199336097</v>
      </c>
      <c r="G96" s="9">
        <v>8559.2623937051994</v>
      </c>
      <c r="H96" s="9">
        <v>234.600898173036</v>
      </c>
      <c r="I96" s="9">
        <v>1611.7540764749799</v>
      </c>
      <c r="J96" s="9">
        <v>0</v>
      </c>
      <c r="K96" s="9">
        <v>128.14716314158801</v>
      </c>
      <c r="L96" s="9">
        <v>154.051081906485</v>
      </c>
      <c r="M96" s="9">
        <v>678.95697417046802</v>
      </c>
      <c r="N96" s="9">
        <v>5862.2630623075402</v>
      </c>
      <c r="O96" s="9">
        <v>143.828624473932</v>
      </c>
      <c r="P96" s="9">
        <v>10</v>
      </c>
      <c r="Q96" s="9">
        <v>9067.1215617601902</v>
      </c>
      <c r="R96" s="9">
        <v>5421.2976121445899</v>
      </c>
      <c r="S96" s="9">
        <v>0</v>
      </c>
      <c r="T96" s="9">
        <v>377.24749437678798</v>
      </c>
      <c r="U96" s="9">
        <v>598.57163273012998</v>
      </c>
      <c r="V96" s="9">
        <v>10</v>
      </c>
      <c r="W96" s="9">
        <v>7989.4119930134902</v>
      </c>
    </row>
    <row r="97" spans="1:23" x14ac:dyDescent="0.55000000000000004">
      <c r="A97">
        <v>42.792194338850301</v>
      </c>
      <c r="B97" s="9">
        <v>962199.99210413999</v>
      </c>
      <c r="C97" s="9">
        <v>90.144675499757994</v>
      </c>
      <c r="D97" s="9">
        <v>163632.51727625399</v>
      </c>
      <c r="E97" s="9">
        <v>25572.884401301999</v>
      </c>
      <c r="F97" s="9">
        <v>5205.9803434641799</v>
      </c>
      <c r="G97" s="9">
        <v>8559.2623937051994</v>
      </c>
      <c r="H97" s="9">
        <v>234.600899661222</v>
      </c>
      <c r="I97" s="9">
        <v>1611.7540735720499</v>
      </c>
      <c r="J97" s="9">
        <v>0</v>
      </c>
      <c r="K97" s="9">
        <v>128.14715960603701</v>
      </c>
      <c r="L97" s="9">
        <v>154.05107426101799</v>
      </c>
      <c r="M97" s="9">
        <v>678.95699030994604</v>
      </c>
      <c r="N97" s="9">
        <v>5862.2630705855099</v>
      </c>
      <c r="O97" s="9">
        <v>143.82863514502799</v>
      </c>
      <c r="P97" s="9">
        <v>10</v>
      </c>
      <c r="Q97" s="9">
        <v>9067.1242513159596</v>
      </c>
      <c r="R97" s="9">
        <v>5421.2977222628897</v>
      </c>
      <c r="S97" s="9">
        <v>0</v>
      </c>
      <c r="T97" s="9">
        <v>377.247493633099</v>
      </c>
      <c r="U97" s="9">
        <v>598.57163519748201</v>
      </c>
      <c r="V97" s="9">
        <v>10</v>
      </c>
      <c r="W97" s="9">
        <v>7989.4119794122398</v>
      </c>
    </row>
    <row r="98" spans="1:23" x14ac:dyDescent="0.55000000000000004">
      <c r="A98">
        <v>42.792194338850301</v>
      </c>
      <c r="B98" s="9">
        <v>962199.98058274598</v>
      </c>
      <c r="C98" s="9">
        <v>90.1446754921608</v>
      </c>
      <c r="D98" s="9">
        <v>163632.51659928801</v>
      </c>
      <c r="E98" s="9">
        <v>25572.8841347774</v>
      </c>
      <c r="F98" s="9">
        <v>5205.9805860602601</v>
      </c>
      <c r="G98" s="9">
        <v>8559.2623937051994</v>
      </c>
      <c r="H98" s="9">
        <v>234.60089263968899</v>
      </c>
      <c r="I98" s="9">
        <v>1611.7540630977701</v>
      </c>
      <c r="J98" s="9">
        <v>0</v>
      </c>
      <c r="K98" s="9">
        <v>128.14716437415601</v>
      </c>
      <c r="L98" s="9">
        <v>154.051065306129</v>
      </c>
      <c r="M98" s="9">
        <v>678.95698547754205</v>
      </c>
      <c r="N98" s="9">
        <v>5862.2630007014604</v>
      </c>
      <c r="O98" s="9">
        <v>143.828627610854</v>
      </c>
      <c r="P98" s="9">
        <v>10</v>
      </c>
      <c r="Q98" s="9">
        <v>9067.1226412256401</v>
      </c>
      <c r="R98" s="9">
        <v>5421.2975667863102</v>
      </c>
      <c r="S98" s="9">
        <v>0</v>
      </c>
      <c r="T98" s="9">
        <v>377.24745020825401</v>
      </c>
      <c r="U98" s="9">
        <v>598.57156282423296</v>
      </c>
      <c r="V98" s="9">
        <v>10</v>
      </c>
      <c r="W98" s="9">
        <v>7989.4121159259803</v>
      </c>
    </row>
    <row r="99" spans="1:23" x14ac:dyDescent="0.55000000000000004">
      <c r="A99">
        <v>42.792194338850301</v>
      </c>
      <c r="B99" s="9">
        <v>962199.98146767903</v>
      </c>
      <c r="C99" s="9">
        <v>90.144672027311003</v>
      </c>
      <c r="D99" s="9">
        <v>163632.51645404799</v>
      </c>
      <c r="E99" s="9">
        <v>25572.884281793002</v>
      </c>
      <c r="F99" s="9">
        <v>5205.9804858164598</v>
      </c>
      <c r="G99" s="9">
        <v>8559.2623937051994</v>
      </c>
      <c r="H99" s="9">
        <v>234.60088080683801</v>
      </c>
      <c r="I99" s="9">
        <v>1611.7541188075199</v>
      </c>
      <c r="J99" s="9">
        <v>0</v>
      </c>
      <c r="K99" s="9">
        <v>128.147160782816</v>
      </c>
      <c r="L99" s="9">
        <v>154.05107932641999</v>
      </c>
      <c r="M99" s="9">
        <v>678.95702503102802</v>
      </c>
      <c r="N99" s="9">
        <v>5862.2630373182701</v>
      </c>
      <c r="O99" s="9">
        <v>143.82864157295199</v>
      </c>
      <c r="P99" s="9">
        <v>10</v>
      </c>
      <c r="Q99" s="9">
        <v>9067.1247449032908</v>
      </c>
      <c r="R99" s="9">
        <v>5421.2975237230903</v>
      </c>
      <c r="S99" s="9">
        <v>0</v>
      </c>
      <c r="T99" s="9">
        <v>377.24748815546099</v>
      </c>
      <c r="U99" s="9">
        <v>598.57159948692697</v>
      </c>
      <c r="V99" s="9">
        <v>10</v>
      </c>
      <c r="W99" s="9">
        <v>7989.41202322765</v>
      </c>
    </row>
    <row r="100" spans="1:23" x14ac:dyDescent="0.55000000000000004">
      <c r="A100">
        <v>42.792194338850301</v>
      </c>
      <c r="B100" s="9">
        <v>962200.01098590705</v>
      </c>
      <c r="C100" s="9">
        <v>90.144675697510806</v>
      </c>
      <c r="D100" s="9">
        <v>163632.516699031</v>
      </c>
      <c r="E100" s="9">
        <v>25572.884379513202</v>
      </c>
      <c r="F100" s="9">
        <v>5205.9805108684704</v>
      </c>
      <c r="G100" s="9">
        <v>8559.2623937051994</v>
      </c>
      <c r="H100" s="9">
        <v>234.600896084819</v>
      </c>
      <c r="I100" s="9">
        <v>1611.7540568514701</v>
      </c>
      <c r="J100" s="9">
        <v>0</v>
      </c>
      <c r="K100" s="9">
        <v>128.14716382506799</v>
      </c>
      <c r="L100" s="9">
        <v>154.05107571628201</v>
      </c>
      <c r="M100" s="9">
        <v>678.95697836293402</v>
      </c>
      <c r="N100" s="9">
        <v>5862.26292744087</v>
      </c>
      <c r="O100" s="9">
        <v>143.82861994360201</v>
      </c>
      <c r="P100" s="9">
        <v>10</v>
      </c>
      <c r="Q100" s="9">
        <v>9067.1241852180501</v>
      </c>
      <c r="R100" s="9">
        <v>5421.2974710304898</v>
      </c>
      <c r="S100" s="9">
        <v>0</v>
      </c>
      <c r="T100" s="9">
        <v>377.247496197565</v>
      </c>
      <c r="U100" s="9">
        <v>598.57162975716301</v>
      </c>
      <c r="V100" s="9">
        <v>10</v>
      </c>
      <c r="W100" s="9">
        <v>7989.41242416351</v>
      </c>
    </row>
    <row r="101" spans="1:23" x14ac:dyDescent="0.55000000000000004">
      <c r="A101">
        <v>42.792194338850301</v>
      </c>
      <c r="B101" s="9">
        <v>962199.98442920903</v>
      </c>
      <c r="C101" s="9">
        <v>90.144677639695601</v>
      </c>
      <c r="D101" s="9">
        <v>163632.51429131301</v>
      </c>
      <c r="E101" s="9">
        <v>25572.884241604599</v>
      </c>
      <c r="F101" s="9">
        <v>5205.9804277188996</v>
      </c>
      <c r="G101" s="9">
        <v>8559.2623937051994</v>
      </c>
      <c r="H101" s="9">
        <v>234.60090756002199</v>
      </c>
      <c r="I101" s="9">
        <v>1611.7540817020199</v>
      </c>
      <c r="J101" s="9">
        <v>0</v>
      </c>
      <c r="K101" s="9">
        <v>128.147169691187</v>
      </c>
      <c r="L101" s="9">
        <v>154.051090092761</v>
      </c>
      <c r="M101" s="9">
        <v>678.95694913402497</v>
      </c>
      <c r="N101" s="9">
        <v>5862.2632362930199</v>
      </c>
      <c r="O101" s="9">
        <v>143.82862483714499</v>
      </c>
      <c r="P101" s="9">
        <v>10</v>
      </c>
      <c r="Q101" s="9">
        <v>9067.1238238782207</v>
      </c>
      <c r="R101" s="9">
        <v>5421.2977091246003</v>
      </c>
      <c r="S101" s="9">
        <v>0</v>
      </c>
      <c r="T101" s="9">
        <v>377.24744539379299</v>
      </c>
      <c r="U101" s="9">
        <v>598.57155633971502</v>
      </c>
      <c r="V101" s="9">
        <v>10</v>
      </c>
      <c r="W101" s="9">
        <v>7989.4120528375297</v>
      </c>
    </row>
    <row r="102" spans="1:23" x14ac:dyDescent="0.55000000000000004">
      <c r="A102">
        <v>42.792194338850301</v>
      </c>
      <c r="B102" s="9">
        <v>962199.97504748998</v>
      </c>
      <c r="C102" s="9">
        <v>90.144673524999703</v>
      </c>
      <c r="D102" s="9">
        <v>163632.51659466099</v>
      </c>
      <c r="E102" s="9">
        <v>25572.884305928899</v>
      </c>
      <c r="F102" s="9">
        <v>5205.9804775704597</v>
      </c>
      <c r="G102" s="9">
        <v>8559.2623937051994</v>
      </c>
      <c r="H102" s="9">
        <v>234.600894410536</v>
      </c>
      <c r="I102" s="9">
        <v>1611.7541214033999</v>
      </c>
      <c r="J102" s="9">
        <v>0</v>
      </c>
      <c r="K102" s="9">
        <v>128.14716717343799</v>
      </c>
      <c r="L102" s="9">
        <v>154.051085059446</v>
      </c>
      <c r="M102" s="9">
        <v>678.95692525845595</v>
      </c>
      <c r="N102" s="9">
        <v>5862.2628427830005</v>
      </c>
      <c r="O102" s="9">
        <v>143.82861823516799</v>
      </c>
      <c r="P102" s="9">
        <v>10</v>
      </c>
      <c r="Q102" s="9">
        <v>9067.1232231108606</v>
      </c>
      <c r="R102" s="9">
        <v>5421.2973170540299</v>
      </c>
      <c r="S102" s="9">
        <v>0</v>
      </c>
      <c r="T102" s="9">
        <v>377.24749550122601</v>
      </c>
      <c r="U102" s="9">
        <v>598.57160093233006</v>
      </c>
      <c r="V102" s="9">
        <v>10</v>
      </c>
      <c r="W102" s="9">
        <v>7989.4122397992196</v>
      </c>
    </row>
    <row r="103" spans="1:23" x14ac:dyDescent="0.55000000000000004">
      <c r="A103">
        <v>42.792194338850301</v>
      </c>
      <c r="B103" s="9">
        <v>962199.99332901498</v>
      </c>
      <c r="C103" s="9">
        <v>90.144673802371003</v>
      </c>
      <c r="D103" s="9">
        <v>163632.51722916</v>
      </c>
      <c r="E103" s="9">
        <v>25572.884206432798</v>
      </c>
      <c r="F103" s="9">
        <v>5205.9804918357604</v>
      </c>
      <c r="G103" s="9">
        <v>8559.2623937051994</v>
      </c>
      <c r="H103" s="9">
        <v>234.600904703493</v>
      </c>
      <c r="I103" s="9">
        <v>1611.7540643065099</v>
      </c>
      <c r="J103" s="9">
        <v>0</v>
      </c>
      <c r="K103" s="9">
        <v>128.14715479380499</v>
      </c>
      <c r="L103" s="9">
        <v>154.051087566581</v>
      </c>
      <c r="M103" s="9">
        <v>678.95699657600005</v>
      </c>
      <c r="N103" s="9">
        <v>5862.2630962210696</v>
      </c>
      <c r="O103" s="9">
        <v>143.828622969539</v>
      </c>
      <c r="P103" s="9">
        <v>10</v>
      </c>
      <c r="Q103" s="9">
        <v>9067.1224002691906</v>
      </c>
      <c r="R103" s="9">
        <v>5421.2975980791398</v>
      </c>
      <c r="S103" s="9">
        <v>0</v>
      </c>
      <c r="T103" s="9">
        <v>377.24747509217002</v>
      </c>
      <c r="U103" s="9">
        <v>598.57160323554001</v>
      </c>
      <c r="V103" s="9">
        <v>10</v>
      </c>
      <c r="W103" s="9">
        <v>7989.4122178479502</v>
      </c>
    </row>
    <row r="104" spans="1:23" x14ac:dyDescent="0.55000000000000004">
      <c r="A104">
        <v>42.792194338850301</v>
      </c>
      <c r="B104" s="9">
        <v>962199.99055004097</v>
      </c>
      <c r="C104" s="9">
        <v>90.1446727387018</v>
      </c>
      <c r="D104" s="9">
        <v>163632.51387904299</v>
      </c>
      <c r="E104" s="9">
        <v>25572.8842079569</v>
      </c>
      <c r="F104" s="9">
        <v>5205.98048391885</v>
      </c>
      <c r="G104" s="9">
        <v>8559.2623937051994</v>
      </c>
      <c r="H104" s="9">
        <v>234.60091050722701</v>
      </c>
      <c r="I104" s="9">
        <v>1611.7540755934499</v>
      </c>
      <c r="J104" s="9">
        <v>0</v>
      </c>
      <c r="K104" s="9">
        <v>128.147176454527</v>
      </c>
      <c r="L104" s="9">
        <v>154.05109041350201</v>
      </c>
      <c r="M104" s="9">
        <v>678.95696091126899</v>
      </c>
      <c r="N104" s="9">
        <v>5862.2631252491101</v>
      </c>
      <c r="O104" s="9">
        <v>143.828634315925</v>
      </c>
      <c r="P104" s="9">
        <v>10</v>
      </c>
      <c r="Q104" s="9">
        <v>9067.1226243869805</v>
      </c>
      <c r="R104" s="9">
        <v>5421.2975924659204</v>
      </c>
      <c r="S104" s="9">
        <v>0</v>
      </c>
      <c r="T104" s="9">
        <v>377.24749038471998</v>
      </c>
      <c r="U104" s="9">
        <v>598.57163070756098</v>
      </c>
      <c r="V104" s="9">
        <v>10</v>
      </c>
      <c r="W104" s="9">
        <v>7989.4122066003802</v>
      </c>
    </row>
    <row r="105" spans="1:23" x14ac:dyDescent="0.55000000000000004">
      <c r="A105">
        <v>42.792194338850301</v>
      </c>
      <c r="B105" s="9">
        <v>962199.992629249</v>
      </c>
      <c r="C105" s="9">
        <v>90.144673556493103</v>
      </c>
      <c r="D105" s="9">
        <v>163632.515494561</v>
      </c>
      <c r="E105" s="9">
        <v>25572.884381662501</v>
      </c>
      <c r="F105" s="9">
        <v>5205.98039638927</v>
      </c>
      <c r="G105" s="9">
        <v>8559.2623937051994</v>
      </c>
      <c r="H105" s="9">
        <v>234.60088912696301</v>
      </c>
      <c r="I105" s="9">
        <v>1611.75404610381</v>
      </c>
      <c r="J105" s="9">
        <v>0</v>
      </c>
      <c r="K105" s="9">
        <v>128.14717172004401</v>
      </c>
      <c r="L105" s="9">
        <v>154.051076105768</v>
      </c>
      <c r="M105" s="9">
        <v>678.95697712347396</v>
      </c>
      <c r="N105" s="9">
        <v>5862.2630513858303</v>
      </c>
      <c r="O105" s="9">
        <v>143.82862643842901</v>
      </c>
      <c r="P105" s="9">
        <v>10</v>
      </c>
      <c r="Q105" s="9">
        <v>9067.1253898122195</v>
      </c>
      <c r="R105" s="9">
        <v>5421.2976159189702</v>
      </c>
      <c r="S105" s="9">
        <v>0</v>
      </c>
      <c r="T105" s="9">
        <v>377.24748416657002</v>
      </c>
      <c r="U105" s="9">
        <v>598.57164096350198</v>
      </c>
      <c r="V105" s="9">
        <v>10</v>
      </c>
      <c r="W105" s="9">
        <v>7989.4121042980896</v>
      </c>
    </row>
    <row r="106" spans="1:23" x14ac:dyDescent="0.55000000000000004">
      <c r="A106">
        <v>42.792194338850301</v>
      </c>
      <c r="B106" s="9">
        <v>962199.99052032095</v>
      </c>
      <c r="C106" s="9">
        <v>90.144674497599397</v>
      </c>
      <c r="D106" s="9">
        <v>163632.512792617</v>
      </c>
      <c r="E106" s="9">
        <v>25572.884065206701</v>
      </c>
      <c r="F106" s="9">
        <v>5205.9803986143297</v>
      </c>
      <c r="G106" s="9">
        <v>8559.2623937051994</v>
      </c>
      <c r="H106" s="9">
        <v>234.600894609043</v>
      </c>
      <c r="I106" s="9">
        <v>1611.75410335469</v>
      </c>
      <c r="J106" s="9">
        <v>0</v>
      </c>
      <c r="K106" s="9">
        <v>128.14716970954601</v>
      </c>
      <c r="L106" s="9">
        <v>154.05108527165601</v>
      </c>
      <c r="M106" s="9">
        <v>678.95695726195299</v>
      </c>
      <c r="N106" s="9">
        <v>5862.2631784479299</v>
      </c>
      <c r="O106" s="9">
        <v>143.82861531587301</v>
      </c>
      <c r="P106" s="9">
        <v>10</v>
      </c>
      <c r="Q106" s="9">
        <v>9067.1248257605002</v>
      </c>
      <c r="R106" s="9">
        <v>5421.2976596865701</v>
      </c>
      <c r="S106" s="9">
        <v>0</v>
      </c>
      <c r="T106" s="9">
        <v>377.24748384941302</v>
      </c>
      <c r="U106" s="9">
        <v>598.57160530871897</v>
      </c>
      <c r="V106" s="9">
        <v>10</v>
      </c>
      <c r="W106" s="9">
        <v>7989.4122872900398</v>
      </c>
    </row>
    <row r="107" spans="1:23" x14ac:dyDescent="0.55000000000000004">
      <c r="A107">
        <v>42.792194338850301</v>
      </c>
      <c r="B107" s="9">
        <v>962199.99259581999</v>
      </c>
      <c r="C107" s="9">
        <v>90.144672798803498</v>
      </c>
      <c r="D107" s="9">
        <v>163632.51453624401</v>
      </c>
      <c r="E107" s="9">
        <v>25572.884122680302</v>
      </c>
      <c r="F107" s="9">
        <v>5205.9803167752298</v>
      </c>
      <c r="G107" s="9">
        <v>8559.2623937051994</v>
      </c>
      <c r="H107" s="9">
        <v>234.600880492963</v>
      </c>
      <c r="I107" s="9">
        <v>1611.75404786133</v>
      </c>
      <c r="J107" s="9">
        <v>0</v>
      </c>
      <c r="K107" s="9">
        <v>128.14716527944799</v>
      </c>
      <c r="L107" s="9">
        <v>154.051087060589</v>
      </c>
      <c r="M107" s="9">
        <v>678.95699769114594</v>
      </c>
      <c r="N107" s="9">
        <v>5862.2630361086103</v>
      </c>
      <c r="O107" s="9">
        <v>143.828610418051</v>
      </c>
      <c r="P107" s="9">
        <v>10</v>
      </c>
      <c r="Q107" s="9">
        <v>9067.1243320839203</v>
      </c>
      <c r="R107" s="9">
        <v>5421.2976112819997</v>
      </c>
      <c r="S107" s="9">
        <v>0</v>
      </c>
      <c r="T107" s="9">
        <v>377.247531952884</v>
      </c>
      <c r="U107" s="9">
        <v>598.57168651442396</v>
      </c>
      <c r="V107" s="9">
        <v>10</v>
      </c>
      <c r="W107" s="9">
        <v>7989.4122644851504</v>
      </c>
    </row>
    <row r="108" spans="1:23" x14ac:dyDescent="0.55000000000000004">
      <c r="A108">
        <v>42.792194338850301</v>
      </c>
      <c r="B108" s="9">
        <v>962199.98559449601</v>
      </c>
      <c r="C108" s="9">
        <v>90.144672267849501</v>
      </c>
      <c r="D108" s="9">
        <v>163632.51741770501</v>
      </c>
      <c r="E108" s="9">
        <v>25572.884065932201</v>
      </c>
      <c r="F108" s="9">
        <v>5205.9804394197899</v>
      </c>
      <c r="G108" s="9">
        <v>8559.2623937051994</v>
      </c>
      <c r="H108" s="9">
        <v>234.60089291109</v>
      </c>
      <c r="I108" s="9">
        <v>1611.75407335963</v>
      </c>
      <c r="J108" s="9">
        <v>0</v>
      </c>
      <c r="K108" s="9">
        <v>128.147161939612</v>
      </c>
      <c r="L108" s="9">
        <v>154.051059390105</v>
      </c>
      <c r="M108" s="9">
        <v>678.95693783057004</v>
      </c>
      <c r="N108" s="9">
        <v>5862.2630465664497</v>
      </c>
      <c r="O108" s="9">
        <v>143.828610781316</v>
      </c>
      <c r="P108" s="9">
        <v>10</v>
      </c>
      <c r="Q108" s="9">
        <v>9067.1235529423502</v>
      </c>
      <c r="R108" s="9">
        <v>5421.2975446533701</v>
      </c>
      <c r="S108" s="9">
        <v>0</v>
      </c>
      <c r="T108" s="9">
        <v>377.24748982045099</v>
      </c>
      <c r="U108" s="9">
        <v>598.57165226224095</v>
      </c>
      <c r="V108" s="9">
        <v>10</v>
      </c>
      <c r="W108" s="9">
        <v>7989.4122575040101</v>
      </c>
    </row>
    <row r="109" spans="1:23" x14ac:dyDescent="0.55000000000000004">
      <c r="A109">
        <v>42.792194338850301</v>
      </c>
      <c r="B109" s="9">
        <v>962199.98871945299</v>
      </c>
      <c r="C109" s="9">
        <v>90.144675983337706</v>
      </c>
      <c r="D109" s="9">
        <v>163632.51640300101</v>
      </c>
      <c r="E109" s="9">
        <v>25572.884408936901</v>
      </c>
      <c r="F109" s="9">
        <v>5205.9805431615496</v>
      </c>
      <c r="G109" s="9">
        <v>8559.2623937051994</v>
      </c>
      <c r="H109" s="9">
        <v>234.600880420088</v>
      </c>
      <c r="I109" s="9">
        <v>1611.75409306296</v>
      </c>
      <c r="J109" s="9">
        <v>0</v>
      </c>
      <c r="K109" s="9">
        <v>128.14716852948101</v>
      </c>
      <c r="L109" s="9">
        <v>154.05108677023199</v>
      </c>
      <c r="M109" s="9">
        <v>678.95700380581604</v>
      </c>
      <c r="N109" s="9">
        <v>5862.26312049017</v>
      </c>
      <c r="O109" s="9">
        <v>143.828621694302</v>
      </c>
      <c r="P109" s="9">
        <v>10</v>
      </c>
      <c r="Q109" s="9">
        <v>9067.1233267894295</v>
      </c>
      <c r="R109" s="9">
        <v>5421.2974977180602</v>
      </c>
      <c r="S109" s="9">
        <v>0</v>
      </c>
      <c r="T109" s="9">
        <v>377.24745899950898</v>
      </c>
      <c r="U109" s="9">
        <v>598.57156618693205</v>
      </c>
      <c r="V109" s="9">
        <v>10</v>
      </c>
      <c r="W109" s="9">
        <v>7989.4121681521001</v>
      </c>
    </row>
    <row r="110" spans="1:23" x14ac:dyDescent="0.55000000000000004">
      <c r="A110">
        <v>42.792194338850301</v>
      </c>
      <c r="B110" s="9">
        <v>962200.00409031799</v>
      </c>
      <c r="C110" s="9">
        <v>90.144675153374806</v>
      </c>
      <c r="D110" s="9">
        <v>163632.51728568299</v>
      </c>
      <c r="E110" s="9">
        <v>25572.8843504381</v>
      </c>
      <c r="F110" s="9">
        <v>5205.9804510072499</v>
      </c>
      <c r="G110" s="9">
        <v>8559.2623937051994</v>
      </c>
      <c r="H110" s="9">
        <v>234.60087674952999</v>
      </c>
      <c r="I110" s="9">
        <v>1611.7540238291101</v>
      </c>
      <c r="J110" s="9">
        <v>0</v>
      </c>
      <c r="K110" s="9">
        <v>128.14716731174099</v>
      </c>
      <c r="L110" s="9">
        <v>154.05109652011799</v>
      </c>
      <c r="M110" s="9">
        <v>678.95697404755094</v>
      </c>
      <c r="N110" s="9">
        <v>5862.2631073312104</v>
      </c>
      <c r="O110" s="9">
        <v>143.82861728511099</v>
      </c>
      <c r="P110" s="9">
        <v>10</v>
      </c>
      <c r="Q110" s="9">
        <v>9067.1226472382405</v>
      </c>
      <c r="R110" s="9">
        <v>5421.29769096368</v>
      </c>
      <c r="S110" s="9">
        <v>0</v>
      </c>
      <c r="T110" s="9">
        <v>377.24749676947903</v>
      </c>
      <c r="U110" s="9">
        <v>598.57162753442799</v>
      </c>
      <c r="V110" s="9">
        <v>10</v>
      </c>
      <c r="W110" s="9">
        <v>7989.4122900121902</v>
      </c>
    </row>
    <row r="111" spans="1:23" x14ac:dyDescent="0.55000000000000004">
      <c r="A111">
        <v>42.792194338850301</v>
      </c>
      <c r="B111" s="9">
        <v>962199.99968882301</v>
      </c>
      <c r="C111" s="9">
        <v>90.144676911967494</v>
      </c>
      <c r="D111" s="9">
        <v>163632.519567268</v>
      </c>
      <c r="E111" s="9">
        <v>25572.884326480402</v>
      </c>
      <c r="F111" s="9">
        <v>5205.9804525450299</v>
      </c>
      <c r="G111" s="9">
        <v>8559.2623937051994</v>
      </c>
      <c r="H111" s="9">
        <v>234.60089899547</v>
      </c>
      <c r="I111" s="9">
        <v>1611.7540374903799</v>
      </c>
      <c r="J111" s="9">
        <v>0</v>
      </c>
      <c r="K111" s="9">
        <v>128.1471566635</v>
      </c>
      <c r="L111" s="9">
        <v>154.05108150291301</v>
      </c>
      <c r="M111" s="9">
        <v>678.95696996148797</v>
      </c>
      <c r="N111" s="9">
        <v>5862.2632210501797</v>
      </c>
      <c r="O111" s="9">
        <v>143.828628927164</v>
      </c>
      <c r="P111" s="9">
        <v>10</v>
      </c>
      <c r="Q111" s="9">
        <v>9067.1235654982193</v>
      </c>
      <c r="R111" s="9">
        <v>5421.2977419778599</v>
      </c>
      <c r="S111" s="9">
        <v>0</v>
      </c>
      <c r="T111" s="9">
        <v>377.24748836048502</v>
      </c>
      <c r="U111" s="9">
        <v>598.57166317500503</v>
      </c>
      <c r="V111" s="9">
        <v>10</v>
      </c>
      <c r="W111" s="9">
        <v>7989.4122153340604</v>
      </c>
    </row>
    <row r="112" spans="1:23" x14ac:dyDescent="0.55000000000000004">
      <c r="A112">
        <v>42.792194338850301</v>
      </c>
      <c r="B112" s="9">
        <v>962199.99619152595</v>
      </c>
      <c r="C112" s="9">
        <v>90.144675121027802</v>
      </c>
      <c r="D112" s="9">
        <v>163632.51804509899</v>
      </c>
      <c r="E112" s="9">
        <v>25572.884404326702</v>
      </c>
      <c r="F112" s="9">
        <v>5205.9804073192599</v>
      </c>
      <c r="G112" s="9">
        <v>8559.2623937051994</v>
      </c>
      <c r="H112" s="9">
        <v>234.600894780141</v>
      </c>
      <c r="I112" s="9">
        <v>1611.7540608797799</v>
      </c>
      <c r="J112" s="9">
        <v>0</v>
      </c>
      <c r="K112" s="9">
        <v>128.14716280744199</v>
      </c>
      <c r="L112" s="9">
        <v>154.051073942351</v>
      </c>
      <c r="M112" s="9">
        <v>678.95694013378898</v>
      </c>
      <c r="N112" s="9">
        <v>5862.2631657574802</v>
      </c>
      <c r="O112" s="9">
        <v>143.828616936054</v>
      </c>
      <c r="P112" s="9">
        <v>10</v>
      </c>
      <c r="Q112" s="9">
        <v>9067.1224160505299</v>
      </c>
      <c r="R112" s="9">
        <v>5421.2975580314696</v>
      </c>
      <c r="S112" s="9">
        <v>0</v>
      </c>
      <c r="T112" s="9">
        <v>377.24753993484802</v>
      </c>
      <c r="U112" s="9">
        <v>598.57170208953096</v>
      </c>
      <c r="V112" s="9">
        <v>10</v>
      </c>
      <c r="W112" s="9">
        <v>7989.4123561690103</v>
      </c>
    </row>
    <row r="113" spans="1:23" x14ac:dyDescent="0.55000000000000004">
      <c r="A113">
        <v>42.792194338850301</v>
      </c>
      <c r="B113" s="9">
        <v>962199.98773022206</v>
      </c>
      <c r="C113" s="9">
        <v>90.144675226261896</v>
      </c>
      <c r="D113" s="9">
        <v>163632.51820317699</v>
      </c>
      <c r="E113" s="9">
        <v>25572.884180646899</v>
      </c>
      <c r="F113" s="9">
        <v>5205.9803997656199</v>
      </c>
      <c r="G113" s="9">
        <v>8559.2623937051994</v>
      </c>
      <c r="H113" s="9">
        <v>234.60090154754101</v>
      </c>
      <c r="I113" s="9">
        <v>1611.75404369028</v>
      </c>
      <c r="J113" s="9">
        <v>0</v>
      </c>
      <c r="K113" s="9">
        <v>128.14715995767699</v>
      </c>
      <c r="L113" s="9">
        <v>154.051072838772</v>
      </c>
      <c r="M113" s="9">
        <v>678.95695348950903</v>
      </c>
      <c r="N113" s="9">
        <v>5862.26277789304</v>
      </c>
      <c r="O113" s="9">
        <v>143.82863196563</v>
      </c>
      <c r="P113" s="9">
        <v>10</v>
      </c>
      <c r="Q113" s="9">
        <v>9067.1233159859294</v>
      </c>
      <c r="R113" s="9">
        <v>5421.2974658675403</v>
      </c>
      <c r="S113" s="9">
        <v>0</v>
      </c>
      <c r="T113" s="9">
        <v>377.24749751450503</v>
      </c>
      <c r="U113" s="9">
        <v>598.57161999726804</v>
      </c>
      <c r="V113" s="9">
        <v>10</v>
      </c>
      <c r="W113" s="9">
        <v>7989.4124568603402</v>
      </c>
    </row>
    <row r="114" spans="1:23" x14ac:dyDescent="0.55000000000000004">
      <c r="A114">
        <v>42.792194338850301</v>
      </c>
      <c r="B114" s="9">
        <v>962199.99800113298</v>
      </c>
      <c r="C114" s="9">
        <v>90.144673038204502</v>
      </c>
      <c r="D114" s="9">
        <v>163632.51788659801</v>
      </c>
      <c r="E114" s="9">
        <v>25572.884197028499</v>
      </c>
      <c r="F114" s="9">
        <v>5205.9804516639297</v>
      </c>
      <c r="G114" s="9">
        <v>8559.2623937051994</v>
      </c>
      <c r="H114" s="9">
        <v>234.600887830185</v>
      </c>
      <c r="I114" s="9">
        <v>1611.7540695029099</v>
      </c>
      <c r="J114" s="9">
        <v>0</v>
      </c>
      <c r="K114" s="9">
        <v>128.147171657792</v>
      </c>
      <c r="L114" s="9">
        <v>154.05108376755001</v>
      </c>
      <c r="M114" s="9">
        <v>678.95695831348996</v>
      </c>
      <c r="N114" s="9">
        <v>5862.2631021466404</v>
      </c>
      <c r="O114" s="9">
        <v>143.82863457628201</v>
      </c>
      <c r="P114" s="9">
        <v>10</v>
      </c>
      <c r="Q114" s="9">
        <v>9067.1235523737105</v>
      </c>
      <c r="R114" s="9">
        <v>5421.2976683902698</v>
      </c>
      <c r="S114" s="9">
        <v>0</v>
      </c>
      <c r="T114" s="9">
        <v>377.24750112358203</v>
      </c>
      <c r="U114" s="9">
        <v>598.57166127088396</v>
      </c>
      <c r="V114" s="9">
        <v>10</v>
      </c>
      <c r="W114" s="9">
        <v>7989.4125049051099</v>
      </c>
    </row>
    <row r="115" spans="1:23" x14ac:dyDescent="0.55000000000000004">
      <c r="A115">
        <v>42.792194338850202</v>
      </c>
      <c r="B115" s="9">
        <v>962199.98669012496</v>
      </c>
      <c r="C115" s="9">
        <v>90.144674691808703</v>
      </c>
      <c r="D115" s="9">
        <v>163632.515869013</v>
      </c>
      <c r="E115" s="9">
        <v>25572.884415011002</v>
      </c>
      <c r="F115" s="9">
        <v>5205.98047330182</v>
      </c>
      <c r="G115" s="9">
        <v>8559.2623937051994</v>
      </c>
      <c r="H115" s="9">
        <v>234.600902569292</v>
      </c>
      <c r="I115" s="9">
        <v>1611.75409125999</v>
      </c>
      <c r="J115" s="9">
        <v>0</v>
      </c>
      <c r="K115" s="9">
        <v>128.14715440675201</v>
      </c>
      <c r="L115" s="9">
        <v>154.05107204193001</v>
      </c>
      <c r="M115" s="9">
        <v>678.95696197326299</v>
      </c>
      <c r="N115" s="9">
        <v>5862.26294694428</v>
      </c>
      <c r="O115" s="9">
        <v>143.82862914747801</v>
      </c>
      <c r="P115" s="9">
        <v>10</v>
      </c>
      <c r="Q115" s="9">
        <v>9067.1248185931108</v>
      </c>
      <c r="R115" s="9">
        <v>5421.2975595540302</v>
      </c>
      <c r="S115" s="9">
        <v>0</v>
      </c>
      <c r="T115" s="9">
        <v>377.24749361278799</v>
      </c>
      <c r="U115" s="9">
        <v>598.57162077062799</v>
      </c>
      <c r="V115" s="9">
        <v>10</v>
      </c>
      <c r="W115" s="9">
        <v>7989.4121934227896</v>
      </c>
    </row>
    <row r="116" spans="1:23" x14ac:dyDescent="0.55000000000000004">
      <c r="A116">
        <v>42.792194338850301</v>
      </c>
      <c r="B116" s="9">
        <v>962199.99389521196</v>
      </c>
      <c r="C116" s="9">
        <v>90.144675947437193</v>
      </c>
      <c r="D116" s="9">
        <v>163632.515393376</v>
      </c>
      <c r="E116" s="9">
        <v>25572.884487670501</v>
      </c>
      <c r="F116" s="9">
        <v>5205.9803320376504</v>
      </c>
      <c r="G116" s="9">
        <v>8559.2623937051994</v>
      </c>
      <c r="H116" s="9">
        <v>234.60089924012399</v>
      </c>
      <c r="I116" s="9">
        <v>1611.7540865123101</v>
      </c>
      <c r="J116" s="9">
        <v>0</v>
      </c>
      <c r="K116" s="9">
        <v>128.147162311751</v>
      </c>
      <c r="L116" s="9">
        <v>154.05109257756399</v>
      </c>
      <c r="M116" s="9">
        <v>678.956997909959</v>
      </c>
      <c r="N116" s="9">
        <v>5862.2629084132896</v>
      </c>
      <c r="O116" s="9">
        <v>143.828633133643</v>
      </c>
      <c r="P116" s="9">
        <v>10</v>
      </c>
      <c r="Q116" s="9">
        <v>9067.1236267937802</v>
      </c>
      <c r="R116" s="9">
        <v>5421.2973840834102</v>
      </c>
      <c r="S116" s="9">
        <v>0</v>
      </c>
      <c r="T116" s="9">
        <v>377.247542906305</v>
      </c>
      <c r="U116" s="9">
        <v>598.57170869734796</v>
      </c>
      <c r="V116" s="9">
        <v>10</v>
      </c>
      <c r="W116" s="9">
        <v>7989.4121725247996</v>
      </c>
    </row>
    <row r="117" spans="1:23" x14ac:dyDescent="0.55000000000000004">
      <c r="A117">
        <v>42.792194338850301</v>
      </c>
      <c r="B117" s="9">
        <v>962199.99611917103</v>
      </c>
      <c r="C117" s="9">
        <v>90.144675547317206</v>
      </c>
      <c r="D117" s="9">
        <v>163632.51314711501</v>
      </c>
      <c r="E117" s="9">
        <v>25572.884291438299</v>
      </c>
      <c r="F117" s="9">
        <v>5205.9805336520103</v>
      </c>
      <c r="G117" s="9">
        <v>8559.2623937051994</v>
      </c>
      <c r="H117" s="9">
        <v>234.60087932499599</v>
      </c>
      <c r="I117" s="9">
        <v>1611.7540666677201</v>
      </c>
      <c r="J117" s="9">
        <v>0</v>
      </c>
      <c r="K117" s="9">
        <v>128.14716174740599</v>
      </c>
      <c r="L117" s="9">
        <v>154.05107487124499</v>
      </c>
      <c r="M117" s="9">
        <v>678.956964168176</v>
      </c>
      <c r="N117" s="9">
        <v>5862.2631159592602</v>
      </c>
      <c r="O117" s="9">
        <v>143.82861050707601</v>
      </c>
      <c r="P117" s="9">
        <v>10</v>
      </c>
      <c r="Q117" s="9">
        <v>9067.1246361036301</v>
      </c>
      <c r="R117" s="9">
        <v>5421.2976220219898</v>
      </c>
      <c r="S117" s="9">
        <v>0</v>
      </c>
      <c r="T117" s="9">
        <v>377.24747650974803</v>
      </c>
      <c r="U117" s="9">
        <v>598.57160616965302</v>
      </c>
      <c r="V117" s="9">
        <v>10</v>
      </c>
      <c r="W117" s="9">
        <v>7989.4121489317904</v>
      </c>
    </row>
    <row r="118" spans="1:23" x14ac:dyDescent="0.55000000000000004">
      <c r="A118">
        <v>42.792194338850301</v>
      </c>
      <c r="B118" s="9">
        <v>962199.99489360698</v>
      </c>
      <c r="C118" s="9">
        <v>90.144675241011001</v>
      </c>
      <c r="D118" s="9">
        <v>163632.51989087401</v>
      </c>
      <c r="E118" s="9">
        <v>25572.884314522002</v>
      </c>
      <c r="F118" s="9">
        <v>5205.9804883253701</v>
      </c>
      <c r="G118" s="9">
        <v>8559.2623937051994</v>
      </c>
      <c r="H118" s="9">
        <v>234.600890463148</v>
      </c>
      <c r="I118" s="9">
        <v>1611.75408605333</v>
      </c>
      <c r="J118" s="9">
        <v>0</v>
      </c>
      <c r="K118" s="9">
        <v>128.14717461092999</v>
      </c>
      <c r="L118" s="9">
        <v>154.05108413521199</v>
      </c>
      <c r="M118" s="9">
        <v>678.95694189221399</v>
      </c>
      <c r="N118" s="9">
        <v>5862.2630417711898</v>
      </c>
      <c r="O118" s="9">
        <v>143.82863501606201</v>
      </c>
      <c r="P118" s="9">
        <v>10</v>
      </c>
      <c r="Q118" s="9">
        <v>9067.1240770751992</v>
      </c>
      <c r="R118" s="9">
        <v>5421.2974991115298</v>
      </c>
      <c r="S118" s="9">
        <v>0</v>
      </c>
      <c r="T118" s="9">
        <v>377.24748375202398</v>
      </c>
      <c r="U118" s="9">
        <v>598.57161015323902</v>
      </c>
      <c r="V118" s="9">
        <v>10</v>
      </c>
      <c r="W118" s="9">
        <v>7989.41277443729</v>
      </c>
    </row>
    <row r="119" spans="1:23" x14ac:dyDescent="0.55000000000000004">
      <c r="A119">
        <v>42.792194338850301</v>
      </c>
      <c r="B119" s="9">
        <v>962199.99988625303</v>
      </c>
      <c r="C119" s="9">
        <v>90.1446747628829</v>
      </c>
      <c r="D119" s="9">
        <v>163632.516009407</v>
      </c>
      <c r="E119" s="9">
        <v>25572.884354325899</v>
      </c>
      <c r="F119" s="9">
        <v>5205.9804354691896</v>
      </c>
      <c r="G119" s="9">
        <v>8559.2623937051994</v>
      </c>
      <c r="H119" s="9">
        <v>234.60089726657301</v>
      </c>
      <c r="I119" s="9">
        <v>1611.75412028611</v>
      </c>
      <c r="J119" s="9">
        <v>0</v>
      </c>
      <c r="K119" s="9">
        <v>128.14716478956501</v>
      </c>
      <c r="L119" s="9">
        <v>154.051069322763</v>
      </c>
      <c r="M119" s="9">
        <v>678.95697133082399</v>
      </c>
      <c r="N119" s="9">
        <v>5862.2631377757698</v>
      </c>
      <c r="O119" s="9">
        <v>143.828630202379</v>
      </c>
      <c r="P119" s="9">
        <v>10</v>
      </c>
      <c r="Q119" s="9">
        <v>9067.1233476795405</v>
      </c>
      <c r="R119" s="9">
        <v>5421.2975916093501</v>
      </c>
      <c r="S119" s="9">
        <v>0</v>
      </c>
      <c r="T119" s="9">
        <v>377.247494756913</v>
      </c>
      <c r="U119" s="9">
        <v>598.57166260853103</v>
      </c>
      <c r="V119" s="9">
        <v>10</v>
      </c>
      <c r="W119" s="9">
        <v>7989.4121350144396</v>
      </c>
    </row>
    <row r="120" spans="1:23" x14ac:dyDescent="0.55000000000000004">
      <c r="A120">
        <v>42.792194338850301</v>
      </c>
      <c r="B120" s="9">
        <v>962199.99529964104</v>
      </c>
      <c r="C120" s="9">
        <v>90.144677256604595</v>
      </c>
      <c r="D120" s="9">
        <v>163632.517334042</v>
      </c>
      <c r="E120" s="9">
        <v>25572.884313718601</v>
      </c>
      <c r="F120" s="9">
        <v>5205.9805185094801</v>
      </c>
      <c r="G120" s="9">
        <v>8559.2623937051994</v>
      </c>
      <c r="H120" s="9">
        <v>234.60088411269001</v>
      </c>
      <c r="I120" s="9">
        <v>1611.7540779517799</v>
      </c>
      <c r="J120" s="9">
        <v>0</v>
      </c>
      <c r="K120" s="9">
        <v>128.147159270397</v>
      </c>
      <c r="L120" s="9">
        <v>154.051075608362</v>
      </c>
      <c r="M120" s="9">
        <v>678.95696381652294</v>
      </c>
      <c r="N120" s="9">
        <v>5862.2630608510999</v>
      </c>
      <c r="O120" s="9">
        <v>143.828627356331</v>
      </c>
      <c r="P120" s="9">
        <v>10</v>
      </c>
      <c r="Q120" s="9">
        <v>9067.1217868663298</v>
      </c>
      <c r="R120" s="9">
        <v>5421.2975966266004</v>
      </c>
      <c r="S120" s="9">
        <v>0</v>
      </c>
      <c r="T120" s="9">
        <v>377.24752723030201</v>
      </c>
      <c r="U120" s="9">
        <v>598.57166111789695</v>
      </c>
      <c r="V120" s="9">
        <v>10</v>
      </c>
      <c r="W120" s="9">
        <v>7989.41229495263</v>
      </c>
    </row>
    <row r="121" spans="1:23" x14ac:dyDescent="0.55000000000000004">
      <c r="A121">
        <v>42.792194338850301</v>
      </c>
      <c r="B121" s="9">
        <v>962199.98712216504</v>
      </c>
      <c r="C121" s="9">
        <v>90.144671770716798</v>
      </c>
      <c r="D121" s="9">
        <v>163632.520083123</v>
      </c>
      <c r="E121" s="9">
        <v>25572.884016652999</v>
      </c>
      <c r="F121" s="9">
        <v>5205.9804210258699</v>
      </c>
      <c r="G121" s="9">
        <v>8559.2623937051994</v>
      </c>
      <c r="H121" s="9">
        <v>234.600890358275</v>
      </c>
      <c r="I121" s="9">
        <v>1611.7540619057499</v>
      </c>
      <c r="J121" s="9">
        <v>0</v>
      </c>
      <c r="K121" s="9">
        <v>128.14716962269199</v>
      </c>
      <c r="L121" s="9">
        <v>154.05107792692201</v>
      </c>
      <c r="M121" s="9">
        <v>678.95696610954803</v>
      </c>
      <c r="N121" s="9">
        <v>5862.26315297171</v>
      </c>
      <c r="O121" s="9">
        <v>143.82862340292601</v>
      </c>
      <c r="P121" s="9">
        <v>10</v>
      </c>
      <c r="Q121" s="9">
        <v>9067.1238062612792</v>
      </c>
      <c r="R121" s="9">
        <v>5421.2976687950304</v>
      </c>
      <c r="S121" s="9">
        <v>0</v>
      </c>
      <c r="T121" s="9">
        <v>377.24751739405502</v>
      </c>
      <c r="U121" s="9">
        <v>598.57165712918504</v>
      </c>
      <c r="V121" s="9">
        <v>10</v>
      </c>
      <c r="W121" s="9">
        <v>7989.41207629788</v>
      </c>
    </row>
    <row r="122" spans="1:23" x14ac:dyDescent="0.55000000000000004">
      <c r="A122">
        <v>42.792194338850301</v>
      </c>
      <c r="B122" s="9">
        <v>962199.99850259698</v>
      </c>
      <c r="C122" s="9">
        <v>90.144672182163703</v>
      </c>
      <c r="D122" s="9">
        <v>163632.51566311301</v>
      </c>
      <c r="E122" s="9">
        <v>25572.884416177199</v>
      </c>
      <c r="F122" s="9">
        <v>5205.9804938793995</v>
      </c>
      <c r="G122" s="9">
        <v>8559.2623937051994</v>
      </c>
      <c r="H122" s="9">
        <v>234.600894774495</v>
      </c>
      <c r="I122" s="9">
        <v>1611.7540566073601</v>
      </c>
      <c r="J122" s="9">
        <v>0</v>
      </c>
      <c r="K122" s="9">
        <v>128.14715944091199</v>
      </c>
      <c r="L122" s="9">
        <v>154.05108368330599</v>
      </c>
      <c r="M122" s="9">
        <v>678.95699130225103</v>
      </c>
      <c r="N122" s="9">
        <v>5862.2632039160799</v>
      </c>
      <c r="O122" s="9">
        <v>143.82860895102101</v>
      </c>
      <c r="P122" s="9">
        <v>10</v>
      </c>
      <c r="Q122" s="9">
        <v>9067.1239509728293</v>
      </c>
      <c r="R122" s="9">
        <v>5421.2976622660199</v>
      </c>
      <c r="S122" s="9">
        <v>0</v>
      </c>
      <c r="T122" s="9">
        <v>377.24752993668199</v>
      </c>
      <c r="U122" s="9">
        <v>598.57168431211596</v>
      </c>
      <c r="V122" s="9">
        <v>10</v>
      </c>
      <c r="W122" s="9">
        <v>7989.4121630086702</v>
      </c>
    </row>
    <row r="123" spans="1:23" x14ac:dyDescent="0.55000000000000004">
      <c r="A123">
        <v>42.792194338850301</v>
      </c>
      <c r="B123" s="9">
        <v>962199.99731266801</v>
      </c>
      <c r="C123" s="9">
        <v>90.144676038606903</v>
      </c>
      <c r="D123" s="9">
        <v>163632.52326948501</v>
      </c>
      <c r="E123" s="9">
        <v>25572.884371900898</v>
      </c>
      <c r="F123" s="9">
        <v>5205.9804306823198</v>
      </c>
      <c r="G123" s="9">
        <v>8559.2623937051994</v>
      </c>
      <c r="H123" s="9">
        <v>234.60089604326501</v>
      </c>
      <c r="I123" s="9">
        <v>1611.7540226431699</v>
      </c>
      <c r="J123" s="9">
        <v>0</v>
      </c>
      <c r="K123" s="9">
        <v>128.14716503101999</v>
      </c>
      <c r="L123" s="9">
        <v>154.05106985623701</v>
      </c>
      <c r="M123" s="9">
        <v>678.95694118499296</v>
      </c>
      <c r="N123" s="9">
        <v>5862.2629717414402</v>
      </c>
      <c r="O123" s="9">
        <v>143.82862069922101</v>
      </c>
      <c r="P123" s="9">
        <v>10</v>
      </c>
      <c r="Q123" s="9">
        <v>9067.1208551429208</v>
      </c>
      <c r="R123" s="9">
        <v>5421.2974514718899</v>
      </c>
      <c r="S123" s="9">
        <v>0</v>
      </c>
      <c r="T123" s="9">
        <v>377.24748166578598</v>
      </c>
      <c r="U123" s="9">
        <v>598.57163268883903</v>
      </c>
      <c r="V123" s="9">
        <v>10</v>
      </c>
      <c r="W123" s="9">
        <v>7989.4126567875101</v>
      </c>
    </row>
    <row r="124" spans="1:23" x14ac:dyDescent="0.55000000000000004">
      <c r="A124">
        <v>42.792194338850301</v>
      </c>
      <c r="B124" s="9">
        <v>962199.99719570496</v>
      </c>
      <c r="C124" s="9">
        <v>90.144674622974904</v>
      </c>
      <c r="D124" s="9">
        <v>163632.51655097099</v>
      </c>
      <c r="E124" s="9">
        <v>25572.8846603413</v>
      </c>
      <c r="F124" s="9">
        <v>5205.9804459305597</v>
      </c>
      <c r="G124" s="9">
        <v>8559.2623937051994</v>
      </c>
      <c r="H124" s="9">
        <v>234.60088934926799</v>
      </c>
      <c r="I124" s="9">
        <v>1611.75408386341</v>
      </c>
      <c r="J124" s="9">
        <v>0</v>
      </c>
      <c r="K124" s="9">
        <v>128.14715539847401</v>
      </c>
      <c r="L124" s="9">
        <v>154.05108943854901</v>
      </c>
      <c r="M124" s="9">
        <v>678.95696908050502</v>
      </c>
      <c r="N124" s="9">
        <v>5862.2628745291804</v>
      </c>
      <c r="O124" s="9">
        <v>143.828628006511</v>
      </c>
      <c r="P124" s="9">
        <v>10</v>
      </c>
      <c r="Q124" s="9">
        <v>9067.1224880655609</v>
      </c>
      <c r="R124" s="9">
        <v>5421.2973701914498</v>
      </c>
      <c r="S124" s="9">
        <v>0</v>
      </c>
      <c r="T124" s="9">
        <v>377.24746216543099</v>
      </c>
      <c r="U124" s="9">
        <v>598.57159812571399</v>
      </c>
      <c r="V124" s="9">
        <v>10</v>
      </c>
      <c r="W124" s="9">
        <v>7989.4125435371398</v>
      </c>
    </row>
    <row r="125" spans="1:23" x14ac:dyDescent="0.55000000000000004">
      <c r="A125">
        <v>42.792194338850301</v>
      </c>
      <c r="B125" s="9">
        <v>962199.99629722501</v>
      </c>
      <c r="C125" s="9">
        <v>90.144672560724899</v>
      </c>
      <c r="D125" s="9">
        <v>163632.512207964</v>
      </c>
      <c r="E125" s="9">
        <v>25572.884364870799</v>
      </c>
      <c r="F125" s="9">
        <v>5205.9805534158504</v>
      </c>
      <c r="G125" s="9">
        <v>8559.2623937051994</v>
      </c>
      <c r="H125" s="9">
        <v>234.600892770576</v>
      </c>
      <c r="I125" s="9">
        <v>1611.7540926249801</v>
      </c>
      <c r="J125" s="9">
        <v>0</v>
      </c>
      <c r="K125" s="9">
        <v>128.14716947658701</v>
      </c>
      <c r="L125" s="9">
        <v>154.05107614056399</v>
      </c>
      <c r="M125" s="9">
        <v>678.95696408957303</v>
      </c>
      <c r="N125" s="9">
        <v>5862.2630558340597</v>
      </c>
      <c r="O125" s="9">
        <v>143.82862444276199</v>
      </c>
      <c r="P125" s="9">
        <v>10</v>
      </c>
      <c r="Q125" s="9">
        <v>9067.1254311274406</v>
      </c>
      <c r="R125" s="9">
        <v>5421.2975153631496</v>
      </c>
      <c r="S125" s="9">
        <v>0</v>
      </c>
      <c r="T125" s="9">
        <v>377.24747562810302</v>
      </c>
      <c r="U125" s="9">
        <v>598.57161938647698</v>
      </c>
      <c r="V125" s="9">
        <v>10</v>
      </c>
      <c r="W125" s="9">
        <v>7989.4124849345799</v>
      </c>
    </row>
    <row r="126" spans="1:23" x14ac:dyDescent="0.55000000000000004">
      <c r="A126">
        <v>42.792194338850301</v>
      </c>
      <c r="B126" s="9">
        <v>962199.99509716302</v>
      </c>
      <c r="C126" s="9">
        <v>90.144675835419704</v>
      </c>
      <c r="D126" s="9">
        <v>163632.51559318099</v>
      </c>
      <c r="E126" s="9">
        <v>25572.884240257499</v>
      </c>
      <c r="F126" s="9">
        <v>5205.9805010982</v>
      </c>
      <c r="G126" s="9">
        <v>8559.2623937051994</v>
      </c>
      <c r="H126" s="9">
        <v>234.60089205692199</v>
      </c>
      <c r="I126" s="9">
        <v>1611.7541332733799</v>
      </c>
      <c r="J126" s="9">
        <v>0</v>
      </c>
      <c r="K126" s="9">
        <v>128.14715863534701</v>
      </c>
      <c r="L126" s="9">
        <v>154.05108733818</v>
      </c>
      <c r="M126" s="9">
        <v>678.95698856484103</v>
      </c>
      <c r="N126" s="9">
        <v>5862.2631044580603</v>
      </c>
      <c r="O126" s="9">
        <v>143.828607300074</v>
      </c>
      <c r="P126" s="9">
        <v>10</v>
      </c>
      <c r="Q126" s="9">
        <v>9067.1243420489809</v>
      </c>
      <c r="R126" s="9">
        <v>5421.2977035163303</v>
      </c>
      <c r="S126" s="9">
        <v>0</v>
      </c>
      <c r="T126" s="9">
        <v>377.24746325730399</v>
      </c>
      <c r="U126" s="9">
        <v>598.57159300981903</v>
      </c>
      <c r="V126" s="9">
        <v>10</v>
      </c>
      <c r="W126" s="9">
        <v>7989.4119463042898</v>
      </c>
    </row>
    <row r="127" spans="1:23" x14ac:dyDescent="0.55000000000000004">
      <c r="A127">
        <v>42.792194338850301</v>
      </c>
      <c r="B127" s="9">
        <v>962199.97381094098</v>
      </c>
      <c r="C127" s="9">
        <v>90.144672255284505</v>
      </c>
      <c r="D127" s="9">
        <v>163632.51567030599</v>
      </c>
      <c r="E127" s="9">
        <v>25572.8843114546</v>
      </c>
      <c r="F127" s="9">
        <v>5205.9804795666896</v>
      </c>
      <c r="G127" s="9">
        <v>8559.2623937051994</v>
      </c>
      <c r="H127" s="9">
        <v>234.60088392110401</v>
      </c>
      <c r="I127" s="9">
        <v>1611.7540454746099</v>
      </c>
      <c r="J127" s="9">
        <v>0</v>
      </c>
      <c r="K127" s="9">
        <v>128.14717447480299</v>
      </c>
      <c r="L127" s="9">
        <v>154.05107427604</v>
      </c>
      <c r="M127" s="9">
        <v>678.95697478994703</v>
      </c>
      <c r="N127" s="9">
        <v>5862.2631353851402</v>
      </c>
      <c r="O127" s="9">
        <v>143.828624360981</v>
      </c>
      <c r="P127" s="9">
        <v>10</v>
      </c>
      <c r="Q127" s="9">
        <v>9067.1253412002206</v>
      </c>
      <c r="R127" s="9">
        <v>5421.2974865193601</v>
      </c>
      <c r="S127" s="9">
        <v>0</v>
      </c>
      <c r="T127" s="9">
        <v>377.247462127863</v>
      </c>
      <c r="U127" s="9">
        <v>598.57156551567505</v>
      </c>
      <c r="V127" s="9">
        <v>10</v>
      </c>
      <c r="W127" s="9">
        <v>7989.4119667855502</v>
      </c>
    </row>
    <row r="128" spans="1:23" x14ac:dyDescent="0.55000000000000004">
      <c r="A128">
        <v>42.792194338850301</v>
      </c>
      <c r="B128" s="9">
        <v>962199.97691550304</v>
      </c>
      <c r="C128" s="9">
        <v>90.144674489938794</v>
      </c>
      <c r="D128" s="9">
        <v>163632.51096323199</v>
      </c>
      <c r="E128" s="9">
        <v>25572.884274911601</v>
      </c>
      <c r="F128" s="9">
        <v>5205.9805506991197</v>
      </c>
      <c r="G128" s="9">
        <v>8559.2623937051994</v>
      </c>
      <c r="H128" s="9">
        <v>234.600886521559</v>
      </c>
      <c r="I128" s="9">
        <v>1611.75407660835</v>
      </c>
      <c r="J128" s="9">
        <v>0</v>
      </c>
      <c r="K128" s="9">
        <v>128.147166965981</v>
      </c>
      <c r="L128" s="9">
        <v>154.05109004897599</v>
      </c>
      <c r="M128" s="9">
        <v>678.95695246127298</v>
      </c>
      <c r="N128" s="9">
        <v>5862.2631572311702</v>
      </c>
      <c r="O128" s="9">
        <v>143.82863463458699</v>
      </c>
      <c r="P128" s="9">
        <v>10</v>
      </c>
      <c r="Q128" s="9">
        <v>9067.1260101038006</v>
      </c>
      <c r="R128" s="9">
        <v>5421.29775758917</v>
      </c>
      <c r="S128" s="9">
        <v>0</v>
      </c>
      <c r="T128" s="9">
        <v>377.24744410371198</v>
      </c>
      <c r="U128" s="9">
        <v>598.57159598106296</v>
      </c>
      <c r="V128" s="9">
        <v>10</v>
      </c>
      <c r="W128" s="9">
        <v>7989.41168442054</v>
      </c>
    </row>
    <row r="129" spans="1:23" x14ac:dyDescent="0.55000000000000004">
      <c r="A129">
        <v>42.792194338850301</v>
      </c>
      <c r="B129" s="9">
        <v>962200.00032419804</v>
      </c>
      <c r="C129" s="9">
        <v>90.144673934832298</v>
      </c>
      <c r="D129" s="9">
        <v>163632.522561177</v>
      </c>
      <c r="E129" s="9">
        <v>25572.884353909401</v>
      </c>
      <c r="F129" s="9">
        <v>5205.9805051672402</v>
      </c>
      <c r="G129" s="9">
        <v>8559.2623937051994</v>
      </c>
      <c r="H129" s="9">
        <v>234.60089708413301</v>
      </c>
      <c r="I129" s="9">
        <v>1611.7540313273</v>
      </c>
      <c r="J129" s="9">
        <v>0</v>
      </c>
      <c r="K129" s="9">
        <v>128.14716947374799</v>
      </c>
      <c r="L129" s="9">
        <v>154.05107246037201</v>
      </c>
      <c r="M129" s="9">
        <v>678.95697969208504</v>
      </c>
      <c r="N129" s="9">
        <v>5862.2629462936702</v>
      </c>
      <c r="O129" s="9">
        <v>143.82861840926</v>
      </c>
      <c r="P129" s="9">
        <v>10</v>
      </c>
      <c r="Q129" s="9">
        <v>9067.1221312461003</v>
      </c>
      <c r="R129" s="9">
        <v>5421.2974986769505</v>
      </c>
      <c r="S129" s="9">
        <v>0</v>
      </c>
      <c r="T129" s="9">
        <v>377.24749040707798</v>
      </c>
      <c r="U129" s="9">
        <v>598.57164387290402</v>
      </c>
      <c r="V129" s="9">
        <v>10</v>
      </c>
      <c r="W129" s="9">
        <v>7989.41263992122</v>
      </c>
    </row>
    <row r="130" spans="1:23" x14ac:dyDescent="0.55000000000000004">
      <c r="A130">
        <v>42.792194338850301</v>
      </c>
      <c r="B130" s="9">
        <v>962199.98983512004</v>
      </c>
      <c r="C130" s="9">
        <v>90.144674265271107</v>
      </c>
      <c r="D130" s="9">
        <v>163632.51632292499</v>
      </c>
      <c r="E130" s="9">
        <v>25572.884323906099</v>
      </c>
      <c r="F130" s="9">
        <v>5205.9804471376201</v>
      </c>
      <c r="G130" s="9">
        <v>8559.2623937051994</v>
      </c>
      <c r="H130" s="9">
        <v>234.60089058078</v>
      </c>
      <c r="I130" s="9">
        <v>1611.7541059442799</v>
      </c>
      <c r="J130" s="9">
        <v>0</v>
      </c>
      <c r="K130" s="9">
        <v>128.147163556599</v>
      </c>
      <c r="L130" s="9">
        <v>154.05109222029</v>
      </c>
      <c r="M130" s="9">
        <v>678.95698969646196</v>
      </c>
      <c r="N130" s="9">
        <v>5862.2630531697996</v>
      </c>
      <c r="O130" s="9">
        <v>143.82861674260101</v>
      </c>
      <c r="P130" s="9">
        <v>10</v>
      </c>
      <c r="Q130" s="9">
        <v>9067.1228821516306</v>
      </c>
      <c r="R130" s="9">
        <v>5421.29754968826</v>
      </c>
      <c r="S130" s="9">
        <v>0</v>
      </c>
      <c r="T130" s="9">
        <v>377.24751610743903</v>
      </c>
      <c r="U130" s="9">
        <v>598.57166055280004</v>
      </c>
      <c r="V130" s="9">
        <v>10</v>
      </c>
      <c r="W130" s="9">
        <v>7989.4121477519202</v>
      </c>
    </row>
    <row r="131" spans="1:23" x14ac:dyDescent="0.55000000000000004">
      <c r="A131">
        <v>42.792194338850301</v>
      </c>
      <c r="B131" s="9">
        <v>962199.98522957996</v>
      </c>
      <c r="C131" s="9">
        <v>90.144673411926405</v>
      </c>
      <c r="D131" s="9">
        <v>163632.51732626901</v>
      </c>
      <c r="E131" s="9">
        <v>25572.884334951101</v>
      </c>
      <c r="F131" s="9">
        <v>5205.9804790130802</v>
      </c>
      <c r="G131" s="9">
        <v>8559.2623937051994</v>
      </c>
      <c r="H131" s="9">
        <v>234.60090302875801</v>
      </c>
      <c r="I131" s="9">
        <v>1611.7540611121699</v>
      </c>
      <c r="J131" s="9">
        <v>0</v>
      </c>
      <c r="K131" s="9">
        <v>128.147169554979</v>
      </c>
      <c r="L131" s="9">
        <v>154.051073330479</v>
      </c>
      <c r="M131" s="9">
        <v>678.95698438846705</v>
      </c>
      <c r="N131" s="9">
        <v>5862.26298369712</v>
      </c>
      <c r="O131" s="9">
        <v>143.828619467615</v>
      </c>
      <c r="P131" s="9">
        <v>10</v>
      </c>
      <c r="Q131" s="9">
        <v>9067.1234625203597</v>
      </c>
      <c r="R131" s="9">
        <v>5421.2975470002802</v>
      </c>
      <c r="S131" s="9">
        <v>0</v>
      </c>
      <c r="T131" s="9">
        <v>377.247516591264</v>
      </c>
      <c r="U131" s="9">
        <v>598.57166240825802</v>
      </c>
      <c r="V131" s="9">
        <v>10</v>
      </c>
      <c r="W131" s="9">
        <v>7989.4122467242296</v>
      </c>
    </row>
    <row r="132" spans="1:23" x14ac:dyDescent="0.55000000000000004">
      <c r="A132">
        <v>42.792194338850301</v>
      </c>
      <c r="B132" s="9">
        <v>962199.98299830896</v>
      </c>
      <c r="C132" s="9">
        <v>90.144675568747601</v>
      </c>
      <c r="D132" s="9">
        <v>163632.513971637</v>
      </c>
      <c r="E132" s="9">
        <v>25572.884430930801</v>
      </c>
      <c r="F132" s="9">
        <v>5205.9804073105497</v>
      </c>
      <c r="G132" s="9">
        <v>8559.2623937051994</v>
      </c>
      <c r="H132" s="9">
        <v>234.600893333275</v>
      </c>
      <c r="I132" s="9">
        <v>1611.75397544725</v>
      </c>
      <c r="J132" s="9">
        <v>0</v>
      </c>
      <c r="K132" s="9">
        <v>128.147168700257</v>
      </c>
      <c r="L132" s="9">
        <v>154.05108395447201</v>
      </c>
      <c r="M132" s="9">
        <v>678.95694188560105</v>
      </c>
      <c r="N132" s="9">
        <v>5862.2630287714601</v>
      </c>
      <c r="O132" s="9">
        <v>143.82862285825399</v>
      </c>
      <c r="P132" s="9">
        <v>10</v>
      </c>
      <c r="Q132" s="9">
        <v>9067.1251417021103</v>
      </c>
      <c r="R132" s="9">
        <v>5421.2975650708104</v>
      </c>
      <c r="S132" s="9">
        <v>0</v>
      </c>
      <c r="T132" s="9">
        <v>377.24749544030499</v>
      </c>
      <c r="U132" s="9">
        <v>598.57162285473203</v>
      </c>
      <c r="V132" s="9">
        <v>10</v>
      </c>
      <c r="W132" s="9">
        <v>7989.4121667406098</v>
      </c>
    </row>
    <row r="133" spans="1:23" x14ac:dyDescent="0.55000000000000004">
      <c r="A133">
        <v>42.792194338850301</v>
      </c>
      <c r="B133" s="9">
        <v>962199.99014950602</v>
      </c>
      <c r="C133" s="9">
        <v>90.144675642134203</v>
      </c>
      <c r="D133" s="9">
        <v>163632.51517433699</v>
      </c>
      <c r="E133" s="9">
        <v>25572.884032359299</v>
      </c>
      <c r="F133" s="9">
        <v>5205.9805414364901</v>
      </c>
      <c r="G133" s="9">
        <v>8559.2623937051994</v>
      </c>
      <c r="H133" s="9">
        <v>234.60089937185899</v>
      </c>
      <c r="I133" s="9">
        <v>1611.75406944735</v>
      </c>
      <c r="J133" s="9">
        <v>0</v>
      </c>
      <c r="K133" s="9">
        <v>128.14716562759901</v>
      </c>
      <c r="L133" s="9">
        <v>154.05108676805401</v>
      </c>
      <c r="M133" s="9">
        <v>678.95698606968597</v>
      </c>
      <c r="N133" s="9">
        <v>5862.2630933207301</v>
      </c>
      <c r="O133" s="9">
        <v>143.828632908955</v>
      </c>
      <c r="P133" s="9">
        <v>10</v>
      </c>
      <c r="Q133" s="9">
        <v>9067.1249763107498</v>
      </c>
      <c r="R133" s="9">
        <v>5421.2975761753496</v>
      </c>
      <c r="S133" s="9">
        <v>0</v>
      </c>
      <c r="T133" s="9">
        <v>377.24747113514098</v>
      </c>
      <c r="U133" s="9">
        <v>598.57158095963996</v>
      </c>
      <c r="V133" s="9">
        <v>10</v>
      </c>
      <c r="W133" s="9">
        <v>7989.4122783603798</v>
      </c>
    </row>
    <row r="134" spans="1:23" x14ac:dyDescent="0.55000000000000004">
      <c r="A134">
        <v>42.792194338850301</v>
      </c>
      <c r="B134" s="9">
        <v>962199.99515954405</v>
      </c>
      <c r="C134" s="9">
        <v>90.144675820990301</v>
      </c>
      <c r="D134" s="9">
        <v>163632.52120725499</v>
      </c>
      <c r="E134" s="9">
        <v>25572.884188965101</v>
      </c>
      <c r="F134" s="9">
        <v>5205.9804518452802</v>
      </c>
      <c r="G134" s="9">
        <v>8559.2623937051994</v>
      </c>
      <c r="H134" s="9">
        <v>234.60089627667699</v>
      </c>
      <c r="I134" s="9">
        <v>1611.7540969760501</v>
      </c>
      <c r="J134" s="9">
        <v>0</v>
      </c>
      <c r="K134" s="9">
        <v>128.14716983707501</v>
      </c>
      <c r="L134" s="9">
        <v>154.05107828505001</v>
      </c>
      <c r="M134" s="9">
        <v>678.95698930430501</v>
      </c>
      <c r="N134" s="9">
        <v>5862.2630740936602</v>
      </c>
      <c r="O134" s="9">
        <v>143.82861403575001</v>
      </c>
      <c r="P134" s="9">
        <v>10</v>
      </c>
      <c r="Q134" s="9">
        <v>9067.1227176900993</v>
      </c>
      <c r="R134" s="9">
        <v>5421.2976033960304</v>
      </c>
      <c r="S134" s="9">
        <v>0</v>
      </c>
      <c r="T134" s="9">
        <v>377.24748697831302</v>
      </c>
      <c r="U134" s="9">
        <v>598.57162975901804</v>
      </c>
      <c r="V134" s="9">
        <v>10</v>
      </c>
      <c r="W134" s="9">
        <v>7989.4120295490802</v>
      </c>
    </row>
    <row r="135" spans="1:23" x14ac:dyDescent="0.55000000000000004">
      <c r="A135">
        <v>42.792194338850301</v>
      </c>
      <c r="B135" s="9">
        <v>962199.98874492699</v>
      </c>
      <c r="C135" s="9">
        <v>90.144673401015197</v>
      </c>
      <c r="D135" s="9">
        <v>163632.51621668201</v>
      </c>
      <c r="E135" s="9">
        <v>25572.884130423201</v>
      </c>
      <c r="F135" s="9">
        <v>5205.9804484987599</v>
      </c>
      <c r="G135" s="9">
        <v>8559.2623937051994</v>
      </c>
      <c r="H135" s="9">
        <v>234.60090584305999</v>
      </c>
      <c r="I135" s="9">
        <v>1611.7541498292201</v>
      </c>
      <c r="J135" s="9">
        <v>0</v>
      </c>
      <c r="K135" s="9">
        <v>128.14716505759799</v>
      </c>
      <c r="L135" s="9">
        <v>154.05109637261</v>
      </c>
      <c r="M135" s="9">
        <v>678.95694568198496</v>
      </c>
      <c r="N135" s="9">
        <v>5862.2630892657899</v>
      </c>
      <c r="O135" s="9">
        <v>143.828638672571</v>
      </c>
      <c r="P135" s="9">
        <v>10</v>
      </c>
      <c r="Q135" s="9">
        <v>9067.1246703832894</v>
      </c>
      <c r="R135" s="9">
        <v>5421.2976937705498</v>
      </c>
      <c r="S135" s="9">
        <v>0</v>
      </c>
      <c r="T135" s="9">
        <v>377.24746517556702</v>
      </c>
      <c r="U135" s="9">
        <v>598.57159228679802</v>
      </c>
      <c r="V135" s="9">
        <v>10</v>
      </c>
      <c r="W135" s="9">
        <v>7989.4117495998798</v>
      </c>
    </row>
    <row r="136" spans="1:23" x14ac:dyDescent="0.55000000000000004">
      <c r="A136">
        <v>42.792194338850202</v>
      </c>
      <c r="B136" s="9">
        <v>962199.98646021099</v>
      </c>
      <c r="C136" s="9">
        <v>90.144677055084799</v>
      </c>
      <c r="D136" s="9">
        <v>163632.51474678499</v>
      </c>
      <c r="E136" s="9">
        <v>25572.884160898499</v>
      </c>
      <c r="F136" s="9">
        <v>5205.9804015199597</v>
      </c>
      <c r="G136" s="9">
        <v>8559.2623937051994</v>
      </c>
      <c r="H136" s="9">
        <v>234.60088931897201</v>
      </c>
      <c r="I136" s="9">
        <v>1611.7540486529099</v>
      </c>
      <c r="J136" s="9">
        <v>0</v>
      </c>
      <c r="K136" s="9">
        <v>128.14716727448601</v>
      </c>
      <c r="L136" s="9">
        <v>154.05108871638899</v>
      </c>
      <c r="M136" s="9">
        <v>678.95697310629203</v>
      </c>
      <c r="N136" s="9">
        <v>5862.2631211436001</v>
      </c>
      <c r="O136" s="9">
        <v>143.82862614994599</v>
      </c>
      <c r="P136" s="9">
        <v>10</v>
      </c>
      <c r="Q136" s="9">
        <v>9067.1245031735798</v>
      </c>
      <c r="R136" s="9">
        <v>5421.29760154832</v>
      </c>
      <c r="S136" s="9">
        <v>0</v>
      </c>
      <c r="T136" s="9">
        <v>377.24746637127402</v>
      </c>
      <c r="U136" s="9">
        <v>598.57160391430102</v>
      </c>
      <c r="V136" s="9">
        <v>10</v>
      </c>
      <c r="W136" s="9">
        <v>7989.4121713143904</v>
      </c>
    </row>
    <row r="137" spans="1:23" x14ac:dyDescent="0.55000000000000004">
      <c r="A137">
        <v>42.792194338850301</v>
      </c>
      <c r="B137" s="9">
        <v>962199.99260738201</v>
      </c>
      <c r="C137" s="9">
        <v>90.144673074921101</v>
      </c>
      <c r="D137" s="9">
        <v>163632.51607720301</v>
      </c>
      <c r="E137" s="9">
        <v>25572.884263934098</v>
      </c>
      <c r="F137" s="9">
        <v>5205.9804904221201</v>
      </c>
      <c r="G137" s="9">
        <v>8559.2623937051994</v>
      </c>
      <c r="H137" s="9">
        <v>234.60090509446101</v>
      </c>
      <c r="I137" s="9">
        <v>1611.754118435</v>
      </c>
      <c r="J137" s="9">
        <v>0</v>
      </c>
      <c r="K137" s="9">
        <v>128.147164214524</v>
      </c>
      <c r="L137" s="9">
        <v>154.05108268519501</v>
      </c>
      <c r="M137" s="9">
        <v>678.95699616725994</v>
      </c>
      <c r="N137" s="9">
        <v>5862.2630293783996</v>
      </c>
      <c r="O137" s="9">
        <v>143.82863641436299</v>
      </c>
      <c r="P137" s="9">
        <v>10</v>
      </c>
      <c r="Q137" s="9">
        <v>9067.1223740610603</v>
      </c>
      <c r="R137" s="9">
        <v>5421.2975267828297</v>
      </c>
      <c r="S137" s="9">
        <v>0</v>
      </c>
      <c r="T137" s="9">
        <v>377.247498827995</v>
      </c>
      <c r="U137" s="9">
        <v>598.57164222259996</v>
      </c>
      <c r="V137" s="9">
        <v>10</v>
      </c>
      <c r="W137" s="9">
        <v>7989.4124130869404</v>
      </c>
    </row>
    <row r="138" spans="1:23" x14ac:dyDescent="0.55000000000000004">
      <c r="A138">
        <v>42.792194338850301</v>
      </c>
      <c r="B138" s="9">
        <v>962199.99215835205</v>
      </c>
      <c r="C138" s="9">
        <v>90.144673719287297</v>
      </c>
      <c r="D138" s="9">
        <v>163632.51797011</v>
      </c>
      <c r="E138" s="9">
        <v>25572.8842945162</v>
      </c>
      <c r="F138" s="9">
        <v>5205.9805136762598</v>
      </c>
      <c r="G138" s="9">
        <v>8559.2623937051994</v>
      </c>
      <c r="H138" s="9">
        <v>234.60091211023001</v>
      </c>
      <c r="I138" s="9">
        <v>1611.7541256284601</v>
      </c>
      <c r="J138" s="9">
        <v>0</v>
      </c>
      <c r="K138" s="9">
        <v>128.14715784096899</v>
      </c>
      <c r="L138" s="9">
        <v>154.051087646691</v>
      </c>
      <c r="M138" s="9">
        <v>678.95694405962104</v>
      </c>
      <c r="N138" s="9">
        <v>5862.2628951362603</v>
      </c>
      <c r="O138" s="9">
        <v>143.828610759611</v>
      </c>
      <c r="P138" s="9">
        <v>10</v>
      </c>
      <c r="Q138" s="9">
        <v>9067.1230469669299</v>
      </c>
      <c r="R138" s="9">
        <v>5421.2973609954297</v>
      </c>
      <c r="S138" s="9">
        <v>0</v>
      </c>
      <c r="T138" s="9">
        <v>377.24750140422702</v>
      </c>
      <c r="U138" s="9">
        <v>598.57162759775099</v>
      </c>
      <c r="V138" s="9">
        <v>10</v>
      </c>
      <c r="W138" s="9">
        <v>7989.41251124255</v>
      </c>
    </row>
    <row r="139" spans="1:23" x14ac:dyDescent="0.55000000000000004">
      <c r="A139">
        <v>42.792194338850301</v>
      </c>
      <c r="B139" s="9">
        <v>962199.97989105899</v>
      </c>
      <c r="C139" s="9">
        <v>90.144672216007905</v>
      </c>
      <c r="D139" s="9">
        <v>163632.51525736699</v>
      </c>
      <c r="E139" s="9">
        <v>25572.884423498199</v>
      </c>
      <c r="F139" s="9">
        <v>5205.9804686255102</v>
      </c>
      <c r="G139" s="9">
        <v>8559.2623937051994</v>
      </c>
      <c r="H139" s="9">
        <v>234.60088726104601</v>
      </c>
      <c r="I139" s="9">
        <v>1611.7541073611201</v>
      </c>
      <c r="J139" s="9">
        <v>0</v>
      </c>
      <c r="K139" s="9">
        <v>128.14717157841599</v>
      </c>
      <c r="L139" s="9">
        <v>154.051083667623</v>
      </c>
      <c r="M139" s="9">
        <v>678.95698106565806</v>
      </c>
      <c r="N139" s="9">
        <v>5862.2629024315602</v>
      </c>
      <c r="O139" s="9">
        <v>143.82863670981001</v>
      </c>
      <c r="P139" s="9">
        <v>10</v>
      </c>
      <c r="Q139" s="9">
        <v>9067.1230407575295</v>
      </c>
      <c r="R139" s="9">
        <v>5421.2973649762198</v>
      </c>
      <c r="S139" s="9">
        <v>0</v>
      </c>
      <c r="T139" s="9">
        <v>377.24751920181501</v>
      </c>
      <c r="U139" s="9">
        <v>598.57168334690596</v>
      </c>
      <c r="V139" s="9">
        <v>10</v>
      </c>
      <c r="W139" s="9">
        <v>7989.4122097705003</v>
      </c>
    </row>
    <row r="140" spans="1:23" x14ac:dyDescent="0.55000000000000004">
      <c r="A140">
        <v>42.792194338850301</v>
      </c>
      <c r="B140" s="9">
        <v>962199.984369035</v>
      </c>
      <c r="C140" s="9">
        <v>90.144674659044</v>
      </c>
      <c r="D140" s="9">
        <v>163632.51760222</v>
      </c>
      <c r="E140" s="9">
        <v>25572.884484390401</v>
      </c>
      <c r="F140" s="9">
        <v>5205.9804856462897</v>
      </c>
      <c r="G140" s="9">
        <v>8559.2623937051994</v>
      </c>
      <c r="H140" s="9">
        <v>234.60088566431301</v>
      </c>
      <c r="I140" s="9">
        <v>1611.7540285918001</v>
      </c>
      <c r="J140" s="9">
        <v>0</v>
      </c>
      <c r="K140" s="9">
        <v>128.147162268958</v>
      </c>
      <c r="L140" s="9">
        <v>154.05108315645299</v>
      </c>
      <c r="M140" s="9">
        <v>678.95702308918203</v>
      </c>
      <c r="N140" s="9">
        <v>5862.2632150030904</v>
      </c>
      <c r="O140" s="9">
        <v>143.82861864911499</v>
      </c>
      <c r="P140" s="9">
        <v>10</v>
      </c>
      <c r="Q140" s="9">
        <v>9067.1225925629496</v>
      </c>
      <c r="R140" s="9">
        <v>5421.2975988838098</v>
      </c>
      <c r="S140" s="9">
        <v>0</v>
      </c>
      <c r="T140" s="9">
        <v>377.247487023833</v>
      </c>
      <c r="U140" s="9">
        <v>598.57162300778703</v>
      </c>
      <c r="V140" s="9">
        <v>10</v>
      </c>
      <c r="W140" s="9">
        <v>7989.4121254641896</v>
      </c>
    </row>
    <row r="141" spans="1:23" x14ac:dyDescent="0.55000000000000004">
      <c r="A141">
        <v>42.792194338850301</v>
      </c>
      <c r="B141" s="9">
        <v>962199.99631823599</v>
      </c>
      <c r="C141" s="9">
        <v>90.144671909852804</v>
      </c>
      <c r="D141" s="9">
        <v>163632.517805932</v>
      </c>
      <c r="E141" s="9">
        <v>25572.884299536701</v>
      </c>
      <c r="F141" s="9">
        <v>5205.9803983297497</v>
      </c>
      <c r="G141" s="9">
        <v>8559.2623937051994</v>
      </c>
      <c r="H141" s="9">
        <v>234.600889580331</v>
      </c>
      <c r="I141" s="9">
        <v>1611.7540955770301</v>
      </c>
      <c r="J141" s="9">
        <v>0</v>
      </c>
      <c r="K141" s="9">
        <v>128.147163501916</v>
      </c>
      <c r="L141" s="9">
        <v>154.05107328944899</v>
      </c>
      <c r="M141" s="9">
        <v>678.956981049771</v>
      </c>
      <c r="N141" s="9">
        <v>5862.26321409304</v>
      </c>
      <c r="O141" s="9">
        <v>143.82861372692301</v>
      </c>
      <c r="P141" s="9">
        <v>10</v>
      </c>
      <c r="Q141" s="9">
        <v>9067.1223143595198</v>
      </c>
      <c r="R141" s="9">
        <v>5421.2977190362199</v>
      </c>
      <c r="S141" s="9">
        <v>0</v>
      </c>
      <c r="T141" s="9">
        <v>377.24748963795503</v>
      </c>
      <c r="U141" s="9">
        <v>598.57162042119103</v>
      </c>
      <c r="V141" s="9">
        <v>10</v>
      </c>
      <c r="W141" s="9">
        <v>7989.41201788527</v>
      </c>
    </row>
    <row r="142" spans="1:23" x14ac:dyDescent="0.55000000000000004">
      <c r="A142">
        <v>42.792194338850301</v>
      </c>
      <c r="B142" s="9">
        <v>962199.99854373897</v>
      </c>
      <c r="C142" s="9">
        <v>90.144673883758898</v>
      </c>
      <c r="D142" s="9">
        <v>163632.51644268501</v>
      </c>
      <c r="E142" s="9">
        <v>25572.884358480002</v>
      </c>
      <c r="F142" s="9">
        <v>5205.9804053205198</v>
      </c>
      <c r="G142" s="9">
        <v>8559.2623937051994</v>
      </c>
      <c r="H142" s="9">
        <v>234.60087990341</v>
      </c>
      <c r="I142" s="9">
        <v>1611.7540324306301</v>
      </c>
      <c r="J142" s="9">
        <v>0</v>
      </c>
      <c r="K142" s="9">
        <v>128.147173460316</v>
      </c>
      <c r="L142" s="9">
        <v>154.051088873438</v>
      </c>
      <c r="M142" s="9">
        <v>678.95701445168095</v>
      </c>
      <c r="N142" s="9">
        <v>5862.26304388884</v>
      </c>
      <c r="O142" s="9">
        <v>143.82861525526801</v>
      </c>
      <c r="P142" s="9">
        <v>10</v>
      </c>
      <c r="Q142" s="9">
        <v>9067.1228679975993</v>
      </c>
      <c r="R142" s="9">
        <v>5421.29748064052</v>
      </c>
      <c r="S142" s="9">
        <v>0</v>
      </c>
      <c r="T142" s="9">
        <v>377.24754090976302</v>
      </c>
      <c r="U142" s="9">
        <v>598.57169615518103</v>
      </c>
      <c r="V142" s="9">
        <v>10</v>
      </c>
      <c r="W142" s="9">
        <v>7989.4124482340903</v>
      </c>
    </row>
    <row r="143" spans="1:23" x14ac:dyDescent="0.55000000000000004">
      <c r="A143">
        <v>42.792194338850301</v>
      </c>
      <c r="B143" s="9">
        <v>962199.99200049101</v>
      </c>
      <c r="C143" s="9">
        <v>90.144674651759203</v>
      </c>
      <c r="D143" s="9">
        <v>163632.514862012</v>
      </c>
      <c r="E143" s="9">
        <v>25572.884315061099</v>
      </c>
      <c r="F143" s="9">
        <v>5205.98045361194</v>
      </c>
      <c r="G143" s="9">
        <v>8559.2623937051994</v>
      </c>
      <c r="H143" s="9">
        <v>234.60089893105601</v>
      </c>
      <c r="I143" s="9">
        <v>1611.7540613985</v>
      </c>
      <c r="J143" s="9">
        <v>0</v>
      </c>
      <c r="K143" s="9">
        <v>128.14717069092299</v>
      </c>
      <c r="L143" s="9">
        <v>154.05109138657701</v>
      </c>
      <c r="M143" s="9">
        <v>678.95697060715304</v>
      </c>
      <c r="N143" s="9">
        <v>5862.2631527022604</v>
      </c>
      <c r="O143" s="9">
        <v>143.82863039398001</v>
      </c>
      <c r="P143" s="9">
        <v>10</v>
      </c>
      <c r="Q143" s="9">
        <v>9067.1248060055696</v>
      </c>
      <c r="R143" s="9">
        <v>5421.2976851076401</v>
      </c>
      <c r="S143" s="9">
        <v>0</v>
      </c>
      <c r="T143" s="9">
        <v>377.24745962499998</v>
      </c>
      <c r="U143" s="9">
        <v>598.57158318157894</v>
      </c>
      <c r="V143" s="9">
        <v>10</v>
      </c>
      <c r="W143" s="9">
        <v>7989.4120382106903</v>
      </c>
    </row>
    <row r="144" spans="1:23" x14ac:dyDescent="0.55000000000000004">
      <c r="A144">
        <v>42.792194338850301</v>
      </c>
      <c r="B144" s="9">
        <v>962199.99535472097</v>
      </c>
      <c r="C144" s="9">
        <v>90.144675202102903</v>
      </c>
      <c r="D144" s="9">
        <v>163632.51387093699</v>
      </c>
      <c r="E144" s="9">
        <v>25572.884325706498</v>
      </c>
      <c r="F144" s="9">
        <v>5205.98036721671</v>
      </c>
      <c r="G144" s="9">
        <v>8559.2623937051994</v>
      </c>
      <c r="H144" s="9">
        <v>234.600891192918</v>
      </c>
      <c r="I144" s="9">
        <v>1611.7541027674899</v>
      </c>
      <c r="J144" s="9">
        <v>0</v>
      </c>
      <c r="K144" s="9">
        <v>128.14716733198799</v>
      </c>
      <c r="L144" s="9">
        <v>154.05108998334799</v>
      </c>
      <c r="M144" s="9">
        <v>678.95697284451398</v>
      </c>
      <c r="N144" s="9">
        <v>5862.26306320812</v>
      </c>
      <c r="O144" s="9">
        <v>143.82861442892499</v>
      </c>
      <c r="P144" s="9">
        <v>10</v>
      </c>
      <c r="Q144" s="9">
        <v>9067.1225913942999</v>
      </c>
      <c r="R144" s="9">
        <v>5421.2974386862797</v>
      </c>
      <c r="S144" s="9">
        <v>0</v>
      </c>
      <c r="T144" s="9">
        <v>377.24745469159501</v>
      </c>
      <c r="U144" s="9">
        <v>598.57157863433702</v>
      </c>
      <c r="V144" s="9">
        <v>10</v>
      </c>
      <c r="W144" s="9">
        <v>7989.4123372028198</v>
      </c>
    </row>
    <row r="145" spans="1:23" x14ac:dyDescent="0.55000000000000004">
      <c r="A145">
        <v>42.792194338850301</v>
      </c>
      <c r="B145" s="9">
        <v>962199.99378026405</v>
      </c>
      <c r="C145" s="9">
        <v>90.144675996124406</v>
      </c>
      <c r="D145" s="9">
        <v>163632.51771203199</v>
      </c>
      <c r="E145" s="9">
        <v>25572.884133206499</v>
      </c>
      <c r="F145" s="9">
        <v>5205.9804044298298</v>
      </c>
      <c r="G145" s="9">
        <v>8559.2623937051994</v>
      </c>
      <c r="H145" s="9">
        <v>234.60089222529299</v>
      </c>
      <c r="I145" s="9">
        <v>1611.7540672575501</v>
      </c>
      <c r="J145" s="9">
        <v>0</v>
      </c>
      <c r="K145" s="9">
        <v>128.147168769274</v>
      </c>
      <c r="L145" s="9">
        <v>154.05107007409001</v>
      </c>
      <c r="M145" s="9">
        <v>678.95697952890396</v>
      </c>
      <c r="N145" s="9">
        <v>5862.2633489565696</v>
      </c>
      <c r="O145" s="9">
        <v>143.828607243401</v>
      </c>
      <c r="P145" s="9">
        <v>10</v>
      </c>
      <c r="Q145" s="9">
        <v>9067.1225038919692</v>
      </c>
      <c r="R145" s="9">
        <v>5421.2977449890504</v>
      </c>
      <c r="S145" s="9">
        <v>0</v>
      </c>
      <c r="T145" s="9">
        <v>377.24746765284902</v>
      </c>
      <c r="U145" s="9">
        <v>598.57159639151701</v>
      </c>
      <c r="V145" s="9">
        <v>10</v>
      </c>
      <c r="W145" s="9">
        <v>7989.4120747830402</v>
      </c>
    </row>
    <row r="146" spans="1:23" x14ac:dyDescent="0.55000000000000004">
      <c r="A146">
        <v>42.792194338850301</v>
      </c>
      <c r="B146" s="9">
        <v>962199.98552308301</v>
      </c>
      <c r="C146" s="9">
        <v>90.144673908052795</v>
      </c>
      <c r="D146" s="9">
        <v>163632.51678362599</v>
      </c>
      <c r="E146" s="9">
        <v>25572.884343915299</v>
      </c>
      <c r="F146" s="9">
        <v>5205.9804327103402</v>
      </c>
      <c r="G146" s="9">
        <v>8559.2623937051994</v>
      </c>
      <c r="H146" s="9">
        <v>234.60089483977001</v>
      </c>
      <c r="I146" s="9">
        <v>1611.7540956329001</v>
      </c>
      <c r="J146" s="9">
        <v>0</v>
      </c>
      <c r="K146" s="9">
        <v>128.147170125739</v>
      </c>
      <c r="L146" s="9">
        <v>154.05109359174</v>
      </c>
      <c r="M146" s="9">
        <v>678.95694369101602</v>
      </c>
      <c r="N146" s="9">
        <v>5862.2629373937898</v>
      </c>
      <c r="O146" s="9">
        <v>143.82862032413601</v>
      </c>
      <c r="P146" s="9">
        <v>10</v>
      </c>
      <c r="Q146" s="9">
        <v>9067.1233625414898</v>
      </c>
      <c r="R146" s="9">
        <v>5421.2975220182698</v>
      </c>
      <c r="S146" s="9">
        <v>0</v>
      </c>
      <c r="T146" s="9">
        <v>377.24744861728499</v>
      </c>
      <c r="U146" s="9">
        <v>598.57158860304503</v>
      </c>
      <c r="V146" s="9">
        <v>10</v>
      </c>
      <c r="W146" s="9">
        <v>7989.4121619755097</v>
      </c>
    </row>
    <row r="147" spans="1:23" x14ac:dyDescent="0.55000000000000004">
      <c r="A147">
        <v>42.7921943388504</v>
      </c>
      <c r="B147" s="9">
        <v>962199.98608620605</v>
      </c>
      <c r="C147" s="9">
        <v>90.144671642113494</v>
      </c>
      <c r="D147" s="9">
        <v>163632.51817348701</v>
      </c>
      <c r="E147" s="9">
        <v>25572.8840336961</v>
      </c>
      <c r="F147" s="9">
        <v>5205.9804005164497</v>
      </c>
      <c r="G147" s="9">
        <v>8559.2623937051994</v>
      </c>
      <c r="H147" s="9">
        <v>234.60088609827099</v>
      </c>
      <c r="I147" s="9">
        <v>1611.7541441687999</v>
      </c>
      <c r="J147" s="9">
        <v>0</v>
      </c>
      <c r="K147" s="9">
        <v>128.14716920226999</v>
      </c>
      <c r="L147" s="9">
        <v>154.05109111047801</v>
      </c>
      <c r="M147" s="9">
        <v>678.95704436305095</v>
      </c>
      <c r="N147" s="9">
        <v>5862.2633352947696</v>
      </c>
      <c r="O147" s="9">
        <v>143.82860988924099</v>
      </c>
      <c r="P147" s="9">
        <v>10</v>
      </c>
      <c r="Q147" s="9">
        <v>9067.1235175562706</v>
      </c>
      <c r="R147" s="9">
        <v>5421.2980867982697</v>
      </c>
      <c r="S147" s="9">
        <v>0</v>
      </c>
      <c r="T147" s="9">
        <v>377.24749639534298</v>
      </c>
      <c r="U147" s="9">
        <v>598.571656391494</v>
      </c>
      <c r="V147" s="9">
        <v>10</v>
      </c>
      <c r="W147" s="9">
        <v>7989.41135677075</v>
      </c>
    </row>
    <row r="148" spans="1:23" x14ac:dyDescent="0.55000000000000004">
      <c r="A148">
        <v>42.792194338850301</v>
      </c>
      <c r="B148" s="9">
        <v>962199.99035513005</v>
      </c>
      <c r="C148" s="9">
        <v>90.144673045382604</v>
      </c>
      <c r="D148" s="9">
        <v>163632.51529736401</v>
      </c>
      <c r="E148" s="9">
        <v>25572.884309517402</v>
      </c>
      <c r="F148" s="9">
        <v>5205.9803860648899</v>
      </c>
      <c r="G148" s="9">
        <v>8559.2623937051994</v>
      </c>
      <c r="H148" s="9">
        <v>234.60089112551299</v>
      </c>
      <c r="I148" s="9">
        <v>1611.7540744339799</v>
      </c>
      <c r="J148" s="9">
        <v>0</v>
      </c>
      <c r="K148" s="9">
        <v>128.14716343147001</v>
      </c>
      <c r="L148" s="9">
        <v>154.051072223521</v>
      </c>
      <c r="M148" s="9">
        <v>678.95698391854</v>
      </c>
      <c r="N148" s="9">
        <v>5862.2631289590099</v>
      </c>
      <c r="O148" s="9">
        <v>143.82861284881901</v>
      </c>
      <c r="P148" s="9">
        <v>10</v>
      </c>
      <c r="Q148" s="9">
        <v>9067.1255327327999</v>
      </c>
      <c r="R148" s="9">
        <v>5421.2975798835496</v>
      </c>
      <c r="S148" s="9">
        <v>0</v>
      </c>
      <c r="T148" s="9">
        <v>377.24745903116502</v>
      </c>
      <c r="U148" s="9">
        <v>598.57160451429604</v>
      </c>
      <c r="V148" s="9">
        <v>10</v>
      </c>
      <c r="W148" s="9">
        <v>7989.4122074155603</v>
      </c>
    </row>
    <row r="149" spans="1:23" x14ac:dyDescent="0.55000000000000004">
      <c r="A149">
        <v>42.792194338850301</v>
      </c>
      <c r="B149" s="9">
        <v>962199.99627957505</v>
      </c>
      <c r="C149" s="9">
        <v>90.144672862701597</v>
      </c>
      <c r="D149" s="9">
        <v>163632.51859722601</v>
      </c>
      <c r="E149" s="9">
        <v>25572.884313487</v>
      </c>
      <c r="F149" s="9">
        <v>5205.9804375917802</v>
      </c>
      <c r="G149" s="9">
        <v>8559.2623937051994</v>
      </c>
      <c r="H149" s="9">
        <v>234.600895035478</v>
      </c>
      <c r="I149" s="9">
        <v>1611.7540391426801</v>
      </c>
      <c r="J149" s="9">
        <v>0</v>
      </c>
      <c r="K149" s="9">
        <v>128.14715996523699</v>
      </c>
      <c r="L149" s="9">
        <v>154.051077990561</v>
      </c>
      <c r="M149" s="9">
        <v>678.95695967459199</v>
      </c>
      <c r="N149" s="9">
        <v>5862.2631720163999</v>
      </c>
      <c r="O149" s="9">
        <v>143.828617706606</v>
      </c>
      <c r="P149" s="9">
        <v>10</v>
      </c>
      <c r="Q149" s="9">
        <v>9067.1225923088605</v>
      </c>
      <c r="R149" s="9">
        <v>5421.29780157197</v>
      </c>
      <c r="S149" s="9">
        <v>0</v>
      </c>
      <c r="T149" s="9">
        <v>377.247507762672</v>
      </c>
      <c r="U149" s="9">
        <v>598.57168464433198</v>
      </c>
      <c r="V149" s="9">
        <v>10</v>
      </c>
      <c r="W149" s="9">
        <v>7989.4123144533096</v>
      </c>
    </row>
    <row r="150" spans="1:23" x14ac:dyDescent="0.55000000000000004">
      <c r="A150">
        <v>42.792194338850301</v>
      </c>
      <c r="B150" s="9">
        <v>962199.97859324596</v>
      </c>
      <c r="C150" s="9">
        <v>90.1446740027814</v>
      </c>
      <c r="D150" s="9">
        <v>163632.518498366</v>
      </c>
      <c r="E150" s="9">
        <v>25572.884378041501</v>
      </c>
      <c r="F150" s="9">
        <v>5205.9804693362503</v>
      </c>
      <c r="G150" s="9">
        <v>8559.2623937051994</v>
      </c>
      <c r="H150" s="9">
        <v>234.60089570108201</v>
      </c>
      <c r="I150" s="9">
        <v>1611.75407712473</v>
      </c>
      <c r="J150" s="9">
        <v>0</v>
      </c>
      <c r="K150" s="9">
        <v>128.147163350135</v>
      </c>
      <c r="L150" s="9">
        <v>154.05109007246801</v>
      </c>
      <c r="M150" s="9">
        <v>678.95699737531402</v>
      </c>
      <c r="N150" s="9">
        <v>5862.2630061640903</v>
      </c>
      <c r="O150" s="9">
        <v>143.82862088705801</v>
      </c>
      <c r="P150" s="9">
        <v>10</v>
      </c>
      <c r="Q150" s="9">
        <v>9067.1234426302799</v>
      </c>
      <c r="R150" s="9">
        <v>5421.2975633391297</v>
      </c>
      <c r="S150" s="9">
        <v>0</v>
      </c>
      <c r="T150" s="9">
        <v>377.247506784103</v>
      </c>
      <c r="U150" s="9">
        <v>598.57161968135995</v>
      </c>
      <c r="V150" s="9">
        <v>10</v>
      </c>
      <c r="W150" s="9">
        <v>7989.4120157851703</v>
      </c>
    </row>
    <row r="151" spans="1:23" x14ac:dyDescent="0.55000000000000004">
      <c r="A151">
        <v>42.792194338850301</v>
      </c>
      <c r="B151" s="9">
        <v>962199.99941340601</v>
      </c>
      <c r="C151" s="9">
        <v>90.144674652031497</v>
      </c>
      <c r="D151" s="9">
        <v>163632.51309781801</v>
      </c>
      <c r="E151" s="9">
        <v>25572.884446170599</v>
      </c>
      <c r="F151" s="9">
        <v>5205.98050389736</v>
      </c>
      <c r="G151" s="9">
        <v>8559.2623937051994</v>
      </c>
      <c r="H151" s="9">
        <v>234.60085792027701</v>
      </c>
      <c r="I151" s="9">
        <v>1611.7539973032201</v>
      </c>
      <c r="J151" s="9">
        <v>0</v>
      </c>
      <c r="K151" s="9">
        <v>128.14715575755301</v>
      </c>
      <c r="L151" s="9">
        <v>154.05108879029299</v>
      </c>
      <c r="M151" s="9">
        <v>678.95695624976497</v>
      </c>
      <c r="N151" s="9">
        <v>5862.2631824293803</v>
      </c>
      <c r="O151" s="9">
        <v>143.82864401483101</v>
      </c>
      <c r="P151" s="9">
        <v>10</v>
      </c>
      <c r="Q151" s="9">
        <v>9067.12446839119</v>
      </c>
      <c r="R151" s="9">
        <v>5421.2976242598797</v>
      </c>
      <c r="S151" s="9">
        <v>0</v>
      </c>
      <c r="T151" s="9">
        <v>377.247459601971</v>
      </c>
      <c r="U151" s="9">
        <v>598.57160669151301</v>
      </c>
      <c r="V151" s="9">
        <v>10</v>
      </c>
      <c r="W151" s="9">
        <v>7989.41244505546</v>
      </c>
    </row>
    <row r="152" spans="1:23" x14ac:dyDescent="0.55000000000000004">
      <c r="A152">
        <v>42.792194338850301</v>
      </c>
      <c r="B152" s="9">
        <v>962200.00523327303</v>
      </c>
      <c r="C152" s="9">
        <v>90.1446765714131</v>
      </c>
      <c r="D152" s="9">
        <v>163632.519489272</v>
      </c>
      <c r="E152" s="9">
        <v>25572.8844270556</v>
      </c>
      <c r="F152" s="9">
        <v>5205.9804157807203</v>
      </c>
      <c r="G152" s="9">
        <v>8559.2623937051994</v>
      </c>
      <c r="H152" s="9">
        <v>234.60087408218001</v>
      </c>
      <c r="I152" s="9">
        <v>1611.7540802057599</v>
      </c>
      <c r="J152" s="9">
        <v>0</v>
      </c>
      <c r="K152" s="9">
        <v>128.14716437111099</v>
      </c>
      <c r="L152" s="9">
        <v>154.05107677407801</v>
      </c>
      <c r="M152" s="9">
        <v>678.95698751298198</v>
      </c>
      <c r="N152" s="9">
        <v>5862.2630313244499</v>
      </c>
      <c r="O152" s="9">
        <v>143.828606633249</v>
      </c>
      <c r="P152" s="9">
        <v>10</v>
      </c>
      <c r="Q152" s="9">
        <v>9067.1224122178501</v>
      </c>
      <c r="R152" s="9">
        <v>5421.2976940447898</v>
      </c>
      <c r="S152" s="9">
        <v>0</v>
      </c>
      <c r="T152" s="9">
        <v>377.24745074897999</v>
      </c>
      <c r="U152" s="9">
        <v>598.57160189436001</v>
      </c>
      <c r="V152" s="9">
        <v>10</v>
      </c>
      <c r="W152" s="9">
        <v>7989.4121931992104</v>
      </c>
    </row>
    <row r="153" spans="1:23" x14ac:dyDescent="0.55000000000000004">
      <c r="A153">
        <v>42.792194338850301</v>
      </c>
      <c r="B153" s="9">
        <v>962199.99086331902</v>
      </c>
      <c r="C153" s="9">
        <v>90.144675220981895</v>
      </c>
      <c r="D153" s="9">
        <v>163632.51826240501</v>
      </c>
      <c r="E153" s="9">
        <v>25572.884409843999</v>
      </c>
      <c r="F153" s="9">
        <v>5205.9804775434704</v>
      </c>
      <c r="G153" s="9">
        <v>8559.2623937051994</v>
      </c>
      <c r="H153" s="9">
        <v>234.60091056772899</v>
      </c>
      <c r="I153" s="9">
        <v>1611.75413770313</v>
      </c>
      <c r="J153" s="9">
        <v>0</v>
      </c>
      <c r="K153" s="9">
        <v>128.147166280753</v>
      </c>
      <c r="L153" s="9">
        <v>154.05108158052599</v>
      </c>
      <c r="M153" s="9">
        <v>678.95697943134098</v>
      </c>
      <c r="N153" s="9">
        <v>5862.2630678975802</v>
      </c>
      <c r="O153" s="9">
        <v>143.828621075293</v>
      </c>
      <c r="P153" s="9">
        <v>10</v>
      </c>
      <c r="Q153" s="9">
        <v>9067.1248111142504</v>
      </c>
      <c r="R153" s="9">
        <v>5421.2975511333698</v>
      </c>
      <c r="S153" s="9">
        <v>0</v>
      </c>
      <c r="T153" s="9">
        <v>377.24751438165703</v>
      </c>
      <c r="U153" s="9">
        <v>598.571645912333</v>
      </c>
      <c r="V153" s="9">
        <v>10</v>
      </c>
      <c r="W153" s="9">
        <v>7989.4122795829699</v>
      </c>
    </row>
    <row r="154" spans="1:23" x14ac:dyDescent="0.55000000000000004">
      <c r="A154">
        <v>42.792194338850301</v>
      </c>
      <c r="B154" s="9">
        <v>962199.99498850806</v>
      </c>
      <c r="C154" s="9">
        <v>90.144674780763296</v>
      </c>
      <c r="D154" s="9">
        <v>163632.51545925101</v>
      </c>
      <c r="E154" s="9">
        <v>25572.8843939941</v>
      </c>
      <c r="F154" s="9">
        <v>5205.9804348854004</v>
      </c>
      <c r="G154" s="9">
        <v>8559.2623937051994</v>
      </c>
      <c r="H154" s="9">
        <v>234.60089517494001</v>
      </c>
      <c r="I154" s="9">
        <v>1611.7541165827399</v>
      </c>
      <c r="J154" s="9">
        <v>0</v>
      </c>
      <c r="K154" s="9">
        <v>128.14715967478301</v>
      </c>
      <c r="L154" s="9">
        <v>154.05107905650999</v>
      </c>
      <c r="M154" s="9">
        <v>678.95698897227498</v>
      </c>
      <c r="N154" s="9">
        <v>5862.26298839216</v>
      </c>
      <c r="O154" s="9">
        <v>143.82861558129301</v>
      </c>
      <c r="P154" s="9">
        <v>10</v>
      </c>
      <c r="Q154" s="9">
        <v>9067.1231313235803</v>
      </c>
      <c r="R154" s="9">
        <v>5421.2974723357502</v>
      </c>
      <c r="S154" s="9">
        <v>0</v>
      </c>
      <c r="T154" s="9">
        <v>377.24750785419798</v>
      </c>
      <c r="U154" s="9">
        <v>598.571647159088</v>
      </c>
      <c r="V154" s="9">
        <v>10</v>
      </c>
      <c r="W154" s="9">
        <v>7989.4123340614797</v>
      </c>
    </row>
    <row r="155" spans="1:23" x14ac:dyDescent="0.55000000000000004">
      <c r="A155">
        <v>42.792194338850301</v>
      </c>
      <c r="B155" s="9">
        <v>962199.99441099702</v>
      </c>
      <c r="C155" s="9">
        <v>90.144675428574899</v>
      </c>
      <c r="D155" s="9">
        <v>163632.518659122</v>
      </c>
      <c r="E155" s="9">
        <v>25572.8843379668</v>
      </c>
      <c r="F155" s="9">
        <v>5205.9804485701197</v>
      </c>
      <c r="G155" s="9">
        <v>8559.2623937051994</v>
      </c>
      <c r="H155" s="9">
        <v>234.60090898922499</v>
      </c>
      <c r="I155" s="9">
        <v>1611.75408093585</v>
      </c>
      <c r="J155" s="9">
        <v>0</v>
      </c>
      <c r="K155" s="9">
        <v>128.147168101733</v>
      </c>
      <c r="L155" s="9">
        <v>154.05106276511799</v>
      </c>
      <c r="M155" s="9">
        <v>678.95697964155499</v>
      </c>
      <c r="N155" s="9">
        <v>5862.2631401369599</v>
      </c>
      <c r="O155" s="9">
        <v>143.82862578224501</v>
      </c>
      <c r="P155" s="9">
        <v>10</v>
      </c>
      <c r="Q155" s="9">
        <v>9067.1229072836995</v>
      </c>
      <c r="R155" s="9">
        <v>5421.2976333189899</v>
      </c>
      <c r="S155" s="9">
        <v>0</v>
      </c>
      <c r="T155" s="9">
        <v>377.24748467414901</v>
      </c>
      <c r="U155" s="9">
        <v>598.57161416287295</v>
      </c>
      <c r="V155" s="9">
        <v>10</v>
      </c>
      <c r="W155" s="9">
        <v>7989.41218544601</v>
      </c>
    </row>
    <row r="156" spans="1:23" x14ac:dyDescent="0.55000000000000004">
      <c r="A156">
        <v>42.792194338850301</v>
      </c>
      <c r="B156" s="9">
        <v>962199.98775627301</v>
      </c>
      <c r="C156" s="9">
        <v>90.144677459491106</v>
      </c>
      <c r="D156" s="9">
        <v>163632.51576421701</v>
      </c>
      <c r="E156" s="9">
        <v>25572.884286704601</v>
      </c>
      <c r="F156" s="9">
        <v>5205.9804346365199</v>
      </c>
      <c r="G156" s="9">
        <v>8559.2623937051994</v>
      </c>
      <c r="H156" s="9">
        <v>234.60089826047999</v>
      </c>
      <c r="I156" s="9">
        <v>1611.75407942533</v>
      </c>
      <c r="J156" s="9">
        <v>0</v>
      </c>
      <c r="K156" s="9">
        <v>128.14716726883</v>
      </c>
      <c r="L156" s="9">
        <v>154.051083142138</v>
      </c>
      <c r="M156" s="9">
        <v>678.95695680547601</v>
      </c>
      <c r="N156" s="9">
        <v>5862.2628985692099</v>
      </c>
      <c r="O156" s="9">
        <v>143.82862299601501</v>
      </c>
      <c r="P156" s="9">
        <v>10</v>
      </c>
      <c r="Q156" s="9">
        <v>9067.1240414369204</v>
      </c>
      <c r="R156" s="9">
        <v>5421.2973142657402</v>
      </c>
      <c r="S156" s="9">
        <v>0</v>
      </c>
      <c r="T156" s="9">
        <v>377.24750133132898</v>
      </c>
      <c r="U156" s="9">
        <v>598.57163873462798</v>
      </c>
      <c r="V156" s="9">
        <v>10</v>
      </c>
      <c r="W156" s="9">
        <v>7989.4125191401399</v>
      </c>
    </row>
    <row r="157" spans="1:23" x14ac:dyDescent="0.55000000000000004">
      <c r="A157">
        <v>42.792194338850301</v>
      </c>
      <c r="B157" s="9">
        <v>962200.00844789902</v>
      </c>
      <c r="C157" s="9">
        <v>90.144673042195606</v>
      </c>
      <c r="D157" s="9">
        <v>163632.51940703401</v>
      </c>
      <c r="E157" s="9">
        <v>25572.884462338599</v>
      </c>
      <c r="F157" s="9">
        <v>5205.9803962758697</v>
      </c>
      <c r="G157" s="9">
        <v>8559.2623937051994</v>
      </c>
      <c r="H157" s="9">
        <v>234.60089888304501</v>
      </c>
      <c r="I157" s="9">
        <v>1611.7540750507601</v>
      </c>
      <c r="J157" s="9">
        <v>0</v>
      </c>
      <c r="K157" s="9">
        <v>128.14717402766601</v>
      </c>
      <c r="L157" s="9">
        <v>154.05106888997301</v>
      </c>
      <c r="M157" s="9">
        <v>678.956941336299</v>
      </c>
      <c r="N157" s="9">
        <v>5862.2630605348204</v>
      </c>
      <c r="O157" s="9">
        <v>143.82862470821399</v>
      </c>
      <c r="P157" s="9">
        <v>10</v>
      </c>
      <c r="Q157" s="9">
        <v>9067.1213983919897</v>
      </c>
      <c r="R157" s="9">
        <v>5421.2975424639699</v>
      </c>
      <c r="S157" s="9">
        <v>0</v>
      </c>
      <c r="T157" s="9">
        <v>377.24750994181602</v>
      </c>
      <c r="U157" s="9">
        <v>598.571649522033</v>
      </c>
      <c r="V157" s="9">
        <v>10</v>
      </c>
      <c r="W157" s="9">
        <v>7989.4126126122101</v>
      </c>
    </row>
    <row r="158" spans="1:23" x14ac:dyDescent="0.55000000000000004">
      <c r="A158">
        <v>42.792194338850301</v>
      </c>
      <c r="B158" s="9">
        <v>962199.993804386</v>
      </c>
      <c r="C158" s="9">
        <v>90.144676555478995</v>
      </c>
      <c r="D158" s="9">
        <v>163632.517978544</v>
      </c>
      <c r="E158" s="9">
        <v>25572.884445146399</v>
      </c>
      <c r="F158" s="9">
        <v>5205.9804819751098</v>
      </c>
      <c r="G158" s="9">
        <v>8559.2623937051994</v>
      </c>
      <c r="H158" s="9">
        <v>234.60088313156899</v>
      </c>
      <c r="I158" s="9">
        <v>1611.7540569160401</v>
      </c>
      <c r="J158" s="9">
        <v>0</v>
      </c>
      <c r="K158" s="9">
        <v>128.14716879740701</v>
      </c>
      <c r="L158" s="9">
        <v>154.05109192278201</v>
      </c>
      <c r="M158" s="9">
        <v>678.95700656999804</v>
      </c>
      <c r="N158" s="9">
        <v>5862.26310865095</v>
      </c>
      <c r="O158" s="9">
        <v>143.828620921583</v>
      </c>
      <c r="P158" s="9">
        <v>10</v>
      </c>
      <c r="Q158" s="9">
        <v>9067.12315702872</v>
      </c>
      <c r="R158" s="9">
        <v>5421.2974953856001</v>
      </c>
      <c r="S158" s="9">
        <v>0</v>
      </c>
      <c r="T158" s="9">
        <v>377.247489218753</v>
      </c>
      <c r="U158" s="9">
        <v>598.57162143409801</v>
      </c>
      <c r="V158" s="9">
        <v>10</v>
      </c>
      <c r="W158" s="9">
        <v>7989.4121811755704</v>
      </c>
    </row>
    <row r="159" spans="1:23" x14ac:dyDescent="0.55000000000000004">
      <c r="A159">
        <v>42.792194338850202</v>
      </c>
      <c r="B159" s="9">
        <v>962199.98613339802</v>
      </c>
      <c r="C159" s="9">
        <v>90.144674599444301</v>
      </c>
      <c r="D159" s="9">
        <v>163632.51686192601</v>
      </c>
      <c r="E159" s="9">
        <v>25572.884183657799</v>
      </c>
      <c r="F159" s="9">
        <v>5205.9804606466896</v>
      </c>
      <c r="G159" s="9">
        <v>8559.2623937051994</v>
      </c>
      <c r="H159" s="9">
        <v>234.60089189472399</v>
      </c>
      <c r="I159" s="9">
        <v>1611.7540891052399</v>
      </c>
      <c r="J159" s="9">
        <v>0</v>
      </c>
      <c r="K159" s="9">
        <v>128.147163600998</v>
      </c>
      <c r="L159" s="9">
        <v>154.051072832926</v>
      </c>
      <c r="M159" s="9">
        <v>678.95699422951202</v>
      </c>
      <c r="N159" s="9">
        <v>5862.2630155619199</v>
      </c>
      <c r="O159" s="9">
        <v>143.82862297547101</v>
      </c>
      <c r="P159" s="9">
        <v>10</v>
      </c>
      <c r="Q159" s="9">
        <v>9067.1231485265307</v>
      </c>
      <c r="R159" s="9">
        <v>5421.2975177028202</v>
      </c>
      <c r="S159" s="9">
        <v>0</v>
      </c>
      <c r="T159" s="9">
        <v>377.24749712809802</v>
      </c>
      <c r="U159" s="9">
        <v>598.57163239667602</v>
      </c>
      <c r="V159" s="9">
        <v>10</v>
      </c>
      <c r="W159" s="9">
        <v>7989.4122619753998</v>
      </c>
    </row>
    <row r="160" spans="1:23" x14ac:dyDescent="0.55000000000000004">
      <c r="A160">
        <v>42.792194338850301</v>
      </c>
      <c r="B160" s="9">
        <v>962199.99371674797</v>
      </c>
      <c r="C160" s="9">
        <v>90.144674217250198</v>
      </c>
      <c r="D160" s="9">
        <v>163632.51704614601</v>
      </c>
      <c r="E160" s="9">
        <v>25572.884126084002</v>
      </c>
      <c r="F160" s="9">
        <v>5205.9804421908702</v>
      </c>
      <c r="G160" s="9">
        <v>8559.2623937051994</v>
      </c>
      <c r="H160" s="9">
        <v>234.600892329234</v>
      </c>
      <c r="I160" s="9">
        <v>1611.75412689779</v>
      </c>
      <c r="J160" s="9">
        <v>0</v>
      </c>
      <c r="K160" s="9">
        <v>128.147161919148</v>
      </c>
      <c r="L160" s="9">
        <v>154.05108633167001</v>
      </c>
      <c r="M160" s="9">
        <v>678.95696380141999</v>
      </c>
      <c r="N160" s="9">
        <v>5862.2629603662899</v>
      </c>
      <c r="O160" s="9">
        <v>143.82863309495201</v>
      </c>
      <c r="P160" s="9">
        <v>10</v>
      </c>
      <c r="Q160" s="9">
        <v>9067.1229608610902</v>
      </c>
      <c r="R160" s="9">
        <v>5421.2974308107096</v>
      </c>
      <c r="S160" s="9">
        <v>0</v>
      </c>
      <c r="T160" s="9">
        <v>377.24750327247102</v>
      </c>
      <c r="U160" s="9">
        <v>598.57163112784201</v>
      </c>
      <c r="V160" s="9">
        <v>10</v>
      </c>
      <c r="W160" s="9">
        <v>7989.4123763580601</v>
      </c>
    </row>
    <row r="161" spans="1:23" x14ac:dyDescent="0.55000000000000004">
      <c r="A161">
        <v>42.792194338850301</v>
      </c>
      <c r="B161" s="9">
        <v>962199.986401228</v>
      </c>
      <c r="C161" s="9">
        <v>90.144674212183006</v>
      </c>
      <c r="D161" s="9">
        <v>163632.51759920499</v>
      </c>
      <c r="E161" s="9">
        <v>25572.884459278201</v>
      </c>
      <c r="F161" s="9">
        <v>5205.9803968830001</v>
      </c>
      <c r="G161" s="9">
        <v>8559.2623937051994</v>
      </c>
      <c r="H161" s="9">
        <v>234.60090756500099</v>
      </c>
      <c r="I161" s="9">
        <v>1611.75407105865</v>
      </c>
      <c r="J161" s="9">
        <v>0</v>
      </c>
      <c r="K161" s="9">
        <v>128.14716201990899</v>
      </c>
      <c r="L161" s="9">
        <v>154.05109001765899</v>
      </c>
      <c r="M161" s="9">
        <v>678.95697885321499</v>
      </c>
      <c r="N161" s="9">
        <v>5862.2628234163803</v>
      </c>
      <c r="O161" s="9">
        <v>143.828620742943</v>
      </c>
      <c r="P161" s="9">
        <v>10</v>
      </c>
      <c r="Q161" s="9">
        <v>9067.1239552864408</v>
      </c>
      <c r="R161" s="9">
        <v>5421.2974255650297</v>
      </c>
      <c r="S161" s="9">
        <v>0</v>
      </c>
      <c r="T161" s="9">
        <v>377.24751992156803</v>
      </c>
      <c r="U161" s="9">
        <v>598.57167644537799</v>
      </c>
      <c r="V161" s="9">
        <v>10</v>
      </c>
      <c r="W161" s="9">
        <v>7989.4122178351699</v>
      </c>
    </row>
    <row r="162" spans="1:23" x14ac:dyDescent="0.55000000000000004">
      <c r="A162">
        <v>42.792194338850301</v>
      </c>
      <c r="B162" s="9">
        <v>962199.98789199698</v>
      </c>
      <c r="C162" s="9">
        <v>90.144674251231294</v>
      </c>
      <c r="D162" s="9">
        <v>163632.511603544</v>
      </c>
      <c r="E162" s="9">
        <v>25572.884240084499</v>
      </c>
      <c r="F162" s="9">
        <v>5205.9804336902998</v>
      </c>
      <c r="G162" s="9">
        <v>8559.2623937051994</v>
      </c>
      <c r="H162" s="9">
        <v>234.600898574479</v>
      </c>
      <c r="I162" s="9">
        <v>1611.7540566162299</v>
      </c>
      <c r="J162" s="9">
        <v>0</v>
      </c>
      <c r="K162" s="9">
        <v>128.14717644999399</v>
      </c>
      <c r="L162" s="9">
        <v>154.05108751158099</v>
      </c>
      <c r="M162" s="9">
        <v>678.95694716718299</v>
      </c>
      <c r="N162" s="9">
        <v>5862.26325902389</v>
      </c>
      <c r="O162" s="9">
        <v>143.82862543588999</v>
      </c>
      <c r="P162" s="9">
        <v>10</v>
      </c>
      <c r="Q162" s="9">
        <v>9067.1229919696107</v>
      </c>
      <c r="R162" s="9">
        <v>5421.2976989215904</v>
      </c>
      <c r="S162" s="9">
        <v>0</v>
      </c>
      <c r="T162" s="9">
        <v>377.24752573999501</v>
      </c>
      <c r="U162" s="9">
        <v>598.57167205222299</v>
      </c>
      <c r="V162" s="9">
        <v>10</v>
      </c>
      <c r="W162" s="9">
        <v>7989.4121759300197</v>
      </c>
    </row>
    <row r="163" spans="1:23" x14ac:dyDescent="0.55000000000000004">
      <c r="A163">
        <v>42.792194338850301</v>
      </c>
      <c r="B163" s="9">
        <v>962199.98833072698</v>
      </c>
      <c r="C163" s="9">
        <v>90.144674249620493</v>
      </c>
      <c r="D163" s="9">
        <v>163632.51558983501</v>
      </c>
      <c r="E163" s="9">
        <v>25572.884274189099</v>
      </c>
      <c r="F163" s="9">
        <v>5205.98044012015</v>
      </c>
      <c r="G163" s="9">
        <v>8559.2623937051994</v>
      </c>
      <c r="H163" s="9">
        <v>234.60090413210901</v>
      </c>
      <c r="I163" s="9">
        <v>1611.7540460145201</v>
      </c>
      <c r="J163" s="9">
        <v>0</v>
      </c>
      <c r="K163" s="9">
        <v>128.14716529279701</v>
      </c>
      <c r="L163" s="9">
        <v>154.05107466854901</v>
      </c>
      <c r="M163" s="9">
        <v>678.95696164174603</v>
      </c>
      <c r="N163" s="9">
        <v>5862.2630501465801</v>
      </c>
      <c r="O163" s="9">
        <v>143.82861895013801</v>
      </c>
      <c r="P163" s="9">
        <v>10</v>
      </c>
      <c r="Q163" s="9">
        <v>9067.1244175367501</v>
      </c>
      <c r="R163" s="9">
        <v>5421.2975956610999</v>
      </c>
      <c r="S163" s="9">
        <v>0</v>
      </c>
      <c r="T163" s="9">
        <v>377.247476683635</v>
      </c>
      <c r="U163" s="9">
        <v>598.571630940354</v>
      </c>
      <c r="V163" s="9">
        <v>10</v>
      </c>
      <c r="W163" s="9">
        <v>7989.4123635829301</v>
      </c>
    </row>
    <row r="164" spans="1:23" x14ac:dyDescent="0.55000000000000004">
      <c r="A164">
        <v>42.792194338850301</v>
      </c>
      <c r="B164" s="9">
        <v>962199.99189490196</v>
      </c>
      <c r="C164" s="9">
        <v>90.144676059690099</v>
      </c>
      <c r="D164" s="9">
        <v>163632.512836651</v>
      </c>
      <c r="E164" s="9">
        <v>25572.884312375401</v>
      </c>
      <c r="F164" s="9">
        <v>5205.9804380320902</v>
      </c>
      <c r="G164" s="9">
        <v>8559.2623937051994</v>
      </c>
      <c r="H164" s="9">
        <v>234.60089760616299</v>
      </c>
      <c r="I164" s="9">
        <v>1611.7540538257999</v>
      </c>
      <c r="J164" s="9">
        <v>0</v>
      </c>
      <c r="K164" s="9">
        <v>128.147168357216</v>
      </c>
      <c r="L164" s="9">
        <v>154.051098662019</v>
      </c>
      <c r="M164" s="9">
        <v>678.95696568843903</v>
      </c>
      <c r="N164" s="9">
        <v>5862.26312776755</v>
      </c>
      <c r="O164" s="9">
        <v>143.82863078642899</v>
      </c>
      <c r="P164" s="9">
        <v>10</v>
      </c>
      <c r="Q164" s="9">
        <v>9067.12619587263</v>
      </c>
      <c r="R164" s="9">
        <v>5421.2976975117499</v>
      </c>
      <c r="S164" s="9">
        <v>0</v>
      </c>
      <c r="T164" s="9">
        <v>377.24745816977799</v>
      </c>
      <c r="U164" s="9">
        <v>598.57159037570295</v>
      </c>
      <c r="V164" s="9">
        <v>10</v>
      </c>
      <c r="W164" s="9">
        <v>7989.4119326154896</v>
      </c>
    </row>
    <row r="165" spans="1:23" x14ac:dyDescent="0.55000000000000004">
      <c r="A165">
        <v>42.792194338850301</v>
      </c>
      <c r="B165" s="9">
        <v>962199.98900961096</v>
      </c>
      <c r="C165" s="9">
        <v>90.144676374758703</v>
      </c>
      <c r="D165" s="9">
        <v>163632.52068792601</v>
      </c>
      <c r="E165" s="9">
        <v>25572.884321170899</v>
      </c>
      <c r="F165" s="9">
        <v>5205.9803658261199</v>
      </c>
      <c r="G165" s="9">
        <v>8559.2623937051994</v>
      </c>
      <c r="H165" s="9">
        <v>234.60088842232199</v>
      </c>
      <c r="I165" s="9">
        <v>1611.75404281485</v>
      </c>
      <c r="J165" s="9">
        <v>0</v>
      </c>
      <c r="K165" s="9">
        <v>128.147169820089</v>
      </c>
      <c r="L165" s="9">
        <v>154.051084255863</v>
      </c>
      <c r="M165" s="9">
        <v>678.95697728001903</v>
      </c>
      <c r="N165" s="9">
        <v>5862.26305916823</v>
      </c>
      <c r="O165" s="9">
        <v>143.828618435723</v>
      </c>
      <c r="P165" s="9">
        <v>10</v>
      </c>
      <c r="Q165" s="9">
        <v>9067.1205427233999</v>
      </c>
      <c r="R165" s="9">
        <v>5421.29749650953</v>
      </c>
      <c r="S165" s="9">
        <v>0</v>
      </c>
      <c r="T165" s="9">
        <v>377.24749648609099</v>
      </c>
      <c r="U165" s="9">
        <v>598.57164613440705</v>
      </c>
      <c r="V165" s="9">
        <v>10</v>
      </c>
      <c r="W165" s="9">
        <v>7989.4123613518896</v>
      </c>
    </row>
    <row r="166" spans="1:23" x14ac:dyDescent="0.55000000000000004">
      <c r="A166">
        <v>42.792194338850301</v>
      </c>
      <c r="B166" s="9">
        <v>962199.98307912203</v>
      </c>
      <c r="C166" s="9">
        <v>90.144673826850394</v>
      </c>
      <c r="D166" s="9">
        <v>163632.51957018001</v>
      </c>
      <c r="E166" s="9">
        <v>25572.8844476792</v>
      </c>
      <c r="F166" s="9">
        <v>5205.9804171532996</v>
      </c>
      <c r="G166" s="9">
        <v>8559.2623937051994</v>
      </c>
      <c r="H166" s="9">
        <v>234.60089956906199</v>
      </c>
      <c r="I166" s="9">
        <v>1611.7541125651301</v>
      </c>
      <c r="J166" s="9">
        <v>0</v>
      </c>
      <c r="K166" s="9">
        <v>128.147161443725</v>
      </c>
      <c r="L166" s="9">
        <v>154.05107176654499</v>
      </c>
      <c r="M166" s="9">
        <v>678.95699354229703</v>
      </c>
      <c r="N166" s="9">
        <v>5862.2628628881903</v>
      </c>
      <c r="O166" s="9">
        <v>143.828636090282</v>
      </c>
      <c r="P166" s="9">
        <v>10</v>
      </c>
      <c r="Q166" s="9">
        <v>9067.1217600197397</v>
      </c>
      <c r="R166" s="9">
        <v>5421.2973902648</v>
      </c>
      <c r="S166" s="9">
        <v>0</v>
      </c>
      <c r="T166" s="9">
        <v>377.24746925088499</v>
      </c>
      <c r="U166" s="9">
        <v>598.57159772213697</v>
      </c>
      <c r="V166" s="9">
        <v>10</v>
      </c>
      <c r="W166" s="9">
        <v>7989.4120632828699</v>
      </c>
    </row>
    <row r="167" spans="1:23" x14ac:dyDescent="0.55000000000000004">
      <c r="A167">
        <v>42.792194338850301</v>
      </c>
      <c r="B167" s="9">
        <v>962199.98125640897</v>
      </c>
      <c r="C167" s="9">
        <v>90.144673429140099</v>
      </c>
      <c r="D167" s="9">
        <v>163632.51557926601</v>
      </c>
      <c r="E167" s="9">
        <v>25572.884529777999</v>
      </c>
      <c r="F167" s="9">
        <v>5205.9804176354501</v>
      </c>
      <c r="G167" s="9">
        <v>8559.2623937051994</v>
      </c>
      <c r="H167" s="9">
        <v>234.60089775967401</v>
      </c>
      <c r="I167" s="9">
        <v>1611.7540768355</v>
      </c>
      <c r="J167" s="9">
        <v>0</v>
      </c>
      <c r="K167" s="9">
        <v>128.147162520628</v>
      </c>
      <c r="L167" s="9">
        <v>154.051080762895</v>
      </c>
      <c r="M167" s="9">
        <v>678.95699914533304</v>
      </c>
      <c r="N167" s="9">
        <v>5862.2629972047598</v>
      </c>
      <c r="O167" s="9">
        <v>143.8286093358</v>
      </c>
      <c r="P167" s="9">
        <v>10</v>
      </c>
      <c r="Q167" s="9">
        <v>9067.1221681761108</v>
      </c>
      <c r="R167" s="9">
        <v>5421.2976178049903</v>
      </c>
      <c r="S167" s="9">
        <v>0</v>
      </c>
      <c r="T167" s="9">
        <v>377.24752473567202</v>
      </c>
      <c r="U167" s="9">
        <v>598.57168729170201</v>
      </c>
      <c r="V167" s="9">
        <v>10</v>
      </c>
      <c r="W167" s="9">
        <v>7989.4119294703596</v>
      </c>
    </row>
    <row r="168" spans="1:23" x14ac:dyDescent="0.55000000000000004">
      <c r="A168">
        <v>42.792194338850301</v>
      </c>
      <c r="B168" s="9">
        <v>962200.00070404401</v>
      </c>
      <c r="C168" s="9">
        <v>90.1446766853323</v>
      </c>
      <c r="D168" s="9">
        <v>163632.51647715399</v>
      </c>
      <c r="E168" s="9">
        <v>25572.8843221221</v>
      </c>
      <c r="F168" s="9">
        <v>5205.9804508729503</v>
      </c>
      <c r="G168" s="9">
        <v>8559.2623937051994</v>
      </c>
      <c r="H168" s="9">
        <v>234.60089896182799</v>
      </c>
      <c r="I168" s="9">
        <v>1611.7540919947201</v>
      </c>
      <c r="J168" s="9">
        <v>0</v>
      </c>
      <c r="K168" s="9">
        <v>128.14715702178401</v>
      </c>
      <c r="L168" s="9">
        <v>154.05107480622399</v>
      </c>
      <c r="M168" s="9">
        <v>678.95695411965005</v>
      </c>
      <c r="N168" s="9">
        <v>5862.2630224377999</v>
      </c>
      <c r="O168" s="9">
        <v>143.828614421212</v>
      </c>
      <c r="P168" s="9">
        <v>10</v>
      </c>
      <c r="Q168" s="9">
        <v>9067.1229956796597</v>
      </c>
      <c r="R168" s="9">
        <v>5421.2974536554002</v>
      </c>
      <c r="S168" s="9">
        <v>0</v>
      </c>
      <c r="T168" s="9">
        <v>377.24754070032702</v>
      </c>
      <c r="U168" s="9">
        <v>598.57171521181999</v>
      </c>
      <c r="V168" s="9">
        <v>10</v>
      </c>
      <c r="W168" s="9">
        <v>7989.4124228429</v>
      </c>
    </row>
    <row r="169" spans="1:23" x14ac:dyDescent="0.55000000000000004">
      <c r="A169">
        <v>42.792194338850301</v>
      </c>
      <c r="B169" s="9">
        <v>962199.97861826804</v>
      </c>
      <c r="C169" s="9">
        <v>90.144674707543999</v>
      </c>
      <c r="D169" s="9">
        <v>163632.51662194601</v>
      </c>
      <c r="E169" s="9">
        <v>25572.884350807901</v>
      </c>
      <c r="F169" s="9">
        <v>5205.9804901408397</v>
      </c>
      <c r="G169" s="9">
        <v>8559.2623937051994</v>
      </c>
      <c r="H169" s="9">
        <v>234.60089239244601</v>
      </c>
      <c r="I169" s="9">
        <v>1611.7540679026599</v>
      </c>
      <c r="J169" s="9">
        <v>0</v>
      </c>
      <c r="K169" s="9">
        <v>128.14716967285599</v>
      </c>
      <c r="L169" s="9">
        <v>154.05108342477899</v>
      </c>
      <c r="M169" s="9">
        <v>678.95697674285202</v>
      </c>
      <c r="N169" s="9">
        <v>5862.2631800352901</v>
      </c>
      <c r="O169" s="9">
        <v>143.82862976827499</v>
      </c>
      <c r="P169" s="9">
        <v>10</v>
      </c>
      <c r="Q169" s="9">
        <v>9067.1213599360308</v>
      </c>
      <c r="R169" s="9">
        <v>5421.2977166529399</v>
      </c>
      <c r="S169" s="9">
        <v>0</v>
      </c>
      <c r="T169" s="9">
        <v>377.24748846627102</v>
      </c>
      <c r="U169" s="9">
        <v>598.57161015951601</v>
      </c>
      <c r="V169" s="9">
        <v>10</v>
      </c>
      <c r="W169" s="9">
        <v>7989.4119115373396</v>
      </c>
    </row>
    <row r="170" spans="1:23" x14ac:dyDescent="0.55000000000000004">
      <c r="A170">
        <v>42.792194338850301</v>
      </c>
      <c r="B170" s="9">
        <v>962199.99086187303</v>
      </c>
      <c r="C170" s="9">
        <v>90.144676635775099</v>
      </c>
      <c r="D170" s="9">
        <v>163632.520723125</v>
      </c>
      <c r="E170" s="9">
        <v>25572.884174250299</v>
      </c>
      <c r="F170" s="9">
        <v>5205.9804655117896</v>
      </c>
      <c r="G170" s="9">
        <v>8559.2623937051994</v>
      </c>
      <c r="H170" s="9">
        <v>234.60089404088399</v>
      </c>
      <c r="I170" s="9">
        <v>1611.75407350414</v>
      </c>
      <c r="J170" s="9">
        <v>0</v>
      </c>
      <c r="K170" s="9">
        <v>128.14717014461201</v>
      </c>
      <c r="L170" s="9">
        <v>154.05109058962199</v>
      </c>
      <c r="M170" s="9">
        <v>678.95698304612301</v>
      </c>
      <c r="N170" s="9">
        <v>5862.2630219007096</v>
      </c>
      <c r="O170" s="9">
        <v>143.82861696086499</v>
      </c>
      <c r="P170" s="9">
        <v>10</v>
      </c>
      <c r="Q170" s="9">
        <v>9067.1230274040408</v>
      </c>
      <c r="R170" s="9">
        <v>5421.2975350365296</v>
      </c>
      <c r="S170" s="9">
        <v>0</v>
      </c>
      <c r="T170" s="9">
        <v>377.24749049324799</v>
      </c>
      <c r="U170" s="9">
        <v>598.57162529388904</v>
      </c>
      <c r="V170" s="9">
        <v>10</v>
      </c>
      <c r="W170" s="9">
        <v>7989.4124673145097</v>
      </c>
    </row>
    <row r="171" spans="1:23" x14ac:dyDescent="0.55000000000000004">
      <c r="A171">
        <v>42.792194338850301</v>
      </c>
      <c r="B171" s="9">
        <v>962199.99824557698</v>
      </c>
      <c r="C171" s="9">
        <v>90.144674555191401</v>
      </c>
      <c r="D171" s="9">
        <v>163632.51549650799</v>
      </c>
      <c r="E171" s="9">
        <v>25572.884239208299</v>
      </c>
      <c r="F171" s="9">
        <v>5205.9803920070699</v>
      </c>
      <c r="G171" s="9">
        <v>8559.2623937051994</v>
      </c>
      <c r="H171" s="9">
        <v>234.60090804050299</v>
      </c>
      <c r="I171" s="9">
        <v>1611.75410896362</v>
      </c>
      <c r="J171" s="9">
        <v>0</v>
      </c>
      <c r="K171" s="9">
        <v>128.14717575666401</v>
      </c>
      <c r="L171" s="9">
        <v>154.05107612635899</v>
      </c>
      <c r="M171" s="9">
        <v>678.95696556379801</v>
      </c>
      <c r="N171" s="9">
        <v>5862.2629817070701</v>
      </c>
      <c r="O171" s="9">
        <v>143.82861796447301</v>
      </c>
      <c r="P171" s="9">
        <v>10</v>
      </c>
      <c r="Q171" s="9">
        <v>9067.1234280830704</v>
      </c>
      <c r="R171" s="9">
        <v>5421.2976296418101</v>
      </c>
      <c r="S171" s="9">
        <v>0</v>
      </c>
      <c r="T171" s="9">
        <v>377.24751896025901</v>
      </c>
      <c r="U171" s="9">
        <v>598.57165105212903</v>
      </c>
      <c r="V171" s="9">
        <v>10</v>
      </c>
      <c r="W171" s="9">
        <v>7989.4121114923701</v>
      </c>
    </row>
    <row r="172" spans="1:23" x14ac:dyDescent="0.55000000000000004">
      <c r="A172">
        <v>42.792194338850301</v>
      </c>
      <c r="B172" s="9">
        <v>962199.99438244</v>
      </c>
      <c r="C172" s="9">
        <v>90.144672883245406</v>
      </c>
      <c r="D172" s="9">
        <v>163632.519142793</v>
      </c>
      <c r="E172" s="9">
        <v>25572.884147975601</v>
      </c>
      <c r="F172" s="9">
        <v>5205.9804053383496</v>
      </c>
      <c r="G172" s="9">
        <v>8559.2623937051994</v>
      </c>
      <c r="H172" s="9">
        <v>234.60089470027299</v>
      </c>
      <c r="I172" s="9">
        <v>1611.7540290546201</v>
      </c>
      <c r="J172" s="9">
        <v>0</v>
      </c>
      <c r="K172" s="9">
        <v>128.147162302965</v>
      </c>
      <c r="L172" s="9">
        <v>154.051092233003</v>
      </c>
      <c r="M172" s="9">
        <v>678.956999620229</v>
      </c>
      <c r="N172" s="9">
        <v>5862.2631650435396</v>
      </c>
      <c r="O172" s="9">
        <v>143.828625123644</v>
      </c>
      <c r="P172" s="9">
        <v>10</v>
      </c>
      <c r="Q172" s="9">
        <v>9067.1231698356205</v>
      </c>
      <c r="R172" s="9">
        <v>5421.2976058003997</v>
      </c>
      <c r="S172" s="9">
        <v>0</v>
      </c>
      <c r="T172" s="9">
        <v>377.24750400933601</v>
      </c>
      <c r="U172" s="9">
        <v>598.571645927482</v>
      </c>
      <c r="V172" s="9">
        <v>10</v>
      </c>
      <c r="W172" s="9">
        <v>7989.4122312085901</v>
      </c>
    </row>
    <row r="173" spans="1:23" x14ac:dyDescent="0.55000000000000004">
      <c r="A173">
        <v>42.792194338850301</v>
      </c>
      <c r="B173" s="9">
        <v>962199.98544541304</v>
      </c>
      <c r="C173" s="9">
        <v>90.144674399211098</v>
      </c>
      <c r="D173" s="9">
        <v>163632.51823454699</v>
      </c>
      <c r="E173" s="9">
        <v>25572.884447661199</v>
      </c>
      <c r="F173" s="9">
        <v>5205.9804585489701</v>
      </c>
      <c r="G173" s="9">
        <v>8559.2623937051994</v>
      </c>
      <c r="H173" s="9">
        <v>234.600891103626</v>
      </c>
      <c r="I173" s="9">
        <v>1611.7540428659199</v>
      </c>
      <c r="J173" s="9">
        <v>0</v>
      </c>
      <c r="K173" s="9">
        <v>128.14716823419701</v>
      </c>
      <c r="L173" s="9">
        <v>154.05107886023299</v>
      </c>
      <c r="M173" s="9">
        <v>678.95692125273001</v>
      </c>
      <c r="N173" s="9">
        <v>5862.2631348994</v>
      </c>
      <c r="O173" s="9">
        <v>143.82862507190501</v>
      </c>
      <c r="P173" s="9">
        <v>10</v>
      </c>
      <c r="Q173" s="9">
        <v>9067.1238833518</v>
      </c>
      <c r="R173" s="9">
        <v>5421.2974582986399</v>
      </c>
      <c r="S173" s="9">
        <v>0</v>
      </c>
      <c r="T173" s="9">
        <v>377.247458787337</v>
      </c>
      <c r="U173" s="9">
        <v>598.57156659727104</v>
      </c>
      <c r="V173" s="9">
        <v>10</v>
      </c>
      <c r="W173" s="9">
        <v>7989.4123397472104</v>
      </c>
    </row>
    <row r="174" spans="1:23" x14ac:dyDescent="0.55000000000000004">
      <c r="A174">
        <v>42.792194338850301</v>
      </c>
      <c r="B174" s="9">
        <v>962199.98697397998</v>
      </c>
      <c r="C174" s="9">
        <v>90.144676683772005</v>
      </c>
      <c r="D174" s="9">
        <v>163632.51802357601</v>
      </c>
      <c r="E174" s="9">
        <v>25572.884398770799</v>
      </c>
      <c r="F174" s="9">
        <v>5205.9804717459601</v>
      </c>
      <c r="G174" s="9">
        <v>8559.2623937051994</v>
      </c>
      <c r="H174" s="9">
        <v>234.60089568643701</v>
      </c>
      <c r="I174" s="9">
        <v>1611.75411523807</v>
      </c>
      <c r="J174" s="9">
        <v>0</v>
      </c>
      <c r="K174" s="9">
        <v>128.147167118769</v>
      </c>
      <c r="L174" s="9">
        <v>154.05106916775301</v>
      </c>
      <c r="M174" s="9">
        <v>678.95700547416197</v>
      </c>
      <c r="N174" s="9">
        <v>5862.2630983026002</v>
      </c>
      <c r="O174" s="9">
        <v>143.82862776248001</v>
      </c>
      <c r="P174" s="9">
        <v>10</v>
      </c>
      <c r="Q174" s="9">
        <v>9067.1225352070705</v>
      </c>
      <c r="R174" s="9">
        <v>5421.2975596305096</v>
      </c>
      <c r="S174" s="9">
        <v>0</v>
      </c>
      <c r="T174" s="9">
        <v>377.24749575977802</v>
      </c>
      <c r="U174" s="9">
        <v>598.57163190921995</v>
      </c>
      <c r="V174" s="9">
        <v>10</v>
      </c>
      <c r="W174" s="9">
        <v>7989.4120829333297</v>
      </c>
    </row>
    <row r="175" spans="1:23" x14ac:dyDescent="0.55000000000000004">
      <c r="A175">
        <v>42.7921943388504</v>
      </c>
      <c r="B175" s="9">
        <v>962199.99373016995</v>
      </c>
      <c r="C175" s="9">
        <v>90.144672989097501</v>
      </c>
      <c r="D175" s="9">
        <v>163632.515824815</v>
      </c>
      <c r="E175" s="9">
        <v>25572.884257641301</v>
      </c>
      <c r="F175" s="9">
        <v>5205.9804101862901</v>
      </c>
      <c r="G175" s="9">
        <v>8559.2623937051994</v>
      </c>
      <c r="H175" s="9">
        <v>234.60088378063099</v>
      </c>
      <c r="I175" s="9">
        <v>1611.75399453265</v>
      </c>
      <c r="J175" s="9">
        <v>0</v>
      </c>
      <c r="K175" s="9">
        <v>128.14715834348399</v>
      </c>
      <c r="L175" s="9">
        <v>154.05108080244801</v>
      </c>
      <c r="M175" s="9">
        <v>678.956953241728</v>
      </c>
      <c r="N175" s="9">
        <v>5862.2627989525299</v>
      </c>
      <c r="O175" s="9">
        <v>143.82860454227199</v>
      </c>
      <c r="P175" s="9">
        <v>10</v>
      </c>
      <c r="Q175" s="9">
        <v>9067.1236662441297</v>
      </c>
      <c r="R175" s="9">
        <v>5421.2971689151</v>
      </c>
      <c r="S175" s="9">
        <v>0</v>
      </c>
      <c r="T175" s="9">
        <v>377.24754299751697</v>
      </c>
      <c r="U175" s="9">
        <v>598.57171744420498</v>
      </c>
      <c r="V175" s="9">
        <v>10</v>
      </c>
      <c r="W175" s="9">
        <v>7989.4131589314002</v>
      </c>
    </row>
    <row r="176" spans="1:23" x14ac:dyDescent="0.55000000000000004">
      <c r="A176">
        <v>42.792194338850301</v>
      </c>
      <c r="B176" s="9">
        <v>962199.99277449504</v>
      </c>
      <c r="C176" s="9">
        <v>90.144674615269693</v>
      </c>
      <c r="D176" s="9">
        <v>163632.51887946899</v>
      </c>
      <c r="E176" s="9">
        <v>25572.884176701598</v>
      </c>
      <c r="F176" s="9">
        <v>5205.9803794072104</v>
      </c>
      <c r="G176" s="9">
        <v>8559.2623937051994</v>
      </c>
      <c r="H176" s="9">
        <v>234.60089422056799</v>
      </c>
      <c r="I176" s="9">
        <v>1611.75407147843</v>
      </c>
      <c r="J176" s="9">
        <v>0</v>
      </c>
      <c r="K176" s="9">
        <v>128.14715682851701</v>
      </c>
      <c r="L176" s="9">
        <v>154.05107966930399</v>
      </c>
      <c r="M176" s="9">
        <v>678.95694803900994</v>
      </c>
      <c r="N176" s="9">
        <v>5862.2630645445897</v>
      </c>
      <c r="O176" s="9">
        <v>143.828625625397</v>
      </c>
      <c r="P176" s="9">
        <v>10</v>
      </c>
      <c r="Q176" s="9">
        <v>9067.1217214910994</v>
      </c>
      <c r="R176" s="9">
        <v>5421.2974924648297</v>
      </c>
      <c r="S176" s="9">
        <v>0</v>
      </c>
      <c r="T176" s="9">
        <v>377.24748810835899</v>
      </c>
      <c r="U176" s="9">
        <v>598.57163543228</v>
      </c>
      <c r="V176" s="9">
        <v>10</v>
      </c>
      <c r="W176" s="9">
        <v>7989.4125828837996</v>
      </c>
    </row>
    <row r="177" spans="1:23" x14ac:dyDescent="0.55000000000000004">
      <c r="A177">
        <v>42.792194338850301</v>
      </c>
      <c r="B177" s="9">
        <v>962200.00021506206</v>
      </c>
      <c r="C177" s="9">
        <v>90.144674893574603</v>
      </c>
      <c r="D177" s="9">
        <v>163632.518815043</v>
      </c>
      <c r="E177" s="9">
        <v>25572.884195450999</v>
      </c>
      <c r="F177" s="9">
        <v>5205.9803940074298</v>
      </c>
      <c r="G177" s="9">
        <v>8559.2623937051994</v>
      </c>
      <c r="H177" s="9">
        <v>234.60088220430501</v>
      </c>
      <c r="I177" s="9">
        <v>1611.75404834031</v>
      </c>
      <c r="J177" s="9">
        <v>0</v>
      </c>
      <c r="K177" s="9">
        <v>128.14716221930399</v>
      </c>
      <c r="L177" s="9">
        <v>154.05109712907401</v>
      </c>
      <c r="M177" s="9">
        <v>678.95698120794805</v>
      </c>
      <c r="N177" s="9">
        <v>5862.2631288509701</v>
      </c>
      <c r="O177" s="9">
        <v>143.82860354065201</v>
      </c>
      <c r="P177" s="9">
        <v>10</v>
      </c>
      <c r="Q177" s="9">
        <v>9067.1229327581204</v>
      </c>
      <c r="R177" s="9">
        <v>5421.2976586314398</v>
      </c>
      <c r="S177" s="9">
        <v>0</v>
      </c>
      <c r="T177" s="9">
        <v>377.24746012862101</v>
      </c>
      <c r="U177" s="9">
        <v>598.57160744320504</v>
      </c>
      <c r="V177" s="9">
        <v>10</v>
      </c>
      <c r="W177" s="9">
        <v>7989.4122464799802</v>
      </c>
    </row>
    <row r="178" spans="1:23" x14ac:dyDescent="0.55000000000000004">
      <c r="A178">
        <v>42.7921943388504</v>
      </c>
      <c r="B178" s="9">
        <v>962199.99950297398</v>
      </c>
      <c r="C178" s="9">
        <v>90.144677000597397</v>
      </c>
      <c r="D178" s="9">
        <v>163632.518460575</v>
      </c>
      <c r="E178" s="9">
        <v>25572.8841550869</v>
      </c>
      <c r="F178" s="9">
        <v>5205.9804078326697</v>
      </c>
      <c r="G178" s="9">
        <v>8559.2623937051994</v>
      </c>
      <c r="H178" s="9">
        <v>234.60091620652699</v>
      </c>
      <c r="I178" s="9">
        <v>1611.7540748367601</v>
      </c>
      <c r="J178" s="9">
        <v>0</v>
      </c>
      <c r="K178" s="9">
        <v>128.14716896029401</v>
      </c>
      <c r="L178" s="9">
        <v>154.05110102272499</v>
      </c>
      <c r="M178" s="9">
        <v>678.95695287200203</v>
      </c>
      <c r="N178" s="9">
        <v>5862.26306078158</v>
      </c>
      <c r="O178" s="9">
        <v>143.82864155794201</v>
      </c>
      <c r="P178" s="9">
        <v>10</v>
      </c>
      <c r="Q178" s="9">
        <v>9067.1222347518105</v>
      </c>
      <c r="R178" s="9">
        <v>5421.2975309785998</v>
      </c>
      <c r="S178" s="9">
        <v>0</v>
      </c>
      <c r="T178" s="9">
        <v>377.24756344973798</v>
      </c>
      <c r="U178" s="9">
        <v>598.57172409914699</v>
      </c>
      <c r="V178" s="9">
        <v>10</v>
      </c>
      <c r="W178" s="9">
        <v>7989.41234681273</v>
      </c>
    </row>
    <row r="179" spans="1:23" x14ac:dyDescent="0.55000000000000004">
      <c r="A179">
        <v>42.792194338850301</v>
      </c>
      <c r="B179" s="9">
        <v>962199.98783030396</v>
      </c>
      <c r="C179" s="9">
        <v>90.144674232540595</v>
      </c>
      <c r="D179" s="9">
        <v>163632.51842218399</v>
      </c>
      <c r="E179" s="9">
        <v>25572.884252729302</v>
      </c>
      <c r="F179" s="9">
        <v>5205.9803949350799</v>
      </c>
      <c r="G179" s="9">
        <v>8559.2623937051994</v>
      </c>
      <c r="H179" s="9">
        <v>234.60090120214599</v>
      </c>
      <c r="I179" s="9">
        <v>1611.75412485879</v>
      </c>
      <c r="J179" s="9">
        <v>0</v>
      </c>
      <c r="K179" s="9">
        <v>128.14715491082501</v>
      </c>
      <c r="L179" s="9">
        <v>154.05107904677999</v>
      </c>
      <c r="M179" s="9">
        <v>678.95699206746497</v>
      </c>
      <c r="N179" s="9">
        <v>5862.2628166478898</v>
      </c>
      <c r="O179" s="9">
        <v>143.82862024827901</v>
      </c>
      <c r="P179" s="9">
        <v>10</v>
      </c>
      <c r="Q179" s="9">
        <v>9067.1233498019392</v>
      </c>
      <c r="R179" s="9">
        <v>5421.2973880890504</v>
      </c>
      <c r="S179" s="9">
        <v>0</v>
      </c>
      <c r="T179" s="9">
        <v>377.24751275445499</v>
      </c>
      <c r="U179" s="9">
        <v>598.57164921224603</v>
      </c>
      <c r="V179" s="9">
        <v>10</v>
      </c>
      <c r="W179" s="9">
        <v>7989.4123419811904</v>
      </c>
    </row>
    <row r="180" spans="1:23" x14ac:dyDescent="0.55000000000000004">
      <c r="A180">
        <v>42.792194338850301</v>
      </c>
      <c r="B180" s="9">
        <v>962200.00131105795</v>
      </c>
      <c r="C180" s="9">
        <v>90.144676391777494</v>
      </c>
      <c r="D180" s="9">
        <v>163632.51220853699</v>
      </c>
      <c r="E180" s="9">
        <v>25572.884205561</v>
      </c>
      <c r="F180" s="9">
        <v>5205.9804581642202</v>
      </c>
      <c r="G180" s="9">
        <v>8559.2623937051994</v>
      </c>
      <c r="H180" s="9">
        <v>234.60089913079401</v>
      </c>
      <c r="I180" s="9">
        <v>1611.7540531700399</v>
      </c>
      <c r="J180" s="9">
        <v>0</v>
      </c>
      <c r="K180" s="9">
        <v>128.14717200233201</v>
      </c>
      <c r="L180" s="9">
        <v>154.051089144629</v>
      </c>
      <c r="M180" s="9">
        <v>678.95699064490395</v>
      </c>
      <c r="N180" s="9">
        <v>5862.2630077394097</v>
      </c>
      <c r="O180" s="9">
        <v>143.828628082194</v>
      </c>
      <c r="P180" s="9">
        <v>10</v>
      </c>
      <c r="Q180" s="9">
        <v>9067.1276308032302</v>
      </c>
      <c r="R180" s="9">
        <v>5421.2974135614804</v>
      </c>
      <c r="S180" s="9">
        <v>0</v>
      </c>
      <c r="T180" s="9">
        <v>377.24742702282299</v>
      </c>
      <c r="U180" s="9">
        <v>598.57155847537695</v>
      </c>
      <c r="V180" s="9">
        <v>10</v>
      </c>
      <c r="W180" s="9">
        <v>7989.4126752734501</v>
      </c>
    </row>
    <row r="181" spans="1:23" x14ac:dyDescent="0.55000000000000004">
      <c r="A181">
        <v>42.792194338850301</v>
      </c>
      <c r="B181" s="9">
        <v>962199.99358975596</v>
      </c>
      <c r="C181" s="9">
        <v>90.144673146551099</v>
      </c>
      <c r="D181" s="9">
        <v>163632.51840938799</v>
      </c>
      <c r="E181" s="9">
        <v>25572.8842864711</v>
      </c>
      <c r="F181" s="9">
        <v>5205.9805251608204</v>
      </c>
      <c r="G181" s="9">
        <v>8559.2623937051994</v>
      </c>
      <c r="H181" s="9">
        <v>234.600904375292</v>
      </c>
      <c r="I181" s="9">
        <v>1611.75407961064</v>
      </c>
      <c r="J181" s="9">
        <v>0</v>
      </c>
      <c r="K181" s="9">
        <v>128.147161034178</v>
      </c>
      <c r="L181" s="9">
        <v>154.05107390719999</v>
      </c>
      <c r="M181" s="9">
        <v>678.95697644830295</v>
      </c>
      <c r="N181" s="9">
        <v>5862.2630054434203</v>
      </c>
      <c r="O181" s="9">
        <v>143.82860930262601</v>
      </c>
      <c r="P181" s="9">
        <v>10</v>
      </c>
      <c r="Q181" s="9">
        <v>9067.1228903860501</v>
      </c>
      <c r="R181" s="9">
        <v>5421.29768584266</v>
      </c>
      <c r="S181" s="9">
        <v>0</v>
      </c>
      <c r="T181" s="9">
        <v>377.247489542202</v>
      </c>
      <c r="U181" s="9">
        <v>598.57161809745901</v>
      </c>
      <c r="V181" s="9">
        <v>10</v>
      </c>
      <c r="W181" s="9">
        <v>7989.4120662693704</v>
      </c>
    </row>
    <row r="182" spans="1:23" x14ac:dyDescent="0.55000000000000004">
      <c r="A182">
        <v>42.792194338850301</v>
      </c>
      <c r="B182" s="9">
        <v>962200.00602519303</v>
      </c>
      <c r="C182" s="9">
        <v>90.144673686176802</v>
      </c>
      <c r="D182" s="9">
        <v>163632.520250103</v>
      </c>
      <c r="E182" s="9">
        <v>25572.884381276101</v>
      </c>
      <c r="F182" s="9">
        <v>5205.9805425845298</v>
      </c>
      <c r="G182" s="9">
        <v>8559.2623937051994</v>
      </c>
      <c r="H182" s="9">
        <v>234.600892091286</v>
      </c>
      <c r="I182" s="9">
        <v>1611.7540470881099</v>
      </c>
      <c r="J182" s="9">
        <v>0</v>
      </c>
      <c r="K182" s="9">
        <v>128.14716285707101</v>
      </c>
      <c r="L182" s="9">
        <v>154.05108451634001</v>
      </c>
      <c r="M182" s="9">
        <v>678.956958930273</v>
      </c>
      <c r="N182" s="9">
        <v>5862.2630563570501</v>
      </c>
      <c r="O182" s="9">
        <v>143.82862098449701</v>
      </c>
      <c r="P182" s="9">
        <v>10</v>
      </c>
      <c r="Q182" s="9">
        <v>9067.1223385363191</v>
      </c>
      <c r="R182" s="9">
        <v>5421.2975913260698</v>
      </c>
      <c r="S182" s="9">
        <v>0</v>
      </c>
      <c r="T182" s="9">
        <v>377.24751495775701</v>
      </c>
      <c r="U182" s="9">
        <v>598.57167482997397</v>
      </c>
      <c r="V182" s="9">
        <v>10</v>
      </c>
      <c r="W182" s="9">
        <v>7989.4127603461502</v>
      </c>
    </row>
    <row r="183" spans="1:23" x14ac:dyDescent="0.55000000000000004">
      <c r="A183">
        <v>42.792194338850301</v>
      </c>
      <c r="B183" s="9">
        <v>962199.99496421998</v>
      </c>
      <c r="C183" s="9">
        <v>90.144674671514693</v>
      </c>
      <c r="D183" s="9">
        <v>163632.51694804401</v>
      </c>
      <c r="E183" s="9">
        <v>25572.884393922199</v>
      </c>
      <c r="F183" s="9">
        <v>5205.9804681608703</v>
      </c>
      <c r="G183" s="9">
        <v>8559.2623937051994</v>
      </c>
      <c r="H183" s="9">
        <v>234.600904913249</v>
      </c>
      <c r="I183" s="9">
        <v>1611.75408223932</v>
      </c>
      <c r="J183" s="9">
        <v>0</v>
      </c>
      <c r="K183" s="9">
        <v>128.14716665515201</v>
      </c>
      <c r="L183" s="9">
        <v>154.051073635519</v>
      </c>
      <c r="M183" s="9">
        <v>678.95694064172199</v>
      </c>
      <c r="N183" s="9">
        <v>5862.2629718952903</v>
      </c>
      <c r="O183" s="9">
        <v>143.82863026770201</v>
      </c>
      <c r="P183" s="9">
        <v>10</v>
      </c>
      <c r="Q183" s="9">
        <v>9067.1218974444291</v>
      </c>
      <c r="R183" s="9">
        <v>5421.2975492632104</v>
      </c>
      <c r="S183" s="9">
        <v>0</v>
      </c>
      <c r="T183" s="9">
        <v>377.24750748192503</v>
      </c>
      <c r="U183" s="9">
        <v>598.57164905135596</v>
      </c>
      <c r="V183" s="9">
        <v>10</v>
      </c>
      <c r="W183" s="9">
        <v>7989.4123771405002</v>
      </c>
    </row>
    <row r="184" spans="1:23" x14ac:dyDescent="0.55000000000000004">
      <c r="A184">
        <v>42.792194338850301</v>
      </c>
      <c r="B184" s="9">
        <v>962199.98515362001</v>
      </c>
      <c r="C184" s="9">
        <v>90.1446762901776</v>
      </c>
      <c r="D184" s="9">
        <v>163632.51877014499</v>
      </c>
      <c r="E184" s="9">
        <v>25572.884510141099</v>
      </c>
      <c r="F184" s="9">
        <v>5205.9804306267797</v>
      </c>
      <c r="G184" s="9">
        <v>8559.2623937051994</v>
      </c>
      <c r="H184" s="9">
        <v>234.60088661162899</v>
      </c>
      <c r="I184" s="9">
        <v>1611.7540463083999</v>
      </c>
      <c r="J184" s="9">
        <v>0</v>
      </c>
      <c r="K184" s="9">
        <v>128.14716769626401</v>
      </c>
      <c r="L184" s="9">
        <v>154.051076007755</v>
      </c>
      <c r="M184" s="9">
        <v>678.95699664311701</v>
      </c>
      <c r="N184" s="9">
        <v>5862.2629412780398</v>
      </c>
      <c r="O184" s="9">
        <v>143.82861890821201</v>
      </c>
      <c r="P184" s="9">
        <v>10</v>
      </c>
      <c r="Q184" s="9">
        <v>9067.1221551294493</v>
      </c>
      <c r="R184" s="9">
        <v>5421.2974244833003</v>
      </c>
      <c r="S184" s="9">
        <v>0</v>
      </c>
      <c r="T184" s="9">
        <v>377.24749114691298</v>
      </c>
      <c r="U184" s="9">
        <v>598.57162156367895</v>
      </c>
      <c r="V184" s="9">
        <v>10</v>
      </c>
      <c r="W184" s="9">
        <v>7989.4124173645996</v>
      </c>
    </row>
    <row r="185" spans="1:23" x14ac:dyDescent="0.55000000000000004">
      <c r="A185">
        <v>42.792194338850301</v>
      </c>
      <c r="B185" s="9">
        <v>962199.98806731601</v>
      </c>
      <c r="C185" s="9">
        <v>90.144676862908497</v>
      </c>
      <c r="D185" s="9">
        <v>163632.51669882599</v>
      </c>
      <c r="E185" s="9">
        <v>25572.8842507521</v>
      </c>
      <c r="F185" s="9">
        <v>5205.98051787636</v>
      </c>
      <c r="G185" s="9">
        <v>8559.2623937051994</v>
      </c>
      <c r="H185" s="9">
        <v>234.60088089444301</v>
      </c>
      <c r="I185" s="9">
        <v>1611.7540135660799</v>
      </c>
      <c r="J185" s="9">
        <v>0</v>
      </c>
      <c r="K185" s="9">
        <v>128.14716615676599</v>
      </c>
      <c r="L185" s="9">
        <v>154.051087542278</v>
      </c>
      <c r="M185" s="9">
        <v>678.95696436736796</v>
      </c>
      <c r="N185" s="9">
        <v>5862.2631428333798</v>
      </c>
      <c r="O185" s="9">
        <v>143.82862080888</v>
      </c>
      <c r="P185" s="9">
        <v>10</v>
      </c>
      <c r="Q185" s="9">
        <v>9067.1244070270695</v>
      </c>
      <c r="R185" s="9">
        <v>5421.2977296710196</v>
      </c>
      <c r="S185" s="9">
        <v>0</v>
      </c>
      <c r="T185" s="9">
        <v>377.24748470817002</v>
      </c>
      <c r="U185" s="9">
        <v>598.57161411972697</v>
      </c>
      <c r="V185" s="9">
        <v>10</v>
      </c>
      <c r="W185" s="9">
        <v>7989.4120519726002</v>
      </c>
    </row>
    <row r="186" spans="1:23" x14ac:dyDescent="0.55000000000000004">
      <c r="A186">
        <v>42.792194338850301</v>
      </c>
      <c r="B186" s="9">
        <v>962200.00009909703</v>
      </c>
      <c r="C186" s="9">
        <v>90.144674683501293</v>
      </c>
      <c r="D186" s="9">
        <v>163632.513293125</v>
      </c>
      <c r="E186" s="9">
        <v>25572.884293718002</v>
      </c>
      <c r="F186" s="9">
        <v>5205.9804083182098</v>
      </c>
      <c r="G186" s="9">
        <v>8559.2623937051994</v>
      </c>
      <c r="H186" s="9">
        <v>234.60091295109001</v>
      </c>
      <c r="I186" s="9">
        <v>1611.7541040158201</v>
      </c>
      <c r="J186" s="9">
        <v>0</v>
      </c>
      <c r="K186" s="9">
        <v>128.147163623035</v>
      </c>
      <c r="L186" s="9">
        <v>154.051063632227</v>
      </c>
      <c r="M186" s="9">
        <v>678.95695881464405</v>
      </c>
      <c r="N186" s="9">
        <v>5862.2631639540596</v>
      </c>
      <c r="O186" s="9">
        <v>143.828620564434</v>
      </c>
      <c r="P186" s="9">
        <v>10</v>
      </c>
      <c r="Q186" s="9">
        <v>9067.1262845903893</v>
      </c>
      <c r="R186" s="9">
        <v>5421.2977339296804</v>
      </c>
      <c r="S186" s="9">
        <v>0</v>
      </c>
      <c r="T186" s="9">
        <v>377.24751122046098</v>
      </c>
      <c r="U186" s="9">
        <v>598.57165670737299</v>
      </c>
      <c r="V186" s="9">
        <v>10</v>
      </c>
      <c r="W186" s="9">
        <v>7989.4119667925697</v>
      </c>
    </row>
    <row r="187" spans="1:23" x14ac:dyDescent="0.55000000000000004">
      <c r="A187">
        <v>42.792194338850301</v>
      </c>
      <c r="B187" s="9">
        <v>962200.00383057795</v>
      </c>
      <c r="C187" s="9">
        <v>90.144673033014001</v>
      </c>
      <c r="D187" s="9">
        <v>163632.51396127499</v>
      </c>
      <c r="E187" s="9">
        <v>25572.884102042601</v>
      </c>
      <c r="F187" s="9">
        <v>5205.9804574724003</v>
      </c>
      <c r="G187" s="9">
        <v>8559.2623937051994</v>
      </c>
      <c r="H187" s="9">
        <v>234.600894218223</v>
      </c>
      <c r="I187" s="9">
        <v>1611.75406242695</v>
      </c>
      <c r="J187" s="9">
        <v>0</v>
      </c>
      <c r="K187" s="9">
        <v>128.14716812583401</v>
      </c>
      <c r="L187" s="9">
        <v>154.05107979878599</v>
      </c>
      <c r="M187" s="9">
        <v>678.95698162006397</v>
      </c>
      <c r="N187" s="9">
        <v>5862.2632914385504</v>
      </c>
      <c r="O187" s="9">
        <v>143.82862491904899</v>
      </c>
      <c r="P187" s="9">
        <v>10</v>
      </c>
      <c r="Q187" s="9">
        <v>9067.1245285100904</v>
      </c>
      <c r="R187" s="9">
        <v>5421.2978099112797</v>
      </c>
      <c r="S187" s="9">
        <v>0</v>
      </c>
      <c r="T187" s="9">
        <v>377.24748242138497</v>
      </c>
      <c r="U187" s="9">
        <v>598.57163465046199</v>
      </c>
      <c r="V187" s="9">
        <v>10</v>
      </c>
      <c r="W187" s="9">
        <v>7989.4123799613099</v>
      </c>
    </row>
    <row r="188" spans="1:23" x14ac:dyDescent="0.55000000000000004">
      <c r="A188">
        <v>42.792194338850301</v>
      </c>
      <c r="B188" s="9">
        <v>962200.00126898906</v>
      </c>
      <c r="C188" s="9">
        <v>90.144674497434195</v>
      </c>
      <c r="D188" s="9">
        <v>163632.51929711801</v>
      </c>
      <c r="E188" s="9">
        <v>25572.884242386201</v>
      </c>
      <c r="F188" s="9">
        <v>5205.9804433751397</v>
      </c>
      <c r="G188" s="9">
        <v>8559.2623937051994</v>
      </c>
      <c r="H188" s="9">
        <v>234.600908726798</v>
      </c>
      <c r="I188" s="9">
        <v>1611.7540717378499</v>
      </c>
      <c r="J188" s="9">
        <v>0</v>
      </c>
      <c r="K188" s="9">
        <v>128.14715972818999</v>
      </c>
      <c r="L188" s="9">
        <v>154.05108301314499</v>
      </c>
      <c r="M188" s="9">
        <v>678.95698929612104</v>
      </c>
      <c r="N188" s="9">
        <v>5862.26304098733</v>
      </c>
      <c r="O188" s="9">
        <v>143.828617558003</v>
      </c>
      <c r="P188" s="9">
        <v>10</v>
      </c>
      <c r="Q188" s="9">
        <v>9067.1233309969994</v>
      </c>
      <c r="R188" s="9">
        <v>5421.2974906520303</v>
      </c>
      <c r="S188" s="9">
        <v>0</v>
      </c>
      <c r="T188" s="9">
        <v>377.24748465923898</v>
      </c>
      <c r="U188" s="9">
        <v>598.57159678090704</v>
      </c>
      <c r="V188" s="9">
        <v>10</v>
      </c>
      <c r="W188" s="9">
        <v>7989.4127684996502</v>
      </c>
    </row>
    <row r="189" spans="1:23" x14ac:dyDescent="0.55000000000000004">
      <c r="A189">
        <v>42.792194338850301</v>
      </c>
      <c r="B189" s="9">
        <v>962199.99690545001</v>
      </c>
      <c r="C189" s="9">
        <v>90.144677409484302</v>
      </c>
      <c r="D189" s="9">
        <v>163632.51671562</v>
      </c>
      <c r="E189" s="9">
        <v>25572.884454674801</v>
      </c>
      <c r="F189" s="9">
        <v>5205.9804162646296</v>
      </c>
      <c r="G189" s="9">
        <v>8559.2623937051994</v>
      </c>
      <c r="H189" s="9">
        <v>234.60088245559501</v>
      </c>
      <c r="I189" s="9">
        <v>1611.75404258294</v>
      </c>
      <c r="J189" s="9">
        <v>0</v>
      </c>
      <c r="K189" s="9">
        <v>128.14715881286199</v>
      </c>
      <c r="L189" s="9">
        <v>154.05109090841199</v>
      </c>
      <c r="M189" s="9">
        <v>678.957020528219</v>
      </c>
      <c r="N189" s="9">
        <v>5862.2630663149002</v>
      </c>
      <c r="O189" s="9">
        <v>143.82862768523799</v>
      </c>
      <c r="P189" s="9">
        <v>10</v>
      </c>
      <c r="Q189" s="9">
        <v>9067.1229863009903</v>
      </c>
      <c r="R189" s="9">
        <v>5421.2975544368601</v>
      </c>
      <c r="S189" s="9">
        <v>0</v>
      </c>
      <c r="T189" s="9">
        <v>377.24749777927002</v>
      </c>
      <c r="U189" s="9">
        <v>598.57164040369696</v>
      </c>
      <c r="V189" s="9">
        <v>10</v>
      </c>
      <c r="W189" s="9">
        <v>7989.4122215039197</v>
      </c>
    </row>
    <row r="190" spans="1:23" x14ac:dyDescent="0.55000000000000004">
      <c r="A190">
        <v>42.792194338850301</v>
      </c>
      <c r="B190" s="9">
        <v>962199.99075214902</v>
      </c>
      <c r="C190" s="9">
        <v>90.144674901978206</v>
      </c>
      <c r="D190" s="9">
        <v>163632.51497644099</v>
      </c>
      <c r="E190" s="9">
        <v>25572.884614099399</v>
      </c>
      <c r="F190" s="9">
        <v>5205.9804711685101</v>
      </c>
      <c r="G190" s="9">
        <v>8559.2623937051994</v>
      </c>
      <c r="H190" s="9">
        <v>234.60090602860399</v>
      </c>
      <c r="I190" s="9">
        <v>1611.75404377411</v>
      </c>
      <c r="J190" s="9">
        <v>0</v>
      </c>
      <c r="K190" s="9">
        <v>128.14717453654299</v>
      </c>
      <c r="L190" s="9">
        <v>154.051074472811</v>
      </c>
      <c r="M190" s="9">
        <v>678.95695331428601</v>
      </c>
      <c r="N190" s="9">
        <v>5862.2630499769002</v>
      </c>
      <c r="O190" s="9">
        <v>143.82861862601999</v>
      </c>
      <c r="P190" s="9">
        <v>10</v>
      </c>
      <c r="Q190" s="9">
        <v>9067.1230256138097</v>
      </c>
      <c r="R190" s="9">
        <v>5421.2977294307202</v>
      </c>
      <c r="S190" s="9">
        <v>0</v>
      </c>
      <c r="T190" s="9">
        <v>377.24747958693803</v>
      </c>
      <c r="U190" s="9">
        <v>598.57163208465204</v>
      </c>
      <c r="V190" s="9">
        <v>10</v>
      </c>
      <c r="W190" s="9">
        <v>7989.4121005521802</v>
      </c>
    </row>
    <row r="191" spans="1:23" x14ac:dyDescent="0.55000000000000004">
      <c r="A191">
        <v>42.792194338850301</v>
      </c>
      <c r="B191" s="9">
        <v>962199.99865904194</v>
      </c>
      <c r="C191" s="9">
        <v>90.144673908363998</v>
      </c>
      <c r="D191" s="9">
        <v>163632.51707189</v>
      </c>
      <c r="E191" s="9">
        <v>25572.8844536986</v>
      </c>
      <c r="F191" s="9">
        <v>5205.9803729237301</v>
      </c>
      <c r="G191" s="9">
        <v>8559.2623937051994</v>
      </c>
      <c r="H191" s="9">
        <v>234.60091356477801</v>
      </c>
      <c r="I191" s="9">
        <v>1611.7541367399699</v>
      </c>
      <c r="J191" s="9">
        <v>0</v>
      </c>
      <c r="K191" s="9">
        <v>128.14717059920801</v>
      </c>
      <c r="L191" s="9">
        <v>154.05108174600201</v>
      </c>
      <c r="M191" s="9">
        <v>678.95696658038105</v>
      </c>
      <c r="N191" s="9">
        <v>5862.2630894304202</v>
      </c>
      <c r="O191" s="9">
        <v>143.828612078097</v>
      </c>
      <c r="P191" s="9">
        <v>10</v>
      </c>
      <c r="Q191" s="9">
        <v>9067.1220698164198</v>
      </c>
      <c r="R191" s="9">
        <v>5421.2974039972196</v>
      </c>
      <c r="S191" s="9">
        <v>0</v>
      </c>
      <c r="T191" s="9">
        <v>377.24749328023199</v>
      </c>
      <c r="U191" s="9">
        <v>598.57165502386499</v>
      </c>
      <c r="V191" s="9">
        <v>10</v>
      </c>
      <c r="W191" s="9">
        <v>7989.4125819151805</v>
      </c>
    </row>
    <row r="192" spans="1:23" x14ac:dyDescent="0.55000000000000004">
      <c r="A192">
        <v>42.792194338850301</v>
      </c>
      <c r="B192" s="9">
        <v>962199.992087294</v>
      </c>
      <c r="C192" s="9">
        <v>90.144677839242405</v>
      </c>
      <c r="D192" s="9">
        <v>163632.51610060799</v>
      </c>
      <c r="E192" s="9">
        <v>25572.884045778501</v>
      </c>
      <c r="F192" s="9">
        <v>5205.98042462996</v>
      </c>
      <c r="G192" s="9">
        <v>8559.2623937051994</v>
      </c>
      <c r="H192" s="9">
        <v>234.60088425206899</v>
      </c>
      <c r="I192" s="9">
        <v>1611.7541098449699</v>
      </c>
      <c r="J192" s="9">
        <v>0</v>
      </c>
      <c r="K192" s="9">
        <v>128.147168928658</v>
      </c>
      <c r="L192" s="9">
        <v>154.05108944830101</v>
      </c>
      <c r="M192" s="9">
        <v>678.95697969447701</v>
      </c>
      <c r="N192" s="9">
        <v>5862.2633141686501</v>
      </c>
      <c r="O192" s="9">
        <v>143.82863224536001</v>
      </c>
      <c r="P192" s="9">
        <v>10</v>
      </c>
      <c r="Q192" s="9">
        <v>9067.1252018627602</v>
      </c>
      <c r="R192" s="9">
        <v>5421.29775642202</v>
      </c>
      <c r="S192" s="9">
        <v>0</v>
      </c>
      <c r="T192" s="9">
        <v>377.24746010157202</v>
      </c>
      <c r="U192" s="9">
        <v>598.57160400793998</v>
      </c>
      <c r="V192" s="9">
        <v>10</v>
      </c>
      <c r="W192" s="9">
        <v>7989.4121881302699</v>
      </c>
    </row>
    <row r="193" spans="1:23" x14ac:dyDescent="0.55000000000000004">
      <c r="A193">
        <v>42.792194338850301</v>
      </c>
      <c r="B193" s="9">
        <v>962199.98693739297</v>
      </c>
      <c r="C193" s="9">
        <v>90.144670786195505</v>
      </c>
      <c r="D193" s="9">
        <v>163632.51664607399</v>
      </c>
      <c r="E193" s="9">
        <v>25572.883978482401</v>
      </c>
      <c r="F193" s="9">
        <v>5205.9804515860296</v>
      </c>
      <c r="G193" s="9">
        <v>8559.2623937051994</v>
      </c>
      <c r="H193" s="9">
        <v>234.600880692495</v>
      </c>
      <c r="I193" s="9">
        <v>1611.7540193653199</v>
      </c>
      <c r="J193" s="9">
        <v>0</v>
      </c>
      <c r="K193" s="9">
        <v>128.14716602728501</v>
      </c>
      <c r="L193" s="9">
        <v>154.051085405105</v>
      </c>
      <c r="M193" s="9">
        <v>678.95700878216496</v>
      </c>
      <c r="N193" s="9">
        <v>5862.2630845868098</v>
      </c>
      <c r="O193" s="9">
        <v>143.82863130241699</v>
      </c>
      <c r="P193" s="9">
        <v>10</v>
      </c>
      <c r="Q193" s="9">
        <v>9067.1237061455995</v>
      </c>
      <c r="R193" s="9">
        <v>5421.2976189252804</v>
      </c>
      <c r="S193" s="9">
        <v>0</v>
      </c>
      <c r="T193" s="9">
        <v>377.247478771045</v>
      </c>
      <c r="U193" s="9">
        <v>598.57159051940596</v>
      </c>
      <c r="V193" s="9">
        <v>10</v>
      </c>
      <c r="W193" s="9">
        <v>7989.4121827387798</v>
      </c>
    </row>
    <row r="194" spans="1:23" x14ac:dyDescent="0.55000000000000004">
      <c r="A194">
        <v>42.792194338850301</v>
      </c>
      <c r="B194" s="9">
        <v>962199.97590941202</v>
      </c>
      <c r="C194" s="9">
        <v>90.1446739819676</v>
      </c>
      <c r="D194" s="9">
        <v>163632.51573374699</v>
      </c>
      <c r="E194" s="9">
        <v>25572.884361714801</v>
      </c>
      <c r="F194" s="9">
        <v>5205.9804093644998</v>
      </c>
      <c r="G194" s="9">
        <v>8559.2623937051994</v>
      </c>
      <c r="H194" s="9">
        <v>234.60088695422399</v>
      </c>
      <c r="I194" s="9">
        <v>1611.75406297166</v>
      </c>
      <c r="J194" s="9">
        <v>0</v>
      </c>
      <c r="K194" s="9">
        <v>128.14716063834399</v>
      </c>
      <c r="L194" s="9">
        <v>154.05107206970899</v>
      </c>
      <c r="M194" s="9">
        <v>678.95700714154202</v>
      </c>
      <c r="N194" s="9">
        <v>5862.26299131821</v>
      </c>
      <c r="O194" s="9">
        <v>143.828616572572</v>
      </c>
      <c r="P194" s="9">
        <v>10</v>
      </c>
      <c r="Q194" s="9">
        <v>9067.1228883599306</v>
      </c>
      <c r="R194" s="9">
        <v>5421.2975788869499</v>
      </c>
      <c r="S194" s="9">
        <v>0</v>
      </c>
      <c r="T194" s="9">
        <v>377.24750385591398</v>
      </c>
      <c r="U194" s="9">
        <v>598.57164569949305</v>
      </c>
      <c r="V194" s="9">
        <v>10</v>
      </c>
      <c r="W194" s="9">
        <v>7989.4118625164501</v>
      </c>
    </row>
    <row r="195" spans="1:23" x14ac:dyDescent="0.55000000000000004">
      <c r="A195">
        <v>42.792194338850301</v>
      </c>
      <c r="B195" s="9">
        <v>962199.991848698</v>
      </c>
      <c r="C195" s="9">
        <v>90.144676699606705</v>
      </c>
      <c r="D195" s="9">
        <v>163632.51367313301</v>
      </c>
      <c r="E195" s="9">
        <v>25572.884073883899</v>
      </c>
      <c r="F195" s="9">
        <v>5205.9804425267503</v>
      </c>
      <c r="G195" s="9">
        <v>8559.2623937051994</v>
      </c>
      <c r="H195" s="9">
        <v>234.60089782051</v>
      </c>
      <c r="I195" s="9">
        <v>1611.7540932767399</v>
      </c>
      <c r="J195" s="9">
        <v>0</v>
      </c>
      <c r="K195" s="9">
        <v>128.14716647190701</v>
      </c>
      <c r="L195" s="9">
        <v>154.05108097907299</v>
      </c>
      <c r="M195" s="9">
        <v>678.95694316501897</v>
      </c>
      <c r="N195" s="9">
        <v>5862.2630265324196</v>
      </c>
      <c r="O195" s="9">
        <v>143.82862560921899</v>
      </c>
      <c r="P195" s="9">
        <v>10</v>
      </c>
      <c r="Q195" s="9">
        <v>9067.1245231313205</v>
      </c>
      <c r="R195" s="9">
        <v>5421.2975452800401</v>
      </c>
      <c r="S195" s="9">
        <v>0</v>
      </c>
      <c r="T195" s="9">
        <v>377.24743841591197</v>
      </c>
      <c r="U195" s="9">
        <v>598.57155366217103</v>
      </c>
      <c r="V195" s="9">
        <v>10</v>
      </c>
      <c r="W195" s="9">
        <v>7989.41236135088</v>
      </c>
    </row>
    <row r="196" spans="1:23" x14ac:dyDescent="0.55000000000000004">
      <c r="A196">
        <v>42.792194338850301</v>
      </c>
      <c r="B196" s="9">
        <v>962199.99392013904</v>
      </c>
      <c r="C196" s="9">
        <v>90.144673639151804</v>
      </c>
      <c r="D196" s="9">
        <v>163632.51568607299</v>
      </c>
      <c r="E196" s="9">
        <v>25572.884376910701</v>
      </c>
      <c r="F196" s="9">
        <v>5205.9804429974502</v>
      </c>
      <c r="G196" s="9">
        <v>8559.2623937051994</v>
      </c>
      <c r="H196" s="9">
        <v>234.60087348445899</v>
      </c>
      <c r="I196" s="9">
        <v>1611.7540265965799</v>
      </c>
      <c r="J196" s="9">
        <v>0</v>
      </c>
      <c r="K196" s="9">
        <v>128.14716477574299</v>
      </c>
      <c r="L196" s="9">
        <v>154.05107674739901</v>
      </c>
      <c r="M196" s="9">
        <v>678.956967540356</v>
      </c>
      <c r="N196" s="9">
        <v>5862.2629701972201</v>
      </c>
      <c r="O196" s="9">
        <v>143.82861688586999</v>
      </c>
      <c r="P196" s="9">
        <v>10</v>
      </c>
      <c r="Q196" s="9">
        <v>9067.1226778643104</v>
      </c>
      <c r="R196" s="9">
        <v>5421.2975130904797</v>
      </c>
      <c r="S196" s="9">
        <v>0</v>
      </c>
      <c r="T196" s="9">
        <v>377.247467229081</v>
      </c>
      <c r="U196" s="9">
        <v>598.57158050221301</v>
      </c>
      <c r="V196" s="9">
        <v>10</v>
      </c>
      <c r="W196" s="9">
        <v>7989.4123417592</v>
      </c>
    </row>
    <row r="197" spans="1:23" x14ac:dyDescent="0.55000000000000004">
      <c r="A197">
        <v>42.792194338850301</v>
      </c>
      <c r="B197" s="9">
        <v>962200.00471681706</v>
      </c>
      <c r="C197" s="9">
        <v>90.144674532246</v>
      </c>
      <c r="D197" s="9">
        <v>163632.51413669201</v>
      </c>
      <c r="E197" s="9">
        <v>25572.884229633401</v>
      </c>
      <c r="F197" s="9">
        <v>5205.98047244585</v>
      </c>
      <c r="G197" s="9">
        <v>8559.2623937051994</v>
      </c>
      <c r="H197" s="9">
        <v>234.600888268684</v>
      </c>
      <c r="I197" s="9">
        <v>1611.7540967837199</v>
      </c>
      <c r="J197" s="9">
        <v>0</v>
      </c>
      <c r="K197" s="9">
        <v>128.14715923911101</v>
      </c>
      <c r="L197" s="9">
        <v>154.05107281209899</v>
      </c>
      <c r="M197" s="9">
        <v>678.95698226832599</v>
      </c>
      <c r="N197" s="9">
        <v>5862.2630385665298</v>
      </c>
      <c r="O197" s="9">
        <v>143.82863425263</v>
      </c>
      <c r="P197" s="9">
        <v>10</v>
      </c>
      <c r="Q197" s="9">
        <v>9067.1231816939708</v>
      </c>
      <c r="R197" s="9">
        <v>5421.29751273078</v>
      </c>
      <c r="S197" s="9">
        <v>0</v>
      </c>
      <c r="T197" s="9">
        <v>377.24750072825702</v>
      </c>
      <c r="U197" s="9">
        <v>598.57163090716199</v>
      </c>
      <c r="V197" s="9">
        <v>10</v>
      </c>
      <c r="W197" s="9">
        <v>7989.4122732137103</v>
      </c>
    </row>
    <row r="198" spans="1:23" x14ac:dyDescent="0.55000000000000004">
      <c r="A198">
        <v>42.792194338850301</v>
      </c>
      <c r="B198" s="9">
        <v>962199.98944445397</v>
      </c>
      <c r="C198" s="9">
        <v>90.144676185687601</v>
      </c>
      <c r="D198" s="9">
        <v>163632.51495014899</v>
      </c>
      <c r="E198" s="9">
        <v>25572.8841763487</v>
      </c>
      <c r="F198" s="9">
        <v>5205.9805050695304</v>
      </c>
      <c r="G198" s="9">
        <v>8559.2623937051994</v>
      </c>
      <c r="H198" s="9">
        <v>234.600900078937</v>
      </c>
      <c r="I198" s="9">
        <v>1611.75409026275</v>
      </c>
      <c r="J198" s="9">
        <v>0</v>
      </c>
      <c r="K198" s="9">
        <v>128.14717024555</v>
      </c>
      <c r="L198" s="9">
        <v>154.05108498047801</v>
      </c>
      <c r="M198" s="9">
        <v>678.95700737034304</v>
      </c>
      <c r="N198" s="9">
        <v>5862.2630380826504</v>
      </c>
      <c r="O198" s="9">
        <v>143.82862830532801</v>
      </c>
      <c r="P198" s="9">
        <v>10</v>
      </c>
      <c r="Q198" s="9">
        <v>9067.1230261797209</v>
      </c>
      <c r="R198" s="9">
        <v>5421.2975687600801</v>
      </c>
      <c r="S198" s="9">
        <v>0</v>
      </c>
      <c r="T198" s="9">
        <v>377.24749244206703</v>
      </c>
      <c r="U198" s="9">
        <v>598.57162982724503</v>
      </c>
      <c r="V198" s="9">
        <v>10</v>
      </c>
      <c r="W198" s="9">
        <v>7989.4124523152996</v>
      </c>
    </row>
    <row r="199" spans="1:23" x14ac:dyDescent="0.55000000000000004">
      <c r="A199">
        <v>42.792194338850301</v>
      </c>
      <c r="B199" s="9">
        <v>962199.98697977001</v>
      </c>
      <c r="C199" s="9">
        <v>90.144674781370796</v>
      </c>
      <c r="D199" s="9">
        <v>163632.51637044401</v>
      </c>
      <c r="E199" s="9">
        <v>25572.884111508301</v>
      </c>
      <c r="F199" s="9">
        <v>5205.9803990926503</v>
      </c>
      <c r="G199" s="9">
        <v>8559.2623937051994</v>
      </c>
      <c r="H199" s="9">
        <v>234.60090066426</v>
      </c>
      <c r="I199" s="9">
        <v>1611.75406500852</v>
      </c>
      <c r="J199" s="9">
        <v>0</v>
      </c>
      <c r="K199" s="9">
        <v>128.14717681244301</v>
      </c>
      <c r="L199" s="9">
        <v>154.051091247215</v>
      </c>
      <c r="M199" s="9">
        <v>678.95694309086502</v>
      </c>
      <c r="N199" s="9">
        <v>5862.2630474899897</v>
      </c>
      <c r="O199" s="9">
        <v>143.82862833340201</v>
      </c>
      <c r="P199" s="9">
        <v>10</v>
      </c>
      <c r="Q199" s="9">
        <v>9067.1228321021008</v>
      </c>
      <c r="R199" s="9">
        <v>5421.2976722305302</v>
      </c>
      <c r="S199" s="9">
        <v>0</v>
      </c>
      <c r="T199" s="9">
        <v>377.24745715485</v>
      </c>
      <c r="U199" s="9">
        <v>598.57159113420403</v>
      </c>
      <c r="V199" s="9">
        <v>10</v>
      </c>
      <c r="W199" s="9">
        <v>7989.4123183398697</v>
      </c>
    </row>
    <row r="200" spans="1:23" x14ac:dyDescent="0.55000000000000004">
      <c r="A200">
        <v>42.792194338850301</v>
      </c>
      <c r="B200" s="9">
        <v>962199.98799226002</v>
      </c>
      <c r="C200" s="9">
        <v>90.144674760081102</v>
      </c>
      <c r="D200" s="9">
        <v>163632.51692727301</v>
      </c>
      <c r="E200" s="9">
        <v>25572.884150838101</v>
      </c>
      <c r="F200" s="9">
        <v>5205.9803654001098</v>
      </c>
      <c r="G200" s="9">
        <v>8559.2623937051994</v>
      </c>
      <c r="H200" s="9">
        <v>234.60088142044299</v>
      </c>
      <c r="I200" s="9">
        <v>1611.7540468776699</v>
      </c>
      <c r="J200" s="9">
        <v>0</v>
      </c>
      <c r="K200" s="9">
        <v>128.14716554140699</v>
      </c>
      <c r="L200" s="9">
        <v>154.05107431647801</v>
      </c>
      <c r="M200" s="9">
        <v>678.95696409990501</v>
      </c>
      <c r="N200" s="9">
        <v>5862.2630005496103</v>
      </c>
      <c r="O200" s="9">
        <v>143.828603935692</v>
      </c>
      <c r="P200" s="9">
        <v>10</v>
      </c>
      <c r="Q200" s="9">
        <v>9067.1243717683701</v>
      </c>
      <c r="R200" s="9">
        <v>5421.2975095424899</v>
      </c>
      <c r="S200" s="9">
        <v>0</v>
      </c>
      <c r="T200" s="9">
        <v>377.247478883984</v>
      </c>
      <c r="U200" s="9">
        <v>598.57160170624695</v>
      </c>
      <c r="V200" s="9">
        <v>10</v>
      </c>
      <c r="W200" s="9">
        <v>7989.41244637415</v>
      </c>
    </row>
    <row r="201" spans="1:23" x14ac:dyDescent="0.55000000000000004">
      <c r="A201">
        <v>42.792194338850301</v>
      </c>
      <c r="B201" s="9">
        <v>962199.98917104397</v>
      </c>
      <c r="C201" s="9">
        <v>90.144677109964903</v>
      </c>
      <c r="D201" s="9">
        <v>163632.51252693799</v>
      </c>
      <c r="E201" s="9">
        <v>25572.884393013199</v>
      </c>
      <c r="F201" s="9">
        <v>5205.9804857080298</v>
      </c>
      <c r="G201" s="9">
        <v>8559.2623937051994</v>
      </c>
      <c r="H201" s="9">
        <v>234.60087856923101</v>
      </c>
      <c r="I201" s="9">
        <v>1611.7540601650701</v>
      </c>
      <c r="J201" s="9">
        <v>0</v>
      </c>
      <c r="K201" s="9">
        <v>128.14716669836201</v>
      </c>
      <c r="L201" s="9">
        <v>154.051089424607</v>
      </c>
      <c r="M201" s="9">
        <v>678.95703432082803</v>
      </c>
      <c r="N201" s="9">
        <v>5862.2631283068904</v>
      </c>
      <c r="O201" s="9">
        <v>143.828625133759</v>
      </c>
      <c r="P201" s="9">
        <v>10</v>
      </c>
      <c r="Q201" s="9">
        <v>9067.1238081107604</v>
      </c>
      <c r="R201" s="9">
        <v>5421.2976411683703</v>
      </c>
      <c r="S201" s="9">
        <v>0</v>
      </c>
      <c r="T201" s="9">
        <v>377.24748839910001</v>
      </c>
      <c r="U201" s="9">
        <v>598.57161454414404</v>
      </c>
      <c r="V201" s="9">
        <v>10</v>
      </c>
      <c r="W201" s="9">
        <v>7989.4120799502498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0002A-B404-4DC6-A40A-A4DBE472F42F}">
  <dimension ref="A1:M170"/>
  <sheetViews>
    <sheetView topLeftCell="C1" workbookViewId="0">
      <selection activeCell="F29" sqref="F29"/>
    </sheetView>
  </sheetViews>
  <sheetFormatPr defaultRowHeight="14.4" x14ac:dyDescent="0.55000000000000004"/>
  <cols>
    <col min="1" max="1" width="7.41796875" style="7" bestFit="1" customWidth="1"/>
    <col min="2" max="2" width="67.26171875" style="7" bestFit="1" customWidth="1"/>
    <col min="3" max="3" width="35.05078125" style="7" customWidth="1"/>
    <col min="4" max="4" width="33.83984375" style="7" customWidth="1"/>
    <col min="5" max="5" width="14.41796875" style="7" customWidth="1"/>
    <col min="6" max="6" width="31.3125" style="7" customWidth="1"/>
    <col min="7" max="7" width="21.5234375" style="7" customWidth="1"/>
    <col min="8" max="8" width="7.578125" style="7" customWidth="1"/>
    <col min="9" max="9" width="7.3125" style="7" customWidth="1"/>
    <col min="10" max="10" width="8.05078125" style="7" customWidth="1"/>
    <col min="11" max="11" width="16.9453125" style="7" bestFit="1" customWidth="1"/>
    <col min="12" max="12" width="9.7890625" style="7" bestFit="1" customWidth="1"/>
    <col min="13" max="13" width="10.26171875" style="7" bestFit="1" customWidth="1"/>
    <col min="14" max="16384" width="8.83984375" style="7"/>
  </cols>
  <sheetData>
    <row r="1" spans="1:13" s="3" customFormat="1" ht="43.2" x14ac:dyDescent="0.55000000000000004">
      <c r="A1" s="3" t="s">
        <v>0</v>
      </c>
      <c r="B1" s="2" t="s">
        <v>1</v>
      </c>
      <c r="C1" s="2" t="s">
        <v>2</v>
      </c>
      <c r="D1" s="2" t="s">
        <v>494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495</v>
      </c>
      <c r="M1" s="3" t="s">
        <v>496</v>
      </c>
    </row>
    <row r="2" spans="1:13" ht="28.8" x14ac:dyDescent="0.55000000000000004">
      <c r="A2" s="7">
        <v>1</v>
      </c>
      <c r="B2" s="7" t="s">
        <v>497</v>
      </c>
      <c r="C2" s="7" t="s">
        <v>498</v>
      </c>
      <c r="D2" s="7" t="s">
        <v>499</v>
      </c>
      <c r="E2" s="7" t="s">
        <v>500</v>
      </c>
      <c r="F2" s="7" t="s">
        <v>501</v>
      </c>
      <c r="G2" s="7" t="s">
        <v>502</v>
      </c>
      <c r="H2" s="7">
        <f>1757/(2*0.41)</f>
        <v>2142.6829268292686</v>
      </c>
    </row>
    <row r="3" spans="1:13" s="8" customFormat="1" x14ac:dyDescent="0.55000000000000004">
      <c r="A3" s="8">
        <v>1</v>
      </c>
      <c r="B3" s="8" t="s">
        <v>503</v>
      </c>
      <c r="C3" s="8" t="s">
        <v>504</v>
      </c>
      <c r="D3" s="8" t="s">
        <v>505</v>
      </c>
      <c r="E3" s="8" t="s">
        <v>500</v>
      </c>
      <c r="F3" s="8" t="s">
        <v>501</v>
      </c>
      <c r="G3" s="8">
        <f>1125/(2*0.41)</f>
        <v>1371.9512195121952</v>
      </c>
    </row>
    <row r="4" spans="1:13" x14ac:dyDescent="0.55000000000000004">
      <c r="B4" s="7" t="s">
        <v>506</v>
      </c>
      <c r="C4" s="7" t="s">
        <v>507</v>
      </c>
      <c r="D4" s="7" t="s">
        <v>508</v>
      </c>
      <c r="E4" s="7" t="s">
        <v>500</v>
      </c>
      <c r="F4" s="7" t="s">
        <v>501</v>
      </c>
      <c r="G4" s="7" t="s">
        <v>509</v>
      </c>
      <c r="H4" s="7">
        <f>55159/(2*0.41)</f>
        <v>67267.073170731717</v>
      </c>
    </row>
    <row r="5" spans="1:13" x14ac:dyDescent="0.55000000000000004">
      <c r="A5" s="7">
        <v>1</v>
      </c>
      <c r="B5" s="7" t="s">
        <v>510</v>
      </c>
      <c r="C5" s="7" t="s">
        <v>511</v>
      </c>
      <c r="D5" s="7" t="s">
        <v>512</v>
      </c>
      <c r="E5" s="7" t="s">
        <v>500</v>
      </c>
      <c r="F5" s="7" t="s">
        <v>501</v>
      </c>
      <c r="G5" s="7" t="s">
        <v>513</v>
      </c>
      <c r="H5" s="7">
        <f>19385/(2*0.41)</f>
        <v>23640.243902439026</v>
      </c>
    </row>
    <row r="6" spans="1:13" x14ac:dyDescent="0.55000000000000004">
      <c r="A6" s="7">
        <v>1</v>
      </c>
      <c r="B6" s="7" t="s">
        <v>514</v>
      </c>
      <c r="C6" s="7" t="s">
        <v>515</v>
      </c>
      <c r="D6" s="7" t="s">
        <v>516</v>
      </c>
      <c r="E6" s="7" t="s">
        <v>500</v>
      </c>
      <c r="F6" s="7" t="s">
        <v>501</v>
      </c>
      <c r="G6" s="7" t="s">
        <v>517</v>
      </c>
      <c r="H6" s="7">
        <f>47331/(2*0.41)</f>
        <v>57720.731707317078</v>
      </c>
    </row>
    <row r="7" spans="1:13" ht="28.8" x14ac:dyDescent="0.55000000000000004">
      <c r="A7" s="7">
        <v>1</v>
      </c>
      <c r="B7" s="7" t="s">
        <v>518</v>
      </c>
      <c r="C7" s="7" t="s">
        <v>519</v>
      </c>
      <c r="D7" s="7" t="s">
        <v>520</v>
      </c>
      <c r="E7" s="7" t="s">
        <v>500</v>
      </c>
      <c r="F7" s="7" t="s">
        <v>501</v>
      </c>
      <c r="G7" s="7" t="s">
        <v>521</v>
      </c>
      <c r="H7" s="7">
        <f>708/(2*0.41)</f>
        <v>863.41463414634154</v>
      </c>
    </row>
    <row r="8" spans="1:13" s="8" customFormat="1" ht="28.8" x14ac:dyDescent="0.55000000000000004">
      <c r="A8" s="8">
        <v>1</v>
      </c>
      <c r="B8" s="8" t="s">
        <v>522</v>
      </c>
      <c r="C8" s="8" t="s">
        <v>523</v>
      </c>
      <c r="D8" s="8" t="s">
        <v>524</v>
      </c>
      <c r="E8" s="8" t="s">
        <v>500</v>
      </c>
      <c r="F8" s="8" t="s">
        <v>501</v>
      </c>
      <c r="G8" s="8" t="s">
        <v>525</v>
      </c>
      <c r="H8" s="8">
        <f>479191/(2*0.41)</f>
        <v>584379.26829268294</v>
      </c>
    </row>
    <row r="9" spans="1:13" ht="43.2" x14ac:dyDescent="0.55000000000000004">
      <c r="C9" s="7" t="s">
        <v>526</v>
      </c>
      <c r="D9" s="7" t="s">
        <v>527</v>
      </c>
      <c r="E9" s="7" t="s">
        <v>500</v>
      </c>
      <c r="F9" s="7" t="s">
        <v>501</v>
      </c>
      <c r="G9" s="7" t="s">
        <v>528</v>
      </c>
      <c r="H9" s="32">
        <f>92670/(2*0.41)</f>
        <v>113012.19512195123</v>
      </c>
    </row>
    <row r="10" spans="1:13" x14ac:dyDescent="0.55000000000000004">
      <c r="A10" s="7">
        <v>1</v>
      </c>
      <c r="B10" s="7" t="s">
        <v>529</v>
      </c>
      <c r="C10" s="7" t="s">
        <v>530</v>
      </c>
      <c r="D10" s="7" t="s">
        <v>531</v>
      </c>
      <c r="E10" s="7" t="s">
        <v>500</v>
      </c>
      <c r="F10" s="7" t="s">
        <v>501</v>
      </c>
      <c r="G10" s="7" t="s">
        <v>532</v>
      </c>
      <c r="H10" s="7">
        <f>8743/(2*0.41)</f>
        <v>10662.195121951219</v>
      </c>
    </row>
    <row r="11" spans="1:13" ht="28.8" x14ac:dyDescent="0.55000000000000004">
      <c r="A11" s="7">
        <v>1</v>
      </c>
      <c r="B11" s="7" t="s">
        <v>533</v>
      </c>
      <c r="C11" s="7" t="s">
        <v>534</v>
      </c>
      <c r="D11" s="7" t="s">
        <v>535</v>
      </c>
      <c r="E11" s="7" t="s">
        <v>500</v>
      </c>
      <c r="F11" s="7" t="s">
        <v>501</v>
      </c>
      <c r="G11" s="7" t="s">
        <v>536</v>
      </c>
      <c r="H11" s="7">
        <f>8649/(2*0.41)</f>
        <v>10547.560975609756</v>
      </c>
    </row>
    <row r="12" spans="1:13" ht="27.9" customHeight="1" x14ac:dyDescent="0.55000000000000004">
      <c r="A12" s="7">
        <v>10</v>
      </c>
      <c r="B12" s="7" t="s">
        <v>537</v>
      </c>
      <c r="C12" s="7" t="s">
        <v>538</v>
      </c>
      <c r="D12" s="7" t="s">
        <v>539</v>
      </c>
      <c r="E12" s="7" t="s">
        <v>540</v>
      </c>
      <c r="F12" s="7" t="s">
        <v>541</v>
      </c>
      <c r="G12" s="7" t="s">
        <v>542</v>
      </c>
    </row>
    <row r="13" spans="1:13" ht="43.2" x14ac:dyDescent="0.55000000000000004">
      <c r="A13" s="7">
        <v>10</v>
      </c>
      <c r="B13" s="7" t="s">
        <v>543</v>
      </c>
      <c r="C13" s="7" t="s">
        <v>544</v>
      </c>
      <c r="D13" s="7" t="s">
        <v>545</v>
      </c>
      <c r="E13" s="7" t="s">
        <v>540</v>
      </c>
      <c r="F13" s="7" t="s">
        <v>541</v>
      </c>
      <c r="G13" s="7" t="s">
        <v>546</v>
      </c>
    </row>
    <row r="14" spans="1:13" ht="43.2" x14ac:dyDescent="0.55000000000000004">
      <c r="A14" s="7">
        <v>10</v>
      </c>
      <c r="B14" s="7" t="s">
        <v>547</v>
      </c>
      <c r="C14" s="7" t="s">
        <v>548</v>
      </c>
      <c r="D14" s="7" t="s">
        <v>549</v>
      </c>
      <c r="E14" s="7" t="s">
        <v>540</v>
      </c>
      <c r="F14" s="7" t="s">
        <v>541</v>
      </c>
      <c r="G14" s="7" t="s">
        <v>550</v>
      </c>
    </row>
    <row r="15" spans="1:13" ht="43.2" x14ac:dyDescent="0.55000000000000004">
      <c r="A15" s="7">
        <v>10</v>
      </c>
      <c r="B15" s="7" t="s">
        <v>551</v>
      </c>
      <c r="C15" s="7" t="s">
        <v>552</v>
      </c>
      <c r="D15" s="7" t="s">
        <v>553</v>
      </c>
      <c r="E15" s="7" t="s">
        <v>540</v>
      </c>
      <c r="F15" s="7" t="s">
        <v>541</v>
      </c>
      <c r="G15" s="7" t="s">
        <v>554</v>
      </c>
    </row>
    <row r="16" spans="1:13" ht="43.2" x14ac:dyDescent="0.55000000000000004">
      <c r="A16" s="7">
        <v>10</v>
      </c>
      <c r="B16" s="7" t="s">
        <v>555</v>
      </c>
      <c r="C16" s="7" t="s">
        <v>556</v>
      </c>
      <c r="D16" s="7" t="s">
        <v>557</v>
      </c>
      <c r="E16" s="7" t="s">
        <v>540</v>
      </c>
      <c r="F16" s="7" t="s">
        <v>541</v>
      </c>
      <c r="G16" s="7" t="s">
        <v>558</v>
      </c>
    </row>
    <row r="17" spans="1:12" ht="14.4" customHeight="1" x14ac:dyDescent="0.55000000000000004">
      <c r="A17" s="7">
        <v>10</v>
      </c>
      <c r="B17" s="7" t="s">
        <v>559</v>
      </c>
      <c r="C17" s="7" t="s">
        <v>560</v>
      </c>
      <c r="D17" s="7" t="s">
        <v>561</v>
      </c>
      <c r="E17" s="7" t="s">
        <v>562</v>
      </c>
      <c r="F17" s="7" t="s">
        <v>442</v>
      </c>
      <c r="G17" s="7" t="s">
        <v>563</v>
      </c>
    </row>
    <row r="18" spans="1:12" ht="43.2" x14ac:dyDescent="0.55000000000000004">
      <c r="A18" s="7">
        <v>10</v>
      </c>
      <c r="B18" s="7" t="s">
        <v>564</v>
      </c>
      <c r="C18" s="7" t="s">
        <v>565</v>
      </c>
      <c r="D18" s="7" t="s">
        <v>566</v>
      </c>
      <c r="E18" s="7" t="s">
        <v>562</v>
      </c>
      <c r="F18" s="7" t="s">
        <v>442</v>
      </c>
      <c r="G18" s="7" t="s">
        <v>567</v>
      </c>
    </row>
    <row r="19" spans="1:12" ht="43.2" x14ac:dyDescent="0.55000000000000004">
      <c r="A19" s="7">
        <v>10</v>
      </c>
      <c r="B19" s="7" t="s">
        <v>568</v>
      </c>
      <c r="C19" s="7" t="s">
        <v>569</v>
      </c>
      <c r="D19" s="7" t="s">
        <v>570</v>
      </c>
      <c r="E19" s="7" t="s">
        <v>562</v>
      </c>
      <c r="F19" s="7" t="s">
        <v>442</v>
      </c>
      <c r="G19" s="7" t="s">
        <v>571</v>
      </c>
    </row>
    <row r="20" spans="1:12" ht="43.2" x14ac:dyDescent="0.55000000000000004">
      <c r="A20" s="7">
        <v>10</v>
      </c>
      <c r="B20" s="7" t="s">
        <v>572</v>
      </c>
      <c r="C20" s="7" t="s">
        <v>573</v>
      </c>
      <c r="D20" s="7" t="s">
        <v>574</v>
      </c>
      <c r="E20" s="7" t="s">
        <v>562</v>
      </c>
      <c r="F20" s="7" t="s">
        <v>442</v>
      </c>
      <c r="G20" s="7" t="s">
        <v>575</v>
      </c>
    </row>
    <row r="21" spans="1:12" ht="57.6" x14ac:dyDescent="0.55000000000000004">
      <c r="A21" s="7">
        <v>1</v>
      </c>
      <c r="B21" s="7" t="s">
        <v>576</v>
      </c>
      <c r="C21" s="7" t="s">
        <v>577</v>
      </c>
      <c r="D21" s="7" t="s">
        <v>578</v>
      </c>
      <c r="E21" s="7" t="s">
        <v>579</v>
      </c>
      <c r="F21" s="20" t="s">
        <v>580</v>
      </c>
      <c r="G21" s="7" t="s">
        <v>581</v>
      </c>
    </row>
    <row r="22" spans="1:12" ht="28.8" x14ac:dyDescent="0.55000000000000004">
      <c r="A22" s="7">
        <v>10</v>
      </c>
      <c r="B22" s="7" t="s">
        <v>582</v>
      </c>
      <c r="C22" s="7" t="s">
        <v>583</v>
      </c>
      <c r="D22" s="7" t="s">
        <v>584</v>
      </c>
      <c r="E22" s="7" t="s">
        <v>585</v>
      </c>
      <c r="F22" s="7" t="s">
        <v>807</v>
      </c>
      <c r="G22" s="7" t="s">
        <v>586</v>
      </c>
      <c r="H22" s="7" t="s">
        <v>587</v>
      </c>
    </row>
    <row r="23" spans="1:12" ht="28.8" x14ac:dyDescent="0.55000000000000004">
      <c r="A23" s="7">
        <v>10</v>
      </c>
      <c r="B23" s="7" t="s">
        <v>582</v>
      </c>
      <c r="C23" s="7" t="s">
        <v>583</v>
      </c>
      <c r="D23" s="7" t="s">
        <v>584</v>
      </c>
      <c r="E23" s="7" t="s">
        <v>588</v>
      </c>
      <c r="F23" s="7" t="s">
        <v>586</v>
      </c>
      <c r="G23" s="7" t="s">
        <v>586</v>
      </c>
      <c r="H23" s="7" t="s">
        <v>587</v>
      </c>
    </row>
    <row r="24" spans="1:12" ht="28.8" x14ac:dyDescent="0.55000000000000004">
      <c r="A24" s="7">
        <v>10</v>
      </c>
      <c r="B24" s="7" t="s">
        <v>589</v>
      </c>
      <c r="C24" s="7" t="s">
        <v>590</v>
      </c>
      <c r="D24" s="7" t="s">
        <v>591</v>
      </c>
      <c r="E24" s="7" t="s">
        <v>592</v>
      </c>
      <c r="F24" s="7" t="s">
        <v>586</v>
      </c>
      <c r="G24" s="7" t="s">
        <v>586</v>
      </c>
      <c r="H24" s="7" t="s">
        <v>587</v>
      </c>
    </row>
    <row r="25" spans="1:12" ht="28.8" x14ac:dyDescent="0.55000000000000004">
      <c r="A25" s="7">
        <v>10</v>
      </c>
      <c r="B25" s="7" t="s">
        <v>593</v>
      </c>
      <c r="C25" s="7" t="s">
        <v>594</v>
      </c>
      <c r="D25" s="7" t="s">
        <v>595</v>
      </c>
      <c r="E25" s="7" t="s">
        <v>596</v>
      </c>
      <c r="F25" s="7" t="s">
        <v>586</v>
      </c>
      <c r="G25" s="7" t="s">
        <v>586</v>
      </c>
      <c r="H25" s="7" t="s">
        <v>587</v>
      </c>
    </row>
    <row r="26" spans="1:12" ht="29.1" thickBot="1" x14ac:dyDescent="0.6">
      <c r="A26" s="7">
        <v>10</v>
      </c>
      <c r="B26" s="7" t="s">
        <v>597</v>
      </c>
      <c r="C26" s="7" t="s">
        <v>598</v>
      </c>
      <c r="D26" s="7" t="s">
        <v>599</v>
      </c>
      <c r="E26" s="21" t="s">
        <v>600</v>
      </c>
      <c r="F26" s="6" t="s">
        <v>2584</v>
      </c>
      <c r="G26" s="22"/>
      <c r="H26" s="7" t="s">
        <v>587</v>
      </c>
    </row>
    <row r="27" spans="1:12" ht="29.1" thickBot="1" x14ac:dyDescent="0.6">
      <c r="A27" s="7">
        <v>10</v>
      </c>
      <c r="B27" s="7" t="s">
        <v>601</v>
      </c>
      <c r="C27" s="7" t="s">
        <v>602</v>
      </c>
      <c r="D27" s="7" t="s">
        <v>603</v>
      </c>
      <c r="E27" s="21" t="s">
        <v>604</v>
      </c>
      <c r="F27" s="7" t="s">
        <v>1804</v>
      </c>
      <c r="G27" s="7" t="s">
        <v>586</v>
      </c>
      <c r="H27" s="7" t="s">
        <v>587</v>
      </c>
    </row>
    <row r="28" spans="1:12" ht="29.1" thickBot="1" x14ac:dyDescent="0.6">
      <c r="A28" s="7">
        <v>10</v>
      </c>
      <c r="B28" s="7" t="s">
        <v>605</v>
      </c>
      <c r="C28" s="7" t="s">
        <v>606</v>
      </c>
      <c r="D28" s="7" t="s">
        <v>607</v>
      </c>
      <c r="E28" s="21" t="s">
        <v>608</v>
      </c>
      <c r="F28" s="7" t="s">
        <v>807</v>
      </c>
      <c r="G28" s="7" t="s">
        <v>586</v>
      </c>
      <c r="H28" s="7" t="s">
        <v>587</v>
      </c>
    </row>
    <row r="29" spans="1:12" ht="28.8" x14ac:dyDescent="0.55000000000000004">
      <c r="A29" s="7">
        <v>10</v>
      </c>
      <c r="B29" s="7" t="s">
        <v>609</v>
      </c>
      <c r="C29" s="7" t="s">
        <v>610</v>
      </c>
      <c r="D29" s="7" t="s">
        <v>611</v>
      </c>
      <c r="E29" s="23" t="s">
        <v>612</v>
      </c>
      <c r="F29" s="7" t="s">
        <v>1804</v>
      </c>
      <c r="G29" s="7" t="s">
        <v>586</v>
      </c>
      <c r="H29" s="7" t="s">
        <v>587</v>
      </c>
    </row>
    <row r="30" spans="1:12" x14ac:dyDescent="0.55000000000000004">
      <c r="A30" s="7">
        <v>1</v>
      </c>
      <c r="B30" s="7" t="s">
        <v>613</v>
      </c>
      <c r="C30" s="7" t="s">
        <v>614</v>
      </c>
      <c r="D30" s="7" t="s">
        <v>615</v>
      </c>
      <c r="E30" s="24" t="s">
        <v>500</v>
      </c>
      <c r="F30" s="7" t="s">
        <v>616</v>
      </c>
      <c r="G30" s="25">
        <f>718926/(2*0.41)</f>
        <v>876739.02439024393</v>
      </c>
      <c r="H30" s="7" t="s">
        <v>617</v>
      </c>
    </row>
    <row r="31" spans="1:12" ht="28.8" x14ac:dyDescent="0.55000000000000004">
      <c r="A31" s="7">
        <v>1</v>
      </c>
      <c r="B31" s="26" t="s">
        <v>618</v>
      </c>
      <c r="C31" s="7" t="s">
        <v>619</v>
      </c>
      <c r="D31" s="7" t="s">
        <v>620</v>
      </c>
      <c r="E31" s="7" t="s">
        <v>621</v>
      </c>
      <c r="F31" s="7" t="s">
        <v>622</v>
      </c>
      <c r="G31" s="7" t="s">
        <v>623</v>
      </c>
      <c r="H31" s="7" t="s">
        <v>624</v>
      </c>
      <c r="I31" s="7" t="s">
        <v>61</v>
      </c>
      <c r="J31" s="7" t="s">
        <v>61</v>
      </c>
      <c r="K31" s="7" t="s">
        <v>625</v>
      </c>
      <c r="L31" s="7" t="s">
        <v>625</v>
      </c>
    </row>
    <row r="32" spans="1:12" ht="28.8" x14ac:dyDescent="0.55000000000000004">
      <c r="A32" s="7">
        <v>1</v>
      </c>
      <c r="B32" s="26" t="s">
        <v>626</v>
      </c>
      <c r="C32" s="7" t="s">
        <v>627</v>
      </c>
      <c r="D32" s="7" t="s">
        <v>628</v>
      </c>
      <c r="E32" s="7" t="s">
        <v>621</v>
      </c>
      <c r="F32" s="7" t="s">
        <v>622</v>
      </c>
      <c r="H32" s="7" t="s">
        <v>629</v>
      </c>
      <c r="I32" s="7" t="s">
        <v>587</v>
      </c>
      <c r="J32" s="7" t="s">
        <v>61</v>
      </c>
      <c r="K32" s="7" t="s">
        <v>630</v>
      </c>
      <c r="L32" s="7" t="s">
        <v>630</v>
      </c>
    </row>
    <row r="33" spans="1:13" ht="43.2" x14ac:dyDescent="0.55000000000000004">
      <c r="A33" s="7">
        <v>1</v>
      </c>
      <c r="B33" s="26" t="s">
        <v>631</v>
      </c>
      <c r="C33" s="7" t="s">
        <v>632</v>
      </c>
      <c r="D33" s="7" t="s">
        <v>633</v>
      </c>
      <c r="E33" s="7" t="s">
        <v>621</v>
      </c>
      <c r="F33" s="7" t="s">
        <v>622</v>
      </c>
      <c r="H33" s="7" t="s">
        <v>629</v>
      </c>
      <c r="I33" s="7" t="s">
        <v>634</v>
      </c>
      <c r="J33" s="7" t="s">
        <v>61</v>
      </c>
      <c r="K33" s="7" t="s">
        <v>635</v>
      </c>
      <c r="L33" s="7" t="s">
        <v>635</v>
      </c>
    </row>
    <row r="34" spans="1:13" ht="43.2" x14ac:dyDescent="0.55000000000000004">
      <c r="A34" s="7">
        <v>1</v>
      </c>
      <c r="B34" s="26" t="s">
        <v>636</v>
      </c>
      <c r="C34" s="7" t="s">
        <v>637</v>
      </c>
      <c r="D34" s="7" t="s">
        <v>638</v>
      </c>
      <c r="E34" s="7" t="s">
        <v>621</v>
      </c>
      <c r="F34" s="7" t="s">
        <v>639</v>
      </c>
      <c r="G34" s="7" t="s">
        <v>640</v>
      </c>
      <c r="H34" s="7" t="s">
        <v>641</v>
      </c>
      <c r="I34" s="7" t="s">
        <v>642</v>
      </c>
      <c r="J34" s="7" t="s">
        <v>61</v>
      </c>
      <c r="K34" s="7" t="s">
        <v>643</v>
      </c>
      <c r="M34" s="7" t="s">
        <v>644</v>
      </c>
    </row>
    <row r="35" spans="1:13" ht="28.8" x14ac:dyDescent="0.55000000000000004">
      <c r="A35" s="7">
        <v>1</v>
      </c>
      <c r="B35" s="26" t="s">
        <v>645</v>
      </c>
      <c r="C35" s="7" t="s">
        <v>646</v>
      </c>
      <c r="D35" s="7" t="s">
        <v>647</v>
      </c>
      <c r="E35" s="7" t="s">
        <v>621</v>
      </c>
      <c r="F35" s="7" t="s">
        <v>639</v>
      </c>
      <c r="G35" s="7" t="s">
        <v>640</v>
      </c>
      <c r="H35" s="7" t="s">
        <v>641</v>
      </c>
      <c r="I35" s="7" t="s">
        <v>648</v>
      </c>
      <c r="J35" s="7" t="s">
        <v>61</v>
      </c>
      <c r="K35" s="7" t="s">
        <v>649</v>
      </c>
      <c r="M35" s="7" t="s">
        <v>650</v>
      </c>
    </row>
    <row r="36" spans="1:13" ht="43.2" x14ac:dyDescent="0.55000000000000004">
      <c r="A36" s="7">
        <v>1</v>
      </c>
      <c r="B36" s="26" t="s">
        <v>651</v>
      </c>
      <c r="C36" s="7" t="s">
        <v>652</v>
      </c>
      <c r="D36" s="6" t="s">
        <v>653</v>
      </c>
      <c r="E36" s="6" t="s">
        <v>654</v>
      </c>
      <c r="F36" s="6" t="s">
        <v>655</v>
      </c>
      <c r="G36" s="6" t="s">
        <v>656</v>
      </c>
      <c r="H36" s="6" t="s">
        <v>657</v>
      </c>
      <c r="I36" s="6" t="s">
        <v>658</v>
      </c>
      <c r="J36" s="6" t="s">
        <v>659</v>
      </c>
      <c r="K36" s="6" t="s">
        <v>660</v>
      </c>
      <c r="L36" s="6" t="s">
        <v>661</v>
      </c>
      <c r="M36" s="6"/>
    </row>
    <row r="37" spans="1:13" ht="115.2" x14ac:dyDescent="0.55000000000000004">
      <c r="A37" s="7">
        <v>1</v>
      </c>
      <c r="B37" s="26" t="s">
        <v>662</v>
      </c>
      <c r="C37" s="7" t="s">
        <v>663</v>
      </c>
      <c r="D37" s="6" t="s">
        <v>664</v>
      </c>
      <c r="E37" s="6" t="s">
        <v>654</v>
      </c>
      <c r="F37" s="6" t="s">
        <v>655</v>
      </c>
      <c r="G37" s="6" t="s">
        <v>656</v>
      </c>
      <c r="H37" s="6" t="s">
        <v>665</v>
      </c>
      <c r="I37" s="6" t="s">
        <v>666</v>
      </c>
      <c r="J37" s="6" t="s">
        <v>61</v>
      </c>
      <c r="K37" s="6" t="s">
        <v>667</v>
      </c>
      <c r="L37" s="6" t="s">
        <v>668</v>
      </c>
      <c r="M37" s="6" t="s">
        <v>669</v>
      </c>
    </row>
    <row r="38" spans="1:13" ht="72" x14ac:dyDescent="0.55000000000000004">
      <c r="A38" s="7">
        <v>1</v>
      </c>
      <c r="B38" s="26" t="s">
        <v>670</v>
      </c>
      <c r="C38" s="7" t="s">
        <v>671</v>
      </c>
      <c r="D38" s="6" t="s">
        <v>672</v>
      </c>
      <c r="E38" s="6" t="s">
        <v>654</v>
      </c>
      <c r="F38" s="6" t="s">
        <v>655</v>
      </c>
      <c r="G38" s="6" t="s">
        <v>656</v>
      </c>
      <c r="H38" s="6" t="s">
        <v>673</v>
      </c>
      <c r="I38" s="6" t="s">
        <v>674</v>
      </c>
      <c r="J38" s="6" t="s">
        <v>674</v>
      </c>
      <c r="K38" s="6" t="s">
        <v>675</v>
      </c>
      <c r="L38" s="6"/>
      <c r="M38" s="6" t="s">
        <v>676</v>
      </c>
    </row>
    <row r="39" spans="1:13" ht="43.2" x14ac:dyDescent="0.55000000000000004">
      <c r="A39" s="7">
        <v>1</v>
      </c>
      <c r="B39" s="26" t="s">
        <v>677</v>
      </c>
      <c r="C39" s="7" t="s">
        <v>678</v>
      </c>
      <c r="D39" s="6" t="s">
        <v>679</v>
      </c>
      <c r="E39" s="6" t="s">
        <v>654</v>
      </c>
      <c r="F39" s="6" t="s">
        <v>655</v>
      </c>
      <c r="G39" s="6" t="s">
        <v>656</v>
      </c>
      <c r="H39" s="6" t="s">
        <v>680</v>
      </c>
      <c r="I39" s="6" t="s">
        <v>681</v>
      </c>
      <c r="J39" s="6" t="s">
        <v>682</v>
      </c>
      <c r="K39" s="6" t="s">
        <v>683</v>
      </c>
      <c r="L39" s="6" t="s">
        <v>684</v>
      </c>
      <c r="M39" s="6"/>
    </row>
    <row r="40" spans="1:13" ht="72" x14ac:dyDescent="0.55000000000000004">
      <c r="A40" s="7">
        <v>1</v>
      </c>
      <c r="B40" s="26" t="s">
        <v>685</v>
      </c>
      <c r="C40" s="7" t="s">
        <v>686</v>
      </c>
      <c r="D40" s="6" t="s">
        <v>687</v>
      </c>
      <c r="E40" s="6" t="s">
        <v>654</v>
      </c>
      <c r="F40" s="6" t="s">
        <v>688</v>
      </c>
      <c r="G40" s="6"/>
      <c r="H40" s="6" t="s">
        <v>689</v>
      </c>
      <c r="I40" s="6" t="s">
        <v>690</v>
      </c>
      <c r="J40" s="6" t="s">
        <v>691</v>
      </c>
      <c r="K40" s="6" t="s">
        <v>692</v>
      </c>
      <c r="L40" s="6" t="s">
        <v>693</v>
      </c>
      <c r="M40" s="6"/>
    </row>
    <row r="41" spans="1:13" ht="28.8" x14ac:dyDescent="0.55000000000000004">
      <c r="A41" s="7">
        <v>1</v>
      </c>
      <c r="B41" s="26" t="s">
        <v>694</v>
      </c>
      <c r="C41" s="7" t="s">
        <v>695</v>
      </c>
      <c r="D41" s="6" t="s">
        <v>696</v>
      </c>
      <c r="E41" s="6" t="s">
        <v>697</v>
      </c>
      <c r="F41" s="6" t="s">
        <v>698</v>
      </c>
      <c r="G41" s="6"/>
      <c r="H41" s="6" t="s">
        <v>699</v>
      </c>
      <c r="I41" s="6" t="s">
        <v>700</v>
      </c>
      <c r="J41" s="6" t="s">
        <v>61</v>
      </c>
      <c r="K41" s="6"/>
      <c r="L41" s="6" t="s">
        <v>701</v>
      </c>
      <c r="M41" s="6" t="s">
        <v>702</v>
      </c>
    </row>
    <row r="42" spans="1:13" ht="57.6" x14ac:dyDescent="0.55000000000000004">
      <c r="A42" s="7">
        <v>1</v>
      </c>
      <c r="B42" s="26" t="s">
        <v>703</v>
      </c>
      <c r="C42" s="7" t="s">
        <v>704</v>
      </c>
      <c r="D42" s="6" t="s">
        <v>705</v>
      </c>
      <c r="E42" s="6" t="s">
        <v>706</v>
      </c>
      <c r="F42" s="6" t="s">
        <v>707</v>
      </c>
      <c r="G42" s="6"/>
      <c r="H42" s="6" t="s">
        <v>587</v>
      </c>
      <c r="I42" s="6" t="s">
        <v>587</v>
      </c>
      <c r="J42" s="6" t="s">
        <v>61</v>
      </c>
      <c r="K42" s="6"/>
      <c r="L42" s="6" t="s">
        <v>708</v>
      </c>
      <c r="M42" s="6"/>
    </row>
    <row r="43" spans="1:13" ht="14.4" customHeight="1" x14ac:dyDescent="0.55000000000000004">
      <c r="A43" s="7">
        <v>1</v>
      </c>
      <c r="B43" s="26" t="s">
        <v>709</v>
      </c>
      <c r="C43" s="7" t="s">
        <v>710</v>
      </c>
      <c r="D43" s="6" t="s">
        <v>711</v>
      </c>
      <c r="E43" s="6" t="s">
        <v>712</v>
      </c>
      <c r="F43" s="6" t="s">
        <v>713</v>
      </c>
      <c r="G43" s="6" t="s">
        <v>714</v>
      </c>
      <c r="H43" s="6" t="s">
        <v>587</v>
      </c>
      <c r="I43" s="6" t="s">
        <v>587</v>
      </c>
      <c r="J43" s="6" t="s">
        <v>61</v>
      </c>
      <c r="K43" s="6" t="s">
        <v>715</v>
      </c>
      <c r="L43" s="6" t="s">
        <v>716</v>
      </c>
      <c r="M43" s="6"/>
    </row>
    <row r="44" spans="1:13" x14ac:dyDescent="0.55000000000000004">
      <c r="A44" s="7">
        <v>1</v>
      </c>
      <c r="B44" s="26" t="s">
        <v>717</v>
      </c>
      <c r="C44" s="7" t="s">
        <v>718</v>
      </c>
      <c r="D44" s="6" t="s">
        <v>719</v>
      </c>
      <c r="E44" s="6" t="s">
        <v>712</v>
      </c>
      <c r="F44" s="27" t="s">
        <v>720</v>
      </c>
      <c r="G44" s="27" t="s">
        <v>721</v>
      </c>
      <c r="H44" s="6" t="s">
        <v>587</v>
      </c>
      <c r="I44" s="6" t="s">
        <v>587</v>
      </c>
      <c r="J44" s="6" t="s">
        <v>61</v>
      </c>
      <c r="K44" s="6" t="s">
        <v>722</v>
      </c>
      <c r="L44" s="6" t="s">
        <v>723</v>
      </c>
      <c r="M44" s="6"/>
    </row>
    <row r="45" spans="1:13" x14ac:dyDescent="0.55000000000000004">
      <c r="A45" s="7">
        <v>1</v>
      </c>
      <c r="B45" s="26" t="s">
        <v>724</v>
      </c>
      <c r="C45" s="7" t="s">
        <v>725</v>
      </c>
      <c r="D45" s="6" t="s">
        <v>726</v>
      </c>
      <c r="E45" s="6" t="s">
        <v>712</v>
      </c>
      <c r="F45" s="27"/>
      <c r="G45" s="27"/>
      <c r="H45" s="6" t="s">
        <v>587</v>
      </c>
      <c r="I45" s="6" t="s">
        <v>587</v>
      </c>
      <c r="J45" s="6" t="s">
        <v>61</v>
      </c>
      <c r="K45" s="6" t="s">
        <v>635</v>
      </c>
      <c r="L45" s="6" t="s">
        <v>727</v>
      </c>
      <c r="M45" s="6"/>
    </row>
    <row r="46" spans="1:13" x14ac:dyDescent="0.55000000000000004">
      <c r="A46" s="7">
        <v>1</v>
      </c>
      <c r="B46" s="26" t="s">
        <v>728</v>
      </c>
      <c r="C46" s="7" t="s">
        <v>729</v>
      </c>
      <c r="D46" s="6" t="s">
        <v>730</v>
      </c>
      <c r="E46" s="6" t="s">
        <v>712</v>
      </c>
      <c r="F46" s="27"/>
      <c r="G46" s="27"/>
      <c r="H46" s="6" t="s">
        <v>587</v>
      </c>
      <c r="I46" s="6" t="s">
        <v>587</v>
      </c>
      <c r="J46" s="6" t="s">
        <v>61</v>
      </c>
      <c r="K46" s="6" t="s">
        <v>731</v>
      </c>
      <c r="L46" s="6" t="s">
        <v>732</v>
      </c>
      <c r="M46" s="6"/>
    </row>
    <row r="47" spans="1:13" ht="28.8" x14ac:dyDescent="0.55000000000000004">
      <c r="A47" s="7">
        <v>1</v>
      </c>
      <c r="B47" s="26" t="s">
        <v>733</v>
      </c>
      <c r="C47" s="7" t="s">
        <v>734</v>
      </c>
      <c r="D47" s="6" t="s">
        <v>735</v>
      </c>
      <c r="E47" s="6" t="s">
        <v>736</v>
      </c>
      <c r="F47" s="6" t="s">
        <v>737</v>
      </c>
      <c r="G47" s="6" t="s">
        <v>738</v>
      </c>
      <c r="H47" s="6" t="s">
        <v>739</v>
      </c>
      <c r="I47" s="6" t="s">
        <v>740</v>
      </c>
      <c r="J47" s="6" t="s">
        <v>741</v>
      </c>
      <c r="K47" s="6" t="s">
        <v>742</v>
      </c>
      <c r="L47" s="6" t="s">
        <v>743</v>
      </c>
      <c r="M47" s="6"/>
    </row>
    <row r="48" spans="1:13" ht="43.2" x14ac:dyDescent="0.55000000000000004">
      <c r="A48" s="7">
        <v>1</v>
      </c>
      <c r="B48" s="26" t="s">
        <v>744</v>
      </c>
      <c r="C48" s="7" t="s">
        <v>745</v>
      </c>
      <c r="D48" s="6" t="s">
        <v>746</v>
      </c>
      <c r="E48" s="6" t="s">
        <v>736</v>
      </c>
      <c r="F48" s="6" t="s">
        <v>747</v>
      </c>
      <c r="G48" s="6"/>
      <c r="H48" s="6" t="s">
        <v>699</v>
      </c>
      <c r="I48" s="28" t="s">
        <v>748</v>
      </c>
      <c r="J48" s="6" t="s">
        <v>749</v>
      </c>
      <c r="K48" s="6" t="s">
        <v>750</v>
      </c>
      <c r="L48" s="6" t="s">
        <v>751</v>
      </c>
      <c r="M48" s="6"/>
    </row>
    <row r="49" spans="1:13" ht="43.2" x14ac:dyDescent="0.55000000000000004">
      <c r="A49" s="7">
        <v>1</v>
      </c>
      <c r="B49" s="26" t="s">
        <v>752</v>
      </c>
      <c r="C49" s="7" t="s">
        <v>753</v>
      </c>
      <c r="D49" s="6" t="s">
        <v>754</v>
      </c>
      <c r="E49" s="6" t="s">
        <v>736</v>
      </c>
      <c r="F49" s="6" t="s">
        <v>755</v>
      </c>
      <c r="G49" s="6" t="s">
        <v>756</v>
      </c>
      <c r="H49" s="6" t="s">
        <v>699</v>
      </c>
      <c r="I49" s="6" t="s">
        <v>757</v>
      </c>
      <c r="J49" s="6" t="s">
        <v>758</v>
      </c>
      <c r="K49" s="6" t="s">
        <v>731</v>
      </c>
      <c r="L49" s="6"/>
      <c r="M49" s="6" t="s">
        <v>759</v>
      </c>
    </row>
    <row r="50" spans="1:13" x14ac:dyDescent="0.55000000000000004">
      <c r="A50" s="7">
        <v>1</v>
      </c>
      <c r="B50" s="26" t="s">
        <v>760</v>
      </c>
      <c r="C50" s="7" t="s">
        <v>761</v>
      </c>
      <c r="D50" s="6" t="s">
        <v>762</v>
      </c>
      <c r="E50" s="6" t="s">
        <v>736</v>
      </c>
      <c r="F50" s="6" t="s">
        <v>763</v>
      </c>
      <c r="G50" s="6"/>
      <c r="H50" s="6" t="s">
        <v>699</v>
      </c>
      <c r="I50" s="6" t="s">
        <v>659</v>
      </c>
      <c r="J50" s="6" t="s">
        <v>659</v>
      </c>
      <c r="K50" s="6" t="s">
        <v>764</v>
      </c>
      <c r="L50" s="6" t="s">
        <v>765</v>
      </c>
      <c r="M50" s="6"/>
    </row>
    <row r="51" spans="1:13" ht="28.8" x14ac:dyDescent="0.55000000000000004">
      <c r="A51" s="7">
        <v>1</v>
      </c>
      <c r="B51" s="26" t="s">
        <v>766</v>
      </c>
      <c r="C51" s="7" t="s">
        <v>767</v>
      </c>
      <c r="D51" s="6" t="s">
        <v>768</v>
      </c>
      <c r="E51" s="6" t="s">
        <v>736</v>
      </c>
      <c r="F51" s="6" t="s">
        <v>769</v>
      </c>
      <c r="G51" s="6"/>
      <c r="H51" s="6" t="s">
        <v>770</v>
      </c>
      <c r="I51" s="6" t="s">
        <v>771</v>
      </c>
      <c r="J51" s="6" t="s">
        <v>772</v>
      </c>
      <c r="K51" s="6" t="s">
        <v>668</v>
      </c>
      <c r="L51" s="6" t="s">
        <v>668</v>
      </c>
      <c r="M51" s="6"/>
    </row>
    <row r="52" spans="1:13" x14ac:dyDescent="0.55000000000000004">
      <c r="A52" s="7">
        <v>1</v>
      </c>
      <c r="B52" s="26" t="s">
        <v>773</v>
      </c>
      <c r="C52" s="7" t="s">
        <v>774</v>
      </c>
      <c r="D52" s="6" t="s">
        <v>775</v>
      </c>
      <c r="E52" s="6" t="s">
        <v>736</v>
      </c>
      <c r="F52" s="6" t="s">
        <v>776</v>
      </c>
      <c r="G52" s="6"/>
      <c r="H52" s="6" t="s">
        <v>699</v>
      </c>
      <c r="I52" s="6" t="s">
        <v>659</v>
      </c>
      <c r="J52" s="6" t="s">
        <v>659</v>
      </c>
      <c r="K52" s="6" t="s">
        <v>764</v>
      </c>
      <c r="L52" s="6" t="s">
        <v>765</v>
      </c>
      <c r="M52" s="6"/>
    </row>
    <row r="53" spans="1:13" x14ac:dyDescent="0.55000000000000004">
      <c r="A53" s="7">
        <v>1</v>
      </c>
      <c r="B53" s="26" t="s">
        <v>777</v>
      </c>
      <c r="C53" s="7" t="s">
        <v>778</v>
      </c>
      <c r="D53" s="6" t="s">
        <v>779</v>
      </c>
      <c r="E53" s="6" t="s">
        <v>780</v>
      </c>
      <c r="F53" s="6" t="s">
        <v>781</v>
      </c>
      <c r="G53" s="6" t="s">
        <v>434</v>
      </c>
      <c r="H53" s="6" t="s">
        <v>587</v>
      </c>
      <c r="I53" s="6" t="s">
        <v>587</v>
      </c>
      <c r="J53" s="6" t="s">
        <v>782</v>
      </c>
      <c r="K53" s="6" t="s">
        <v>722</v>
      </c>
      <c r="L53" s="6" t="s">
        <v>783</v>
      </c>
      <c r="M53" s="6"/>
    </row>
    <row r="54" spans="1:13" x14ac:dyDescent="0.55000000000000004">
      <c r="A54" s="7">
        <v>1</v>
      </c>
      <c r="B54" s="26" t="s">
        <v>784</v>
      </c>
      <c r="C54" s="7" t="s">
        <v>785</v>
      </c>
      <c r="D54" s="6" t="s">
        <v>786</v>
      </c>
      <c r="E54" s="6" t="s">
        <v>780</v>
      </c>
      <c r="F54" s="6" t="s">
        <v>787</v>
      </c>
      <c r="G54" s="6" t="s">
        <v>756</v>
      </c>
      <c r="H54" s="6" t="s">
        <v>587</v>
      </c>
      <c r="I54" s="6" t="s">
        <v>587</v>
      </c>
      <c r="J54" s="6" t="s">
        <v>61</v>
      </c>
      <c r="K54" s="6" t="s">
        <v>731</v>
      </c>
      <c r="L54" s="6" t="s">
        <v>788</v>
      </c>
      <c r="M54" s="6"/>
    </row>
    <row r="55" spans="1:13" x14ac:dyDescent="0.55000000000000004">
      <c r="A55" s="7">
        <v>1</v>
      </c>
      <c r="B55" s="26" t="s">
        <v>789</v>
      </c>
      <c r="C55" s="7" t="s">
        <v>790</v>
      </c>
      <c r="D55" s="6" t="s">
        <v>791</v>
      </c>
      <c r="E55" s="6" t="s">
        <v>780</v>
      </c>
      <c r="F55" s="6" t="s">
        <v>792</v>
      </c>
      <c r="G55" s="27" t="s">
        <v>793</v>
      </c>
      <c r="H55" s="6" t="s">
        <v>699</v>
      </c>
      <c r="I55" s="6"/>
      <c r="J55" s="6"/>
      <c r="K55" s="6" t="s">
        <v>765</v>
      </c>
      <c r="L55" s="6" t="s">
        <v>765</v>
      </c>
      <c r="M55" s="6"/>
    </row>
    <row r="56" spans="1:13" x14ac:dyDescent="0.55000000000000004">
      <c r="A56" s="7">
        <v>1</v>
      </c>
      <c r="B56" s="26" t="s">
        <v>794</v>
      </c>
      <c r="C56" s="7" t="s">
        <v>795</v>
      </c>
      <c r="D56" s="6" t="s">
        <v>796</v>
      </c>
      <c r="E56" s="6" t="s">
        <v>780</v>
      </c>
      <c r="F56" s="6" t="s">
        <v>797</v>
      </c>
      <c r="G56" s="27"/>
      <c r="H56" s="6" t="s">
        <v>699</v>
      </c>
      <c r="I56" s="6"/>
      <c r="J56" s="6"/>
      <c r="K56" s="6" t="s">
        <v>751</v>
      </c>
      <c r="L56" s="6" t="s">
        <v>751</v>
      </c>
      <c r="M56" s="6"/>
    </row>
    <row r="57" spans="1:13" ht="28.8" x14ac:dyDescent="0.55000000000000004">
      <c r="A57" s="7">
        <v>1</v>
      </c>
      <c r="B57" s="26" t="s">
        <v>798</v>
      </c>
      <c r="C57" s="7" t="s">
        <v>799</v>
      </c>
      <c r="D57" s="6" t="s">
        <v>800</v>
      </c>
      <c r="E57" s="6" t="s">
        <v>780</v>
      </c>
      <c r="F57" s="6" t="s">
        <v>801</v>
      </c>
      <c r="G57" s="27"/>
      <c r="H57" s="6" t="s">
        <v>770</v>
      </c>
      <c r="I57" s="6"/>
      <c r="J57" s="6"/>
      <c r="K57" s="6" t="s">
        <v>802</v>
      </c>
      <c r="L57" s="6" t="s">
        <v>802</v>
      </c>
      <c r="M57" s="6"/>
    </row>
    <row r="58" spans="1:13" x14ac:dyDescent="0.55000000000000004">
      <c r="A58" s="7">
        <v>1</v>
      </c>
      <c r="B58" s="26" t="s">
        <v>803</v>
      </c>
      <c r="C58" s="7" t="s">
        <v>804</v>
      </c>
      <c r="D58" s="6" t="s">
        <v>805</v>
      </c>
      <c r="E58" s="7" t="s">
        <v>806</v>
      </c>
      <c r="F58" s="6" t="s">
        <v>807</v>
      </c>
      <c r="G58" s="6"/>
      <c r="H58" s="6" t="s">
        <v>587</v>
      </c>
      <c r="I58" s="6" t="s">
        <v>587</v>
      </c>
      <c r="J58" s="6" t="s">
        <v>61</v>
      </c>
      <c r="K58" s="6"/>
      <c r="L58" s="6" t="s">
        <v>808</v>
      </c>
      <c r="M58" s="6"/>
    </row>
    <row r="59" spans="1:13" ht="20.100000000000001" customHeight="1" x14ac:dyDescent="0.55000000000000004">
      <c r="A59" s="7">
        <v>1</v>
      </c>
      <c r="B59" s="26" t="s">
        <v>809</v>
      </c>
      <c r="C59" s="7" t="s">
        <v>810</v>
      </c>
      <c r="D59" s="6" t="s">
        <v>811</v>
      </c>
      <c r="E59" s="7" t="s">
        <v>806</v>
      </c>
      <c r="F59" s="6" t="s">
        <v>807</v>
      </c>
      <c r="G59" s="6"/>
      <c r="H59" s="6" t="s">
        <v>587</v>
      </c>
      <c r="I59" s="6" t="s">
        <v>812</v>
      </c>
      <c r="J59" s="6" t="s">
        <v>61</v>
      </c>
      <c r="K59" s="6"/>
      <c r="L59" s="6" t="s">
        <v>813</v>
      </c>
      <c r="M59" s="6"/>
    </row>
    <row r="60" spans="1:13" x14ac:dyDescent="0.55000000000000004">
      <c r="A60" s="7">
        <v>1</v>
      </c>
      <c r="B60" s="26" t="s">
        <v>814</v>
      </c>
      <c r="C60" s="7" t="s">
        <v>815</v>
      </c>
      <c r="D60" s="6" t="s">
        <v>816</v>
      </c>
      <c r="E60" s="7" t="s">
        <v>806</v>
      </c>
      <c r="F60" s="6" t="s">
        <v>807</v>
      </c>
      <c r="G60" s="6"/>
      <c r="H60" s="6" t="s">
        <v>587</v>
      </c>
      <c r="I60" s="6" t="s">
        <v>659</v>
      </c>
      <c r="J60" s="6" t="s">
        <v>659</v>
      </c>
      <c r="K60" s="6"/>
      <c r="L60" s="6" t="s">
        <v>817</v>
      </c>
      <c r="M60" s="6"/>
    </row>
    <row r="61" spans="1:13" ht="23.4" customHeight="1" x14ac:dyDescent="0.55000000000000004">
      <c r="A61" s="7">
        <v>1</v>
      </c>
      <c r="B61" s="26" t="s">
        <v>818</v>
      </c>
      <c r="C61" s="7" t="s">
        <v>819</v>
      </c>
      <c r="D61" s="6" t="s">
        <v>820</v>
      </c>
      <c r="E61" s="7" t="s">
        <v>821</v>
      </c>
      <c r="F61" s="6" t="s">
        <v>807</v>
      </c>
      <c r="G61" s="6"/>
      <c r="H61" s="6" t="s">
        <v>587</v>
      </c>
      <c r="I61" s="6" t="s">
        <v>822</v>
      </c>
      <c r="J61" s="6" t="s">
        <v>61</v>
      </c>
      <c r="K61" s="6"/>
      <c r="L61" s="6" t="s">
        <v>823</v>
      </c>
      <c r="M61" s="6"/>
    </row>
    <row r="62" spans="1:13" ht="18.3" customHeight="1" x14ac:dyDescent="0.55000000000000004">
      <c r="A62" s="7">
        <v>1</v>
      </c>
      <c r="B62" s="26" t="s">
        <v>824</v>
      </c>
      <c r="C62" s="7" t="s">
        <v>825</v>
      </c>
      <c r="D62" s="6" t="s">
        <v>826</v>
      </c>
      <c r="E62" s="6" t="s">
        <v>827</v>
      </c>
      <c r="F62" s="6" t="s">
        <v>828</v>
      </c>
      <c r="G62" s="6"/>
      <c r="H62" s="6" t="s">
        <v>587</v>
      </c>
      <c r="I62" s="6" t="s">
        <v>829</v>
      </c>
      <c r="J62" s="6" t="s">
        <v>659</v>
      </c>
      <c r="K62" s="6"/>
      <c r="L62" s="6" t="s">
        <v>830</v>
      </c>
      <c r="M62" s="6"/>
    </row>
    <row r="63" spans="1:13" s="8" customFormat="1" ht="28.8" x14ac:dyDescent="0.55000000000000004">
      <c r="A63" s="8">
        <v>1</v>
      </c>
      <c r="B63" s="29" t="s">
        <v>831</v>
      </c>
      <c r="C63" s="29" t="s">
        <v>832</v>
      </c>
      <c r="D63" s="29" t="s">
        <v>833</v>
      </c>
      <c r="E63" s="29" t="s">
        <v>500</v>
      </c>
      <c r="F63" s="3"/>
      <c r="G63" s="8">
        <f>36373/(2*0.41)</f>
        <v>44357.317073170736</v>
      </c>
      <c r="H63" s="3" t="s">
        <v>587</v>
      </c>
      <c r="I63" s="36"/>
      <c r="J63" s="36"/>
      <c r="K63" s="3"/>
      <c r="L63" s="3"/>
      <c r="M63" s="3"/>
    </row>
    <row r="64" spans="1:13" x14ac:dyDescent="0.55000000000000004">
      <c r="B64" s="30"/>
      <c r="C64" s="30"/>
      <c r="D64" s="30" t="s">
        <v>834</v>
      </c>
      <c r="E64" s="30" t="s">
        <v>500</v>
      </c>
      <c r="F64" s="6" t="s">
        <v>835</v>
      </c>
      <c r="G64" s="32">
        <f>7607/(2*0.41)</f>
        <v>9276.829268292684</v>
      </c>
      <c r="H64" s="6"/>
      <c r="I64" s="6"/>
      <c r="J64" s="6"/>
      <c r="K64" s="6"/>
      <c r="L64" s="6"/>
      <c r="M64" s="6"/>
    </row>
    <row r="65" spans="1:13" x14ac:dyDescent="0.55000000000000004">
      <c r="B65" s="30"/>
      <c r="C65" s="30"/>
      <c r="D65" s="30" t="s">
        <v>836</v>
      </c>
      <c r="E65" s="30" t="s">
        <v>500</v>
      </c>
      <c r="F65" s="6" t="s">
        <v>835</v>
      </c>
      <c r="G65" s="32">
        <f>10756/(2*0.41)</f>
        <v>13117.073170731708</v>
      </c>
      <c r="H65" s="6"/>
      <c r="I65" s="6"/>
      <c r="J65" s="6"/>
      <c r="K65" s="6"/>
      <c r="L65" s="6"/>
      <c r="M65" s="6"/>
    </row>
    <row r="66" spans="1:13" x14ac:dyDescent="0.55000000000000004">
      <c r="A66" s="7">
        <v>1</v>
      </c>
      <c r="B66" s="30" t="s">
        <v>837</v>
      </c>
      <c r="C66" s="30" t="s">
        <v>838</v>
      </c>
      <c r="D66" s="30" t="s">
        <v>839</v>
      </c>
      <c r="E66" s="30" t="s">
        <v>500</v>
      </c>
      <c r="F66" s="41" t="s">
        <v>541</v>
      </c>
      <c r="G66" s="7">
        <f>239/(2*0.41)</f>
        <v>291.46341463414637</v>
      </c>
      <c r="H66" s="6" t="s">
        <v>587</v>
      </c>
      <c r="I66" s="6"/>
      <c r="J66" s="6"/>
      <c r="K66" s="6"/>
      <c r="L66" s="6"/>
      <c r="M66" s="6"/>
    </row>
    <row r="67" spans="1:13" x14ac:dyDescent="0.55000000000000004">
      <c r="A67" s="7">
        <v>1</v>
      </c>
      <c r="B67" s="30" t="s">
        <v>840</v>
      </c>
      <c r="C67" s="30" t="s">
        <v>841</v>
      </c>
      <c r="D67" s="30" t="s">
        <v>842</v>
      </c>
      <c r="E67" s="30" t="s">
        <v>500</v>
      </c>
      <c r="F67" s="43"/>
      <c r="G67" s="32">
        <f>1908/(2*0.41)</f>
        <v>2326.8292682926831</v>
      </c>
      <c r="H67" s="6"/>
      <c r="I67" s="6"/>
      <c r="J67" s="6"/>
      <c r="K67" s="6"/>
      <c r="L67" s="6"/>
      <c r="M67" s="6"/>
    </row>
    <row r="68" spans="1:13" x14ac:dyDescent="0.55000000000000004">
      <c r="A68" s="7">
        <v>1</v>
      </c>
      <c r="B68" s="30" t="s">
        <v>843</v>
      </c>
      <c r="C68" s="30" t="s">
        <v>844</v>
      </c>
      <c r="D68" s="30" t="s">
        <v>845</v>
      </c>
      <c r="E68" s="30" t="s">
        <v>500</v>
      </c>
      <c r="F68" s="43"/>
      <c r="G68" s="32">
        <f>3523/(2*0.41)</f>
        <v>4296.3414634146347</v>
      </c>
      <c r="H68" s="6"/>
      <c r="I68" s="6"/>
      <c r="J68" s="6"/>
      <c r="K68" s="6"/>
      <c r="L68" s="6"/>
      <c r="M68" s="6"/>
    </row>
    <row r="69" spans="1:13" s="8" customFormat="1" x14ac:dyDescent="0.55000000000000004">
      <c r="A69" s="8">
        <v>1</v>
      </c>
      <c r="B69" s="29" t="s">
        <v>846</v>
      </c>
      <c r="C69" s="29" t="s">
        <v>847</v>
      </c>
      <c r="D69" s="29" t="s">
        <v>848</v>
      </c>
      <c r="E69" s="29" t="s">
        <v>500</v>
      </c>
      <c r="F69" s="43"/>
      <c r="G69" s="36">
        <f>757/(2*0.41)</f>
        <v>923.17073170731715</v>
      </c>
      <c r="H69" s="3"/>
      <c r="I69" s="3"/>
      <c r="J69" s="3"/>
      <c r="K69" s="3"/>
      <c r="L69" s="3"/>
      <c r="M69" s="3"/>
    </row>
    <row r="70" spans="1:13" s="8" customFormat="1" x14ac:dyDescent="0.55000000000000004">
      <c r="A70" s="8">
        <v>1</v>
      </c>
      <c r="B70" s="29" t="s">
        <v>849</v>
      </c>
      <c r="C70" s="29" t="s">
        <v>850</v>
      </c>
      <c r="D70" s="29" t="s">
        <v>851</v>
      </c>
      <c r="E70" s="29" t="s">
        <v>500</v>
      </c>
      <c r="F70" s="45"/>
      <c r="G70" s="36">
        <f>2105/(2*0.41)</f>
        <v>2567.0731707317073</v>
      </c>
      <c r="H70" s="3"/>
      <c r="I70" s="3"/>
      <c r="J70" s="3"/>
      <c r="K70" s="3"/>
      <c r="L70" s="3"/>
      <c r="M70" s="3"/>
    </row>
    <row r="71" spans="1:13" x14ac:dyDescent="0.55000000000000004">
      <c r="A71" s="7">
        <v>10</v>
      </c>
      <c r="B71" s="26" t="s">
        <v>852</v>
      </c>
      <c r="C71" s="7" t="s">
        <v>853</v>
      </c>
      <c r="D71" s="7" t="s">
        <v>854</v>
      </c>
      <c r="E71" s="7" t="s">
        <v>540</v>
      </c>
      <c r="F71" s="7" t="s">
        <v>541</v>
      </c>
      <c r="G71" s="7">
        <f>(20878/2)*(200.13/108.69)</f>
        <v>19221.244548716535</v>
      </c>
      <c r="H71" s="6"/>
      <c r="I71" s="6"/>
      <c r="J71" s="6"/>
      <c r="K71" s="6"/>
      <c r="L71" s="6"/>
      <c r="M71" s="6"/>
    </row>
    <row r="72" spans="1:13" s="6" customFormat="1" ht="28.8" x14ac:dyDescent="0.55000000000000004">
      <c r="A72" s="6">
        <v>10</v>
      </c>
      <c r="B72" s="31" t="s">
        <v>855</v>
      </c>
      <c r="C72" s="32" t="s">
        <v>856</v>
      </c>
      <c r="D72" s="5" t="s">
        <v>857</v>
      </c>
      <c r="E72" s="6" t="s">
        <v>858</v>
      </c>
      <c r="F72" s="6" t="s">
        <v>859</v>
      </c>
      <c r="H72" s="6" t="s">
        <v>860</v>
      </c>
    </row>
    <row r="73" spans="1:13" s="6" customFormat="1" ht="31.2" x14ac:dyDescent="0.55000000000000004">
      <c r="A73" s="6">
        <v>1</v>
      </c>
      <c r="B73" s="32" t="s">
        <v>861</v>
      </c>
      <c r="C73" s="32" t="s">
        <v>862</v>
      </c>
      <c r="D73" s="37" t="s">
        <v>863</v>
      </c>
      <c r="E73" s="30" t="s">
        <v>322</v>
      </c>
      <c r="F73" s="41" t="s">
        <v>442</v>
      </c>
      <c r="G73" s="30"/>
    </row>
    <row r="74" spans="1:13" s="6" customFormat="1" ht="31.2" x14ac:dyDescent="0.55000000000000004">
      <c r="A74" s="6">
        <v>1</v>
      </c>
      <c r="B74" s="32" t="s">
        <v>864</v>
      </c>
      <c r="C74" s="32" t="s">
        <v>865</v>
      </c>
      <c r="D74" s="37" t="s">
        <v>863</v>
      </c>
      <c r="E74" s="30" t="s">
        <v>322</v>
      </c>
      <c r="F74" s="43"/>
      <c r="G74" s="30"/>
    </row>
    <row r="75" spans="1:13" s="6" customFormat="1" ht="31.2" x14ac:dyDescent="0.55000000000000004">
      <c r="A75" s="6">
        <v>1</v>
      </c>
      <c r="B75" s="33" t="s">
        <v>866</v>
      </c>
      <c r="C75" s="33" t="s">
        <v>867</v>
      </c>
      <c r="D75" s="37" t="s">
        <v>868</v>
      </c>
      <c r="E75" s="30" t="s">
        <v>322</v>
      </c>
      <c r="F75" s="43"/>
      <c r="G75" s="30"/>
    </row>
    <row r="76" spans="1:13" s="6" customFormat="1" ht="31.2" x14ac:dyDescent="0.55000000000000004">
      <c r="A76" s="6">
        <v>1</v>
      </c>
      <c r="B76" s="32" t="s">
        <v>869</v>
      </c>
      <c r="C76" s="32" t="s">
        <v>870</v>
      </c>
      <c r="D76" s="37" t="s">
        <v>868</v>
      </c>
      <c r="E76" s="30" t="s">
        <v>322</v>
      </c>
      <c r="F76" s="43"/>
      <c r="G76" s="30"/>
    </row>
    <row r="77" spans="1:13" s="6" customFormat="1" ht="31.2" x14ac:dyDescent="0.55000000000000004">
      <c r="A77" s="6">
        <v>1</v>
      </c>
      <c r="B77" s="33" t="s">
        <v>871</v>
      </c>
      <c r="C77" s="33" t="s">
        <v>872</v>
      </c>
      <c r="D77" s="37" t="s">
        <v>873</v>
      </c>
      <c r="E77" s="30" t="s">
        <v>322</v>
      </c>
      <c r="F77" s="45"/>
      <c r="G77" s="30"/>
    </row>
    <row r="78" spans="1:13" x14ac:dyDescent="0.55000000000000004">
      <c r="A78" s="7">
        <v>1</v>
      </c>
      <c r="B78" s="31" t="s">
        <v>874</v>
      </c>
      <c r="C78" s="33" t="s">
        <v>875</v>
      </c>
      <c r="D78" s="32" t="s">
        <v>876</v>
      </c>
      <c r="E78" s="32" t="s">
        <v>877</v>
      </c>
      <c r="F78" s="38" t="s">
        <v>336</v>
      </c>
      <c r="G78" s="32"/>
      <c r="H78" s="33" t="s">
        <v>878</v>
      </c>
    </row>
    <row r="79" spans="1:13" x14ac:dyDescent="0.55000000000000004">
      <c r="A79" s="7">
        <v>1</v>
      </c>
      <c r="B79" s="31" t="s">
        <v>879</v>
      </c>
      <c r="C79" s="33" t="s">
        <v>880</v>
      </c>
      <c r="D79" s="32" t="s">
        <v>876</v>
      </c>
      <c r="E79" s="32" t="s">
        <v>877</v>
      </c>
      <c r="F79" s="39"/>
      <c r="H79" s="33" t="s">
        <v>878</v>
      </c>
    </row>
    <row r="80" spans="1:13" x14ac:dyDescent="0.55000000000000004">
      <c r="A80" s="7">
        <v>1</v>
      </c>
      <c r="B80" s="31" t="s">
        <v>881</v>
      </c>
      <c r="C80" s="33" t="s">
        <v>882</v>
      </c>
      <c r="D80" s="32" t="s">
        <v>876</v>
      </c>
      <c r="E80" s="32" t="s">
        <v>877</v>
      </c>
      <c r="F80" s="39"/>
      <c r="G80" s="32"/>
      <c r="H80" s="33" t="s">
        <v>587</v>
      </c>
    </row>
    <row r="81" spans="1:8" x14ac:dyDescent="0.55000000000000004">
      <c r="A81" s="7">
        <v>1</v>
      </c>
      <c r="B81" s="31" t="s">
        <v>883</v>
      </c>
      <c r="C81" s="33" t="s">
        <v>884</v>
      </c>
      <c r="D81" s="32" t="s">
        <v>876</v>
      </c>
      <c r="E81" s="32" t="s">
        <v>877</v>
      </c>
      <c r="F81" s="39"/>
      <c r="G81" s="32"/>
      <c r="H81" s="33" t="s">
        <v>587</v>
      </c>
    </row>
    <row r="82" spans="1:8" x14ac:dyDescent="0.55000000000000004">
      <c r="A82" s="7">
        <v>1</v>
      </c>
      <c r="B82" s="31" t="s">
        <v>885</v>
      </c>
      <c r="C82" s="33" t="s">
        <v>886</v>
      </c>
      <c r="D82" s="32" t="s">
        <v>876</v>
      </c>
      <c r="E82" s="32" t="s">
        <v>877</v>
      </c>
      <c r="F82" s="40"/>
      <c r="G82" s="32"/>
      <c r="H82" s="33" t="s">
        <v>699</v>
      </c>
    </row>
    <row r="83" spans="1:8" x14ac:dyDescent="0.55000000000000004">
      <c r="A83" s="7">
        <v>1</v>
      </c>
      <c r="B83" s="31" t="s">
        <v>887</v>
      </c>
      <c r="C83" s="33" t="s">
        <v>888</v>
      </c>
      <c r="D83" s="32" t="s">
        <v>876</v>
      </c>
      <c r="E83" s="34" t="s">
        <v>889</v>
      </c>
      <c r="F83" s="38" t="s">
        <v>541</v>
      </c>
      <c r="G83" s="32"/>
      <c r="H83" s="33" t="s">
        <v>878</v>
      </c>
    </row>
    <row r="84" spans="1:8" x14ac:dyDescent="0.55000000000000004">
      <c r="A84" s="7">
        <v>1</v>
      </c>
      <c r="B84" s="31" t="s">
        <v>890</v>
      </c>
      <c r="C84" s="33" t="s">
        <v>891</v>
      </c>
      <c r="D84" s="32" t="s">
        <v>876</v>
      </c>
      <c r="E84" s="34" t="s">
        <v>889</v>
      </c>
      <c r="F84" s="39"/>
      <c r="G84" s="32"/>
      <c r="H84" s="33" t="s">
        <v>878</v>
      </c>
    </row>
    <row r="85" spans="1:8" x14ac:dyDescent="0.55000000000000004">
      <c r="A85" s="7">
        <v>1</v>
      </c>
      <c r="B85" s="31" t="s">
        <v>892</v>
      </c>
      <c r="C85" s="33" t="s">
        <v>893</v>
      </c>
      <c r="D85" s="32" t="s">
        <v>876</v>
      </c>
      <c r="E85" s="34" t="s">
        <v>889</v>
      </c>
      <c r="F85" s="39"/>
      <c r="G85" s="32"/>
      <c r="H85" s="33" t="s">
        <v>587</v>
      </c>
    </row>
    <row r="86" spans="1:8" x14ac:dyDescent="0.55000000000000004">
      <c r="A86" s="7">
        <v>1</v>
      </c>
      <c r="B86" s="31" t="s">
        <v>894</v>
      </c>
      <c r="C86" s="33" t="s">
        <v>895</v>
      </c>
      <c r="D86" s="32" t="s">
        <v>876</v>
      </c>
      <c r="E86" s="34" t="s">
        <v>889</v>
      </c>
      <c r="F86" s="39"/>
      <c r="G86" s="32"/>
      <c r="H86" s="33" t="s">
        <v>587</v>
      </c>
    </row>
    <row r="87" spans="1:8" x14ac:dyDescent="0.55000000000000004">
      <c r="A87" s="7">
        <v>1</v>
      </c>
      <c r="B87" s="31" t="s">
        <v>896</v>
      </c>
      <c r="C87" s="33" t="s">
        <v>897</v>
      </c>
      <c r="D87" s="7" t="s">
        <v>876</v>
      </c>
      <c r="E87" s="7" t="s">
        <v>889</v>
      </c>
      <c r="F87" s="39"/>
      <c r="G87" s="7" t="s">
        <v>898</v>
      </c>
      <c r="H87" s="7" t="s">
        <v>587</v>
      </c>
    </row>
    <row r="88" spans="1:8" x14ac:dyDescent="0.55000000000000004">
      <c r="A88" s="7">
        <v>1</v>
      </c>
      <c r="B88" s="31" t="s">
        <v>899</v>
      </c>
      <c r="C88" s="33" t="s">
        <v>900</v>
      </c>
      <c r="D88" s="32" t="s">
        <v>876</v>
      </c>
      <c r="E88" s="34" t="s">
        <v>889</v>
      </c>
      <c r="F88" s="40"/>
      <c r="G88" s="32"/>
      <c r="H88" s="33" t="s">
        <v>699</v>
      </c>
    </row>
    <row r="89" spans="1:8" x14ac:dyDescent="0.55000000000000004">
      <c r="A89" s="7">
        <v>1</v>
      </c>
      <c r="B89" s="31" t="s">
        <v>901</v>
      </c>
      <c r="C89" s="33" t="s">
        <v>902</v>
      </c>
      <c r="D89" s="32" t="s">
        <v>903</v>
      </c>
      <c r="E89" s="35" t="s">
        <v>877</v>
      </c>
      <c r="F89" s="38" t="s">
        <v>336</v>
      </c>
      <c r="G89" s="32"/>
      <c r="H89" s="33" t="s">
        <v>878</v>
      </c>
    </row>
    <row r="90" spans="1:8" x14ac:dyDescent="0.55000000000000004">
      <c r="A90" s="7">
        <v>1</v>
      </c>
      <c r="B90" s="31" t="s">
        <v>904</v>
      </c>
      <c r="C90" s="33" t="s">
        <v>905</v>
      </c>
      <c r="D90" s="32" t="s">
        <v>903</v>
      </c>
      <c r="E90" s="35" t="s">
        <v>877</v>
      </c>
      <c r="F90" s="39"/>
      <c r="G90" s="32"/>
      <c r="H90" s="33" t="s">
        <v>587</v>
      </c>
    </row>
    <row r="91" spans="1:8" x14ac:dyDescent="0.55000000000000004">
      <c r="A91" s="7">
        <v>1</v>
      </c>
      <c r="B91" s="31" t="s">
        <v>906</v>
      </c>
      <c r="C91" s="33" t="s">
        <v>907</v>
      </c>
      <c r="D91" s="32" t="s">
        <v>903</v>
      </c>
      <c r="E91" s="35" t="s">
        <v>877</v>
      </c>
      <c r="F91" s="39"/>
      <c r="G91" s="32"/>
      <c r="H91" s="33" t="s">
        <v>699</v>
      </c>
    </row>
    <row r="92" spans="1:8" x14ac:dyDescent="0.55000000000000004">
      <c r="A92" s="7">
        <v>1</v>
      </c>
      <c r="B92" s="31" t="s">
        <v>908</v>
      </c>
      <c r="C92" s="33" t="s">
        <v>909</v>
      </c>
      <c r="D92" s="32" t="s">
        <v>903</v>
      </c>
      <c r="E92" s="35" t="s">
        <v>877</v>
      </c>
      <c r="F92" s="39"/>
      <c r="G92" s="32"/>
      <c r="H92" s="33" t="s">
        <v>673</v>
      </c>
    </row>
    <row r="93" spans="1:8" x14ac:dyDescent="0.55000000000000004">
      <c r="A93" s="7">
        <v>1</v>
      </c>
      <c r="B93" s="31" t="s">
        <v>910</v>
      </c>
      <c r="C93" s="33" t="s">
        <v>911</v>
      </c>
      <c r="D93" s="32" t="s">
        <v>903</v>
      </c>
      <c r="E93" s="35" t="s">
        <v>877</v>
      </c>
      <c r="F93" s="39"/>
      <c r="G93" s="32"/>
      <c r="H93" s="33" t="s">
        <v>912</v>
      </c>
    </row>
    <row r="94" spans="1:8" x14ac:dyDescent="0.55000000000000004">
      <c r="A94" s="7">
        <v>1</v>
      </c>
      <c r="B94" s="31" t="s">
        <v>913</v>
      </c>
      <c r="C94" s="33" t="s">
        <v>914</v>
      </c>
      <c r="D94" s="32" t="s">
        <v>915</v>
      </c>
      <c r="E94" s="35" t="s">
        <v>877</v>
      </c>
      <c r="F94" s="39"/>
      <c r="G94" s="32"/>
      <c r="H94" s="33" t="s">
        <v>878</v>
      </c>
    </row>
    <row r="95" spans="1:8" x14ac:dyDescent="0.55000000000000004">
      <c r="A95" s="7">
        <v>1</v>
      </c>
      <c r="B95" s="31" t="s">
        <v>916</v>
      </c>
      <c r="C95" s="33" t="s">
        <v>917</v>
      </c>
      <c r="D95" s="32" t="s">
        <v>915</v>
      </c>
      <c r="E95" s="35" t="s">
        <v>877</v>
      </c>
      <c r="F95" s="39"/>
      <c r="G95" s="32"/>
      <c r="H95" s="33" t="s">
        <v>878</v>
      </c>
    </row>
    <row r="96" spans="1:8" x14ac:dyDescent="0.55000000000000004">
      <c r="A96" s="7">
        <v>1</v>
      </c>
      <c r="B96" s="31" t="s">
        <v>918</v>
      </c>
      <c r="C96" s="33" t="s">
        <v>919</v>
      </c>
      <c r="D96" s="32" t="s">
        <v>915</v>
      </c>
      <c r="E96" s="35" t="s">
        <v>877</v>
      </c>
      <c r="F96" s="39"/>
      <c r="G96" s="32"/>
      <c r="H96" s="33" t="s">
        <v>587</v>
      </c>
    </row>
    <row r="97" spans="1:8" x14ac:dyDescent="0.55000000000000004">
      <c r="A97" s="7">
        <v>1</v>
      </c>
      <c r="B97" s="31" t="s">
        <v>920</v>
      </c>
      <c r="C97" s="33" t="s">
        <v>921</v>
      </c>
      <c r="D97" s="32" t="s">
        <v>915</v>
      </c>
      <c r="E97" s="35" t="s">
        <v>877</v>
      </c>
      <c r="F97" s="39"/>
      <c r="G97" s="32"/>
      <c r="H97" s="33" t="s">
        <v>699</v>
      </c>
    </row>
    <row r="98" spans="1:8" x14ac:dyDescent="0.55000000000000004">
      <c r="A98" s="7">
        <v>1</v>
      </c>
      <c r="B98" s="31" t="s">
        <v>922</v>
      </c>
      <c r="C98" s="33" t="s">
        <v>923</v>
      </c>
      <c r="D98" s="32" t="s">
        <v>915</v>
      </c>
      <c r="E98" s="35" t="s">
        <v>877</v>
      </c>
      <c r="F98" s="39"/>
      <c r="G98" s="32"/>
      <c r="H98" s="33" t="s">
        <v>673</v>
      </c>
    </row>
    <row r="99" spans="1:8" x14ac:dyDescent="0.55000000000000004">
      <c r="A99" s="7">
        <v>1</v>
      </c>
      <c r="B99" s="31" t="s">
        <v>924</v>
      </c>
      <c r="C99" s="33" t="s">
        <v>925</v>
      </c>
      <c r="D99" s="32" t="s">
        <v>915</v>
      </c>
      <c r="E99" s="35" t="s">
        <v>877</v>
      </c>
      <c r="F99" s="39"/>
      <c r="G99" s="32"/>
      <c r="H99" s="33" t="s">
        <v>673</v>
      </c>
    </row>
    <row r="100" spans="1:8" x14ac:dyDescent="0.55000000000000004">
      <c r="A100" s="7">
        <v>1</v>
      </c>
      <c r="B100" s="31" t="s">
        <v>926</v>
      </c>
      <c r="C100" s="33" t="s">
        <v>927</v>
      </c>
      <c r="D100" s="32" t="s">
        <v>915</v>
      </c>
      <c r="E100" s="35" t="s">
        <v>877</v>
      </c>
      <c r="F100" s="39"/>
      <c r="G100" s="32"/>
      <c r="H100" s="33" t="s">
        <v>912</v>
      </c>
    </row>
    <row r="101" spans="1:8" x14ac:dyDescent="0.55000000000000004">
      <c r="A101" s="7">
        <v>1</v>
      </c>
      <c r="B101" s="31" t="s">
        <v>928</v>
      </c>
      <c r="C101" s="33" t="s">
        <v>929</v>
      </c>
      <c r="D101" s="32" t="s">
        <v>930</v>
      </c>
      <c r="E101" s="35" t="s">
        <v>877</v>
      </c>
      <c r="F101" s="39"/>
      <c r="G101" s="32"/>
      <c r="H101" s="33" t="s">
        <v>878</v>
      </c>
    </row>
    <row r="102" spans="1:8" x14ac:dyDescent="0.55000000000000004">
      <c r="A102" s="7">
        <v>1</v>
      </c>
      <c r="B102" s="31" t="s">
        <v>931</v>
      </c>
      <c r="C102" s="33" t="s">
        <v>932</v>
      </c>
      <c r="D102" s="32" t="s">
        <v>930</v>
      </c>
      <c r="E102" s="35" t="s">
        <v>877</v>
      </c>
      <c r="F102" s="39"/>
      <c r="G102" s="32"/>
      <c r="H102" s="33" t="s">
        <v>587</v>
      </c>
    </row>
    <row r="103" spans="1:8" x14ac:dyDescent="0.55000000000000004">
      <c r="A103" s="7">
        <v>1</v>
      </c>
      <c r="B103" s="31" t="s">
        <v>933</v>
      </c>
      <c r="C103" s="33" t="s">
        <v>934</v>
      </c>
      <c r="D103" s="32" t="s">
        <v>930</v>
      </c>
      <c r="E103" s="35" t="s">
        <v>877</v>
      </c>
      <c r="F103" s="39"/>
      <c r="G103" s="32"/>
      <c r="H103" s="33" t="s">
        <v>699</v>
      </c>
    </row>
    <row r="104" spans="1:8" x14ac:dyDescent="0.55000000000000004">
      <c r="A104" s="7">
        <v>1</v>
      </c>
      <c r="B104" s="31" t="s">
        <v>935</v>
      </c>
      <c r="C104" s="33" t="s">
        <v>936</v>
      </c>
      <c r="D104" s="32" t="s">
        <v>930</v>
      </c>
      <c r="E104" s="35" t="s">
        <v>877</v>
      </c>
      <c r="F104" s="39"/>
      <c r="G104" s="32"/>
      <c r="H104" s="33" t="s">
        <v>699</v>
      </c>
    </row>
    <row r="105" spans="1:8" x14ac:dyDescent="0.55000000000000004">
      <c r="A105" s="7">
        <v>1</v>
      </c>
      <c r="B105" s="31" t="s">
        <v>937</v>
      </c>
      <c r="C105" s="33" t="s">
        <v>938</v>
      </c>
      <c r="D105" s="32" t="s">
        <v>930</v>
      </c>
      <c r="E105" s="35" t="s">
        <v>877</v>
      </c>
      <c r="F105" s="39"/>
      <c r="G105" s="32"/>
      <c r="H105" s="33" t="s">
        <v>673</v>
      </c>
    </row>
    <row r="106" spans="1:8" x14ac:dyDescent="0.55000000000000004">
      <c r="A106" s="7">
        <v>1</v>
      </c>
      <c r="B106" s="31" t="s">
        <v>939</v>
      </c>
      <c r="C106" s="33" t="s">
        <v>940</v>
      </c>
      <c r="D106" s="32" t="s">
        <v>930</v>
      </c>
      <c r="E106" s="35" t="s">
        <v>877</v>
      </c>
      <c r="F106" s="39"/>
      <c r="G106" s="32"/>
      <c r="H106" s="33" t="s">
        <v>673</v>
      </c>
    </row>
    <row r="107" spans="1:8" x14ac:dyDescent="0.55000000000000004">
      <c r="A107" s="7">
        <v>1</v>
      </c>
      <c r="B107" s="31" t="s">
        <v>941</v>
      </c>
      <c r="C107" s="33" t="s">
        <v>942</v>
      </c>
      <c r="D107" s="32" t="s">
        <v>930</v>
      </c>
      <c r="E107" s="35" t="s">
        <v>877</v>
      </c>
      <c r="F107" s="39"/>
      <c r="G107" s="32"/>
      <c r="H107" s="33" t="s">
        <v>912</v>
      </c>
    </row>
    <row r="108" spans="1:8" x14ac:dyDescent="0.55000000000000004">
      <c r="A108" s="7">
        <v>1</v>
      </c>
      <c r="B108" s="31" t="s">
        <v>943</v>
      </c>
      <c r="C108" s="33" t="s">
        <v>944</v>
      </c>
      <c r="D108" s="32" t="s">
        <v>945</v>
      </c>
      <c r="E108" s="35" t="s">
        <v>877</v>
      </c>
      <c r="F108" s="39"/>
      <c r="G108" s="32"/>
      <c r="H108" s="33" t="s">
        <v>878</v>
      </c>
    </row>
    <row r="109" spans="1:8" x14ac:dyDescent="0.55000000000000004">
      <c r="A109" s="7">
        <v>1</v>
      </c>
      <c r="B109" s="31" t="s">
        <v>946</v>
      </c>
      <c r="C109" s="33" t="s">
        <v>947</v>
      </c>
      <c r="D109" s="32" t="s">
        <v>945</v>
      </c>
      <c r="E109" s="35" t="s">
        <v>877</v>
      </c>
      <c r="F109" s="39"/>
      <c r="G109" s="32"/>
      <c r="H109" s="33" t="s">
        <v>587</v>
      </c>
    </row>
    <row r="110" spans="1:8" x14ac:dyDescent="0.55000000000000004">
      <c r="A110" s="7">
        <v>1</v>
      </c>
      <c r="B110" s="31" t="s">
        <v>948</v>
      </c>
      <c r="C110" s="33" t="s">
        <v>949</v>
      </c>
      <c r="D110" s="32" t="s">
        <v>945</v>
      </c>
      <c r="E110" s="35" t="s">
        <v>877</v>
      </c>
      <c r="F110" s="39"/>
      <c r="G110" s="32"/>
      <c r="H110" s="33" t="s">
        <v>699</v>
      </c>
    </row>
    <row r="111" spans="1:8" x14ac:dyDescent="0.55000000000000004">
      <c r="A111" s="7">
        <v>1</v>
      </c>
      <c r="B111" s="31" t="s">
        <v>950</v>
      </c>
      <c r="C111" s="33" t="s">
        <v>951</v>
      </c>
      <c r="D111" s="32" t="s">
        <v>945</v>
      </c>
      <c r="E111" s="35" t="s">
        <v>877</v>
      </c>
      <c r="F111" s="39"/>
      <c r="G111" s="32"/>
      <c r="H111" s="33" t="s">
        <v>699</v>
      </c>
    </row>
    <row r="112" spans="1:8" x14ac:dyDescent="0.55000000000000004">
      <c r="A112" s="7">
        <v>1</v>
      </c>
      <c r="B112" s="31" t="s">
        <v>952</v>
      </c>
      <c r="C112" s="33" t="s">
        <v>953</v>
      </c>
      <c r="D112" s="32" t="s">
        <v>945</v>
      </c>
      <c r="E112" s="35" t="s">
        <v>877</v>
      </c>
      <c r="F112" s="39"/>
      <c r="G112" s="32"/>
      <c r="H112" s="33" t="s">
        <v>673</v>
      </c>
    </row>
    <row r="113" spans="1:8" x14ac:dyDescent="0.55000000000000004">
      <c r="A113" s="7">
        <v>1</v>
      </c>
      <c r="B113" s="31" t="s">
        <v>954</v>
      </c>
      <c r="C113" s="33" t="s">
        <v>955</v>
      </c>
      <c r="D113" s="32" t="s">
        <v>945</v>
      </c>
      <c r="E113" s="35" t="s">
        <v>877</v>
      </c>
      <c r="F113" s="40"/>
      <c r="G113" s="32"/>
      <c r="H113" s="33" t="s">
        <v>912</v>
      </c>
    </row>
    <row r="114" spans="1:8" x14ac:dyDescent="0.55000000000000004">
      <c r="A114" s="7">
        <v>1</v>
      </c>
      <c r="B114" s="31" t="s">
        <v>956</v>
      </c>
      <c r="C114" s="33" t="s">
        <v>957</v>
      </c>
      <c r="D114" s="32" t="s">
        <v>945</v>
      </c>
      <c r="E114" s="35" t="s">
        <v>889</v>
      </c>
      <c r="F114" s="38" t="s">
        <v>541</v>
      </c>
      <c r="G114" s="32"/>
      <c r="H114" s="33" t="s">
        <v>878</v>
      </c>
    </row>
    <row r="115" spans="1:8" x14ac:dyDescent="0.55000000000000004">
      <c r="A115" s="7">
        <v>1</v>
      </c>
      <c r="B115" s="31" t="s">
        <v>958</v>
      </c>
      <c r="C115" s="33" t="s">
        <v>959</v>
      </c>
      <c r="D115" s="32" t="s">
        <v>945</v>
      </c>
      <c r="E115" s="35" t="s">
        <v>889</v>
      </c>
      <c r="F115" s="39"/>
      <c r="G115" s="32"/>
      <c r="H115" s="33" t="s">
        <v>587</v>
      </c>
    </row>
    <row r="116" spans="1:8" x14ac:dyDescent="0.55000000000000004">
      <c r="A116" s="7">
        <v>1</v>
      </c>
      <c r="B116" s="31" t="s">
        <v>960</v>
      </c>
      <c r="C116" s="33" t="s">
        <v>961</v>
      </c>
      <c r="D116" s="7" t="s">
        <v>945</v>
      </c>
      <c r="E116" s="7" t="s">
        <v>889</v>
      </c>
      <c r="F116" s="39"/>
      <c r="G116" s="7" t="s">
        <v>898</v>
      </c>
      <c r="H116" s="7" t="s">
        <v>587</v>
      </c>
    </row>
    <row r="117" spans="1:8" x14ac:dyDescent="0.55000000000000004">
      <c r="A117" s="7">
        <v>1</v>
      </c>
      <c r="B117" s="31" t="s">
        <v>962</v>
      </c>
      <c r="C117" s="33" t="s">
        <v>963</v>
      </c>
      <c r="D117" s="32" t="s">
        <v>945</v>
      </c>
      <c r="E117" s="35" t="s">
        <v>889</v>
      </c>
      <c r="F117" s="39"/>
      <c r="G117" s="32"/>
      <c r="H117" s="33" t="s">
        <v>699</v>
      </c>
    </row>
    <row r="118" spans="1:8" x14ac:dyDescent="0.55000000000000004">
      <c r="A118" s="7">
        <v>1</v>
      </c>
      <c r="B118" s="31" t="s">
        <v>964</v>
      </c>
      <c r="C118" s="33" t="s">
        <v>965</v>
      </c>
      <c r="D118" s="32" t="s">
        <v>945</v>
      </c>
      <c r="E118" s="35" t="s">
        <v>889</v>
      </c>
      <c r="F118" s="39"/>
      <c r="G118" s="32"/>
      <c r="H118" s="33" t="s">
        <v>699</v>
      </c>
    </row>
    <row r="119" spans="1:8" x14ac:dyDescent="0.55000000000000004">
      <c r="A119" s="7">
        <v>1</v>
      </c>
      <c r="B119" s="31" t="s">
        <v>966</v>
      </c>
      <c r="C119" s="33" t="s">
        <v>967</v>
      </c>
      <c r="D119" s="32" t="s">
        <v>945</v>
      </c>
      <c r="E119" s="35" t="s">
        <v>889</v>
      </c>
      <c r="F119" s="39"/>
      <c r="G119" s="32"/>
      <c r="H119" s="33" t="s">
        <v>673</v>
      </c>
    </row>
    <row r="120" spans="1:8" x14ac:dyDescent="0.55000000000000004">
      <c r="A120" s="7">
        <v>1</v>
      </c>
      <c r="B120" s="31" t="s">
        <v>968</v>
      </c>
      <c r="C120" s="33" t="s">
        <v>969</v>
      </c>
      <c r="D120" s="32" t="s">
        <v>945</v>
      </c>
      <c r="E120" s="35" t="s">
        <v>889</v>
      </c>
      <c r="F120" s="40"/>
      <c r="G120" s="32"/>
      <c r="H120" s="33" t="s">
        <v>912</v>
      </c>
    </row>
    <row r="121" spans="1:8" x14ac:dyDescent="0.55000000000000004">
      <c r="A121" s="7">
        <v>1</v>
      </c>
      <c r="B121" s="31" t="s">
        <v>970</v>
      </c>
      <c r="C121" s="33" t="s">
        <v>971</v>
      </c>
      <c r="D121" s="35" t="s">
        <v>972</v>
      </c>
      <c r="E121" s="35" t="s">
        <v>877</v>
      </c>
      <c r="F121" s="38" t="s">
        <v>336</v>
      </c>
      <c r="G121" s="35"/>
      <c r="H121" s="33" t="s">
        <v>878</v>
      </c>
    </row>
    <row r="122" spans="1:8" x14ac:dyDescent="0.55000000000000004">
      <c r="A122" s="7">
        <v>1</v>
      </c>
      <c r="B122" s="31" t="s">
        <v>973</v>
      </c>
      <c r="C122" s="33" t="s">
        <v>974</v>
      </c>
      <c r="D122" s="35" t="s">
        <v>972</v>
      </c>
      <c r="E122" s="35" t="s">
        <v>877</v>
      </c>
      <c r="F122" s="39"/>
      <c r="G122" s="35"/>
      <c r="H122" s="33" t="s">
        <v>878</v>
      </c>
    </row>
    <row r="123" spans="1:8" x14ac:dyDescent="0.55000000000000004">
      <c r="A123" s="7">
        <v>1</v>
      </c>
      <c r="B123" s="31" t="s">
        <v>975</v>
      </c>
      <c r="C123" s="33" t="s">
        <v>976</v>
      </c>
      <c r="D123" s="35" t="s">
        <v>972</v>
      </c>
      <c r="E123" s="35" t="s">
        <v>877</v>
      </c>
      <c r="F123" s="39"/>
      <c r="G123" s="35"/>
      <c r="H123" s="33" t="s">
        <v>587</v>
      </c>
    </row>
    <row r="124" spans="1:8" x14ac:dyDescent="0.55000000000000004">
      <c r="A124" s="7">
        <v>1</v>
      </c>
      <c r="B124" s="31" t="s">
        <v>977</v>
      </c>
      <c r="C124" s="33" t="s">
        <v>978</v>
      </c>
      <c r="D124" s="35" t="s">
        <v>972</v>
      </c>
      <c r="E124" s="35" t="s">
        <v>877</v>
      </c>
      <c r="F124" s="39"/>
      <c r="G124" s="35"/>
      <c r="H124" s="33" t="s">
        <v>587</v>
      </c>
    </row>
    <row r="125" spans="1:8" x14ac:dyDescent="0.55000000000000004">
      <c r="A125" s="7">
        <v>1</v>
      </c>
      <c r="B125" s="31" t="s">
        <v>979</v>
      </c>
      <c r="C125" s="33" t="s">
        <v>980</v>
      </c>
      <c r="D125" s="35" t="s">
        <v>972</v>
      </c>
      <c r="E125" s="35" t="s">
        <v>877</v>
      </c>
      <c r="F125" s="39"/>
      <c r="G125" s="35"/>
      <c r="H125" s="33" t="s">
        <v>699</v>
      </c>
    </row>
    <row r="126" spans="1:8" x14ac:dyDescent="0.55000000000000004">
      <c r="A126" s="7">
        <v>1</v>
      </c>
      <c r="B126" s="31" t="s">
        <v>981</v>
      </c>
      <c r="C126" s="33" t="s">
        <v>982</v>
      </c>
      <c r="D126" s="35" t="s">
        <v>972</v>
      </c>
      <c r="E126" s="35" t="s">
        <v>877</v>
      </c>
      <c r="F126" s="39"/>
      <c r="G126" s="35"/>
      <c r="H126" s="33" t="s">
        <v>699</v>
      </c>
    </row>
    <row r="127" spans="1:8" x14ac:dyDescent="0.55000000000000004">
      <c r="A127" s="7">
        <v>1</v>
      </c>
      <c r="B127" s="31" t="s">
        <v>983</v>
      </c>
      <c r="C127" s="33" t="s">
        <v>984</v>
      </c>
      <c r="D127" s="35" t="s">
        <v>972</v>
      </c>
      <c r="E127" s="35" t="s">
        <v>877</v>
      </c>
      <c r="F127" s="39"/>
      <c r="G127" s="35"/>
      <c r="H127" s="33" t="s">
        <v>673</v>
      </c>
    </row>
    <row r="128" spans="1:8" x14ac:dyDescent="0.55000000000000004">
      <c r="A128" s="7">
        <v>1</v>
      </c>
      <c r="B128" s="31" t="s">
        <v>985</v>
      </c>
      <c r="C128" s="33" t="s">
        <v>986</v>
      </c>
      <c r="D128" s="35" t="s">
        <v>972</v>
      </c>
      <c r="E128" s="35" t="s">
        <v>877</v>
      </c>
      <c r="F128" s="39"/>
      <c r="G128" s="35"/>
      <c r="H128" s="33" t="s">
        <v>673</v>
      </c>
    </row>
    <row r="129" spans="1:8" x14ac:dyDescent="0.55000000000000004">
      <c r="A129" s="7">
        <v>1</v>
      </c>
      <c r="B129" s="31" t="s">
        <v>987</v>
      </c>
      <c r="C129" s="33" t="s">
        <v>988</v>
      </c>
      <c r="D129" s="35" t="s">
        <v>972</v>
      </c>
      <c r="E129" s="35" t="s">
        <v>877</v>
      </c>
      <c r="F129" s="39"/>
      <c r="G129" s="35"/>
      <c r="H129" s="33" t="s">
        <v>912</v>
      </c>
    </row>
    <row r="130" spans="1:8" x14ac:dyDescent="0.55000000000000004">
      <c r="A130" s="7">
        <v>1</v>
      </c>
      <c r="B130" s="31" t="s">
        <v>989</v>
      </c>
      <c r="C130" s="33" t="s">
        <v>990</v>
      </c>
      <c r="D130" s="35" t="s">
        <v>991</v>
      </c>
      <c r="E130" s="35" t="s">
        <v>877</v>
      </c>
      <c r="F130" s="39"/>
      <c r="G130" s="35"/>
      <c r="H130" s="33" t="s">
        <v>878</v>
      </c>
    </row>
    <row r="131" spans="1:8" x14ac:dyDescent="0.55000000000000004">
      <c r="A131" s="7">
        <v>1</v>
      </c>
      <c r="B131" s="31" t="s">
        <v>992</v>
      </c>
      <c r="C131" s="33" t="s">
        <v>993</v>
      </c>
      <c r="D131" s="35" t="s">
        <v>991</v>
      </c>
      <c r="E131" s="35" t="s">
        <v>877</v>
      </c>
      <c r="F131" s="39"/>
      <c r="G131" s="35"/>
      <c r="H131" s="33" t="s">
        <v>878</v>
      </c>
    </row>
    <row r="132" spans="1:8" x14ac:dyDescent="0.55000000000000004">
      <c r="A132" s="7">
        <v>1</v>
      </c>
      <c r="B132" s="31" t="s">
        <v>994</v>
      </c>
      <c r="C132" s="33" t="s">
        <v>995</v>
      </c>
      <c r="D132" s="35" t="s">
        <v>991</v>
      </c>
      <c r="E132" s="35" t="s">
        <v>877</v>
      </c>
      <c r="F132" s="39"/>
      <c r="G132" s="35"/>
      <c r="H132" s="33" t="s">
        <v>587</v>
      </c>
    </row>
    <row r="133" spans="1:8" x14ac:dyDescent="0.55000000000000004">
      <c r="A133" s="7">
        <v>1</v>
      </c>
      <c r="B133" s="31" t="s">
        <v>996</v>
      </c>
      <c r="C133" s="33" t="s">
        <v>997</v>
      </c>
      <c r="D133" s="35" t="s">
        <v>991</v>
      </c>
      <c r="E133" s="35" t="s">
        <v>877</v>
      </c>
      <c r="F133" s="39"/>
      <c r="G133" s="35"/>
      <c r="H133" s="33" t="s">
        <v>587</v>
      </c>
    </row>
    <row r="134" spans="1:8" x14ac:dyDescent="0.55000000000000004">
      <c r="A134" s="7">
        <v>1</v>
      </c>
      <c r="B134" s="31" t="s">
        <v>998</v>
      </c>
      <c r="C134" s="33" t="s">
        <v>999</v>
      </c>
      <c r="D134" s="35" t="s">
        <v>991</v>
      </c>
      <c r="E134" s="35" t="s">
        <v>877</v>
      </c>
      <c r="F134" s="39"/>
      <c r="G134" s="35"/>
      <c r="H134" s="33" t="s">
        <v>699</v>
      </c>
    </row>
    <row r="135" spans="1:8" x14ac:dyDescent="0.55000000000000004">
      <c r="A135" s="7">
        <v>1</v>
      </c>
      <c r="B135" s="31" t="s">
        <v>1000</v>
      </c>
      <c r="C135" s="33" t="s">
        <v>1001</v>
      </c>
      <c r="D135" s="35" t="s">
        <v>991</v>
      </c>
      <c r="E135" s="35" t="s">
        <v>877</v>
      </c>
      <c r="F135" s="39"/>
      <c r="G135" s="35"/>
      <c r="H135" s="33" t="s">
        <v>699</v>
      </c>
    </row>
    <row r="136" spans="1:8" x14ac:dyDescent="0.55000000000000004">
      <c r="A136" s="7">
        <v>1</v>
      </c>
      <c r="B136" s="31" t="s">
        <v>1002</v>
      </c>
      <c r="C136" s="33" t="s">
        <v>1003</v>
      </c>
      <c r="D136" s="35" t="s">
        <v>991</v>
      </c>
      <c r="E136" s="35" t="s">
        <v>877</v>
      </c>
      <c r="F136" s="39"/>
      <c r="G136" s="35"/>
      <c r="H136" s="33" t="s">
        <v>673</v>
      </c>
    </row>
    <row r="137" spans="1:8" x14ac:dyDescent="0.55000000000000004">
      <c r="A137" s="7">
        <v>1</v>
      </c>
      <c r="B137" s="31" t="s">
        <v>1004</v>
      </c>
      <c r="C137" s="33" t="s">
        <v>1005</v>
      </c>
      <c r="D137" s="35" t="s">
        <v>991</v>
      </c>
      <c r="E137" s="35" t="s">
        <v>877</v>
      </c>
      <c r="F137" s="39"/>
      <c r="G137" s="35"/>
      <c r="H137" s="33" t="s">
        <v>673</v>
      </c>
    </row>
    <row r="138" spans="1:8" x14ac:dyDescent="0.55000000000000004">
      <c r="A138" s="7">
        <v>1</v>
      </c>
      <c r="B138" s="31" t="s">
        <v>1006</v>
      </c>
      <c r="C138" s="33" t="s">
        <v>1007</v>
      </c>
      <c r="D138" s="35" t="s">
        <v>991</v>
      </c>
      <c r="E138" s="35" t="s">
        <v>877</v>
      </c>
      <c r="F138" s="40"/>
      <c r="G138" s="35"/>
      <c r="H138" s="33" t="s">
        <v>912</v>
      </c>
    </row>
    <row r="139" spans="1:8" x14ac:dyDescent="0.55000000000000004">
      <c r="A139" s="7">
        <v>1</v>
      </c>
      <c r="B139" s="31" t="s">
        <v>1008</v>
      </c>
      <c r="C139" s="33" t="s">
        <v>1009</v>
      </c>
      <c r="D139" s="35" t="s">
        <v>991</v>
      </c>
      <c r="E139" s="35" t="s">
        <v>889</v>
      </c>
      <c r="F139" s="38" t="s">
        <v>541</v>
      </c>
      <c r="G139" s="35"/>
      <c r="H139" s="33" t="s">
        <v>878</v>
      </c>
    </row>
    <row r="140" spans="1:8" x14ac:dyDescent="0.55000000000000004">
      <c r="A140" s="7">
        <v>1</v>
      </c>
      <c r="B140" s="31" t="s">
        <v>1010</v>
      </c>
      <c r="C140" s="33" t="s">
        <v>1011</v>
      </c>
      <c r="D140" s="35" t="s">
        <v>991</v>
      </c>
      <c r="E140" s="35" t="s">
        <v>889</v>
      </c>
      <c r="F140" s="39"/>
      <c r="G140" s="35"/>
      <c r="H140" s="33" t="s">
        <v>878</v>
      </c>
    </row>
    <row r="141" spans="1:8" x14ac:dyDescent="0.55000000000000004">
      <c r="A141" s="7">
        <v>1</v>
      </c>
      <c r="B141" s="31" t="s">
        <v>1012</v>
      </c>
      <c r="C141" s="33" t="s">
        <v>1013</v>
      </c>
      <c r="D141" s="35" t="s">
        <v>991</v>
      </c>
      <c r="E141" s="35" t="s">
        <v>889</v>
      </c>
      <c r="F141" s="39"/>
      <c r="G141" s="35"/>
      <c r="H141" s="33" t="s">
        <v>587</v>
      </c>
    </row>
    <row r="142" spans="1:8" x14ac:dyDescent="0.55000000000000004">
      <c r="A142" s="7">
        <v>1</v>
      </c>
      <c r="B142" s="31" t="s">
        <v>1014</v>
      </c>
      <c r="C142" s="33" t="s">
        <v>1015</v>
      </c>
      <c r="D142" s="7" t="s">
        <v>991</v>
      </c>
      <c r="E142" s="7" t="s">
        <v>889</v>
      </c>
      <c r="F142" s="39"/>
      <c r="G142" s="7" t="s">
        <v>898</v>
      </c>
      <c r="H142" s="7" t="s">
        <v>587</v>
      </c>
    </row>
    <row r="143" spans="1:8" x14ac:dyDescent="0.55000000000000004">
      <c r="A143" s="7">
        <v>1</v>
      </c>
      <c r="B143" s="31" t="s">
        <v>1016</v>
      </c>
      <c r="C143" s="33" t="s">
        <v>1017</v>
      </c>
      <c r="D143" s="35" t="s">
        <v>991</v>
      </c>
      <c r="E143" s="35" t="s">
        <v>889</v>
      </c>
      <c r="F143" s="39"/>
      <c r="G143" s="35"/>
      <c r="H143" s="33" t="s">
        <v>587</v>
      </c>
    </row>
    <row r="144" spans="1:8" x14ac:dyDescent="0.55000000000000004">
      <c r="A144" s="7">
        <v>1</v>
      </c>
      <c r="B144" s="31" t="s">
        <v>1018</v>
      </c>
      <c r="C144" s="33" t="s">
        <v>1019</v>
      </c>
      <c r="D144" s="35" t="s">
        <v>991</v>
      </c>
      <c r="E144" s="35" t="s">
        <v>889</v>
      </c>
      <c r="F144" s="39"/>
      <c r="G144" s="35"/>
      <c r="H144" s="33" t="s">
        <v>699</v>
      </c>
    </row>
    <row r="145" spans="1:8" x14ac:dyDescent="0.55000000000000004">
      <c r="A145" s="7">
        <v>1</v>
      </c>
      <c r="B145" s="31" t="s">
        <v>1020</v>
      </c>
      <c r="C145" s="33" t="s">
        <v>1021</v>
      </c>
      <c r="D145" s="35" t="s">
        <v>991</v>
      </c>
      <c r="E145" s="35" t="s">
        <v>889</v>
      </c>
      <c r="F145" s="39"/>
      <c r="G145" s="35"/>
      <c r="H145" s="33" t="s">
        <v>699</v>
      </c>
    </row>
    <row r="146" spans="1:8" x14ac:dyDescent="0.55000000000000004">
      <c r="A146" s="7">
        <v>1</v>
      </c>
      <c r="B146" s="31" t="s">
        <v>1022</v>
      </c>
      <c r="C146" s="33" t="s">
        <v>1023</v>
      </c>
      <c r="D146" s="35" t="s">
        <v>991</v>
      </c>
      <c r="E146" s="35" t="s">
        <v>889</v>
      </c>
      <c r="F146" s="39"/>
      <c r="G146" s="35"/>
      <c r="H146" s="33" t="s">
        <v>673</v>
      </c>
    </row>
    <row r="147" spans="1:8" x14ac:dyDescent="0.55000000000000004">
      <c r="A147" s="7">
        <v>1</v>
      </c>
      <c r="B147" s="31" t="s">
        <v>1024</v>
      </c>
      <c r="C147" s="33" t="s">
        <v>1025</v>
      </c>
      <c r="D147" s="35" t="s">
        <v>991</v>
      </c>
      <c r="E147" s="35" t="s">
        <v>889</v>
      </c>
      <c r="F147" s="39"/>
      <c r="G147" s="35"/>
      <c r="H147" s="33" t="s">
        <v>673</v>
      </c>
    </row>
    <row r="148" spans="1:8" x14ac:dyDescent="0.55000000000000004">
      <c r="A148" s="7">
        <v>1</v>
      </c>
      <c r="B148" s="31" t="s">
        <v>1026</v>
      </c>
      <c r="C148" s="33" t="s">
        <v>1027</v>
      </c>
      <c r="D148" s="35" t="s">
        <v>991</v>
      </c>
      <c r="E148" s="35" t="s">
        <v>889</v>
      </c>
      <c r="F148" s="40"/>
      <c r="G148" s="35"/>
      <c r="H148" s="33" t="s">
        <v>912</v>
      </c>
    </row>
    <row r="149" spans="1:8" x14ac:dyDescent="0.55000000000000004">
      <c r="A149" s="7">
        <v>1</v>
      </c>
      <c r="B149" s="31" t="s">
        <v>1028</v>
      </c>
      <c r="C149" s="33" t="s">
        <v>1029</v>
      </c>
      <c r="D149" s="35" t="s">
        <v>1030</v>
      </c>
      <c r="E149" s="35" t="s">
        <v>877</v>
      </c>
      <c r="F149" s="84" t="s">
        <v>2579</v>
      </c>
      <c r="G149" s="35"/>
      <c r="H149" s="33" t="s">
        <v>878</v>
      </c>
    </row>
    <row r="150" spans="1:8" x14ac:dyDescent="0.55000000000000004">
      <c r="A150" s="7">
        <v>1</v>
      </c>
      <c r="B150" s="31" t="s">
        <v>1031</v>
      </c>
      <c r="C150" s="33" t="s">
        <v>1032</v>
      </c>
      <c r="D150" s="35" t="s">
        <v>1030</v>
      </c>
      <c r="E150" s="35" t="s">
        <v>877</v>
      </c>
      <c r="F150" s="85"/>
      <c r="G150" s="35"/>
      <c r="H150" s="33" t="s">
        <v>587</v>
      </c>
    </row>
    <row r="151" spans="1:8" x14ac:dyDescent="0.55000000000000004">
      <c r="A151" s="7">
        <v>1</v>
      </c>
      <c r="B151" s="31" t="s">
        <v>1033</v>
      </c>
      <c r="C151" s="33" t="s">
        <v>1034</v>
      </c>
      <c r="D151" s="35" t="s">
        <v>1030</v>
      </c>
      <c r="E151" s="35" t="s">
        <v>877</v>
      </c>
      <c r="F151" s="85"/>
      <c r="G151" s="35"/>
      <c r="H151" s="33" t="s">
        <v>699</v>
      </c>
    </row>
    <row r="152" spans="1:8" x14ac:dyDescent="0.55000000000000004">
      <c r="A152" s="7">
        <v>1</v>
      </c>
      <c r="B152" s="31" t="s">
        <v>1035</v>
      </c>
      <c r="C152" s="33" t="s">
        <v>1036</v>
      </c>
      <c r="D152" s="35" t="s">
        <v>1030</v>
      </c>
      <c r="E152" s="35" t="s">
        <v>877</v>
      </c>
      <c r="F152" s="85"/>
      <c r="G152" s="35"/>
      <c r="H152" s="33" t="s">
        <v>673</v>
      </c>
    </row>
    <row r="153" spans="1:8" x14ac:dyDescent="0.55000000000000004">
      <c r="A153" s="7">
        <v>1</v>
      </c>
      <c r="B153" s="31" t="s">
        <v>1037</v>
      </c>
      <c r="C153" s="33" t="s">
        <v>1038</v>
      </c>
      <c r="D153" s="35" t="s">
        <v>1030</v>
      </c>
      <c r="E153" s="35" t="s">
        <v>877</v>
      </c>
      <c r="F153" s="85"/>
      <c r="G153" s="35"/>
      <c r="H153" s="33" t="s">
        <v>673</v>
      </c>
    </row>
    <row r="154" spans="1:8" x14ac:dyDescent="0.55000000000000004">
      <c r="A154" s="7">
        <v>1</v>
      </c>
      <c r="B154" s="31" t="s">
        <v>1039</v>
      </c>
      <c r="C154" s="33" t="s">
        <v>1040</v>
      </c>
      <c r="D154" s="35" t="s">
        <v>1030</v>
      </c>
      <c r="E154" s="35" t="s">
        <v>877</v>
      </c>
      <c r="F154" s="86"/>
      <c r="G154" s="35"/>
      <c r="H154" s="33" t="s">
        <v>912</v>
      </c>
    </row>
    <row r="155" spans="1:8" x14ac:dyDescent="0.55000000000000004">
      <c r="A155" s="7">
        <v>1</v>
      </c>
      <c r="B155" s="7" t="s">
        <v>1041</v>
      </c>
      <c r="C155" s="7" t="s">
        <v>1042</v>
      </c>
      <c r="D155" s="7" t="s">
        <v>876</v>
      </c>
      <c r="E155" s="7" t="s">
        <v>889</v>
      </c>
      <c r="F155" s="38" t="s">
        <v>541</v>
      </c>
    </row>
    <row r="156" spans="1:8" x14ac:dyDescent="0.55000000000000004">
      <c r="A156" s="7">
        <v>1</v>
      </c>
      <c r="B156" s="7" t="s">
        <v>1043</v>
      </c>
      <c r="C156" s="7" t="s">
        <v>1044</v>
      </c>
      <c r="D156" s="7" t="s">
        <v>876</v>
      </c>
      <c r="E156" s="7" t="s">
        <v>889</v>
      </c>
      <c r="F156" s="39"/>
    </row>
    <row r="157" spans="1:8" x14ac:dyDescent="0.55000000000000004">
      <c r="A157" s="7">
        <v>1</v>
      </c>
      <c r="B157" s="7" t="s">
        <v>1045</v>
      </c>
      <c r="C157" s="7" t="s">
        <v>1046</v>
      </c>
      <c r="D157" s="7" t="s">
        <v>876</v>
      </c>
      <c r="E157" s="7" t="s">
        <v>889</v>
      </c>
      <c r="F157" s="39"/>
    </row>
    <row r="158" spans="1:8" x14ac:dyDescent="0.55000000000000004">
      <c r="A158" s="7">
        <v>1</v>
      </c>
      <c r="B158" s="7" t="s">
        <v>1047</v>
      </c>
      <c r="C158" s="7" t="s">
        <v>1048</v>
      </c>
      <c r="D158" s="7" t="s">
        <v>945</v>
      </c>
      <c r="E158" s="7" t="s">
        <v>889</v>
      </c>
      <c r="F158" s="39"/>
    </row>
    <row r="159" spans="1:8" x14ac:dyDescent="0.55000000000000004">
      <c r="A159" s="7">
        <v>1</v>
      </c>
      <c r="B159" s="7" t="s">
        <v>1049</v>
      </c>
      <c r="C159" s="7" t="s">
        <v>1050</v>
      </c>
      <c r="D159" s="7" t="s">
        <v>945</v>
      </c>
      <c r="E159" s="7" t="s">
        <v>889</v>
      </c>
      <c r="F159" s="39"/>
    </row>
    <row r="160" spans="1:8" x14ac:dyDescent="0.55000000000000004">
      <c r="A160" s="7">
        <v>1</v>
      </c>
      <c r="B160" s="7" t="s">
        <v>1051</v>
      </c>
      <c r="C160" s="7" t="s">
        <v>1052</v>
      </c>
      <c r="D160" s="7" t="s">
        <v>945</v>
      </c>
      <c r="E160" s="7" t="s">
        <v>889</v>
      </c>
      <c r="F160" s="39"/>
    </row>
    <row r="161" spans="1:8" x14ac:dyDescent="0.55000000000000004">
      <c r="A161" s="7">
        <v>1</v>
      </c>
      <c r="B161" s="7" t="s">
        <v>1053</v>
      </c>
      <c r="C161" s="7" t="s">
        <v>1054</v>
      </c>
      <c r="D161" s="7" t="s">
        <v>991</v>
      </c>
      <c r="E161" s="7" t="s">
        <v>889</v>
      </c>
      <c r="F161" s="39"/>
    </row>
    <row r="162" spans="1:8" x14ac:dyDescent="0.55000000000000004">
      <c r="A162" s="7">
        <v>1</v>
      </c>
      <c r="B162" s="7" t="s">
        <v>1055</v>
      </c>
      <c r="C162" s="7" t="s">
        <v>1056</v>
      </c>
      <c r="D162" s="7" t="s">
        <v>991</v>
      </c>
      <c r="E162" s="7" t="s">
        <v>889</v>
      </c>
      <c r="F162" s="39"/>
    </row>
    <row r="163" spans="1:8" x14ac:dyDescent="0.55000000000000004">
      <c r="A163" s="7">
        <v>1</v>
      </c>
      <c r="B163" s="7" t="s">
        <v>1057</v>
      </c>
      <c r="C163" s="7" t="s">
        <v>1058</v>
      </c>
      <c r="D163" s="7" t="s">
        <v>991</v>
      </c>
      <c r="E163" s="7" t="s">
        <v>889</v>
      </c>
      <c r="F163" s="40"/>
    </row>
    <row r="164" spans="1:8" x14ac:dyDescent="0.55000000000000004">
      <c r="A164" s="7">
        <v>1</v>
      </c>
      <c r="B164" s="7" t="s">
        <v>1059</v>
      </c>
      <c r="C164" s="7" t="s">
        <v>1060</v>
      </c>
      <c r="D164" s="7" t="s">
        <v>1061</v>
      </c>
      <c r="E164" s="7" t="s">
        <v>435</v>
      </c>
      <c r="F164" s="38" t="s">
        <v>541</v>
      </c>
      <c r="G164" s="38" t="s">
        <v>437</v>
      </c>
      <c r="H164" s="7">
        <f>3835/(2*0.41)</f>
        <v>4676.8292682926831</v>
      </c>
    </row>
    <row r="165" spans="1:8" ht="28.8" x14ac:dyDescent="0.55000000000000004">
      <c r="A165" s="7">
        <v>1</v>
      </c>
      <c r="B165" s="7" t="s">
        <v>1062</v>
      </c>
      <c r="C165" s="7" t="s">
        <v>1063</v>
      </c>
      <c r="D165" s="7" t="s">
        <v>1064</v>
      </c>
      <c r="E165" s="7" t="s">
        <v>435</v>
      </c>
      <c r="F165" s="39"/>
      <c r="G165" s="39"/>
    </row>
    <row r="166" spans="1:8" x14ac:dyDescent="0.55000000000000004">
      <c r="A166" s="7">
        <v>1</v>
      </c>
      <c r="B166" s="7" t="s">
        <v>1065</v>
      </c>
      <c r="C166" s="7" t="s">
        <v>1066</v>
      </c>
      <c r="D166" s="7" t="s">
        <v>1067</v>
      </c>
      <c r="E166" s="7" t="s">
        <v>435</v>
      </c>
      <c r="F166" s="39"/>
      <c r="G166" s="39"/>
    </row>
    <row r="167" spans="1:8" ht="28.8" x14ac:dyDescent="0.55000000000000004">
      <c r="A167" s="7">
        <v>1</v>
      </c>
      <c r="B167" s="7" t="s">
        <v>1068</v>
      </c>
      <c r="C167" s="7" t="s">
        <v>1069</v>
      </c>
      <c r="D167" s="7" t="s">
        <v>1070</v>
      </c>
      <c r="E167" s="7" t="s">
        <v>435</v>
      </c>
      <c r="F167" s="39"/>
      <c r="G167" s="39"/>
    </row>
    <row r="168" spans="1:8" x14ac:dyDescent="0.55000000000000004">
      <c r="A168" s="7">
        <v>1</v>
      </c>
      <c r="B168" s="33" t="s">
        <v>1071</v>
      </c>
      <c r="C168" s="33" t="s">
        <v>1072</v>
      </c>
      <c r="D168" s="7" t="s">
        <v>1073</v>
      </c>
      <c r="E168" s="7" t="s">
        <v>435</v>
      </c>
      <c r="F168" s="39"/>
      <c r="G168" s="39"/>
    </row>
    <row r="169" spans="1:8" x14ac:dyDescent="0.55000000000000004">
      <c r="A169" s="7">
        <v>1</v>
      </c>
      <c r="B169" s="7" t="s">
        <v>1074</v>
      </c>
      <c r="C169" s="7" t="s">
        <v>1075</v>
      </c>
      <c r="D169" s="7" t="s">
        <v>1076</v>
      </c>
      <c r="E169" s="7" t="s">
        <v>435</v>
      </c>
      <c r="F169" s="39"/>
      <c r="G169" s="39"/>
    </row>
    <row r="170" spans="1:8" x14ac:dyDescent="0.55000000000000004">
      <c r="A170" s="7">
        <v>1</v>
      </c>
      <c r="B170" s="7" t="s">
        <v>1077</v>
      </c>
      <c r="C170" s="7" t="s">
        <v>1078</v>
      </c>
      <c r="D170" s="7" t="s">
        <v>1079</v>
      </c>
      <c r="E170" s="7" t="s">
        <v>435</v>
      </c>
      <c r="F170" s="40"/>
      <c r="G170" s="40"/>
    </row>
  </sheetData>
  <mergeCells count="15">
    <mergeCell ref="F89:F113"/>
    <mergeCell ref="F114:F120"/>
    <mergeCell ref="F121:F138"/>
    <mergeCell ref="F139:F148"/>
    <mergeCell ref="F149:F154"/>
    <mergeCell ref="F155:F163"/>
    <mergeCell ref="F44:F46"/>
    <mergeCell ref="G44:G46"/>
    <mergeCell ref="G55:G57"/>
    <mergeCell ref="F164:F170"/>
    <mergeCell ref="G164:G170"/>
    <mergeCell ref="F66:F70"/>
    <mergeCell ref="F73:F77"/>
    <mergeCell ref="F78:F82"/>
    <mergeCell ref="F83:F88"/>
  </mergeCells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9633-C1D0-4920-B15E-B6579DD3BA1E}">
  <dimension ref="A1:E49"/>
  <sheetViews>
    <sheetView workbookViewId="0">
      <selection activeCell="J10" sqref="J10"/>
    </sheetView>
  </sheetViews>
  <sheetFormatPr defaultRowHeight="14.4" x14ac:dyDescent="0.55000000000000004"/>
  <cols>
    <col min="1" max="1" width="28.41796875" style="16" bestFit="1" customWidth="1"/>
    <col min="2" max="2" width="6.1015625" style="16" bestFit="1" customWidth="1"/>
    <col min="3" max="3" width="11.15625" style="19" bestFit="1" customWidth="1"/>
    <col min="4" max="5" width="8.83984375" style="50"/>
    <col min="6" max="16384" width="8.83984375" style="19"/>
  </cols>
  <sheetData>
    <row r="1" spans="1:5" x14ac:dyDescent="0.55000000000000004">
      <c r="A1" s="17"/>
      <c r="B1" s="51" t="s">
        <v>467</v>
      </c>
      <c r="C1" s="52" t="s">
        <v>493</v>
      </c>
      <c r="D1" s="50" t="s">
        <v>1080</v>
      </c>
      <c r="E1" s="50" t="s">
        <v>1081</v>
      </c>
    </row>
    <row r="2" spans="1:5" ht="14.4" customHeight="1" x14ac:dyDescent="0.55000000000000004">
      <c r="A2" s="16" t="s">
        <v>1082</v>
      </c>
      <c r="B2" s="16" t="s">
        <v>444</v>
      </c>
      <c r="C2" s="50">
        <v>183844.07369449799</v>
      </c>
      <c r="D2" s="50">
        <v>143238.79999999999</v>
      </c>
      <c r="E2" s="50">
        <v>228445.27022000001</v>
      </c>
    </row>
    <row r="3" spans="1:5" x14ac:dyDescent="0.55000000000000004">
      <c r="A3" s="16" t="s">
        <v>1083</v>
      </c>
      <c r="B3" s="16" t="s">
        <v>445</v>
      </c>
      <c r="C3" s="50">
        <v>44122.577551361101</v>
      </c>
      <c r="D3" s="50">
        <v>22148.6</v>
      </c>
      <c r="E3" s="50">
        <v>66108.540410000001</v>
      </c>
    </row>
    <row r="4" spans="1:5" ht="14.7" customHeight="1" x14ac:dyDescent="0.55000000000000004">
      <c r="A4" s="16" t="s">
        <v>1084</v>
      </c>
      <c r="B4" s="16" t="s">
        <v>446</v>
      </c>
      <c r="C4" s="50">
        <v>37904.743146268098</v>
      </c>
      <c r="D4" s="50">
        <v>20093.11</v>
      </c>
      <c r="E4" s="50">
        <v>55842.404219999997</v>
      </c>
    </row>
    <row r="5" spans="1:5" ht="15" customHeight="1" x14ac:dyDescent="0.55000000000000004">
      <c r="A5" s="16" t="s">
        <v>1085</v>
      </c>
      <c r="B5" s="16" t="s">
        <v>447</v>
      </c>
      <c r="C5" s="50">
        <v>349.53154423660197</v>
      </c>
      <c r="D5" s="50">
        <v>0</v>
      </c>
      <c r="E5" s="50">
        <v>882.93912999999998</v>
      </c>
    </row>
    <row r="6" spans="1:5" ht="14.4" customHeight="1" x14ac:dyDescent="0.55000000000000004">
      <c r="A6" s="16" t="s">
        <v>1086</v>
      </c>
      <c r="B6" s="16" t="s">
        <v>448</v>
      </c>
      <c r="C6" s="50">
        <v>10</v>
      </c>
      <c r="D6" s="50">
        <v>0</v>
      </c>
      <c r="E6" s="50">
        <v>489.80221999999998</v>
      </c>
    </row>
    <row r="7" spans="1:5" ht="14.4" customHeight="1" x14ac:dyDescent="0.55000000000000004">
      <c r="A7" s="16" t="s">
        <v>1087</v>
      </c>
      <c r="B7" s="16" t="s">
        <v>449</v>
      </c>
      <c r="C7" s="50">
        <v>339.74672558562202</v>
      </c>
      <c r="D7" s="50">
        <v>61.450449999999996</v>
      </c>
      <c r="E7" s="50">
        <v>748.39499000000001</v>
      </c>
    </row>
    <row r="8" spans="1:5" x14ac:dyDescent="0.55000000000000004">
      <c r="A8" s="16" t="s">
        <v>1088</v>
      </c>
      <c r="B8" s="16" t="s">
        <v>450</v>
      </c>
      <c r="C8" s="50">
        <v>3272.93743282573</v>
      </c>
      <c r="D8" s="50">
        <v>0</v>
      </c>
      <c r="E8" s="50">
        <v>6954.5185899999997</v>
      </c>
    </row>
    <row r="9" spans="1:5" x14ac:dyDescent="0.55000000000000004">
      <c r="A9" s="16" t="s">
        <v>1089</v>
      </c>
      <c r="B9" s="16" t="s">
        <v>451</v>
      </c>
      <c r="C9" s="50">
        <v>278.52058184523003</v>
      </c>
      <c r="D9" s="50">
        <v>129.78120000000001</v>
      </c>
      <c r="E9" s="50">
        <v>606.88574000000006</v>
      </c>
    </row>
    <row r="10" spans="1:5" ht="14.4" customHeight="1" x14ac:dyDescent="0.55000000000000004">
      <c r="A10" s="16" t="s">
        <v>1090</v>
      </c>
      <c r="B10" s="16" t="s">
        <v>452</v>
      </c>
      <c r="C10" s="50">
        <v>407.725986282718</v>
      </c>
      <c r="D10" s="50">
        <v>14.567690000000001</v>
      </c>
      <c r="E10" s="50">
        <v>1123.82888</v>
      </c>
    </row>
    <row r="11" spans="1:5" ht="14.4" customHeight="1" x14ac:dyDescent="0.55000000000000004">
      <c r="A11" s="16" t="s">
        <v>1091</v>
      </c>
      <c r="B11" s="16" t="s">
        <v>453</v>
      </c>
      <c r="C11" s="50">
        <v>451.74918326217102</v>
      </c>
      <c r="D11" s="50">
        <v>142.75450000000001</v>
      </c>
      <c r="E11" s="50">
        <v>21189.0893</v>
      </c>
    </row>
    <row r="12" spans="1:5" x14ac:dyDescent="0.55000000000000004">
      <c r="A12" s="16" t="s">
        <v>1092</v>
      </c>
      <c r="B12" s="16" t="s">
        <v>454</v>
      </c>
      <c r="C12" s="50">
        <v>31.0712149937711</v>
      </c>
      <c r="D12" s="50">
        <v>0</v>
      </c>
      <c r="E12" s="50">
        <v>86.161760000000001</v>
      </c>
    </row>
    <row r="13" spans="1:5" x14ac:dyDescent="0.55000000000000004">
      <c r="A13" s="16" t="s">
        <v>1093</v>
      </c>
      <c r="B13" s="16" t="s">
        <v>455</v>
      </c>
      <c r="C13" s="50">
        <f>6350/3</f>
        <v>2116.6666666666665</v>
      </c>
      <c r="D13" s="50">
        <v>0</v>
      </c>
      <c r="E13" s="50">
        <v>26076.08036</v>
      </c>
    </row>
    <row r="14" spans="1:5" ht="13.2" customHeight="1" x14ac:dyDescent="0.55000000000000004">
      <c r="A14" s="16" t="s">
        <v>1094</v>
      </c>
      <c r="B14" s="16" t="s">
        <v>456</v>
      </c>
      <c r="C14" s="50">
        <v>155.21704464427501</v>
      </c>
      <c r="D14" s="50">
        <v>0</v>
      </c>
      <c r="E14" s="50">
        <v>413.82139000000001</v>
      </c>
    </row>
    <row r="15" spans="1:5" x14ac:dyDescent="0.55000000000000004">
      <c r="A15" s="16" t="s">
        <v>1095</v>
      </c>
      <c r="B15" s="16" t="s">
        <v>457</v>
      </c>
      <c r="C15" s="50">
        <v>1242.0602082016701</v>
      </c>
      <c r="D15" s="50">
        <v>100.1215</v>
      </c>
      <c r="E15" s="50">
        <v>2465.0865199999998</v>
      </c>
    </row>
    <row r="16" spans="1:5" ht="14.4" customHeight="1" x14ac:dyDescent="0.55000000000000004">
      <c r="A16" s="16" t="s">
        <v>1096</v>
      </c>
      <c r="B16" s="16" t="s">
        <v>458</v>
      </c>
      <c r="C16" s="50">
        <v>165.82819261366799</v>
      </c>
      <c r="D16" s="50">
        <v>0</v>
      </c>
      <c r="E16" s="50">
        <v>415.19126999999997</v>
      </c>
    </row>
    <row r="17" spans="1:5" x14ac:dyDescent="0.55000000000000004">
      <c r="A17" s="16" t="s">
        <v>1097</v>
      </c>
      <c r="B17" s="16" t="s">
        <v>459</v>
      </c>
      <c r="C17" s="50">
        <v>858.41751961349996</v>
      </c>
      <c r="D17" s="50">
        <v>0</v>
      </c>
      <c r="E17" s="50">
        <v>1722.0097000000001</v>
      </c>
    </row>
    <row r="18" spans="1:5" x14ac:dyDescent="0.55000000000000004">
      <c r="A18" s="16" t="s">
        <v>1098</v>
      </c>
      <c r="B18" s="16" t="s">
        <v>460</v>
      </c>
      <c r="C18" s="50">
        <v>175.89298030717799</v>
      </c>
      <c r="D18" s="50">
        <v>6.2840999999999996</v>
      </c>
      <c r="E18" s="50">
        <v>445.90586000000002</v>
      </c>
    </row>
    <row r="19" spans="1:5" x14ac:dyDescent="0.55000000000000004">
      <c r="A19" s="16" t="s">
        <v>1099</v>
      </c>
      <c r="B19" s="16" t="s">
        <v>461</v>
      </c>
      <c r="C19" s="50">
        <v>2614.3851969156199</v>
      </c>
      <c r="D19" s="50">
        <v>1564.912</v>
      </c>
      <c r="E19" s="50">
        <v>3668.8834299999999</v>
      </c>
    </row>
    <row r="20" spans="1:5" x14ac:dyDescent="0.55000000000000004">
      <c r="A20" s="16" t="s">
        <v>1100</v>
      </c>
      <c r="B20" s="16" t="s">
        <v>462</v>
      </c>
      <c r="C20" s="50">
        <v>132.547551730793</v>
      </c>
      <c r="D20" s="50">
        <v>0</v>
      </c>
      <c r="E20" s="50">
        <v>396.00632000000002</v>
      </c>
    </row>
    <row r="21" spans="1:5" x14ac:dyDescent="0.55000000000000004">
      <c r="A21" s="16" t="s">
        <v>1101</v>
      </c>
      <c r="B21" s="16" t="s">
        <v>463</v>
      </c>
      <c r="C21" s="50">
        <v>10</v>
      </c>
      <c r="D21" s="50">
        <v>0</v>
      </c>
      <c r="E21" s="50">
        <v>695.47209999999995</v>
      </c>
    </row>
    <row r="22" spans="1:5" x14ac:dyDescent="0.55000000000000004">
      <c r="A22" s="16" t="s">
        <v>1102</v>
      </c>
      <c r="B22" s="16" t="s">
        <v>464</v>
      </c>
      <c r="C22" s="50">
        <v>127.23578443072</v>
      </c>
      <c r="D22" s="50">
        <v>0</v>
      </c>
      <c r="E22" s="50">
        <v>400.19583999999998</v>
      </c>
    </row>
    <row r="23" spans="1:5" x14ac:dyDescent="0.55000000000000004">
      <c r="A23" s="16" t="s">
        <v>1103</v>
      </c>
      <c r="B23" s="16" t="s">
        <v>465</v>
      </c>
      <c r="C23" s="50">
        <v>581.48741522936098</v>
      </c>
      <c r="D23" s="50">
        <v>252.52860000000001</v>
      </c>
      <c r="E23" s="50">
        <v>1029.6924200000001</v>
      </c>
    </row>
    <row r="24" spans="1:5" x14ac:dyDescent="0.55000000000000004">
      <c r="A24" s="16" t="s">
        <v>1104</v>
      </c>
      <c r="B24" s="16" t="s">
        <v>1105</v>
      </c>
      <c r="C24" s="50">
        <v>10</v>
      </c>
      <c r="D24" s="50">
        <v>0</v>
      </c>
      <c r="E24" s="50">
        <v>477.06734999999998</v>
      </c>
    </row>
    <row r="25" spans="1:5" x14ac:dyDescent="0.55000000000000004">
      <c r="A25" s="16" t="s">
        <v>1106</v>
      </c>
      <c r="B25" s="16" t="s">
        <v>1107</v>
      </c>
      <c r="C25" s="50">
        <v>433.06253618042098</v>
      </c>
      <c r="D25" s="50">
        <v>193.602</v>
      </c>
      <c r="E25" s="50">
        <v>1111.34196</v>
      </c>
    </row>
    <row r="26" spans="1:5" x14ac:dyDescent="0.55000000000000004">
      <c r="A26" s="16" t="s">
        <v>1108</v>
      </c>
      <c r="B26" s="16" t="s">
        <v>1109</v>
      </c>
      <c r="C26" s="50">
        <v>10.003551021113701</v>
      </c>
      <c r="D26" s="50">
        <v>0</v>
      </c>
      <c r="E26" s="50">
        <v>104.24925</v>
      </c>
    </row>
    <row r="27" spans="1:5" x14ac:dyDescent="0.55000000000000004">
      <c r="A27" s="16" t="s">
        <v>1110</v>
      </c>
      <c r="B27" s="16" t="s">
        <v>1111</v>
      </c>
      <c r="C27" s="50">
        <v>10</v>
      </c>
      <c r="D27" s="50">
        <v>0</v>
      </c>
      <c r="E27" s="50">
        <v>100.08038999999999</v>
      </c>
    </row>
    <row r="28" spans="1:5" x14ac:dyDescent="0.55000000000000004">
      <c r="A28" s="16" t="s">
        <v>1112</v>
      </c>
      <c r="B28" s="16" t="s">
        <v>1113</v>
      </c>
      <c r="C28" s="50">
        <v>48.445170422375803</v>
      </c>
      <c r="D28" s="50">
        <v>0</v>
      </c>
      <c r="E28" s="50">
        <v>140.28909999999999</v>
      </c>
    </row>
    <row r="29" spans="1:5" x14ac:dyDescent="0.55000000000000004">
      <c r="A29" s="16" t="s">
        <v>1114</v>
      </c>
      <c r="B29" s="16" t="s">
        <v>1115</v>
      </c>
      <c r="C29" s="50">
        <f>6350/3</f>
        <v>2116.6666666666665</v>
      </c>
      <c r="D29" s="50">
        <v>0</v>
      </c>
      <c r="E29" s="50">
        <v>26076.08036</v>
      </c>
    </row>
    <row r="30" spans="1:5" x14ac:dyDescent="0.55000000000000004">
      <c r="A30" s="16" t="s">
        <v>1116</v>
      </c>
      <c r="B30" s="16" t="s">
        <v>1117</v>
      </c>
      <c r="C30" s="50">
        <v>1452.9654700461499</v>
      </c>
      <c r="D30" s="50">
        <v>0</v>
      </c>
      <c r="E30" s="50">
        <v>3185.64102</v>
      </c>
    </row>
    <row r="31" spans="1:5" ht="14.4" customHeight="1" x14ac:dyDescent="0.55000000000000004">
      <c r="A31" s="16" t="s">
        <v>1118</v>
      </c>
      <c r="B31" s="16" t="s">
        <v>1119</v>
      </c>
      <c r="C31" s="50">
        <v>575.09801967240503</v>
      </c>
      <c r="D31" s="50">
        <v>0</v>
      </c>
      <c r="E31" s="50">
        <v>3237.7795900000001</v>
      </c>
    </row>
    <row r="32" spans="1:5" ht="14.4" customHeight="1" x14ac:dyDescent="0.55000000000000004">
      <c r="A32" s="16" t="s">
        <v>1120</v>
      </c>
      <c r="B32" s="16" t="s">
        <v>1121</v>
      </c>
      <c r="C32" s="50">
        <v>211.225685554855</v>
      </c>
      <c r="D32" s="50">
        <v>0</v>
      </c>
      <c r="E32" s="50">
        <v>901.94005000000004</v>
      </c>
    </row>
    <row r="33" spans="1:5" x14ac:dyDescent="0.55000000000000004">
      <c r="A33" s="16" t="s">
        <v>1122</v>
      </c>
      <c r="B33" s="16" t="s">
        <v>1123</v>
      </c>
      <c r="C33" s="50">
        <v>1820.8399389835199</v>
      </c>
      <c r="D33" s="50">
        <v>0</v>
      </c>
      <c r="E33" s="50">
        <v>5498.6574499999997</v>
      </c>
    </row>
    <row r="34" spans="1:5" x14ac:dyDescent="0.55000000000000004">
      <c r="A34" s="16" t="s">
        <v>1124</v>
      </c>
      <c r="B34" s="16" t="s">
        <v>1125</v>
      </c>
      <c r="C34" s="50">
        <v>764.98266630675801</v>
      </c>
      <c r="D34" s="50">
        <v>0</v>
      </c>
      <c r="E34" s="50">
        <v>2644.7354700000001</v>
      </c>
    </row>
    <row r="35" spans="1:5" x14ac:dyDescent="0.55000000000000004">
      <c r="A35" s="16" t="s">
        <v>1126</v>
      </c>
      <c r="B35" s="16" t="s">
        <v>1127</v>
      </c>
      <c r="C35" s="50">
        <v>184.640185441044</v>
      </c>
      <c r="D35" s="50">
        <v>0</v>
      </c>
      <c r="E35" s="50">
        <v>558.62252999999998</v>
      </c>
    </row>
    <row r="36" spans="1:5" x14ac:dyDescent="0.55000000000000004">
      <c r="A36" s="16" t="s">
        <v>1128</v>
      </c>
      <c r="B36" s="16" t="s">
        <v>1129</v>
      </c>
      <c r="C36" s="50">
        <v>2959.1611892729102</v>
      </c>
      <c r="D36" s="50">
        <v>0</v>
      </c>
      <c r="E36" s="50">
        <v>5766.0603799999999</v>
      </c>
    </row>
    <row r="37" spans="1:5" x14ac:dyDescent="0.55000000000000004">
      <c r="A37" s="16" t="s">
        <v>1130</v>
      </c>
      <c r="B37" s="16" t="s">
        <v>1131</v>
      </c>
      <c r="C37" s="50">
        <f>6350/3</f>
        <v>2116.6666666666665</v>
      </c>
      <c r="D37" s="50">
        <v>0</v>
      </c>
      <c r="E37" s="50">
        <v>26076.08036</v>
      </c>
    </row>
    <row r="38" spans="1:5" x14ac:dyDescent="0.55000000000000004">
      <c r="A38" s="16" t="s">
        <v>1132</v>
      </c>
      <c r="B38" s="16" t="s">
        <v>1133</v>
      </c>
      <c r="C38" s="50">
        <v>18957.895407578399</v>
      </c>
      <c r="D38" s="50">
        <v>8442.518</v>
      </c>
      <c r="E38" s="50">
        <v>29497.862860000001</v>
      </c>
    </row>
    <row r="39" spans="1:5" x14ac:dyDescent="0.55000000000000004">
      <c r="A39" s="16" t="s">
        <v>1134</v>
      </c>
      <c r="B39" s="16" t="s">
        <v>1135</v>
      </c>
      <c r="C39" s="50">
        <v>103.954738600101</v>
      </c>
      <c r="D39" s="50">
        <v>0</v>
      </c>
      <c r="E39" s="50">
        <v>264.62810000000002</v>
      </c>
    </row>
    <row r="40" spans="1:5" ht="15" customHeight="1" x14ac:dyDescent="0.55000000000000004">
      <c r="A40" s="16" t="s">
        <v>1136</v>
      </c>
      <c r="B40" s="16" t="s">
        <v>1137</v>
      </c>
      <c r="C40" s="50">
        <v>145.71175842349999</v>
      </c>
      <c r="D40" s="50">
        <v>53.482089999999999</v>
      </c>
      <c r="E40" s="50">
        <v>468.99277000000001</v>
      </c>
    </row>
    <row r="41" spans="1:5" x14ac:dyDescent="0.55000000000000004">
      <c r="A41" s="16" t="s">
        <v>1138</v>
      </c>
      <c r="B41" s="16" t="s">
        <v>1139</v>
      </c>
      <c r="C41" s="50">
        <v>78.472214963196507</v>
      </c>
      <c r="D41" s="50">
        <v>0</v>
      </c>
      <c r="E41" s="50">
        <v>238.87817000000001</v>
      </c>
    </row>
    <row r="42" spans="1:5" x14ac:dyDescent="0.55000000000000004">
      <c r="A42" s="16" t="s">
        <v>1140</v>
      </c>
      <c r="B42" s="16" t="s">
        <v>1141</v>
      </c>
      <c r="C42" s="50">
        <v>93.798749501424595</v>
      </c>
      <c r="D42" s="50">
        <v>20.82809</v>
      </c>
      <c r="E42" s="50">
        <v>508.12990000000002</v>
      </c>
    </row>
    <row r="43" spans="1:5" x14ac:dyDescent="0.55000000000000004">
      <c r="A43" s="18" t="s">
        <v>1142</v>
      </c>
      <c r="B43" s="16" t="s">
        <v>1143</v>
      </c>
      <c r="C43" s="50">
        <v>2327.0001153951998</v>
      </c>
      <c r="D43" s="50">
        <v>0</v>
      </c>
      <c r="E43" s="50">
        <v>6467.6909999999998</v>
      </c>
    </row>
    <row r="44" spans="1:5" x14ac:dyDescent="0.55000000000000004">
      <c r="A44" s="18" t="s">
        <v>1144</v>
      </c>
      <c r="B44" s="16" t="s">
        <v>1145</v>
      </c>
      <c r="C44" s="50">
        <v>4296.0002407171196</v>
      </c>
      <c r="D44" s="50">
        <v>4.8945930000000004</v>
      </c>
      <c r="E44" s="50">
        <v>11940.35262</v>
      </c>
    </row>
    <row r="45" spans="1:5" x14ac:dyDescent="0.55000000000000004">
      <c r="A45" s="18" t="s">
        <v>1146</v>
      </c>
      <c r="B45" s="16" t="s">
        <v>1147</v>
      </c>
      <c r="C45" s="50">
        <v>923.00003563681901</v>
      </c>
      <c r="D45" s="50">
        <v>26.803280000000001</v>
      </c>
      <c r="E45" s="50">
        <v>2565.3969900000002</v>
      </c>
    </row>
    <row r="46" spans="1:5" x14ac:dyDescent="0.55000000000000004">
      <c r="A46" s="18" t="s">
        <v>1148</v>
      </c>
      <c r="B46" s="49" t="s">
        <v>1149</v>
      </c>
      <c r="C46" s="50">
        <v>2567.0000154740601</v>
      </c>
      <c r="D46" s="50">
        <v>23.71144</v>
      </c>
      <c r="E46" s="50">
        <v>7134.7498100000003</v>
      </c>
    </row>
    <row r="47" spans="1:5" x14ac:dyDescent="0.55000000000000004">
      <c r="A47" s="16" t="s">
        <v>1150</v>
      </c>
      <c r="B47" s="49" t="s">
        <v>1151</v>
      </c>
      <c r="C47" s="50">
        <v>1372.00000164113</v>
      </c>
      <c r="D47" s="50">
        <v>0</v>
      </c>
      <c r="E47" s="50">
        <v>3813.35284</v>
      </c>
    </row>
    <row r="48" spans="1:5" x14ac:dyDescent="0.55000000000000004">
      <c r="B48" s="16" t="s">
        <v>1152</v>
      </c>
      <c r="C48" s="46">
        <f>62.8563552647227/337 *100</f>
        <v>18.651737467276767</v>
      </c>
    </row>
    <row r="49" spans="3:3" x14ac:dyDescent="0.55000000000000004">
      <c r="C49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CA28-6452-4DFE-9553-16CEC243DE7F}">
  <dimension ref="A1:AU105"/>
  <sheetViews>
    <sheetView workbookViewId="0">
      <selection activeCell="J15" sqref="J15"/>
    </sheetView>
  </sheetViews>
  <sheetFormatPr defaultRowHeight="14.4" x14ac:dyDescent="0.55000000000000004"/>
  <cols>
    <col min="2" max="2" width="9.15625" style="9" bestFit="1" customWidth="1"/>
    <col min="3" max="12" width="8.89453125" style="9" bestFit="1" customWidth="1"/>
    <col min="13" max="13" width="8.89453125" style="48" bestFit="1" customWidth="1"/>
    <col min="14" max="28" width="8.89453125" style="9" bestFit="1" customWidth="1"/>
    <col min="29" max="29" width="8.89453125" style="48" bestFit="1" customWidth="1"/>
    <col min="30" max="36" width="8.89453125" style="9" bestFit="1" customWidth="1"/>
    <col min="37" max="37" width="8.89453125" style="48" bestFit="1" customWidth="1"/>
    <col min="38" max="47" width="8.89453125" style="9" bestFit="1" customWidth="1"/>
  </cols>
  <sheetData>
    <row r="1" spans="1:47" x14ac:dyDescent="0.55000000000000004">
      <c r="A1" t="s">
        <v>443</v>
      </c>
      <c r="B1" s="9" t="s">
        <v>444</v>
      </c>
      <c r="C1" s="9" t="s">
        <v>445</v>
      </c>
      <c r="D1" s="9" t="s">
        <v>446</v>
      </c>
      <c r="E1" s="9" t="s">
        <v>447</v>
      </c>
      <c r="F1" s="9" t="s">
        <v>448</v>
      </c>
      <c r="G1" s="9" t="s">
        <v>449</v>
      </c>
      <c r="H1" s="9" t="s">
        <v>450</v>
      </c>
      <c r="I1" s="9" t="s">
        <v>451</v>
      </c>
      <c r="J1" s="9" t="s">
        <v>452</v>
      </c>
      <c r="K1" s="9" t="s">
        <v>453</v>
      </c>
      <c r="L1" s="9" t="s">
        <v>454</v>
      </c>
      <c r="M1" s="48" t="s">
        <v>455</v>
      </c>
      <c r="N1" s="9" t="s">
        <v>456</v>
      </c>
      <c r="O1" s="9" t="s">
        <v>457</v>
      </c>
      <c r="P1" s="9" t="s">
        <v>458</v>
      </c>
      <c r="Q1" s="9" t="s">
        <v>459</v>
      </c>
      <c r="R1" s="9" t="s">
        <v>460</v>
      </c>
      <c r="S1" s="9" t="s">
        <v>461</v>
      </c>
      <c r="T1" s="9" t="s">
        <v>462</v>
      </c>
      <c r="U1" s="9" t="s">
        <v>463</v>
      </c>
      <c r="V1" s="9" t="s">
        <v>464</v>
      </c>
      <c r="W1" s="9" t="s">
        <v>465</v>
      </c>
      <c r="X1" s="9" t="s">
        <v>1105</v>
      </c>
      <c r="Y1" s="9" t="s">
        <v>1107</v>
      </c>
      <c r="Z1" s="9" t="s">
        <v>1109</v>
      </c>
      <c r="AA1" s="9" t="s">
        <v>1111</v>
      </c>
      <c r="AB1" s="9" t="s">
        <v>1113</v>
      </c>
      <c r="AC1" s="48" t="s">
        <v>1115</v>
      </c>
      <c r="AD1" s="9" t="s">
        <v>1117</v>
      </c>
      <c r="AE1" s="9" t="s">
        <v>1119</v>
      </c>
      <c r="AF1" s="9" t="s">
        <v>1121</v>
      </c>
      <c r="AG1" s="9" t="s">
        <v>1123</v>
      </c>
      <c r="AH1" s="9" t="s">
        <v>1125</v>
      </c>
      <c r="AI1" s="9" t="s">
        <v>1127</v>
      </c>
      <c r="AJ1" s="9" t="s">
        <v>1129</v>
      </c>
      <c r="AK1" s="48" t="s">
        <v>1131</v>
      </c>
      <c r="AL1" s="9" t="s">
        <v>1133</v>
      </c>
      <c r="AM1" s="9" t="s">
        <v>1135</v>
      </c>
      <c r="AN1" s="9" t="s">
        <v>1137</v>
      </c>
      <c r="AO1" s="9" t="s">
        <v>1139</v>
      </c>
      <c r="AP1" s="9" t="s">
        <v>1141</v>
      </c>
      <c r="AQ1" s="9" t="s">
        <v>1143</v>
      </c>
      <c r="AR1" s="9" t="s">
        <v>1145</v>
      </c>
      <c r="AS1" s="9" t="s">
        <v>1147</v>
      </c>
      <c r="AT1" s="9" t="s">
        <v>1149</v>
      </c>
      <c r="AU1" s="9" t="s">
        <v>1151</v>
      </c>
    </row>
    <row r="2" spans="1:47" x14ac:dyDescent="0.55000000000000004">
      <c r="A2">
        <v>62.8563552647256</v>
      </c>
      <c r="B2" s="9">
        <v>183844.07369449799</v>
      </c>
      <c r="C2" s="9">
        <v>44122.577551361101</v>
      </c>
      <c r="D2" s="9">
        <v>37904.743146268098</v>
      </c>
      <c r="E2" s="9">
        <v>349.53154423660197</v>
      </c>
      <c r="F2" s="9">
        <v>10</v>
      </c>
      <c r="G2" s="9">
        <v>339.74672558562202</v>
      </c>
      <c r="H2" s="9">
        <v>3272.93743282573</v>
      </c>
      <c r="I2" s="9">
        <v>278.52058184523003</v>
      </c>
      <c r="J2" s="9">
        <v>407.725986282718</v>
      </c>
      <c r="K2" s="9">
        <v>451.74918326217102</v>
      </c>
      <c r="L2" s="9">
        <v>31.0712149937711</v>
      </c>
      <c r="M2" s="48">
        <v>6329.5499140318097</v>
      </c>
      <c r="N2" s="9">
        <v>155.21704464427501</v>
      </c>
      <c r="O2" s="9">
        <v>1242.0602082016701</v>
      </c>
      <c r="P2" s="9">
        <v>165.82819261366799</v>
      </c>
      <c r="Q2" s="9">
        <v>858.41751961349996</v>
      </c>
      <c r="R2" s="9">
        <v>175.89298030717799</v>
      </c>
      <c r="S2" s="9">
        <v>2614.3851969156199</v>
      </c>
      <c r="T2" s="9">
        <v>132.547551730793</v>
      </c>
      <c r="U2" s="9">
        <v>10</v>
      </c>
      <c r="V2" s="9">
        <v>127.23578443072</v>
      </c>
      <c r="W2" s="9">
        <v>581.48741522936098</v>
      </c>
      <c r="X2" s="9">
        <v>10</v>
      </c>
      <c r="Y2" s="9">
        <v>433.06253618042098</v>
      </c>
      <c r="Z2" s="9">
        <v>10.003551021113701</v>
      </c>
      <c r="AA2" s="9">
        <v>10</v>
      </c>
      <c r="AB2" s="9">
        <v>48.445170422375803</v>
      </c>
      <c r="AC2" s="48">
        <v>10</v>
      </c>
      <c r="AD2" s="9">
        <v>1452.9654700461499</v>
      </c>
      <c r="AE2" s="9">
        <v>575.09801967240503</v>
      </c>
      <c r="AF2" s="9">
        <v>211.225685554855</v>
      </c>
      <c r="AG2" s="9">
        <v>1820.8399389835199</v>
      </c>
      <c r="AH2" s="9">
        <v>764.98266630675801</v>
      </c>
      <c r="AI2" s="9">
        <v>184.640185441044</v>
      </c>
      <c r="AJ2" s="9">
        <v>2959.1611892729102</v>
      </c>
      <c r="AK2" s="48">
        <v>10</v>
      </c>
      <c r="AL2" s="9">
        <v>18957.895407578399</v>
      </c>
      <c r="AM2" s="9">
        <v>103.954738600101</v>
      </c>
      <c r="AN2" s="9">
        <v>145.71175842349999</v>
      </c>
      <c r="AO2" s="9">
        <v>78.472214963196507</v>
      </c>
      <c r="AP2" s="9">
        <v>93.798749501424595</v>
      </c>
      <c r="AQ2" s="9">
        <v>2327.0001153951998</v>
      </c>
      <c r="AR2" s="9">
        <v>4296.0002407171196</v>
      </c>
      <c r="AS2" s="9">
        <v>923.00003563681901</v>
      </c>
      <c r="AT2" s="9">
        <v>2567.0000154740601</v>
      </c>
      <c r="AU2" s="9">
        <v>1372.00000164113</v>
      </c>
    </row>
    <row r="3" spans="1:47" x14ac:dyDescent="0.55000000000000004">
      <c r="A3">
        <v>62.8563552647229</v>
      </c>
      <c r="B3" s="9">
        <v>183844.07567021399</v>
      </c>
      <c r="C3" s="9">
        <v>44122.577606534898</v>
      </c>
      <c r="D3" s="9">
        <v>37904.742677515897</v>
      </c>
      <c r="E3" s="9">
        <v>349.53153208772602</v>
      </c>
      <c r="F3" s="9">
        <v>10</v>
      </c>
      <c r="G3" s="9">
        <v>339.74661306365499</v>
      </c>
      <c r="H3" s="9">
        <v>3272.9380331450402</v>
      </c>
      <c r="I3" s="9">
        <v>278.52049113670699</v>
      </c>
      <c r="J3" s="9">
        <v>407.72591613621302</v>
      </c>
      <c r="K3" s="9">
        <v>451.74906404522801</v>
      </c>
      <c r="L3" s="9">
        <v>31.07120793751</v>
      </c>
      <c r="M3" s="48">
        <v>1784.49210255562</v>
      </c>
      <c r="N3" s="9">
        <v>155.217042229475</v>
      </c>
      <c r="O3" s="9">
        <v>1242.06020579902</v>
      </c>
      <c r="P3" s="9">
        <v>165.82818682067699</v>
      </c>
      <c r="Q3" s="9">
        <v>858.41752349843898</v>
      </c>
      <c r="R3" s="9">
        <v>175.892942612241</v>
      </c>
      <c r="S3" s="9">
        <v>2614.3851954850302</v>
      </c>
      <c r="T3" s="9">
        <v>132.54749691107901</v>
      </c>
      <c r="U3" s="9">
        <v>10</v>
      </c>
      <c r="V3" s="9">
        <v>127.235721584809</v>
      </c>
      <c r="W3" s="9">
        <v>581.48733993805297</v>
      </c>
      <c r="X3" s="9">
        <v>10</v>
      </c>
      <c r="Y3" s="9">
        <v>433.06241109935797</v>
      </c>
      <c r="Z3" s="9">
        <v>10.003326215827199</v>
      </c>
      <c r="AA3" s="9">
        <v>10</v>
      </c>
      <c r="AB3" s="9">
        <v>48.4453711666796</v>
      </c>
      <c r="AC3" s="48">
        <v>10</v>
      </c>
      <c r="AD3" s="9">
        <v>1452.9654209801699</v>
      </c>
      <c r="AE3" s="9">
        <v>575.09764404446003</v>
      </c>
      <c r="AF3" s="9">
        <v>211.22581580451299</v>
      </c>
      <c r="AG3" s="9">
        <v>1820.83989156133</v>
      </c>
      <c r="AH3" s="9">
        <v>764.98267694741003</v>
      </c>
      <c r="AI3" s="9">
        <v>184.64017302755499</v>
      </c>
      <c r="AJ3" s="9">
        <v>2959.1610142256</v>
      </c>
      <c r="AK3" s="48">
        <v>4555.06226820963</v>
      </c>
      <c r="AL3" s="9">
        <v>18957.895067429101</v>
      </c>
      <c r="AM3" s="9">
        <v>103.95474039498301</v>
      </c>
      <c r="AN3" s="9">
        <v>145.71175430822899</v>
      </c>
      <c r="AO3" s="9">
        <v>78.472213166218907</v>
      </c>
      <c r="AP3" s="9">
        <v>93.798735682767003</v>
      </c>
      <c r="AQ3" s="9">
        <v>2327.0000014039701</v>
      </c>
      <c r="AR3" s="9">
        <v>4295.9999630062202</v>
      </c>
      <c r="AS3" s="9">
        <v>923.00001997962295</v>
      </c>
      <c r="AT3" s="9">
        <v>2566.9999247602</v>
      </c>
      <c r="AU3" s="9">
        <v>1372.0000259905</v>
      </c>
    </row>
    <row r="4" spans="1:47" x14ac:dyDescent="0.55000000000000004">
      <c r="A4">
        <v>62.8563552647203</v>
      </c>
      <c r="B4" s="9">
        <v>183844.075655083</v>
      </c>
      <c r="C4" s="9">
        <v>44122.577468794501</v>
      </c>
      <c r="D4" s="9">
        <v>37904.742846152098</v>
      </c>
      <c r="E4" s="9">
        <v>349.53153724997401</v>
      </c>
      <c r="F4" s="9">
        <v>10</v>
      </c>
      <c r="G4" s="9">
        <v>339.74647027943502</v>
      </c>
      <c r="H4" s="9">
        <v>3272.9376676429902</v>
      </c>
      <c r="I4" s="9">
        <v>278.52035586193898</v>
      </c>
      <c r="J4" s="9">
        <v>407.72573655422502</v>
      </c>
      <c r="K4" s="9">
        <v>451.74884980604401</v>
      </c>
      <c r="L4" s="9">
        <v>31.071205064978098</v>
      </c>
      <c r="M4" s="48">
        <v>3783.6839548630601</v>
      </c>
      <c r="N4" s="9">
        <v>155.21704043966801</v>
      </c>
      <c r="O4" s="9">
        <v>1242.0602920886699</v>
      </c>
      <c r="P4" s="9">
        <v>165.82817960493699</v>
      </c>
      <c r="Q4" s="9">
        <v>858.417550681031</v>
      </c>
      <c r="R4" s="9">
        <v>175.89290479205701</v>
      </c>
      <c r="S4" s="9">
        <v>2614.3852078076002</v>
      </c>
      <c r="T4" s="9">
        <v>132.547461237774</v>
      </c>
      <c r="U4" s="9">
        <v>10</v>
      </c>
      <c r="V4" s="9">
        <v>127.23565114687</v>
      </c>
      <c r="W4" s="9">
        <v>581.48721982153097</v>
      </c>
      <c r="X4" s="9">
        <v>10</v>
      </c>
      <c r="Y4" s="9">
        <v>433.06211286099699</v>
      </c>
      <c r="Z4" s="9">
        <v>10.003082962094901</v>
      </c>
      <c r="AA4" s="9">
        <v>10</v>
      </c>
      <c r="AB4" s="9">
        <v>48.445562780693102</v>
      </c>
      <c r="AC4" s="48">
        <v>10</v>
      </c>
      <c r="AD4" s="9">
        <v>1452.96549584849</v>
      </c>
      <c r="AE4" s="9">
        <v>575.09704073319404</v>
      </c>
      <c r="AF4" s="9">
        <v>211.226112853301</v>
      </c>
      <c r="AG4" s="9">
        <v>1820.8402709558</v>
      </c>
      <c r="AH4" s="9">
        <v>764.98250162141699</v>
      </c>
      <c r="AI4" s="9">
        <v>184.64014630272601</v>
      </c>
      <c r="AJ4" s="9">
        <v>2959.1613116356302</v>
      </c>
      <c r="AK4" s="48">
        <v>2555.86784965986</v>
      </c>
      <c r="AL4" s="9">
        <v>18957.894800905</v>
      </c>
      <c r="AM4" s="9">
        <v>103.954739953169</v>
      </c>
      <c r="AN4" s="9">
        <v>145.711757871782</v>
      </c>
      <c r="AO4" s="9">
        <v>78.472210170207504</v>
      </c>
      <c r="AP4" s="9">
        <v>93.798729183004397</v>
      </c>
      <c r="AQ4" s="9">
        <v>2326.9998729361801</v>
      </c>
      <c r="AR4" s="9">
        <v>4295.9998698511799</v>
      </c>
      <c r="AS4" s="9">
        <v>923.00003611367197</v>
      </c>
      <c r="AT4" s="9">
        <v>2567.0000203561299</v>
      </c>
      <c r="AU4" s="9">
        <v>1372.00004814471</v>
      </c>
    </row>
    <row r="5" spans="1:47" x14ac:dyDescent="0.55000000000000004">
      <c r="A5">
        <v>62.8563552647203</v>
      </c>
      <c r="B5" s="9">
        <v>183844.07595693399</v>
      </c>
      <c r="C5" s="9">
        <v>44122.577646817001</v>
      </c>
      <c r="D5" s="9">
        <v>37904.742632275498</v>
      </c>
      <c r="E5" s="9">
        <v>349.531535909372</v>
      </c>
      <c r="F5" s="9">
        <v>10</v>
      </c>
      <c r="G5" s="9">
        <v>339.74642874934398</v>
      </c>
      <c r="H5" s="9">
        <v>3272.9382285402799</v>
      </c>
      <c r="I5" s="9">
        <v>278.52034230988397</v>
      </c>
      <c r="J5" s="9">
        <v>407.72578164887199</v>
      </c>
      <c r="K5" s="9">
        <v>451.74884106648699</v>
      </c>
      <c r="L5" s="9">
        <v>31.071207328592699</v>
      </c>
      <c r="M5" s="48">
        <v>6329.5570265589504</v>
      </c>
      <c r="N5" s="9">
        <v>155.21704947916299</v>
      </c>
      <c r="O5" s="9">
        <v>1242.0601983777899</v>
      </c>
      <c r="P5" s="9">
        <v>165.82818029819401</v>
      </c>
      <c r="Q5" s="9">
        <v>858.41757912907303</v>
      </c>
      <c r="R5" s="9">
        <v>175.89288283984001</v>
      </c>
      <c r="S5" s="9">
        <v>2614.3852104381499</v>
      </c>
      <c r="T5" s="9">
        <v>132.547462509198</v>
      </c>
      <c r="U5" s="9">
        <v>10</v>
      </c>
      <c r="V5" s="9">
        <v>127.23562661254699</v>
      </c>
      <c r="W5" s="9">
        <v>581.48724866155396</v>
      </c>
      <c r="X5" s="9">
        <v>10</v>
      </c>
      <c r="Y5" s="9">
        <v>433.06214639996603</v>
      </c>
      <c r="Z5" s="9">
        <v>10.0030619294761</v>
      </c>
      <c r="AA5" s="9">
        <v>10</v>
      </c>
      <c r="AB5" s="9">
        <v>48.4455925721212</v>
      </c>
      <c r="AC5" s="48">
        <v>10</v>
      </c>
      <c r="AD5" s="9">
        <v>1452.9654426776899</v>
      </c>
      <c r="AE5" s="9">
        <v>575.09755278131001</v>
      </c>
      <c r="AF5" s="9">
        <v>211.22601080049699</v>
      </c>
      <c r="AG5" s="9">
        <v>1820.84021680977</v>
      </c>
      <c r="AH5" s="9">
        <v>764.982600861886</v>
      </c>
      <c r="AI5" s="9">
        <v>184.64014773374899</v>
      </c>
      <c r="AJ5" s="9">
        <v>2959.1608968638302</v>
      </c>
      <c r="AK5" s="48">
        <v>10</v>
      </c>
      <c r="AL5" s="9">
        <v>18957.8956174185</v>
      </c>
      <c r="AM5" s="9">
        <v>103.95473076327001</v>
      </c>
      <c r="AN5" s="9">
        <v>145.71174968853799</v>
      </c>
      <c r="AO5" s="9">
        <v>78.472213395074206</v>
      </c>
      <c r="AP5" s="9">
        <v>93.798737430766806</v>
      </c>
      <c r="AQ5" s="9">
        <v>2327.00004563734</v>
      </c>
      <c r="AR5" s="9">
        <v>4296.0000807835704</v>
      </c>
      <c r="AS5" s="9">
        <v>923.00005317513899</v>
      </c>
      <c r="AT5" s="9">
        <v>2566.9999117416601</v>
      </c>
      <c r="AU5" s="9">
        <v>1372.00000175522</v>
      </c>
    </row>
    <row r="6" spans="1:47" x14ac:dyDescent="0.55000000000000004">
      <c r="A6">
        <v>62.856355264722303</v>
      </c>
      <c r="B6" s="9">
        <v>183844.07373584699</v>
      </c>
      <c r="C6" s="9">
        <v>44122.5774742867</v>
      </c>
      <c r="D6" s="9">
        <v>37904.74289247</v>
      </c>
      <c r="E6" s="9">
        <v>349.53154258183298</v>
      </c>
      <c r="F6" s="9">
        <v>10</v>
      </c>
      <c r="G6" s="9">
        <v>339.74668091460302</v>
      </c>
      <c r="H6" s="9">
        <v>3272.9379720019701</v>
      </c>
      <c r="I6" s="9">
        <v>278.52052861595803</v>
      </c>
      <c r="J6" s="9">
        <v>407.72597543115802</v>
      </c>
      <c r="K6" s="9">
        <v>451.74911973898497</v>
      </c>
      <c r="L6" s="9">
        <v>31.071215296217002</v>
      </c>
      <c r="M6" s="48">
        <v>6329.5545727573499</v>
      </c>
      <c r="N6" s="9">
        <v>155.21704813851099</v>
      </c>
      <c r="O6" s="9">
        <v>1242.0602044428599</v>
      </c>
      <c r="P6" s="9">
        <v>165.828181433792</v>
      </c>
      <c r="Q6" s="9">
        <v>858.41752170459199</v>
      </c>
      <c r="R6" s="9">
        <v>175.892935142455</v>
      </c>
      <c r="S6" s="9">
        <v>2614.38518737202</v>
      </c>
      <c r="T6" s="9">
        <v>132.54749152461699</v>
      </c>
      <c r="U6" s="9">
        <v>10</v>
      </c>
      <c r="V6" s="9">
        <v>127.235719137823</v>
      </c>
      <c r="W6" s="9">
        <v>581.48735290668799</v>
      </c>
      <c r="X6" s="9">
        <v>10</v>
      </c>
      <c r="Y6" s="9">
        <v>433.06239335916501</v>
      </c>
      <c r="Z6" s="9">
        <v>10.003214484834899</v>
      </c>
      <c r="AA6" s="9">
        <v>10</v>
      </c>
      <c r="AB6" s="9">
        <v>48.445480210085002</v>
      </c>
      <c r="AC6" s="48">
        <v>10</v>
      </c>
      <c r="AD6" s="9">
        <v>1452.96546757959</v>
      </c>
      <c r="AE6" s="9">
        <v>575.09780754333099</v>
      </c>
      <c r="AF6" s="9">
        <v>211.225885332427</v>
      </c>
      <c r="AG6" s="9">
        <v>1820.8398648473101</v>
      </c>
      <c r="AH6" s="9">
        <v>764.98275132586195</v>
      </c>
      <c r="AI6" s="9">
        <v>184.64021250663299</v>
      </c>
      <c r="AJ6" s="9">
        <v>2959.1610071438099</v>
      </c>
      <c r="AK6" s="48">
        <v>10</v>
      </c>
      <c r="AL6" s="9">
        <v>18957.895300680299</v>
      </c>
      <c r="AM6" s="9">
        <v>103.954734155669</v>
      </c>
      <c r="AN6" s="9">
        <v>145.711735535315</v>
      </c>
      <c r="AO6" s="9">
        <v>78.472204400009801</v>
      </c>
      <c r="AP6" s="9">
        <v>93.798740486035399</v>
      </c>
      <c r="AQ6" s="9">
        <v>2327.0001289578399</v>
      </c>
      <c r="AR6" s="9">
        <v>4295.9998508155804</v>
      </c>
      <c r="AS6" s="9">
        <v>922.99998587918299</v>
      </c>
      <c r="AT6" s="9">
        <v>2566.9999702837399</v>
      </c>
      <c r="AU6" s="9">
        <v>1371.9999980971299</v>
      </c>
    </row>
    <row r="7" spans="1:47" x14ac:dyDescent="0.55000000000000004">
      <c r="A7">
        <v>62.856355264721998</v>
      </c>
      <c r="B7" s="9">
        <v>183844.073492792</v>
      </c>
      <c r="C7" s="9">
        <v>44122.577095791297</v>
      </c>
      <c r="D7" s="9">
        <v>37904.743061283501</v>
      </c>
      <c r="E7" s="9">
        <v>349.53153786244599</v>
      </c>
      <c r="F7" s="9">
        <v>10</v>
      </c>
      <c r="G7" s="9">
        <v>339.74662403059898</v>
      </c>
      <c r="H7" s="9">
        <v>3272.9372585386</v>
      </c>
      <c r="I7" s="9">
        <v>278.520495120254</v>
      </c>
      <c r="J7" s="9">
        <v>407.72594143370799</v>
      </c>
      <c r="K7" s="9">
        <v>451.74907671983999</v>
      </c>
      <c r="L7" s="9">
        <v>31.071217921542399</v>
      </c>
      <c r="M7" s="48">
        <v>6329.5509229433701</v>
      </c>
      <c r="N7" s="9">
        <v>155.21704746796499</v>
      </c>
      <c r="O7" s="9">
        <v>1242.0602142626101</v>
      </c>
      <c r="P7" s="9">
        <v>165.82818670117501</v>
      </c>
      <c r="Q7" s="9">
        <v>858.41749457795004</v>
      </c>
      <c r="R7" s="9">
        <v>175.89293082005901</v>
      </c>
      <c r="S7" s="9">
        <v>2614.3851934028899</v>
      </c>
      <c r="T7" s="9">
        <v>132.54748051147601</v>
      </c>
      <c r="U7" s="9">
        <v>10</v>
      </c>
      <c r="V7" s="9">
        <v>127.235697562262</v>
      </c>
      <c r="W7" s="9">
        <v>581.48731568998801</v>
      </c>
      <c r="X7" s="9">
        <v>10</v>
      </c>
      <c r="Y7" s="9">
        <v>433.06236217977897</v>
      </c>
      <c r="Z7" s="9">
        <v>10.0032205603927</v>
      </c>
      <c r="AA7" s="9">
        <v>10</v>
      </c>
      <c r="AB7" s="9">
        <v>48.445471401071401</v>
      </c>
      <c r="AC7" s="48">
        <v>10</v>
      </c>
      <c r="AD7" s="9">
        <v>1452.9654960610701</v>
      </c>
      <c r="AE7" s="9">
        <v>575.097171729622</v>
      </c>
      <c r="AF7" s="9">
        <v>211.22590168446499</v>
      </c>
      <c r="AG7" s="9">
        <v>1820.8400639982899</v>
      </c>
      <c r="AH7" s="9">
        <v>764.98272068467304</v>
      </c>
      <c r="AI7" s="9">
        <v>184.640197046282</v>
      </c>
      <c r="AJ7" s="9">
        <v>2959.16096454744</v>
      </c>
      <c r="AK7" s="48">
        <v>10</v>
      </c>
      <c r="AL7" s="9">
        <v>18957.895298292799</v>
      </c>
      <c r="AM7" s="9">
        <v>103.954731480723</v>
      </c>
      <c r="AN7" s="9">
        <v>145.71174813781101</v>
      </c>
      <c r="AO7" s="9">
        <v>78.472200050338998</v>
      </c>
      <c r="AP7" s="9">
        <v>93.798736468019698</v>
      </c>
      <c r="AQ7" s="9">
        <v>2326.9999033233398</v>
      </c>
      <c r="AR7" s="9">
        <v>4296.0001367351197</v>
      </c>
      <c r="AS7" s="9">
        <v>922.99999689444599</v>
      </c>
      <c r="AT7" s="9">
        <v>2566.9998887207198</v>
      </c>
      <c r="AU7" s="9">
        <v>1371.9999892788901</v>
      </c>
    </row>
    <row r="8" spans="1:47" x14ac:dyDescent="0.55000000000000004">
      <c r="A8">
        <v>62.856355264722602</v>
      </c>
      <c r="B8" s="9">
        <v>183844.075676067</v>
      </c>
      <c r="C8" s="9">
        <v>44122.577632667402</v>
      </c>
      <c r="D8" s="9">
        <v>37904.742658389703</v>
      </c>
      <c r="E8" s="9">
        <v>349.531540548919</v>
      </c>
      <c r="F8" s="9">
        <v>10</v>
      </c>
      <c r="G8" s="9">
        <v>339.74663707667997</v>
      </c>
      <c r="H8" s="9">
        <v>3272.93761664666</v>
      </c>
      <c r="I8" s="9">
        <v>278.52050125902002</v>
      </c>
      <c r="J8" s="9">
        <v>407.72597186567498</v>
      </c>
      <c r="K8" s="9">
        <v>451.74913923477601</v>
      </c>
      <c r="L8" s="9">
        <v>31.071210838540299</v>
      </c>
      <c r="M8" s="48">
        <v>6329.5531564941302</v>
      </c>
      <c r="N8" s="9">
        <v>155.21703518882001</v>
      </c>
      <c r="O8" s="9">
        <v>1242.0601844262701</v>
      </c>
      <c r="P8" s="9">
        <v>165.828190807402</v>
      </c>
      <c r="Q8" s="9">
        <v>858.41754140665205</v>
      </c>
      <c r="R8" s="9">
        <v>175.89294030628599</v>
      </c>
      <c r="S8" s="9">
        <v>2614.3851914451102</v>
      </c>
      <c r="T8" s="9">
        <v>132.547492996024</v>
      </c>
      <c r="U8" s="9">
        <v>10</v>
      </c>
      <c r="V8" s="9">
        <v>127.23571145864101</v>
      </c>
      <c r="W8" s="9">
        <v>581.48733988830202</v>
      </c>
      <c r="X8" s="9">
        <v>10</v>
      </c>
      <c r="Y8" s="9">
        <v>433.06239529668602</v>
      </c>
      <c r="Z8" s="9">
        <v>10.0032815216281</v>
      </c>
      <c r="AA8" s="9">
        <v>10</v>
      </c>
      <c r="AB8" s="9">
        <v>48.445411758963303</v>
      </c>
      <c r="AC8" s="48">
        <v>10</v>
      </c>
      <c r="AD8" s="9">
        <v>1452.9654380908901</v>
      </c>
      <c r="AE8" s="9">
        <v>575.09751998556601</v>
      </c>
      <c r="AF8" s="9">
        <v>211.22582100231801</v>
      </c>
      <c r="AG8" s="9">
        <v>1820.84001128617</v>
      </c>
      <c r="AH8" s="9">
        <v>764.98266184416002</v>
      </c>
      <c r="AI8" s="9">
        <v>184.640203147248</v>
      </c>
      <c r="AJ8" s="9">
        <v>2959.1609941719298</v>
      </c>
      <c r="AK8" s="48">
        <v>10</v>
      </c>
      <c r="AL8" s="9">
        <v>18957.895371853901</v>
      </c>
      <c r="AM8" s="9">
        <v>103.95474229345</v>
      </c>
      <c r="AN8" s="9">
        <v>145.71174941804799</v>
      </c>
      <c r="AO8" s="9">
        <v>78.472213859447393</v>
      </c>
      <c r="AP8" s="9">
        <v>93.798754786856406</v>
      </c>
      <c r="AQ8" s="9">
        <v>2326.9999545565101</v>
      </c>
      <c r="AR8" s="9">
        <v>4295.9999581742904</v>
      </c>
      <c r="AS8" s="9">
        <v>922.99999370601302</v>
      </c>
      <c r="AT8" s="9">
        <v>2567.0000672102801</v>
      </c>
      <c r="AU8" s="9">
        <v>1371.9999750776001</v>
      </c>
    </row>
    <row r="9" spans="1:47" x14ac:dyDescent="0.55000000000000004">
      <c r="A9">
        <v>62.856355264721998</v>
      </c>
      <c r="B9" s="9">
        <v>183844.07363736999</v>
      </c>
      <c r="C9" s="9">
        <v>44122.576697352502</v>
      </c>
      <c r="D9" s="9">
        <v>37904.741764291299</v>
      </c>
      <c r="E9" s="9">
        <v>349.53153683838599</v>
      </c>
      <c r="F9" s="9">
        <v>10</v>
      </c>
      <c r="G9" s="9">
        <v>339.74656435655299</v>
      </c>
      <c r="H9" s="9">
        <v>3272.9379408534401</v>
      </c>
      <c r="I9" s="9">
        <v>278.52044518069403</v>
      </c>
      <c r="J9" s="9">
        <v>407.725856964733</v>
      </c>
      <c r="K9" s="9">
        <v>451.74898754732197</v>
      </c>
      <c r="L9" s="9">
        <v>31.0712117802371</v>
      </c>
      <c r="M9" s="48">
        <v>5614.8224093380804</v>
      </c>
      <c r="N9" s="9">
        <v>155.217044559757</v>
      </c>
      <c r="O9" s="9">
        <v>1242.0601661661899</v>
      </c>
      <c r="P9" s="9">
        <v>165.828188996931</v>
      </c>
      <c r="Q9" s="9">
        <v>858.41752781200296</v>
      </c>
      <c r="R9" s="9">
        <v>175.89293697033901</v>
      </c>
      <c r="S9" s="9">
        <v>2614.3852130579999</v>
      </c>
      <c r="T9" s="9">
        <v>132.54749295990001</v>
      </c>
      <c r="U9" s="9">
        <v>10</v>
      </c>
      <c r="V9" s="9">
        <v>127.235680714411</v>
      </c>
      <c r="W9" s="9">
        <v>581.48731749787805</v>
      </c>
      <c r="X9" s="9">
        <v>10</v>
      </c>
      <c r="Y9" s="9">
        <v>433.06234091377002</v>
      </c>
      <c r="Z9" s="9">
        <v>10.0032396551786</v>
      </c>
      <c r="AA9" s="9">
        <v>10</v>
      </c>
      <c r="AB9" s="9">
        <v>48.445456595888103</v>
      </c>
      <c r="AC9" s="48">
        <v>724.73220332558196</v>
      </c>
      <c r="AD9" s="9">
        <v>1452.96547669849</v>
      </c>
      <c r="AE9" s="9">
        <v>575.09765123584498</v>
      </c>
      <c r="AF9" s="9">
        <v>211.22589660315799</v>
      </c>
      <c r="AG9" s="9">
        <v>1820.8401165790001</v>
      </c>
      <c r="AH9" s="9">
        <v>764.98272299530004</v>
      </c>
      <c r="AI9" s="9">
        <v>184.640180342809</v>
      </c>
      <c r="AJ9" s="9">
        <v>2959.1609178147701</v>
      </c>
      <c r="AK9" s="48">
        <v>10</v>
      </c>
      <c r="AL9" s="9">
        <v>18957.895188710001</v>
      </c>
      <c r="AM9" s="9">
        <v>103.95472279931001</v>
      </c>
      <c r="AN9" s="9">
        <v>145.71172996305901</v>
      </c>
      <c r="AO9" s="9">
        <v>78.472197635015306</v>
      </c>
      <c r="AP9" s="9">
        <v>93.798746388960595</v>
      </c>
      <c r="AQ9" s="9">
        <v>2327.0001085297699</v>
      </c>
      <c r="AR9" s="9">
        <v>4295.9997680544002</v>
      </c>
      <c r="AS9" s="9">
        <v>922.99996825803998</v>
      </c>
      <c r="AT9" s="9">
        <v>2567.0000149758298</v>
      </c>
      <c r="AU9" s="9">
        <v>1372.0000154060799</v>
      </c>
    </row>
    <row r="10" spans="1:47" x14ac:dyDescent="0.55000000000000004">
      <c r="A10">
        <v>62.856355264722403</v>
      </c>
      <c r="B10" s="9">
        <v>183844.072519298</v>
      </c>
      <c r="C10" s="9">
        <v>44122.5778363711</v>
      </c>
      <c r="D10" s="9">
        <v>37904.742645006001</v>
      </c>
      <c r="E10" s="9">
        <v>349.53155271795998</v>
      </c>
      <c r="F10" s="9">
        <v>10</v>
      </c>
      <c r="G10" s="9">
        <v>339.74654022085298</v>
      </c>
      <c r="H10" s="9">
        <v>3272.9380371725501</v>
      </c>
      <c r="I10" s="9">
        <v>278.52044671551698</v>
      </c>
      <c r="J10" s="9">
        <v>407.72590361554802</v>
      </c>
      <c r="K10" s="9">
        <v>451.74898341515302</v>
      </c>
      <c r="L10" s="9">
        <v>31.071209647237001</v>
      </c>
      <c r="M10" s="48">
        <v>6329.5565201836298</v>
      </c>
      <c r="N10" s="9">
        <v>155.21703997401801</v>
      </c>
      <c r="O10" s="9">
        <v>1242.0601964631501</v>
      </c>
      <c r="P10" s="9">
        <v>165.82819061849699</v>
      </c>
      <c r="Q10" s="9">
        <v>858.41751798704297</v>
      </c>
      <c r="R10" s="9">
        <v>175.892916828696</v>
      </c>
      <c r="S10" s="9">
        <v>2614.3851955458799</v>
      </c>
      <c r="T10" s="9">
        <v>132.547494290424</v>
      </c>
      <c r="U10" s="9">
        <v>10</v>
      </c>
      <c r="V10" s="9">
        <v>127.235691400514</v>
      </c>
      <c r="W10" s="9">
        <v>581.48731334689398</v>
      </c>
      <c r="X10" s="9">
        <v>10</v>
      </c>
      <c r="Y10" s="9">
        <v>433.06239012457303</v>
      </c>
      <c r="Z10" s="9">
        <v>10.003272848097801</v>
      </c>
      <c r="AA10" s="9">
        <v>10</v>
      </c>
      <c r="AB10" s="9">
        <v>48.445421828041603</v>
      </c>
      <c r="AC10" s="48">
        <v>10</v>
      </c>
      <c r="AD10" s="9">
        <v>1452.9654619655</v>
      </c>
      <c r="AE10" s="9">
        <v>575.09772165659399</v>
      </c>
      <c r="AF10" s="9">
        <v>211.225831392267</v>
      </c>
      <c r="AG10" s="9">
        <v>1820.84005582439</v>
      </c>
      <c r="AH10" s="9">
        <v>764.98278625376702</v>
      </c>
      <c r="AI10" s="9">
        <v>184.64018984615601</v>
      </c>
      <c r="AJ10" s="9">
        <v>2959.1609697435201</v>
      </c>
      <c r="AK10" s="48">
        <v>10</v>
      </c>
      <c r="AL10" s="9">
        <v>18957.89535137</v>
      </c>
      <c r="AM10" s="9">
        <v>103.95473875853401</v>
      </c>
      <c r="AN10" s="9">
        <v>145.71175239401899</v>
      </c>
      <c r="AO10" s="9">
        <v>78.472206969810401</v>
      </c>
      <c r="AP10" s="9">
        <v>93.798743766029304</v>
      </c>
      <c r="AQ10" s="9">
        <v>2327.00003249675</v>
      </c>
      <c r="AR10" s="9">
        <v>4296.0002368097703</v>
      </c>
      <c r="AS10" s="9">
        <v>922.99994500196101</v>
      </c>
      <c r="AT10" s="9">
        <v>2566.99995291301</v>
      </c>
      <c r="AU10" s="9">
        <v>1371.99999243449</v>
      </c>
    </row>
    <row r="11" spans="1:47" x14ac:dyDescent="0.55000000000000004">
      <c r="A11">
        <v>62.856355264721799</v>
      </c>
      <c r="B11" s="9">
        <v>183844.075620761</v>
      </c>
      <c r="C11" s="9">
        <v>44122.577615017901</v>
      </c>
      <c r="D11" s="9">
        <v>37904.743414142802</v>
      </c>
      <c r="E11" s="9">
        <v>349.53153889866002</v>
      </c>
      <c r="F11" s="9">
        <v>10</v>
      </c>
      <c r="G11" s="9">
        <v>339.74656946347301</v>
      </c>
      <c r="H11" s="9">
        <v>3272.9383543905201</v>
      </c>
      <c r="I11" s="9">
        <v>278.52043513230899</v>
      </c>
      <c r="J11" s="9">
        <v>407.72585564317001</v>
      </c>
      <c r="K11" s="9">
        <v>451.74904035119198</v>
      </c>
      <c r="L11" s="9">
        <v>31.071211736890799</v>
      </c>
      <c r="M11" s="48">
        <v>6329.5598229995903</v>
      </c>
      <c r="N11" s="9">
        <v>155.21704106259099</v>
      </c>
      <c r="O11" s="9">
        <v>1242.06029570755</v>
      </c>
      <c r="P11" s="9">
        <v>165.828188242811</v>
      </c>
      <c r="Q11" s="9">
        <v>858.41752552821094</v>
      </c>
      <c r="R11" s="9">
        <v>175.89293158617599</v>
      </c>
      <c r="S11" s="9">
        <v>2614.3851918329001</v>
      </c>
      <c r="T11" s="9">
        <v>132.54747999679299</v>
      </c>
      <c r="U11" s="9">
        <v>10</v>
      </c>
      <c r="V11" s="9">
        <v>127.235694615817</v>
      </c>
      <c r="W11" s="9">
        <v>581.48732588406995</v>
      </c>
      <c r="X11" s="9">
        <v>10</v>
      </c>
      <c r="Y11" s="9">
        <v>433.06228501639498</v>
      </c>
      <c r="Z11" s="9">
        <v>10.003179454510301</v>
      </c>
      <c r="AA11" s="9">
        <v>10</v>
      </c>
      <c r="AB11" s="9">
        <v>48.445492173965398</v>
      </c>
      <c r="AC11" s="48">
        <v>10</v>
      </c>
      <c r="AD11" s="9">
        <v>1452.96546491859</v>
      </c>
      <c r="AE11" s="9">
        <v>575.09770038862496</v>
      </c>
      <c r="AF11" s="9">
        <v>211.22588593424101</v>
      </c>
      <c r="AG11" s="9">
        <v>1820.8402446359901</v>
      </c>
      <c r="AH11" s="9">
        <v>764.982738336387</v>
      </c>
      <c r="AI11" s="9">
        <v>184.64018680145799</v>
      </c>
      <c r="AJ11" s="9">
        <v>2959.16082456817</v>
      </c>
      <c r="AK11" s="48">
        <v>10</v>
      </c>
      <c r="AL11" s="9">
        <v>18957.895432879301</v>
      </c>
      <c r="AM11" s="9">
        <v>103.954743287791</v>
      </c>
      <c r="AN11" s="9">
        <v>145.71175283564699</v>
      </c>
      <c r="AO11" s="9">
        <v>78.472205448433897</v>
      </c>
      <c r="AP11" s="9">
        <v>93.798746864269404</v>
      </c>
      <c r="AQ11" s="9">
        <v>2327.00005131024</v>
      </c>
      <c r="AR11" s="9">
        <v>4295.9999485965</v>
      </c>
      <c r="AS11" s="9">
        <v>923.00002630414497</v>
      </c>
      <c r="AT11" s="9">
        <v>2566.9999901476999</v>
      </c>
      <c r="AU11" s="9">
        <v>1371.9999999362101</v>
      </c>
    </row>
    <row r="12" spans="1:47" x14ac:dyDescent="0.55000000000000004">
      <c r="A12">
        <v>62.856355264721302</v>
      </c>
      <c r="B12" s="9">
        <v>183844.077443371</v>
      </c>
      <c r="C12" s="9">
        <v>44122.577222521402</v>
      </c>
      <c r="D12" s="9">
        <v>37904.742229138799</v>
      </c>
      <c r="E12" s="9">
        <v>349.53155591418101</v>
      </c>
      <c r="F12" s="9">
        <v>10</v>
      </c>
      <c r="G12" s="9">
        <v>339.74650294950698</v>
      </c>
      <c r="H12" s="9">
        <v>3272.9380129941801</v>
      </c>
      <c r="I12" s="9">
        <v>278.52039666653599</v>
      </c>
      <c r="J12" s="9">
        <v>407.725763408121</v>
      </c>
      <c r="K12" s="9">
        <v>451.74892215784098</v>
      </c>
      <c r="L12" s="9">
        <v>31.071203959844201</v>
      </c>
      <c r="M12" s="48">
        <v>6329.5567146748699</v>
      </c>
      <c r="N12" s="9">
        <v>155.21704185826999</v>
      </c>
      <c r="O12" s="9">
        <v>1242.0601951633901</v>
      </c>
      <c r="P12" s="9">
        <v>165.82818857710299</v>
      </c>
      <c r="Q12" s="9">
        <v>858.41752019692797</v>
      </c>
      <c r="R12" s="9">
        <v>175.89292437979199</v>
      </c>
      <c r="S12" s="9">
        <v>2614.3851932851599</v>
      </c>
      <c r="T12" s="9">
        <v>132.54749102510101</v>
      </c>
      <c r="U12" s="9">
        <v>10.0000000000111</v>
      </c>
      <c r="V12" s="9">
        <v>127.235664029402</v>
      </c>
      <c r="W12" s="9">
        <v>581.48729987120601</v>
      </c>
      <c r="X12" s="9">
        <v>10</v>
      </c>
      <c r="Y12" s="9">
        <v>433.06220512201998</v>
      </c>
      <c r="Z12" s="9">
        <v>10.003189307418101</v>
      </c>
      <c r="AA12" s="9">
        <v>10</v>
      </c>
      <c r="AB12" s="9">
        <v>48.445474242550503</v>
      </c>
      <c r="AC12" s="48">
        <v>10</v>
      </c>
      <c r="AD12" s="9">
        <v>1452.9654275068101</v>
      </c>
      <c r="AE12" s="9">
        <v>575.09683651412695</v>
      </c>
      <c r="AF12" s="9">
        <v>211.22589715074801</v>
      </c>
      <c r="AG12" s="9">
        <v>1820.8402333029301</v>
      </c>
      <c r="AH12" s="9">
        <v>764.98246271047401</v>
      </c>
      <c r="AI12" s="9">
        <v>184.640126514256</v>
      </c>
      <c r="AJ12" s="9">
        <v>2959.1609308893298</v>
      </c>
      <c r="AK12" s="48">
        <v>10</v>
      </c>
      <c r="AL12" s="9">
        <v>18957.895366205899</v>
      </c>
      <c r="AM12" s="9">
        <v>103.954720036523</v>
      </c>
      <c r="AN12" s="9">
        <v>145.71172830151099</v>
      </c>
      <c r="AO12" s="9">
        <v>78.472201935891107</v>
      </c>
      <c r="AP12" s="9">
        <v>93.798748117622793</v>
      </c>
      <c r="AQ12" s="9">
        <v>2327.0001249048901</v>
      </c>
      <c r="AR12" s="9">
        <v>4296.0001547213897</v>
      </c>
      <c r="AS12" s="9">
        <v>922.99999712809597</v>
      </c>
      <c r="AT12" s="9">
        <v>2566.9999788917698</v>
      </c>
      <c r="AU12" s="9">
        <v>1372.0000671973301</v>
      </c>
    </row>
    <row r="13" spans="1:47" x14ac:dyDescent="0.55000000000000004">
      <c r="A13">
        <v>62.856355264722801</v>
      </c>
      <c r="B13" s="9">
        <v>183844.07639792099</v>
      </c>
      <c r="C13" s="9">
        <v>44122.577658426701</v>
      </c>
      <c r="D13" s="9">
        <v>37904.7422541161</v>
      </c>
      <c r="E13" s="9">
        <v>349.53154959874098</v>
      </c>
      <c r="F13" s="9">
        <v>10</v>
      </c>
      <c r="G13" s="9">
        <v>339.74659023000999</v>
      </c>
      <c r="H13" s="9">
        <v>3272.9380456997401</v>
      </c>
      <c r="I13" s="9">
        <v>278.52045987436497</v>
      </c>
      <c r="J13" s="9">
        <v>407.72586460858099</v>
      </c>
      <c r="K13" s="9">
        <v>451.749040210761</v>
      </c>
      <c r="L13" s="9">
        <v>31.071213383739501</v>
      </c>
      <c r="M13" s="48">
        <v>6329.55955179802</v>
      </c>
      <c r="N13" s="9">
        <v>155.217039453897</v>
      </c>
      <c r="O13" s="9">
        <v>1242.0602051952701</v>
      </c>
      <c r="P13" s="9">
        <v>165.82817890996</v>
      </c>
      <c r="Q13" s="9">
        <v>858.41754083554497</v>
      </c>
      <c r="R13" s="9">
        <v>175.89293900494701</v>
      </c>
      <c r="S13" s="9">
        <v>2614.3851930239398</v>
      </c>
      <c r="T13" s="9">
        <v>132.54750563880501</v>
      </c>
      <c r="U13" s="9">
        <v>10</v>
      </c>
      <c r="V13" s="9">
        <v>127.235707970105</v>
      </c>
      <c r="W13" s="9">
        <v>581.48732661536701</v>
      </c>
      <c r="X13" s="9">
        <v>10</v>
      </c>
      <c r="Y13" s="9">
        <v>433.06235134624598</v>
      </c>
      <c r="Z13" s="9">
        <v>10.0033246576827</v>
      </c>
      <c r="AA13" s="9">
        <v>10</v>
      </c>
      <c r="AB13" s="9">
        <v>48.445362842988203</v>
      </c>
      <c r="AC13" s="48">
        <v>10</v>
      </c>
      <c r="AD13" s="9">
        <v>1452.9653464076</v>
      </c>
      <c r="AE13" s="9">
        <v>575.09754815385304</v>
      </c>
      <c r="AF13" s="9">
        <v>211.22589080303001</v>
      </c>
      <c r="AG13" s="9">
        <v>1820.84009318075</v>
      </c>
      <c r="AH13" s="9">
        <v>764.98264402639199</v>
      </c>
      <c r="AI13" s="9">
        <v>184.640162102967</v>
      </c>
      <c r="AJ13" s="9">
        <v>2959.1608212419301</v>
      </c>
      <c r="AK13" s="48">
        <v>10</v>
      </c>
      <c r="AL13" s="9">
        <v>18957.895444609199</v>
      </c>
      <c r="AM13" s="9">
        <v>103.95472565334001</v>
      </c>
      <c r="AN13" s="9">
        <v>145.71174199932</v>
      </c>
      <c r="AO13" s="9">
        <v>78.472199149434701</v>
      </c>
      <c r="AP13" s="9">
        <v>93.798740522623405</v>
      </c>
      <c r="AQ13" s="9">
        <v>2327.0001385791402</v>
      </c>
      <c r="AR13" s="9">
        <v>4295.9999909741</v>
      </c>
      <c r="AS13" s="9">
        <v>923.000025593337</v>
      </c>
      <c r="AT13" s="9">
        <v>2567.0000149999501</v>
      </c>
      <c r="AU13" s="9">
        <v>1371.9999857620201</v>
      </c>
    </row>
    <row r="14" spans="1:47" x14ac:dyDescent="0.55000000000000004">
      <c r="A14">
        <v>62.856355264722701</v>
      </c>
      <c r="B14" s="9">
        <v>183844.07606947399</v>
      </c>
      <c r="C14" s="9">
        <v>44122.577641728698</v>
      </c>
      <c r="D14" s="9">
        <v>37904.742958407398</v>
      </c>
      <c r="E14" s="9">
        <v>349.53154423236703</v>
      </c>
      <c r="F14" s="9">
        <v>10</v>
      </c>
      <c r="G14" s="9">
        <v>339.746633226705</v>
      </c>
      <c r="H14" s="9">
        <v>3272.93799282176</v>
      </c>
      <c r="I14" s="9">
        <v>278.52049283514702</v>
      </c>
      <c r="J14" s="9">
        <v>407.72596802454399</v>
      </c>
      <c r="K14" s="9">
        <v>451.74908448545699</v>
      </c>
      <c r="L14" s="9">
        <v>31.0712148272532</v>
      </c>
      <c r="M14" s="48">
        <v>3509.2083069155401</v>
      </c>
      <c r="N14" s="9">
        <v>155.21704166542699</v>
      </c>
      <c r="O14" s="9">
        <v>1242.06022714202</v>
      </c>
      <c r="P14" s="9">
        <v>165.82818521372201</v>
      </c>
      <c r="Q14" s="9">
        <v>858.41750897342195</v>
      </c>
      <c r="R14" s="9">
        <v>175.89292391055599</v>
      </c>
      <c r="S14" s="9">
        <v>2614.3852192323102</v>
      </c>
      <c r="T14" s="9">
        <v>132.547502670852</v>
      </c>
      <c r="U14" s="9">
        <v>10</v>
      </c>
      <c r="V14" s="9">
        <v>127.23571155038501</v>
      </c>
      <c r="W14" s="9">
        <v>581.48734548242498</v>
      </c>
      <c r="X14" s="9">
        <v>10</v>
      </c>
      <c r="Y14" s="9">
        <v>433.06239803196002</v>
      </c>
      <c r="Z14" s="9">
        <v>10.003287073713199</v>
      </c>
      <c r="AA14" s="9">
        <v>10</v>
      </c>
      <c r="AB14" s="9">
        <v>48.445409454986297</v>
      </c>
      <c r="AC14" s="48">
        <v>10</v>
      </c>
      <c r="AD14" s="9">
        <v>1452.96544673162</v>
      </c>
      <c r="AE14" s="9">
        <v>575.09794160700596</v>
      </c>
      <c r="AF14" s="9">
        <v>211.22586748828601</v>
      </c>
      <c r="AG14" s="9">
        <v>1820.8399261254699</v>
      </c>
      <c r="AH14" s="9">
        <v>764.98277724125603</v>
      </c>
      <c r="AI14" s="9">
        <v>184.64020928408399</v>
      </c>
      <c r="AJ14" s="9">
        <v>2959.1609397410398</v>
      </c>
      <c r="AK14" s="48">
        <v>2830.3467180094499</v>
      </c>
      <c r="AL14" s="9">
        <v>18957.895263335999</v>
      </c>
      <c r="AM14" s="9">
        <v>103.954733902938</v>
      </c>
      <c r="AN14" s="9">
        <v>145.71175296867199</v>
      </c>
      <c r="AO14" s="9">
        <v>78.472204321755299</v>
      </c>
      <c r="AP14" s="9">
        <v>93.798738476312096</v>
      </c>
      <c r="AQ14" s="9">
        <v>2326.9999250464698</v>
      </c>
      <c r="AR14" s="9">
        <v>4295.9998273001802</v>
      </c>
      <c r="AS14" s="9">
        <v>923.00001662149702</v>
      </c>
      <c r="AT14" s="9">
        <v>2567.00013601195</v>
      </c>
      <c r="AU14" s="9">
        <v>1371.99997090082</v>
      </c>
    </row>
    <row r="15" spans="1:47" x14ac:dyDescent="0.55000000000000004">
      <c r="A15">
        <v>62.856355264723497</v>
      </c>
      <c r="B15" s="9">
        <v>183844.07517540301</v>
      </c>
      <c r="C15" s="9">
        <v>44122.577438095497</v>
      </c>
      <c r="D15" s="9">
        <v>37904.742850401301</v>
      </c>
      <c r="E15" s="9">
        <v>349.53153450732498</v>
      </c>
      <c r="F15" s="9">
        <v>10</v>
      </c>
      <c r="G15" s="9">
        <v>339.746735244474</v>
      </c>
      <c r="H15" s="9">
        <v>3272.9377026472498</v>
      </c>
      <c r="I15" s="9">
        <v>278.52056587231402</v>
      </c>
      <c r="J15" s="9">
        <v>407.72603750221202</v>
      </c>
      <c r="K15" s="9">
        <v>451.74926338960603</v>
      </c>
      <c r="L15" s="9">
        <v>31.0712168005529</v>
      </c>
      <c r="M15" s="48">
        <v>6329.5512671318102</v>
      </c>
      <c r="N15" s="9">
        <v>155.217046809132</v>
      </c>
      <c r="O15" s="9">
        <v>1242.0602229834101</v>
      </c>
      <c r="P15" s="9">
        <v>165.82818469834601</v>
      </c>
      <c r="Q15" s="9">
        <v>858.41750676886204</v>
      </c>
      <c r="R15" s="9">
        <v>175.89295146660299</v>
      </c>
      <c r="S15" s="9">
        <v>2614.3851936266001</v>
      </c>
      <c r="T15" s="9">
        <v>132.54751264894699</v>
      </c>
      <c r="U15" s="9">
        <v>10</v>
      </c>
      <c r="V15" s="9">
        <v>127.23575693338</v>
      </c>
      <c r="W15" s="9">
        <v>581.48737592769999</v>
      </c>
      <c r="X15" s="9">
        <v>10</v>
      </c>
      <c r="Y15" s="9">
        <v>433.06245930306602</v>
      </c>
      <c r="Z15" s="9">
        <v>10.0033441106388</v>
      </c>
      <c r="AA15" s="9">
        <v>10</v>
      </c>
      <c r="AB15" s="9">
        <v>48.445357056319899</v>
      </c>
      <c r="AC15" s="48">
        <v>10</v>
      </c>
      <c r="AD15" s="9">
        <v>1452.96548649295</v>
      </c>
      <c r="AE15" s="9">
        <v>575.09767571302905</v>
      </c>
      <c r="AF15" s="9">
        <v>211.225755783463</v>
      </c>
      <c r="AG15" s="9">
        <v>1820.8400777009599</v>
      </c>
      <c r="AH15" s="9">
        <v>764.98269501914604</v>
      </c>
      <c r="AI15" s="9">
        <v>184.640195102901</v>
      </c>
      <c r="AJ15" s="9">
        <v>2959.16118565445</v>
      </c>
      <c r="AK15" s="48">
        <v>10</v>
      </c>
      <c r="AL15" s="9">
        <v>18957.895635000699</v>
      </c>
      <c r="AM15" s="9">
        <v>103.95473475544</v>
      </c>
      <c r="AN15" s="9">
        <v>145.71173419565699</v>
      </c>
      <c r="AO15" s="9">
        <v>78.472194191892001</v>
      </c>
      <c r="AP15" s="9">
        <v>93.798740044447698</v>
      </c>
      <c r="AQ15" s="9">
        <v>2327.00011564127</v>
      </c>
      <c r="AR15" s="9">
        <v>4296.0001606897604</v>
      </c>
      <c r="AS15" s="9">
        <v>923.00001077106799</v>
      </c>
      <c r="AT15" s="9">
        <v>2567.0000562927698</v>
      </c>
      <c r="AU15" s="9">
        <v>1371.99998775571</v>
      </c>
    </row>
    <row r="16" spans="1:47" x14ac:dyDescent="0.55000000000000004">
      <c r="A16">
        <v>62.856355264723497</v>
      </c>
      <c r="B16" s="9">
        <v>183844.07446536899</v>
      </c>
      <c r="C16" s="9">
        <v>44122.576865935996</v>
      </c>
      <c r="D16" s="9">
        <v>37904.742356939198</v>
      </c>
      <c r="E16" s="9">
        <v>349.53154610296099</v>
      </c>
      <c r="F16" s="9">
        <v>10</v>
      </c>
      <c r="G16" s="9">
        <v>339.74669931884699</v>
      </c>
      <c r="H16" s="9">
        <v>3272.9378976298299</v>
      </c>
      <c r="I16" s="9">
        <v>278.52053436473301</v>
      </c>
      <c r="J16" s="9">
        <v>407.72599490628897</v>
      </c>
      <c r="K16" s="9">
        <v>451.74919266114603</v>
      </c>
      <c r="L16" s="9">
        <v>31.071212955705299</v>
      </c>
      <c r="M16" s="48">
        <v>6329.5551556003002</v>
      </c>
      <c r="N16" s="9">
        <v>155.21705510894</v>
      </c>
      <c r="O16" s="9">
        <v>1242.06024931908</v>
      </c>
      <c r="P16" s="9">
        <v>165.828183642065</v>
      </c>
      <c r="Q16" s="9">
        <v>858.41750523101996</v>
      </c>
      <c r="R16" s="9">
        <v>175.892940085172</v>
      </c>
      <c r="S16" s="9">
        <v>2614.3851775953599</v>
      </c>
      <c r="T16" s="9">
        <v>132.54750108220301</v>
      </c>
      <c r="U16" s="9">
        <v>10</v>
      </c>
      <c r="V16" s="9">
        <v>127.235738606316</v>
      </c>
      <c r="W16" s="9">
        <v>581.48736137744095</v>
      </c>
      <c r="X16" s="9">
        <v>10</v>
      </c>
      <c r="Y16" s="9">
        <v>433.062427058656</v>
      </c>
      <c r="Z16" s="9">
        <v>10.003353957485899</v>
      </c>
      <c r="AA16" s="9">
        <v>10</v>
      </c>
      <c r="AB16" s="9">
        <v>48.445341169703198</v>
      </c>
      <c r="AC16" s="48">
        <v>10</v>
      </c>
      <c r="AD16" s="9">
        <v>1452.9654585319099</v>
      </c>
      <c r="AE16" s="9">
        <v>575.09787283509002</v>
      </c>
      <c r="AF16" s="9">
        <v>211.22584063616</v>
      </c>
      <c r="AG16" s="9">
        <v>1820.84012204289</v>
      </c>
      <c r="AH16" s="9">
        <v>764.98271574251896</v>
      </c>
      <c r="AI16" s="9">
        <v>184.64019392199299</v>
      </c>
      <c r="AJ16" s="9">
        <v>2959.1609528845402</v>
      </c>
      <c r="AK16" s="48">
        <v>10</v>
      </c>
      <c r="AL16" s="9">
        <v>18957.8952878821</v>
      </c>
      <c r="AM16" s="9">
        <v>103.954725245329</v>
      </c>
      <c r="AN16" s="9">
        <v>145.711728159448</v>
      </c>
      <c r="AO16" s="9">
        <v>78.472199835073695</v>
      </c>
      <c r="AP16" s="9">
        <v>93.798738418579902</v>
      </c>
      <c r="AQ16" s="9">
        <v>2327.0000774005898</v>
      </c>
      <c r="AR16" s="9">
        <v>4295.9998072178096</v>
      </c>
      <c r="AS16" s="9">
        <v>922.99999344803098</v>
      </c>
      <c r="AT16" s="9">
        <v>2567.0000110077899</v>
      </c>
      <c r="AU16" s="9">
        <v>1372.0000266601501</v>
      </c>
    </row>
    <row r="17" spans="1:47" x14ac:dyDescent="0.55000000000000004">
      <c r="A17">
        <v>62.856355264719198</v>
      </c>
      <c r="B17" s="9">
        <v>183844.075237532</v>
      </c>
      <c r="C17" s="9">
        <v>44122.577456106897</v>
      </c>
      <c r="D17" s="9">
        <v>37904.742567630798</v>
      </c>
      <c r="E17" s="9">
        <v>349.53153824217998</v>
      </c>
      <c r="F17" s="9">
        <v>10</v>
      </c>
      <c r="G17" s="9">
        <v>339.74641598485999</v>
      </c>
      <c r="H17" s="9">
        <v>3272.9375576499101</v>
      </c>
      <c r="I17" s="9">
        <v>278.520328797611</v>
      </c>
      <c r="J17" s="9">
        <v>407.72572495013401</v>
      </c>
      <c r="K17" s="9">
        <v>451.74880452078901</v>
      </c>
      <c r="L17" s="9">
        <v>31.071204458139</v>
      </c>
      <c r="M17" s="48">
        <v>6329.5540528957799</v>
      </c>
      <c r="N17" s="9">
        <v>155.21704741259401</v>
      </c>
      <c r="O17" s="9">
        <v>1242.06018477463</v>
      </c>
      <c r="P17" s="9">
        <v>165.828189538006</v>
      </c>
      <c r="Q17" s="9">
        <v>858.41749681881004</v>
      </c>
      <c r="R17" s="9">
        <v>175.89286395494099</v>
      </c>
      <c r="S17" s="9">
        <v>2614.3851951505899</v>
      </c>
      <c r="T17" s="9">
        <v>132.54742077803701</v>
      </c>
      <c r="U17" s="9">
        <v>10</v>
      </c>
      <c r="V17" s="9">
        <v>127.23559552662999</v>
      </c>
      <c r="W17" s="9">
        <v>581.48720062887503</v>
      </c>
      <c r="X17" s="9">
        <v>10</v>
      </c>
      <c r="Y17" s="9">
        <v>433.06201028267202</v>
      </c>
      <c r="Z17" s="9">
        <v>10.0028937426867</v>
      </c>
      <c r="AA17" s="9">
        <v>10</v>
      </c>
      <c r="AB17" s="9">
        <v>48.445739368858597</v>
      </c>
      <c r="AC17" s="48">
        <v>10</v>
      </c>
      <c r="AD17" s="9">
        <v>1452.96542463738</v>
      </c>
      <c r="AE17" s="9">
        <v>575.09702527201205</v>
      </c>
      <c r="AF17" s="9">
        <v>211.226127007777</v>
      </c>
      <c r="AG17" s="9">
        <v>1820.84038211802</v>
      </c>
      <c r="AH17" s="9">
        <v>764.98262767385199</v>
      </c>
      <c r="AI17" s="9">
        <v>184.640157242708</v>
      </c>
      <c r="AJ17" s="9">
        <v>2959.1609555544501</v>
      </c>
      <c r="AK17" s="48">
        <v>10</v>
      </c>
      <c r="AL17" s="9">
        <v>18957.895171614498</v>
      </c>
      <c r="AM17" s="9">
        <v>103.954736550649</v>
      </c>
      <c r="AN17" s="9">
        <v>145.71175038421299</v>
      </c>
      <c r="AO17" s="9">
        <v>78.4722026578807</v>
      </c>
      <c r="AP17" s="9">
        <v>93.798742346039205</v>
      </c>
      <c r="AQ17" s="9">
        <v>2326.99997531589</v>
      </c>
      <c r="AR17" s="9">
        <v>4296.0000926441999</v>
      </c>
      <c r="AS17" s="9">
        <v>922.99996301742499</v>
      </c>
      <c r="AT17" s="9">
        <v>2566.99992482886</v>
      </c>
      <c r="AU17" s="9">
        <v>1372.00000792674</v>
      </c>
    </row>
    <row r="18" spans="1:47" x14ac:dyDescent="0.55000000000000004">
      <c r="A18">
        <v>62.8563552647229</v>
      </c>
      <c r="B18" s="9">
        <v>183844.074789898</v>
      </c>
      <c r="C18" s="9">
        <v>44122.577185488</v>
      </c>
      <c r="D18" s="9">
        <v>37904.742875990603</v>
      </c>
      <c r="E18" s="9">
        <v>349.53153240570299</v>
      </c>
      <c r="F18" s="9">
        <v>10</v>
      </c>
      <c r="G18" s="9">
        <v>339.74666717439402</v>
      </c>
      <c r="H18" s="9">
        <v>3272.9377214200499</v>
      </c>
      <c r="I18" s="9">
        <v>278.52051963445803</v>
      </c>
      <c r="J18" s="9">
        <v>407.72594205680701</v>
      </c>
      <c r="K18" s="9">
        <v>451.74910821028902</v>
      </c>
      <c r="L18" s="9">
        <v>31.0712095171275</v>
      </c>
      <c r="M18" s="48">
        <v>6329.5540034139303</v>
      </c>
      <c r="N18" s="9">
        <v>155.21704412024201</v>
      </c>
      <c r="O18" s="9">
        <v>1242.0601897627</v>
      </c>
      <c r="P18" s="9">
        <v>165.82818970816501</v>
      </c>
      <c r="Q18" s="9">
        <v>858.41752538019796</v>
      </c>
      <c r="R18" s="9">
        <v>175.892954617481</v>
      </c>
      <c r="S18" s="9">
        <v>2614.3852186225099</v>
      </c>
      <c r="T18" s="9">
        <v>132.547511137903</v>
      </c>
      <c r="U18" s="9">
        <v>10</v>
      </c>
      <c r="V18" s="9">
        <v>127.23572595986499</v>
      </c>
      <c r="W18" s="9">
        <v>581.48736930448001</v>
      </c>
      <c r="X18" s="9">
        <v>10</v>
      </c>
      <c r="Y18" s="9">
        <v>433.06240550523199</v>
      </c>
      <c r="Z18" s="9">
        <v>10.0033101737023</v>
      </c>
      <c r="AA18" s="9">
        <v>10</v>
      </c>
      <c r="AB18" s="9">
        <v>48.445384466894197</v>
      </c>
      <c r="AC18" s="48">
        <v>10</v>
      </c>
      <c r="AD18" s="9">
        <v>1452.9654820814401</v>
      </c>
      <c r="AE18" s="9">
        <v>575.09791422339504</v>
      </c>
      <c r="AF18" s="9">
        <v>211.22578779613099</v>
      </c>
      <c r="AG18" s="9">
        <v>1820.8401207116201</v>
      </c>
      <c r="AH18" s="9">
        <v>764.98263188826104</v>
      </c>
      <c r="AI18" s="9">
        <v>184.64019489866899</v>
      </c>
      <c r="AJ18" s="9">
        <v>2959.1609285458899</v>
      </c>
      <c r="AK18" s="48">
        <v>10</v>
      </c>
      <c r="AL18" s="9">
        <v>18957.895327775601</v>
      </c>
      <c r="AM18" s="9">
        <v>103.954732040696</v>
      </c>
      <c r="AN18" s="9">
        <v>145.71174451744801</v>
      </c>
      <c r="AO18" s="9">
        <v>78.472203553057895</v>
      </c>
      <c r="AP18" s="9">
        <v>93.798755600718806</v>
      </c>
      <c r="AQ18" s="9">
        <v>2327.0000056454801</v>
      </c>
      <c r="AR18" s="9">
        <v>4295.9997686450697</v>
      </c>
      <c r="AS18" s="9">
        <v>923.00005208457196</v>
      </c>
      <c r="AT18" s="9">
        <v>2566.99998842385</v>
      </c>
      <c r="AU18" s="9">
        <v>1372.0000356118701</v>
      </c>
    </row>
    <row r="19" spans="1:47" x14ac:dyDescent="0.55000000000000004">
      <c r="A19">
        <v>62.856355264723298</v>
      </c>
      <c r="B19" s="9">
        <v>183844.07363406799</v>
      </c>
      <c r="C19" s="9">
        <v>44122.577113920401</v>
      </c>
      <c r="D19" s="9">
        <v>37904.742330772198</v>
      </c>
      <c r="E19" s="9">
        <v>349.53152976306899</v>
      </c>
      <c r="F19" s="9">
        <v>10</v>
      </c>
      <c r="G19" s="9">
        <v>339.74660257124799</v>
      </c>
      <c r="H19" s="9">
        <v>3272.9379058363502</v>
      </c>
      <c r="I19" s="9">
        <v>278.52047632804999</v>
      </c>
      <c r="J19" s="9">
        <v>407.72590926651299</v>
      </c>
      <c r="K19" s="9">
        <v>451.74906034747102</v>
      </c>
      <c r="L19" s="9">
        <v>31.071208551071798</v>
      </c>
      <c r="M19" s="48">
        <v>6329.5548964013396</v>
      </c>
      <c r="N19" s="9">
        <v>155.21704901093</v>
      </c>
      <c r="O19" s="9">
        <v>1242.0602073114001</v>
      </c>
      <c r="P19" s="9">
        <v>165.82818603824001</v>
      </c>
      <c r="Q19" s="9">
        <v>858.417525405844</v>
      </c>
      <c r="R19" s="9">
        <v>175.89293989553099</v>
      </c>
      <c r="S19" s="9">
        <v>2614.3852129779202</v>
      </c>
      <c r="T19" s="9">
        <v>132.54752509998499</v>
      </c>
      <c r="U19" s="9">
        <v>10</v>
      </c>
      <c r="V19" s="9">
        <v>127.23571516848</v>
      </c>
      <c r="W19" s="9">
        <v>581.487354267358</v>
      </c>
      <c r="X19" s="9">
        <v>10</v>
      </c>
      <c r="Y19" s="9">
        <v>433.06239900484002</v>
      </c>
      <c r="Z19" s="9">
        <v>10.0033773572593</v>
      </c>
      <c r="AA19" s="9">
        <v>10</v>
      </c>
      <c r="AB19" s="9">
        <v>48.4453195148741</v>
      </c>
      <c r="AC19" s="48">
        <v>10</v>
      </c>
      <c r="AD19" s="9">
        <v>1452.9654298618</v>
      </c>
      <c r="AE19" s="9">
        <v>575.09792090493897</v>
      </c>
      <c r="AF19" s="9">
        <v>211.22581186442099</v>
      </c>
      <c r="AG19" s="9">
        <v>1820.8400536869699</v>
      </c>
      <c r="AH19" s="9">
        <v>764.98261973307797</v>
      </c>
      <c r="AI19" s="9">
        <v>184.64015868662699</v>
      </c>
      <c r="AJ19" s="9">
        <v>2959.16084091025</v>
      </c>
      <c r="AK19" s="48">
        <v>10</v>
      </c>
      <c r="AL19" s="9">
        <v>18957.8952400081</v>
      </c>
      <c r="AM19" s="9">
        <v>103.95473821025401</v>
      </c>
      <c r="AN19" s="9">
        <v>145.71174540797901</v>
      </c>
      <c r="AO19" s="9">
        <v>78.472208311414406</v>
      </c>
      <c r="AP19" s="9">
        <v>93.798745158817695</v>
      </c>
      <c r="AQ19" s="9">
        <v>2326.9999735664801</v>
      </c>
      <c r="AR19" s="9">
        <v>4295.9998645513097</v>
      </c>
      <c r="AS19" s="9">
        <v>923.00000209704899</v>
      </c>
      <c r="AT19" s="9">
        <v>2566.99995849379</v>
      </c>
      <c r="AU19" s="9">
        <v>1372.0000169248699</v>
      </c>
    </row>
    <row r="20" spans="1:47" x14ac:dyDescent="0.55000000000000004">
      <c r="A20">
        <v>62.856355264722502</v>
      </c>
      <c r="B20" s="9">
        <v>183844.07279315701</v>
      </c>
      <c r="C20" s="9">
        <v>44122.5777545276</v>
      </c>
      <c r="D20" s="9">
        <v>37904.742301091203</v>
      </c>
      <c r="E20" s="9">
        <v>349.53153824682698</v>
      </c>
      <c r="F20" s="9">
        <v>10</v>
      </c>
      <c r="G20" s="9">
        <v>339.74666090240601</v>
      </c>
      <c r="H20" s="9">
        <v>3272.9377060873599</v>
      </c>
      <c r="I20" s="9">
        <v>278.52051601559401</v>
      </c>
      <c r="J20" s="9">
        <v>407.72598760284302</v>
      </c>
      <c r="K20" s="9">
        <v>451.74911688775597</v>
      </c>
      <c r="L20" s="9">
        <v>31.071214894896599</v>
      </c>
      <c r="M20" s="48">
        <v>6329.5532931816197</v>
      </c>
      <c r="N20" s="9">
        <v>155.21705317429499</v>
      </c>
      <c r="O20" s="9">
        <v>1242.0602668034801</v>
      </c>
      <c r="P20" s="9">
        <v>165.82818749748401</v>
      </c>
      <c r="Q20" s="9">
        <v>858.41753343380503</v>
      </c>
      <c r="R20" s="9">
        <v>175.892935713556</v>
      </c>
      <c r="S20" s="9">
        <v>2614.3851974238</v>
      </c>
      <c r="T20" s="9">
        <v>132.54749520043899</v>
      </c>
      <c r="U20" s="9">
        <v>10</v>
      </c>
      <c r="V20" s="9">
        <v>127.235715355358</v>
      </c>
      <c r="W20" s="9">
        <v>581.48736543059397</v>
      </c>
      <c r="X20" s="9">
        <v>10</v>
      </c>
      <c r="Y20" s="9">
        <v>433.062407909814</v>
      </c>
      <c r="Z20" s="9">
        <v>10.0032534673692</v>
      </c>
      <c r="AA20" s="9">
        <v>10</v>
      </c>
      <c r="AB20" s="9">
        <v>48.445439552036802</v>
      </c>
      <c r="AC20" s="48">
        <v>10</v>
      </c>
      <c r="AD20" s="9">
        <v>1452.9654446480299</v>
      </c>
      <c r="AE20" s="9">
        <v>575.09742316239397</v>
      </c>
      <c r="AF20" s="9">
        <v>211.22583482129801</v>
      </c>
      <c r="AG20" s="9">
        <v>1820.84019482399</v>
      </c>
      <c r="AH20" s="9">
        <v>764.98275254829696</v>
      </c>
      <c r="AI20" s="9">
        <v>184.640197623912</v>
      </c>
      <c r="AJ20" s="9">
        <v>2959.1609439086901</v>
      </c>
      <c r="AK20" s="48">
        <v>10</v>
      </c>
      <c r="AL20" s="9">
        <v>18957.8952479611</v>
      </c>
      <c r="AM20" s="9">
        <v>103.954735562255</v>
      </c>
      <c r="AN20" s="9">
        <v>145.71174275916999</v>
      </c>
      <c r="AO20" s="9">
        <v>78.472207082331806</v>
      </c>
      <c r="AP20" s="9">
        <v>93.798740966435702</v>
      </c>
      <c r="AQ20" s="9">
        <v>2327.0000610039601</v>
      </c>
      <c r="AR20" s="9">
        <v>4296.0002558820697</v>
      </c>
      <c r="AS20" s="9">
        <v>922.99999591906999</v>
      </c>
      <c r="AT20" s="9">
        <v>2567.0000845610198</v>
      </c>
      <c r="AU20" s="9">
        <v>1371.99998231835</v>
      </c>
    </row>
    <row r="21" spans="1:47" x14ac:dyDescent="0.55000000000000004">
      <c r="A21">
        <v>62.856355264721799</v>
      </c>
      <c r="B21" s="9">
        <v>183844.07293754499</v>
      </c>
      <c r="C21" s="9">
        <v>44122.577083117103</v>
      </c>
      <c r="D21" s="9">
        <v>37904.741660954001</v>
      </c>
      <c r="E21" s="9">
        <v>349.53153153148702</v>
      </c>
      <c r="F21" s="9">
        <v>10</v>
      </c>
      <c r="G21" s="9">
        <v>339.74654412695497</v>
      </c>
      <c r="H21" s="9">
        <v>3272.9378611248399</v>
      </c>
      <c r="I21" s="9">
        <v>278.520426892648</v>
      </c>
      <c r="J21" s="9">
        <v>407.72584066948502</v>
      </c>
      <c r="K21" s="9">
        <v>451.74899412249698</v>
      </c>
      <c r="L21" s="9">
        <v>31.071214945602499</v>
      </c>
      <c r="M21" s="48">
        <v>3289.24062073097</v>
      </c>
      <c r="N21" s="9">
        <v>155.21705344185301</v>
      </c>
      <c r="O21" s="9">
        <v>1242.06022532562</v>
      </c>
      <c r="P21" s="9">
        <v>165.82817777688101</v>
      </c>
      <c r="Q21" s="9">
        <v>858.41749365720705</v>
      </c>
      <c r="R21" s="9">
        <v>175.892921966795</v>
      </c>
      <c r="S21" s="9">
        <v>2614.3852142525998</v>
      </c>
      <c r="T21" s="9">
        <v>132.54748359408401</v>
      </c>
      <c r="U21" s="9">
        <v>10</v>
      </c>
      <c r="V21" s="9">
        <v>127.235686164942</v>
      </c>
      <c r="W21" s="9">
        <v>581.48731065741401</v>
      </c>
      <c r="X21" s="9">
        <v>10</v>
      </c>
      <c r="Y21" s="9">
        <v>433.06233106802</v>
      </c>
      <c r="Z21" s="9">
        <v>10.003208473048399</v>
      </c>
      <c r="AA21" s="9">
        <v>10</v>
      </c>
      <c r="AB21" s="9">
        <v>48.445479357816097</v>
      </c>
      <c r="AC21" s="48">
        <v>3050.3126493948998</v>
      </c>
      <c r="AD21" s="9">
        <v>1452.9654091673599</v>
      </c>
      <c r="AE21" s="9">
        <v>575.09756975930304</v>
      </c>
      <c r="AF21" s="9">
        <v>211.225947228823</v>
      </c>
      <c r="AG21" s="9">
        <v>1820.84006286708</v>
      </c>
      <c r="AH21" s="9">
        <v>764.98280621314802</v>
      </c>
      <c r="AI21" s="9">
        <v>184.64019484612899</v>
      </c>
      <c r="AJ21" s="9">
        <v>2959.1609287200499</v>
      </c>
      <c r="AK21" s="48">
        <v>10</v>
      </c>
      <c r="AL21" s="9">
        <v>18957.895444977999</v>
      </c>
      <c r="AM21" s="9">
        <v>103.95472749549199</v>
      </c>
      <c r="AN21" s="9">
        <v>145.711744653756</v>
      </c>
      <c r="AO21" s="9">
        <v>78.472200020849797</v>
      </c>
      <c r="AP21" s="9">
        <v>93.798736615458907</v>
      </c>
      <c r="AQ21" s="9">
        <v>2327.0001272607301</v>
      </c>
      <c r="AR21" s="9">
        <v>4295.9999514678502</v>
      </c>
      <c r="AS21" s="9">
        <v>922.99997847344196</v>
      </c>
      <c r="AT21" s="9">
        <v>2567.0001291661902</v>
      </c>
      <c r="AU21" s="9">
        <v>1372.0000431027199</v>
      </c>
    </row>
    <row r="22" spans="1:47" x14ac:dyDescent="0.55000000000000004">
      <c r="A22">
        <v>62.856355264723398</v>
      </c>
      <c r="B22" s="9">
        <v>183844.073307571</v>
      </c>
      <c r="C22" s="9">
        <v>44122.576800288</v>
      </c>
      <c r="D22" s="9">
        <v>37904.742379677802</v>
      </c>
      <c r="E22" s="9">
        <v>349.53156011344402</v>
      </c>
      <c r="F22" s="9">
        <v>10</v>
      </c>
      <c r="G22" s="9">
        <v>339.74670983933299</v>
      </c>
      <c r="H22" s="9">
        <v>3272.9379037725098</v>
      </c>
      <c r="I22" s="9">
        <v>278.52053188796299</v>
      </c>
      <c r="J22" s="9">
        <v>407.72596503432601</v>
      </c>
      <c r="K22" s="9">
        <v>451.749162352177</v>
      </c>
      <c r="L22" s="9">
        <v>31.071208642566202</v>
      </c>
      <c r="M22" s="48">
        <v>6329.5538000035403</v>
      </c>
      <c r="N22" s="9">
        <v>155.21704559516701</v>
      </c>
      <c r="O22" s="9">
        <v>1242.06020354507</v>
      </c>
      <c r="P22" s="9">
        <v>165.82818191114799</v>
      </c>
      <c r="Q22" s="9">
        <v>858.41756017738805</v>
      </c>
      <c r="R22" s="9">
        <v>175.89294971555501</v>
      </c>
      <c r="S22" s="9">
        <v>2614.3851914853899</v>
      </c>
      <c r="T22" s="9">
        <v>132.54750575179401</v>
      </c>
      <c r="U22" s="9">
        <v>10</v>
      </c>
      <c r="V22" s="9">
        <v>127.23574608250399</v>
      </c>
      <c r="W22" s="9">
        <v>581.48735289460296</v>
      </c>
      <c r="X22" s="9">
        <v>10</v>
      </c>
      <c r="Y22" s="9">
        <v>433.062397183423</v>
      </c>
      <c r="Z22" s="9">
        <v>10.003344404387599</v>
      </c>
      <c r="AA22" s="9">
        <v>10</v>
      </c>
      <c r="AB22" s="9">
        <v>48.445351592378302</v>
      </c>
      <c r="AC22" s="48">
        <v>10</v>
      </c>
      <c r="AD22" s="9">
        <v>1452.9654593707901</v>
      </c>
      <c r="AE22" s="9">
        <v>575.09815487780895</v>
      </c>
      <c r="AF22" s="9">
        <v>211.22582447820199</v>
      </c>
      <c r="AG22" s="9">
        <v>1820.84011818974</v>
      </c>
      <c r="AH22" s="9">
        <v>764.982719642186</v>
      </c>
      <c r="AI22" s="9">
        <v>184.640197318296</v>
      </c>
      <c r="AJ22" s="9">
        <v>2959.1610087262002</v>
      </c>
      <c r="AK22" s="48">
        <v>10</v>
      </c>
      <c r="AL22" s="9">
        <v>18957.895623668199</v>
      </c>
      <c r="AM22" s="9">
        <v>103.954732777853</v>
      </c>
      <c r="AN22" s="9">
        <v>145.71174171415899</v>
      </c>
      <c r="AO22" s="9">
        <v>78.472210827538703</v>
      </c>
      <c r="AP22" s="9">
        <v>93.798741843876996</v>
      </c>
      <c r="AQ22" s="9">
        <v>2327.0000515540701</v>
      </c>
      <c r="AR22" s="9">
        <v>4296.0001552664799</v>
      </c>
      <c r="AS22" s="9">
        <v>922.99994817383003</v>
      </c>
      <c r="AT22" s="9">
        <v>2567.0000154739701</v>
      </c>
      <c r="AU22" s="9">
        <v>1371.9999839299201</v>
      </c>
    </row>
    <row r="23" spans="1:47" x14ac:dyDescent="0.55000000000000004">
      <c r="A23">
        <v>62.8563552647202</v>
      </c>
      <c r="B23" s="9">
        <v>183844.07726868501</v>
      </c>
      <c r="C23" s="9">
        <v>44122.5777186919</v>
      </c>
      <c r="D23" s="9">
        <v>37904.743132650503</v>
      </c>
      <c r="E23" s="9">
        <v>349.53154494914003</v>
      </c>
      <c r="F23" s="9">
        <v>10</v>
      </c>
      <c r="G23" s="9">
        <v>339.74644915051499</v>
      </c>
      <c r="H23" s="9">
        <v>3272.9375647725201</v>
      </c>
      <c r="I23" s="9">
        <v>278.52036694471798</v>
      </c>
      <c r="J23" s="9">
        <v>407.72580132045698</v>
      </c>
      <c r="K23" s="9">
        <v>451.74887810306598</v>
      </c>
      <c r="L23" s="9">
        <v>31.0712095789074</v>
      </c>
      <c r="M23" s="48">
        <v>6329.5511956673499</v>
      </c>
      <c r="N23" s="9">
        <v>155.21704855198999</v>
      </c>
      <c r="O23" s="9">
        <v>1242.06023114863</v>
      </c>
      <c r="P23" s="9">
        <v>165.82818553677899</v>
      </c>
      <c r="Q23" s="9">
        <v>858.41751020815104</v>
      </c>
      <c r="R23" s="9">
        <v>175.89290188267501</v>
      </c>
      <c r="S23" s="9">
        <v>2614.3851898913399</v>
      </c>
      <c r="T23" s="9">
        <v>132.54746187684401</v>
      </c>
      <c r="U23" s="9">
        <v>10</v>
      </c>
      <c r="V23" s="9">
        <v>127.235623489969</v>
      </c>
      <c r="W23" s="9">
        <v>581.48725762035099</v>
      </c>
      <c r="X23" s="9">
        <v>10</v>
      </c>
      <c r="Y23" s="9">
        <v>433.06217816077202</v>
      </c>
      <c r="Z23" s="9">
        <v>10.0030485251723</v>
      </c>
      <c r="AA23" s="9">
        <v>10</v>
      </c>
      <c r="AB23" s="9">
        <v>48.445610468836797</v>
      </c>
      <c r="AC23" s="48">
        <v>10</v>
      </c>
      <c r="AD23" s="9">
        <v>1452.96545250226</v>
      </c>
      <c r="AE23" s="9">
        <v>575.09736447134696</v>
      </c>
      <c r="AF23" s="9">
        <v>211.22607837330199</v>
      </c>
      <c r="AG23" s="9">
        <v>1820.8402500515199</v>
      </c>
      <c r="AH23" s="9">
        <v>764.98260023523801</v>
      </c>
      <c r="AI23" s="9">
        <v>184.64015553633001</v>
      </c>
      <c r="AJ23" s="9">
        <v>2959.1610958414999</v>
      </c>
      <c r="AK23" s="48">
        <v>10</v>
      </c>
      <c r="AL23" s="9">
        <v>18957.895365110599</v>
      </c>
      <c r="AM23" s="9">
        <v>103.95475066472299</v>
      </c>
      <c r="AN23" s="9">
        <v>145.71175557635601</v>
      </c>
      <c r="AO23" s="9">
        <v>78.472213403957596</v>
      </c>
      <c r="AP23" s="9">
        <v>93.798740409031097</v>
      </c>
      <c r="AQ23" s="9">
        <v>2326.99995826447</v>
      </c>
      <c r="AR23" s="9">
        <v>4295.9999333697397</v>
      </c>
      <c r="AS23" s="9">
        <v>923.00004116594698</v>
      </c>
      <c r="AT23" s="9">
        <v>2566.9999059892998</v>
      </c>
      <c r="AU23" s="9">
        <v>1372.00003241268</v>
      </c>
    </row>
    <row r="24" spans="1:47" x14ac:dyDescent="0.55000000000000004">
      <c r="A24">
        <v>62.856355264723099</v>
      </c>
      <c r="B24" s="9">
        <v>183844.07365595599</v>
      </c>
      <c r="C24" s="9">
        <v>44122.577488205701</v>
      </c>
      <c r="D24" s="9">
        <v>37904.742095392299</v>
      </c>
      <c r="E24" s="9">
        <v>349.53153860143101</v>
      </c>
      <c r="F24" s="9">
        <v>10</v>
      </c>
      <c r="G24" s="9">
        <v>339.74667303331103</v>
      </c>
      <c r="H24" s="9">
        <v>3272.9377102233302</v>
      </c>
      <c r="I24" s="9">
        <v>278.52052221133198</v>
      </c>
      <c r="J24" s="9">
        <v>407.72603696845499</v>
      </c>
      <c r="K24" s="9">
        <v>451.74918419960102</v>
      </c>
      <c r="L24" s="9">
        <v>31.0712165747731</v>
      </c>
      <c r="M24" s="48">
        <v>6329.5561012544003</v>
      </c>
      <c r="N24" s="9">
        <v>155.217048252788</v>
      </c>
      <c r="O24" s="9">
        <v>1242.0602502189299</v>
      </c>
      <c r="P24" s="9">
        <v>165.82817874148299</v>
      </c>
      <c r="Q24" s="9">
        <v>858.41752488077498</v>
      </c>
      <c r="R24" s="9">
        <v>175.89294882314601</v>
      </c>
      <c r="S24" s="9">
        <v>2614.3852006645502</v>
      </c>
      <c r="T24" s="9">
        <v>132.54749923052501</v>
      </c>
      <c r="U24" s="9">
        <v>10</v>
      </c>
      <c r="V24" s="9">
        <v>127.23572275129099</v>
      </c>
      <c r="W24" s="9">
        <v>581.48734839338101</v>
      </c>
      <c r="X24" s="9">
        <v>10</v>
      </c>
      <c r="Y24" s="9">
        <v>433.06244386105698</v>
      </c>
      <c r="Z24" s="9">
        <v>10.003298979750801</v>
      </c>
      <c r="AA24" s="9">
        <v>10</v>
      </c>
      <c r="AB24" s="9">
        <v>48.445401831556303</v>
      </c>
      <c r="AC24" s="48">
        <v>10</v>
      </c>
      <c r="AD24" s="9">
        <v>1452.96543602</v>
      </c>
      <c r="AE24" s="9">
        <v>575.09748673123204</v>
      </c>
      <c r="AF24" s="9">
        <v>211.225872644725</v>
      </c>
      <c r="AG24" s="9">
        <v>1820.8399760613399</v>
      </c>
      <c r="AH24" s="9">
        <v>764.98291962354006</v>
      </c>
      <c r="AI24" s="9">
        <v>184.640235614879</v>
      </c>
      <c r="AJ24" s="9">
        <v>2959.1607382970601</v>
      </c>
      <c r="AK24" s="48">
        <v>10</v>
      </c>
      <c r="AL24" s="9">
        <v>18957.895119995301</v>
      </c>
      <c r="AM24" s="9">
        <v>103.954711236012</v>
      </c>
      <c r="AN24" s="9">
        <v>145.711720035555</v>
      </c>
      <c r="AO24" s="9">
        <v>78.472192116958496</v>
      </c>
      <c r="AP24" s="9">
        <v>93.798739414903295</v>
      </c>
      <c r="AQ24" s="9">
        <v>2327.0000569222402</v>
      </c>
      <c r="AR24" s="9">
        <v>4295.9999658326196</v>
      </c>
      <c r="AS24" s="9">
        <v>922.99998955357501</v>
      </c>
      <c r="AT24" s="9">
        <v>2567.0000148971899</v>
      </c>
      <c r="AU24" s="9">
        <v>1372.00004691289</v>
      </c>
    </row>
    <row r="25" spans="1:47" x14ac:dyDescent="0.55000000000000004">
      <c r="A25">
        <v>62.8563552647215</v>
      </c>
      <c r="B25" s="9">
        <v>183844.07570268901</v>
      </c>
      <c r="C25" s="9">
        <v>44122.577330007298</v>
      </c>
      <c r="D25" s="9">
        <v>37904.7425183425</v>
      </c>
      <c r="E25" s="9">
        <v>349.53155344449902</v>
      </c>
      <c r="F25" s="9">
        <v>10</v>
      </c>
      <c r="G25" s="9">
        <v>339.746608450461</v>
      </c>
      <c r="H25" s="9">
        <v>3272.9378386454</v>
      </c>
      <c r="I25" s="9">
        <v>278.52047902563203</v>
      </c>
      <c r="J25" s="9">
        <v>407.72588689437202</v>
      </c>
      <c r="K25" s="9">
        <v>451.74903886014999</v>
      </c>
      <c r="L25" s="9">
        <v>31.071210172539601</v>
      </c>
      <c r="M25" s="48">
        <v>6329.5547806268396</v>
      </c>
      <c r="N25" s="9">
        <v>155.21704789093801</v>
      </c>
      <c r="O25" s="9">
        <v>1242.06019688674</v>
      </c>
      <c r="P25" s="9">
        <v>165.82818315067601</v>
      </c>
      <c r="Q25" s="9">
        <v>858.41752783891297</v>
      </c>
      <c r="R25" s="9">
        <v>175.89292321668299</v>
      </c>
      <c r="S25" s="9">
        <v>2614.3852291325002</v>
      </c>
      <c r="T25" s="9">
        <v>132.54747700100401</v>
      </c>
      <c r="U25" s="9">
        <v>10</v>
      </c>
      <c r="V25" s="9">
        <v>127.235678998777</v>
      </c>
      <c r="W25" s="9">
        <v>581.48733204877999</v>
      </c>
      <c r="X25" s="9">
        <v>10</v>
      </c>
      <c r="Y25" s="9">
        <v>433.06231359772698</v>
      </c>
      <c r="Z25" s="9">
        <v>10.003145074396301</v>
      </c>
      <c r="AA25" s="9">
        <v>10</v>
      </c>
      <c r="AB25" s="9">
        <v>48.445532332940701</v>
      </c>
      <c r="AC25" s="48">
        <v>10</v>
      </c>
      <c r="AD25" s="9">
        <v>1452.96547351857</v>
      </c>
      <c r="AE25" s="9">
        <v>575.09757974536899</v>
      </c>
      <c r="AF25" s="9">
        <v>211.22590789623001</v>
      </c>
      <c r="AG25" s="9">
        <v>1820.8401399205</v>
      </c>
      <c r="AH25" s="9">
        <v>764.98260770817399</v>
      </c>
      <c r="AI25" s="9">
        <v>184.64017074146699</v>
      </c>
      <c r="AJ25" s="9">
        <v>2959.1611451733402</v>
      </c>
      <c r="AK25" s="48">
        <v>10</v>
      </c>
      <c r="AL25" s="9">
        <v>18957.895137609899</v>
      </c>
      <c r="AM25" s="9">
        <v>103.954732405878</v>
      </c>
      <c r="AN25" s="9">
        <v>145.71173750687601</v>
      </c>
      <c r="AO25" s="9">
        <v>78.472195371454106</v>
      </c>
      <c r="AP25" s="9">
        <v>93.798738196125001</v>
      </c>
      <c r="AQ25" s="9">
        <v>2326.9999993623601</v>
      </c>
      <c r="AR25" s="9">
        <v>4296.0002430844697</v>
      </c>
      <c r="AS25" s="9">
        <v>923.00001516989505</v>
      </c>
      <c r="AT25" s="9">
        <v>2567.0000968069298</v>
      </c>
      <c r="AU25" s="9">
        <v>1371.99998258389</v>
      </c>
    </row>
    <row r="26" spans="1:47" x14ac:dyDescent="0.55000000000000004">
      <c r="A26">
        <v>62.856355264720897</v>
      </c>
      <c r="B26" s="9">
        <v>183844.07479361701</v>
      </c>
      <c r="C26" s="9">
        <v>44122.5771273746</v>
      </c>
      <c r="D26" s="9">
        <v>37904.742905475199</v>
      </c>
      <c r="E26" s="9">
        <v>349.531545755899</v>
      </c>
      <c r="F26" s="9">
        <v>10</v>
      </c>
      <c r="G26" s="9">
        <v>339.74652497209502</v>
      </c>
      <c r="H26" s="9">
        <v>3272.9379088507899</v>
      </c>
      <c r="I26" s="9">
        <v>278.52040162019</v>
      </c>
      <c r="J26" s="9">
        <v>407.72586718524701</v>
      </c>
      <c r="K26" s="9">
        <v>451.74893291502798</v>
      </c>
      <c r="L26" s="9">
        <v>31.0712103932693</v>
      </c>
      <c r="M26" s="48">
        <v>6329.5538596226997</v>
      </c>
      <c r="N26" s="9">
        <v>155.21704561991299</v>
      </c>
      <c r="O26" s="9">
        <v>1242.0602296657801</v>
      </c>
      <c r="P26" s="9">
        <v>165.82818348603999</v>
      </c>
      <c r="Q26" s="9">
        <v>858.41751855339101</v>
      </c>
      <c r="R26" s="9">
        <v>175.892917967203</v>
      </c>
      <c r="S26" s="9">
        <v>2614.3851942240899</v>
      </c>
      <c r="T26" s="9">
        <v>132.547467586978</v>
      </c>
      <c r="U26" s="9">
        <v>10</v>
      </c>
      <c r="V26" s="9">
        <v>127.23566109778599</v>
      </c>
      <c r="W26" s="9">
        <v>581.48727680084903</v>
      </c>
      <c r="X26" s="9">
        <v>10</v>
      </c>
      <c r="Y26" s="9">
        <v>433.06224039305101</v>
      </c>
      <c r="Z26" s="9">
        <v>10.0030955711582</v>
      </c>
      <c r="AA26" s="9">
        <v>10</v>
      </c>
      <c r="AB26" s="9">
        <v>48.445577474829797</v>
      </c>
      <c r="AC26" s="48">
        <v>10</v>
      </c>
      <c r="AD26" s="9">
        <v>1452.9654372740599</v>
      </c>
      <c r="AE26" s="9">
        <v>575.09768168329197</v>
      </c>
      <c r="AF26" s="9">
        <v>211.22598971411301</v>
      </c>
      <c r="AG26" s="9">
        <v>1820.8401713629</v>
      </c>
      <c r="AH26" s="9">
        <v>764.98269579453904</v>
      </c>
      <c r="AI26" s="9">
        <v>184.64017593442</v>
      </c>
      <c r="AJ26" s="9">
        <v>2959.1610364527801</v>
      </c>
      <c r="AK26" s="48">
        <v>10</v>
      </c>
      <c r="AL26" s="9">
        <v>18957.895235491698</v>
      </c>
      <c r="AM26" s="9">
        <v>103.954743016175</v>
      </c>
      <c r="AN26" s="9">
        <v>145.71176294928901</v>
      </c>
      <c r="AO26" s="9">
        <v>78.472210230591301</v>
      </c>
      <c r="AP26" s="9">
        <v>93.798737647859298</v>
      </c>
      <c r="AQ26" s="9">
        <v>2326.9998788419798</v>
      </c>
      <c r="AR26" s="9">
        <v>4296.0001111251704</v>
      </c>
      <c r="AS26" s="9">
        <v>922.99996019035098</v>
      </c>
      <c r="AT26" s="9">
        <v>2566.9999563766901</v>
      </c>
      <c r="AU26" s="9">
        <v>1372.00008413616</v>
      </c>
    </row>
    <row r="27" spans="1:47" x14ac:dyDescent="0.55000000000000004">
      <c r="A27">
        <v>62.856355264722602</v>
      </c>
      <c r="B27" s="9">
        <v>183844.07401205401</v>
      </c>
      <c r="C27" s="9">
        <v>44122.577466856703</v>
      </c>
      <c r="D27" s="9">
        <v>37904.741847355101</v>
      </c>
      <c r="E27" s="9">
        <v>349.53152706991301</v>
      </c>
      <c r="F27" s="9">
        <v>10</v>
      </c>
      <c r="G27" s="9">
        <v>339.746652848596</v>
      </c>
      <c r="H27" s="9">
        <v>3272.9377796304302</v>
      </c>
      <c r="I27" s="9">
        <v>278.52051790886298</v>
      </c>
      <c r="J27" s="9">
        <v>407.72597164219701</v>
      </c>
      <c r="K27" s="9">
        <v>451.74912186090597</v>
      </c>
      <c r="L27" s="9">
        <v>31.071215949350002</v>
      </c>
      <c r="M27" s="48">
        <v>6329.55323866457</v>
      </c>
      <c r="N27" s="9">
        <v>155.21704636180701</v>
      </c>
      <c r="O27" s="9">
        <v>1242.06021127747</v>
      </c>
      <c r="P27" s="9">
        <v>165.82817909579899</v>
      </c>
      <c r="Q27" s="9">
        <v>858.41753738207399</v>
      </c>
      <c r="R27" s="9">
        <v>175.892944458128</v>
      </c>
      <c r="S27" s="9">
        <v>2614.3851877391198</v>
      </c>
      <c r="T27" s="9">
        <v>132.54749204169801</v>
      </c>
      <c r="U27" s="9">
        <v>10</v>
      </c>
      <c r="V27" s="9">
        <v>127.235719092206</v>
      </c>
      <c r="W27" s="9">
        <v>581.48733234836402</v>
      </c>
      <c r="X27" s="9">
        <v>10</v>
      </c>
      <c r="Y27" s="9">
        <v>433.06240914784701</v>
      </c>
      <c r="Z27" s="9">
        <v>10.003262641360401</v>
      </c>
      <c r="AA27" s="9">
        <v>10</v>
      </c>
      <c r="AB27" s="9">
        <v>48.445430462227598</v>
      </c>
      <c r="AC27" s="48">
        <v>10</v>
      </c>
      <c r="AD27" s="9">
        <v>1452.96543336729</v>
      </c>
      <c r="AE27" s="9">
        <v>575.097535691904</v>
      </c>
      <c r="AF27" s="9">
        <v>211.22585154790099</v>
      </c>
      <c r="AG27" s="9">
        <v>1820.8400215000099</v>
      </c>
      <c r="AH27" s="9">
        <v>764.98280197337397</v>
      </c>
      <c r="AI27" s="9">
        <v>184.64021613313699</v>
      </c>
      <c r="AJ27" s="9">
        <v>2959.16090489931</v>
      </c>
      <c r="AK27" s="48">
        <v>10</v>
      </c>
      <c r="AL27" s="9">
        <v>18957.894910101299</v>
      </c>
      <c r="AM27" s="9">
        <v>103.954724185972</v>
      </c>
      <c r="AN27" s="9">
        <v>145.71173548956</v>
      </c>
      <c r="AO27" s="9">
        <v>78.472201460582397</v>
      </c>
      <c r="AP27" s="9">
        <v>93.798741725971098</v>
      </c>
      <c r="AQ27" s="9">
        <v>2326.9999826889798</v>
      </c>
      <c r="AR27" s="9">
        <v>4295.9999686582596</v>
      </c>
      <c r="AS27" s="9">
        <v>923.00005407331696</v>
      </c>
      <c r="AT27" s="9">
        <v>2566.9999346362802</v>
      </c>
      <c r="AU27" s="9">
        <v>1372.0000306386501</v>
      </c>
    </row>
    <row r="28" spans="1:47" x14ac:dyDescent="0.55000000000000004">
      <c r="A28">
        <v>62.856355264722097</v>
      </c>
      <c r="B28" s="9">
        <v>183844.07393510701</v>
      </c>
      <c r="C28" s="9">
        <v>44122.578436274198</v>
      </c>
      <c r="D28" s="9">
        <v>37904.742363267898</v>
      </c>
      <c r="E28" s="9">
        <v>349.53153532415502</v>
      </c>
      <c r="F28" s="9">
        <v>10</v>
      </c>
      <c r="G28" s="9">
        <v>339.74659082689402</v>
      </c>
      <c r="H28" s="9">
        <v>3272.9380756741102</v>
      </c>
      <c r="I28" s="9">
        <v>278.52047039792802</v>
      </c>
      <c r="J28" s="9">
        <v>407.725919812673</v>
      </c>
      <c r="K28" s="9">
        <v>451.74900249707201</v>
      </c>
      <c r="L28" s="9">
        <v>31.071216468705298</v>
      </c>
      <c r="M28" s="48">
        <v>6329.55664213412</v>
      </c>
      <c r="N28" s="9">
        <v>155.21704538286801</v>
      </c>
      <c r="O28" s="9">
        <v>1242.0602097722599</v>
      </c>
      <c r="P28" s="9">
        <v>165.828180023079</v>
      </c>
      <c r="Q28" s="9">
        <v>858.41752103774195</v>
      </c>
      <c r="R28" s="9">
        <v>175.89294337220599</v>
      </c>
      <c r="S28" s="9">
        <v>2614.3851973220799</v>
      </c>
      <c r="T28" s="9">
        <v>132.54749211835201</v>
      </c>
      <c r="U28" s="9">
        <v>10</v>
      </c>
      <c r="V28" s="9">
        <v>127.235689811521</v>
      </c>
      <c r="W28" s="9">
        <v>581.48735438281994</v>
      </c>
      <c r="X28" s="9">
        <v>10</v>
      </c>
      <c r="Y28" s="9">
        <v>433.06240041090598</v>
      </c>
      <c r="Z28" s="9">
        <v>10.003214128168899</v>
      </c>
      <c r="AA28" s="9">
        <v>10</v>
      </c>
      <c r="AB28" s="9">
        <v>48.445480004992902</v>
      </c>
      <c r="AC28" s="48">
        <v>10</v>
      </c>
      <c r="AD28" s="9">
        <v>1452.9654255645501</v>
      </c>
      <c r="AE28" s="9">
        <v>575.09769102115695</v>
      </c>
      <c r="AF28" s="9">
        <v>211.22582261261201</v>
      </c>
      <c r="AG28" s="9">
        <v>1820.8400824856401</v>
      </c>
      <c r="AH28" s="9">
        <v>764.98281487240604</v>
      </c>
      <c r="AI28" s="9">
        <v>184.640228438939</v>
      </c>
      <c r="AJ28" s="9">
        <v>2959.1608883823301</v>
      </c>
      <c r="AK28" s="48">
        <v>10</v>
      </c>
      <c r="AL28" s="9">
        <v>18957.895406125601</v>
      </c>
      <c r="AM28" s="9">
        <v>103.95472674837799</v>
      </c>
      <c r="AN28" s="9">
        <v>145.711735429279</v>
      </c>
      <c r="AO28" s="9">
        <v>78.472198602850099</v>
      </c>
      <c r="AP28" s="9">
        <v>93.798745848877701</v>
      </c>
      <c r="AQ28" s="9">
        <v>2327.00008001368</v>
      </c>
      <c r="AR28" s="9">
        <v>4296.0001744998199</v>
      </c>
      <c r="AS28" s="9">
        <v>922.99997350774095</v>
      </c>
      <c r="AT28" s="9">
        <v>2567.0000587238001</v>
      </c>
      <c r="AU28" s="9">
        <v>1371.9999953741101</v>
      </c>
    </row>
    <row r="29" spans="1:47" x14ac:dyDescent="0.55000000000000004">
      <c r="A29">
        <v>62.856355264721103</v>
      </c>
      <c r="B29" s="9">
        <v>183844.076208707</v>
      </c>
      <c r="C29" s="9">
        <v>44122.577962759598</v>
      </c>
      <c r="D29" s="9">
        <v>37904.741411753901</v>
      </c>
      <c r="E29" s="9">
        <v>349.53154274633499</v>
      </c>
      <c r="F29" s="9">
        <v>10</v>
      </c>
      <c r="G29" s="9">
        <v>339.74655032546298</v>
      </c>
      <c r="H29" s="9">
        <v>3272.9380285229099</v>
      </c>
      <c r="I29" s="9">
        <v>278.52043976708802</v>
      </c>
      <c r="J29" s="9">
        <v>407.72589619931802</v>
      </c>
      <c r="K29" s="9">
        <v>451.74902185142997</v>
      </c>
      <c r="L29" s="9">
        <v>31.071209081957502</v>
      </c>
      <c r="M29" s="48">
        <v>6329.5564188608196</v>
      </c>
      <c r="N29" s="9">
        <v>155.21705405615799</v>
      </c>
      <c r="O29" s="9">
        <v>1242.0602089576601</v>
      </c>
      <c r="P29" s="9">
        <v>165.828182732247</v>
      </c>
      <c r="Q29" s="9">
        <v>858.41750571129796</v>
      </c>
      <c r="R29" s="9">
        <v>175.89291564937599</v>
      </c>
      <c r="S29" s="9">
        <v>2614.38519801135</v>
      </c>
      <c r="T29" s="9">
        <v>132.54746033217799</v>
      </c>
      <c r="U29" s="9">
        <v>10.0000000000007</v>
      </c>
      <c r="V29" s="9">
        <v>127.23566593738001</v>
      </c>
      <c r="W29" s="9">
        <v>581.48730249236598</v>
      </c>
      <c r="X29" s="9">
        <v>10</v>
      </c>
      <c r="Y29" s="9">
        <v>433.06230410987899</v>
      </c>
      <c r="Z29" s="9">
        <v>10.003105215099</v>
      </c>
      <c r="AA29" s="9">
        <v>10</v>
      </c>
      <c r="AB29" s="9">
        <v>48.445573787091199</v>
      </c>
      <c r="AC29" s="48">
        <v>10</v>
      </c>
      <c r="AD29" s="9">
        <v>1452.9655056599499</v>
      </c>
      <c r="AE29" s="9">
        <v>575.09733018263796</v>
      </c>
      <c r="AF29" s="9">
        <v>211.225921828521</v>
      </c>
      <c r="AG29" s="9">
        <v>1820.84012953717</v>
      </c>
      <c r="AH29" s="9">
        <v>764.98275836766402</v>
      </c>
      <c r="AI29" s="9">
        <v>184.64019799246299</v>
      </c>
      <c r="AJ29" s="9">
        <v>2959.1609304281701</v>
      </c>
      <c r="AK29" s="48">
        <v>10</v>
      </c>
      <c r="AL29" s="9">
        <v>18957.895345176999</v>
      </c>
      <c r="AM29" s="9">
        <v>103.954745663674</v>
      </c>
      <c r="AN29" s="9">
        <v>145.71175289728399</v>
      </c>
      <c r="AO29" s="9">
        <v>78.472207255677205</v>
      </c>
      <c r="AP29" s="9">
        <v>93.798743312173599</v>
      </c>
      <c r="AQ29" s="9">
        <v>2327.0001098740699</v>
      </c>
      <c r="AR29" s="9">
        <v>4296.0001235502996</v>
      </c>
      <c r="AS29" s="9">
        <v>922.99995866405698</v>
      </c>
      <c r="AT29" s="9">
        <v>2567.0000100100301</v>
      </c>
      <c r="AU29" s="9">
        <v>1372.00002198283</v>
      </c>
    </row>
    <row r="30" spans="1:47" x14ac:dyDescent="0.55000000000000004">
      <c r="A30">
        <v>62.856355264722403</v>
      </c>
      <c r="B30" s="9">
        <v>183844.07604466699</v>
      </c>
      <c r="C30" s="9">
        <v>44122.577599031902</v>
      </c>
      <c r="D30" s="9">
        <v>37904.742548888898</v>
      </c>
      <c r="E30" s="9">
        <v>349.53152854879698</v>
      </c>
      <c r="F30" s="9">
        <v>10</v>
      </c>
      <c r="G30" s="9">
        <v>339.74661428026701</v>
      </c>
      <c r="H30" s="9">
        <v>3272.9378422027698</v>
      </c>
      <c r="I30" s="9">
        <v>278.52048774574098</v>
      </c>
      <c r="J30" s="9">
        <v>407.72590672574398</v>
      </c>
      <c r="K30" s="9">
        <v>451.749041835654</v>
      </c>
      <c r="L30" s="9">
        <v>31.071211349248699</v>
      </c>
      <c r="M30" s="48">
        <v>6329.5560545090802</v>
      </c>
      <c r="N30" s="9">
        <v>155.21704048626401</v>
      </c>
      <c r="O30" s="9">
        <v>1242.0602044233401</v>
      </c>
      <c r="P30" s="9">
        <v>165.82818690123099</v>
      </c>
      <c r="Q30" s="9">
        <v>858.41751232621095</v>
      </c>
      <c r="R30" s="9">
        <v>175.89292686433899</v>
      </c>
      <c r="S30" s="9">
        <v>2614.3852098054599</v>
      </c>
      <c r="T30" s="9">
        <v>132.547492681118</v>
      </c>
      <c r="U30" s="9">
        <v>10</v>
      </c>
      <c r="V30" s="9">
        <v>127.235706190652</v>
      </c>
      <c r="W30" s="9">
        <v>581.48733237024805</v>
      </c>
      <c r="X30" s="9">
        <v>10</v>
      </c>
      <c r="Y30" s="9">
        <v>433.06235953494098</v>
      </c>
      <c r="Z30" s="9">
        <v>10.003276376495601</v>
      </c>
      <c r="AA30" s="9">
        <v>10</v>
      </c>
      <c r="AB30" s="9">
        <v>48.445414378279096</v>
      </c>
      <c r="AC30" s="48">
        <v>10</v>
      </c>
      <c r="AD30" s="9">
        <v>1452.9654492099201</v>
      </c>
      <c r="AE30" s="9">
        <v>575.09759471967595</v>
      </c>
      <c r="AF30" s="9">
        <v>211.225858592691</v>
      </c>
      <c r="AG30" s="9">
        <v>1820.84006083748</v>
      </c>
      <c r="AH30" s="9">
        <v>764.98272366064202</v>
      </c>
      <c r="AI30" s="9">
        <v>184.640183619705</v>
      </c>
      <c r="AJ30" s="9">
        <v>2959.1608915113702</v>
      </c>
      <c r="AK30" s="48">
        <v>10</v>
      </c>
      <c r="AL30" s="9">
        <v>18957.895450173601</v>
      </c>
      <c r="AM30" s="9">
        <v>103.95473449676</v>
      </c>
      <c r="AN30" s="9">
        <v>145.71174080216801</v>
      </c>
      <c r="AO30" s="9">
        <v>78.472209097015394</v>
      </c>
      <c r="AP30" s="9">
        <v>93.798750556204993</v>
      </c>
      <c r="AQ30" s="9">
        <v>2327.0000831081102</v>
      </c>
      <c r="AR30" s="9">
        <v>4296.0001596785696</v>
      </c>
      <c r="AS30" s="9">
        <v>923.00003780111604</v>
      </c>
      <c r="AT30" s="9">
        <v>2566.9998807874599</v>
      </c>
      <c r="AU30" s="9">
        <v>1372.00002647515</v>
      </c>
    </row>
    <row r="31" spans="1:47" x14ac:dyDescent="0.55000000000000004">
      <c r="A31">
        <v>62.856355264722097</v>
      </c>
      <c r="B31" s="9">
        <v>183844.074507429</v>
      </c>
      <c r="C31" s="9">
        <v>44122.577760280699</v>
      </c>
      <c r="D31" s="9">
        <v>37904.743100682899</v>
      </c>
      <c r="E31" s="9">
        <v>349.53154645041798</v>
      </c>
      <c r="F31" s="9">
        <v>10</v>
      </c>
      <c r="G31" s="9">
        <v>339.74657077516798</v>
      </c>
      <c r="H31" s="9">
        <v>3272.93799821938</v>
      </c>
      <c r="I31" s="9">
        <v>278.52046199332602</v>
      </c>
      <c r="J31" s="9">
        <v>407.72591018325602</v>
      </c>
      <c r="K31" s="9">
        <v>451.74899678834498</v>
      </c>
      <c r="L31" s="9">
        <v>31.071212544237302</v>
      </c>
      <c r="M31" s="48">
        <v>6329.5553717134098</v>
      </c>
      <c r="N31" s="9">
        <v>155.217037729363</v>
      </c>
      <c r="O31" s="9">
        <v>1242.0601896615899</v>
      </c>
      <c r="P31" s="9">
        <v>165.82818252349199</v>
      </c>
      <c r="Q31" s="9">
        <v>858.41753265402394</v>
      </c>
      <c r="R31" s="9">
        <v>175.89294496733501</v>
      </c>
      <c r="S31" s="9">
        <v>2614.3851877020802</v>
      </c>
      <c r="T31" s="9">
        <v>132.547509742779</v>
      </c>
      <c r="U31" s="9">
        <v>10</v>
      </c>
      <c r="V31" s="9">
        <v>127.23568890662</v>
      </c>
      <c r="W31" s="9">
        <v>581.48733731722803</v>
      </c>
      <c r="X31" s="9">
        <v>10</v>
      </c>
      <c r="Y31" s="9">
        <v>433.06232650504398</v>
      </c>
      <c r="Z31" s="9">
        <v>10.0032356398969</v>
      </c>
      <c r="AA31" s="9">
        <v>10</v>
      </c>
      <c r="AB31" s="9">
        <v>48.4454474647791</v>
      </c>
      <c r="AC31" s="48">
        <v>10</v>
      </c>
      <c r="AD31" s="9">
        <v>1452.9653923589501</v>
      </c>
      <c r="AE31" s="9">
        <v>575.09774228337403</v>
      </c>
      <c r="AF31" s="9">
        <v>211.22588878559199</v>
      </c>
      <c r="AG31" s="9">
        <v>1820.8399996431499</v>
      </c>
      <c r="AH31" s="9">
        <v>764.98270223222801</v>
      </c>
      <c r="AI31" s="9">
        <v>184.64020685400999</v>
      </c>
      <c r="AJ31" s="9">
        <v>2959.1610337460102</v>
      </c>
      <c r="AK31" s="48">
        <v>10</v>
      </c>
      <c r="AL31" s="9">
        <v>18957.895271824698</v>
      </c>
      <c r="AM31" s="9">
        <v>103.95472308474601</v>
      </c>
      <c r="AN31" s="9">
        <v>145.711736886826</v>
      </c>
      <c r="AO31" s="9">
        <v>78.472206592402003</v>
      </c>
      <c r="AP31" s="9">
        <v>93.798740798123106</v>
      </c>
      <c r="AQ31" s="9">
        <v>2326.9998975407202</v>
      </c>
      <c r="AR31" s="9">
        <v>4295.9998504187897</v>
      </c>
      <c r="AS31" s="9">
        <v>922.99995796829103</v>
      </c>
      <c r="AT31" s="9">
        <v>2567.00011750666</v>
      </c>
      <c r="AU31" s="9">
        <v>1372.00002145397</v>
      </c>
    </row>
    <row r="32" spans="1:47" x14ac:dyDescent="0.55000000000000004">
      <c r="A32">
        <v>62.856355264722801</v>
      </c>
      <c r="B32" s="9">
        <v>183844.07302501399</v>
      </c>
      <c r="C32" s="9">
        <v>44122.577229842398</v>
      </c>
      <c r="D32" s="9">
        <v>37904.742552678697</v>
      </c>
      <c r="E32" s="9">
        <v>349.531537730004</v>
      </c>
      <c r="F32" s="9">
        <v>10</v>
      </c>
      <c r="G32" s="9">
        <v>339.74662532401402</v>
      </c>
      <c r="H32" s="9">
        <v>3272.93756453277</v>
      </c>
      <c r="I32" s="9">
        <v>278.52048952433898</v>
      </c>
      <c r="J32" s="9">
        <v>407.72594572247601</v>
      </c>
      <c r="K32" s="9">
        <v>451.74905709140802</v>
      </c>
      <c r="L32" s="9">
        <v>31.071212046182801</v>
      </c>
      <c r="M32" s="48">
        <v>6329.5530917030001</v>
      </c>
      <c r="N32" s="9">
        <v>155.217042859104</v>
      </c>
      <c r="O32" s="9">
        <v>1242.0602540345601</v>
      </c>
      <c r="P32" s="9">
        <v>165.82818259903999</v>
      </c>
      <c r="Q32" s="9">
        <v>858.41751161047296</v>
      </c>
      <c r="R32" s="9">
        <v>175.89292899452701</v>
      </c>
      <c r="S32" s="9">
        <v>2614.3851950123499</v>
      </c>
      <c r="T32" s="9">
        <v>132.54750184368601</v>
      </c>
      <c r="U32" s="9">
        <v>10</v>
      </c>
      <c r="V32" s="9">
        <v>127.235719102362</v>
      </c>
      <c r="W32" s="9">
        <v>581.48734999391297</v>
      </c>
      <c r="X32" s="9">
        <v>10</v>
      </c>
      <c r="Y32" s="9">
        <v>433.06237647365799</v>
      </c>
      <c r="Z32" s="9">
        <v>10.003318913408</v>
      </c>
      <c r="AA32" s="9">
        <v>10</v>
      </c>
      <c r="AB32" s="9">
        <v>48.445375385002002</v>
      </c>
      <c r="AC32" s="48">
        <v>10</v>
      </c>
      <c r="AD32" s="9">
        <v>1452.96542799079</v>
      </c>
      <c r="AE32" s="9">
        <v>575.09753224841404</v>
      </c>
      <c r="AF32" s="9">
        <v>211.22589810235201</v>
      </c>
      <c r="AG32" s="9">
        <v>1820.84003006081</v>
      </c>
      <c r="AH32" s="9">
        <v>764.98270413116495</v>
      </c>
      <c r="AI32" s="9">
        <v>184.640185130878</v>
      </c>
      <c r="AJ32" s="9">
        <v>2959.1610733611801</v>
      </c>
      <c r="AK32" s="48">
        <v>10</v>
      </c>
      <c r="AL32" s="9">
        <v>18957.895329695799</v>
      </c>
      <c r="AM32" s="9">
        <v>103.954753030676</v>
      </c>
      <c r="AN32" s="9">
        <v>145.711765555619</v>
      </c>
      <c r="AO32" s="9">
        <v>78.472216261138001</v>
      </c>
      <c r="AP32" s="9">
        <v>93.798737094865899</v>
      </c>
      <c r="AQ32" s="9">
        <v>2327.00008954332</v>
      </c>
      <c r="AR32" s="9">
        <v>4296.0000781292902</v>
      </c>
      <c r="AS32" s="9">
        <v>923.00000592234699</v>
      </c>
      <c r="AT32" s="9">
        <v>2566.99990782652</v>
      </c>
      <c r="AU32" s="9">
        <v>1372.0000165509</v>
      </c>
    </row>
    <row r="33" spans="1:47" x14ac:dyDescent="0.55000000000000004">
      <c r="A33">
        <v>62.856355264722403</v>
      </c>
      <c r="B33" s="9">
        <v>183844.07351617701</v>
      </c>
      <c r="C33" s="9">
        <v>44122.577635215799</v>
      </c>
      <c r="D33" s="9">
        <v>37904.742225570102</v>
      </c>
      <c r="E33" s="9">
        <v>349.53154942754702</v>
      </c>
      <c r="F33" s="9">
        <v>10</v>
      </c>
      <c r="G33" s="9">
        <v>339.746641994811</v>
      </c>
      <c r="H33" s="9">
        <v>3272.9378167701402</v>
      </c>
      <c r="I33" s="9">
        <v>278.52049130011</v>
      </c>
      <c r="J33" s="9">
        <v>407.72596762396302</v>
      </c>
      <c r="K33" s="9">
        <v>451.74908975362098</v>
      </c>
      <c r="L33" s="9">
        <v>31.0712195609931</v>
      </c>
      <c r="M33" s="48">
        <v>6329.5535314503304</v>
      </c>
      <c r="N33" s="9">
        <v>155.21705526982299</v>
      </c>
      <c r="O33" s="9">
        <v>1242.06027592022</v>
      </c>
      <c r="P33" s="9">
        <v>165.82819052771401</v>
      </c>
      <c r="Q33" s="9">
        <v>858.41753668788704</v>
      </c>
      <c r="R33" s="9">
        <v>175.89293981006799</v>
      </c>
      <c r="S33" s="9">
        <v>2614.3852192806698</v>
      </c>
      <c r="T33" s="9">
        <v>132.547493257008</v>
      </c>
      <c r="U33" s="9">
        <v>10</v>
      </c>
      <c r="V33" s="9">
        <v>127.235713332998</v>
      </c>
      <c r="W33" s="9">
        <v>581.48734963994605</v>
      </c>
      <c r="X33" s="9">
        <v>10</v>
      </c>
      <c r="Y33" s="9">
        <v>433.06241502869898</v>
      </c>
      <c r="Z33" s="9">
        <v>10.0032409905967</v>
      </c>
      <c r="AA33" s="9">
        <v>10</v>
      </c>
      <c r="AB33" s="9">
        <v>48.445455388809101</v>
      </c>
      <c r="AC33" s="48">
        <v>10</v>
      </c>
      <c r="AD33" s="9">
        <v>1452.9654322899401</v>
      </c>
      <c r="AE33" s="9">
        <v>575.09706820457802</v>
      </c>
      <c r="AF33" s="9">
        <v>211.22583505187799</v>
      </c>
      <c r="AG33" s="9">
        <v>1820.8400372835599</v>
      </c>
      <c r="AH33" s="9">
        <v>764.98278787905303</v>
      </c>
      <c r="AI33" s="9">
        <v>184.64021191826899</v>
      </c>
      <c r="AJ33" s="9">
        <v>2959.16086472079</v>
      </c>
      <c r="AK33" s="48">
        <v>10</v>
      </c>
      <c r="AL33" s="9">
        <v>18957.895273756301</v>
      </c>
      <c r="AM33" s="9">
        <v>103.95472335089801</v>
      </c>
      <c r="AN33" s="9">
        <v>145.71174087429301</v>
      </c>
      <c r="AO33" s="9">
        <v>78.472201861660807</v>
      </c>
      <c r="AP33" s="9">
        <v>93.798742578385898</v>
      </c>
      <c r="AQ33" s="9">
        <v>2326.9999787343399</v>
      </c>
      <c r="AR33" s="9">
        <v>4296.0000879895997</v>
      </c>
      <c r="AS33" s="9">
        <v>923.00003229165895</v>
      </c>
      <c r="AT33" s="9">
        <v>2566.9998672951401</v>
      </c>
      <c r="AU33" s="9">
        <v>1371.9999932247899</v>
      </c>
    </row>
    <row r="34" spans="1:47" x14ac:dyDescent="0.55000000000000004">
      <c r="A34">
        <v>62.856355264722602</v>
      </c>
      <c r="B34" s="9">
        <v>183844.07473366</v>
      </c>
      <c r="C34" s="9">
        <v>44122.577268386602</v>
      </c>
      <c r="D34" s="9">
        <v>37904.7421794642</v>
      </c>
      <c r="E34" s="9">
        <v>349.53152371264099</v>
      </c>
      <c r="F34" s="9">
        <v>10</v>
      </c>
      <c r="G34" s="9">
        <v>339.74669327462499</v>
      </c>
      <c r="H34" s="9">
        <v>3272.9378929548998</v>
      </c>
      <c r="I34" s="9">
        <v>278.52054353370602</v>
      </c>
      <c r="J34" s="9">
        <v>407.72600342994099</v>
      </c>
      <c r="K34" s="9">
        <v>451.74915415133398</v>
      </c>
      <c r="L34" s="9">
        <v>31.071217714455798</v>
      </c>
      <c r="M34" s="48">
        <v>6329.5526651454902</v>
      </c>
      <c r="N34" s="9">
        <v>155.21705574027899</v>
      </c>
      <c r="O34" s="9">
        <v>1242.06021727752</v>
      </c>
      <c r="P34" s="9">
        <v>165.82819402353499</v>
      </c>
      <c r="Q34" s="9">
        <v>858.41752105554895</v>
      </c>
      <c r="R34" s="9">
        <v>175.89295206621799</v>
      </c>
      <c r="S34" s="9">
        <v>2614.3852067068401</v>
      </c>
      <c r="T34" s="9">
        <v>132.54749729218801</v>
      </c>
      <c r="U34" s="9">
        <v>10</v>
      </c>
      <c r="V34" s="9">
        <v>127.235712208598</v>
      </c>
      <c r="W34" s="9">
        <v>581.48737539038598</v>
      </c>
      <c r="X34" s="9">
        <v>10</v>
      </c>
      <c r="Y34" s="9">
        <v>433.06246102406902</v>
      </c>
      <c r="Z34" s="9">
        <v>10.003228778211801</v>
      </c>
      <c r="AA34" s="9">
        <v>10</v>
      </c>
      <c r="AB34" s="9">
        <v>48.445475970503097</v>
      </c>
      <c r="AC34" s="48">
        <v>10</v>
      </c>
      <c r="AD34" s="9">
        <v>1452.9654500326601</v>
      </c>
      <c r="AE34" s="9">
        <v>575.09787300481696</v>
      </c>
      <c r="AF34" s="9">
        <v>211.22584325328799</v>
      </c>
      <c r="AG34" s="9">
        <v>1820.83987924347</v>
      </c>
      <c r="AH34" s="9">
        <v>764.98282591888096</v>
      </c>
      <c r="AI34" s="9">
        <v>184.64021986569199</v>
      </c>
      <c r="AJ34" s="9">
        <v>2959.1609522754502</v>
      </c>
      <c r="AK34" s="48">
        <v>10</v>
      </c>
      <c r="AL34" s="9">
        <v>18957.895376301902</v>
      </c>
      <c r="AM34" s="9">
        <v>103.95473344142501</v>
      </c>
      <c r="AN34" s="9">
        <v>145.71174894574199</v>
      </c>
      <c r="AO34" s="9">
        <v>78.472211957031305</v>
      </c>
      <c r="AP34" s="9">
        <v>93.798740456885696</v>
      </c>
      <c r="AQ34" s="9">
        <v>2327.0001000329698</v>
      </c>
      <c r="AR34" s="9">
        <v>4295.9999574002304</v>
      </c>
      <c r="AS34" s="9">
        <v>923.00001388313603</v>
      </c>
      <c r="AT34" s="9">
        <v>2567.0000183652</v>
      </c>
      <c r="AU34" s="9">
        <v>1371.9999839183899</v>
      </c>
    </row>
    <row r="35" spans="1:47" x14ac:dyDescent="0.55000000000000004">
      <c r="A35">
        <v>62.856355264721003</v>
      </c>
      <c r="B35" s="9">
        <v>183844.075881458</v>
      </c>
      <c r="C35" s="9">
        <v>44122.577410103797</v>
      </c>
      <c r="D35" s="9">
        <v>37904.743236262999</v>
      </c>
      <c r="E35" s="9">
        <v>349.531535158677</v>
      </c>
      <c r="F35" s="9">
        <v>10</v>
      </c>
      <c r="G35" s="9">
        <v>339.746538816834</v>
      </c>
      <c r="H35" s="9">
        <v>3272.93788004823</v>
      </c>
      <c r="I35" s="9">
        <v>278.52043249067401</v>
      </c>
      <c r="J35" s="9">
        <v>407.72588291784803</v>
      </c>
      <c r="K35" s="9">
        <v>451.74898078458301</v>
      </c>
      <c r="L35" s="9">
        <v>31.071212401767799</v>
      </c>
      <c r="M35" s="48">
        <v>6329.55586419266</v>
      </c>
      <c r="N35" s="9">
        <v>155.21705291547201</v>
      </c>
      <c r="O35" s="9">
        <v>1242.06020592396</v>
      </c>
      <c r="P35" s="9">
        <v>165.828186769192</v>
      </c>
      <c r="Q35" s="9">
        <v>858.417511055467</v>
      </c>
      <c r="R35" s="9">
        <v>175.89292710486399</v>
      </c>
      <c r="S35" s="9">
        <v>2614.3852152610498</v>
      </c>
      <c r="T35" s="9">
        <v>132.54747573980299</v>
      </c>
      <c r="U35" s="9">
        <v>10</v>
      </c>
      <c r="V35" s="9">
        <v>127.23565211451699</v>
      </c>
      <c r="W35" s="9">
        <v>581.487319478789</v>
      </c>
      <c r="X35" s="9">
        <v>10</v>
      </c>
      <c r="Y35" s="9">
        <v>433.06227900618597</v>
      </c>
      <c r="Z35" s="9">
        <v>10.0030722787585</v>
      </c>
      <c r="AA35" s="9">
        <v>10</v>
      </c>
      <c r="AB35" s="9">
        <v>48.445605300534098</v>
      </c>
      <c r="AC35" s="48">
        <v>10</v>
      </c>
      <c r="AD35" s="9">
        <v>1452.9654253384999</v>
      </c>
      <c r="AE35" s="9">
        <v>575.09754652324398</v>
      </c>
      <c r="AF35" s="9">
        <v>211.225982496244</v>
      </c>
      <c r="AG35" s="9">
        <v>1820.8400283106901</v>
      </c>
      <c r="AH35" s="9">
        <v>764.982816068185</v>
      </c>
      <c r="AI35" s="9">
        <v>184.64018515919901</v>
      </c>
      <c r="AJ35" s="9">
        <v>2959.1608861683999</v>
      </c>
      <c r="AK35" s="48">
        <v>10</v>
      </c>
      <c r="AL35" s="9">
        <v>18957.895534357602</v>
      </c>
      <c r="AM35" s="9">
        <v>103.954726714571</v>
      </c>
      <c r="AN35" s="9">
        <v>145.71173833677599</v>
      </c>
      <c r="AO35" s="9">
        <v>78.472202292400496</v>
      </c>
      <c r="AP35" s="9">
        <v>93.798745554646899</v>
      </c>
      <c r="AQ35" s="9">
        <v>2326.9999524882301</v>
      </c>
      <c r="AR35" s="9">
        <v>4295.9999358875702</v>
      </c>
      <c r="AS35" s="9">
        <v>923.00000717612704</v>
      </c>
      <c r="AT35" s="9">
        <v>2566.99989657276</v>
      </c>
      <c r="AU35" s="9">
        <v>1372.0000511717701</v>
      </c>
    </row>
    <row r="36" spans="1:47" x14ac:dyDescent="0.55000000000000004">
      <c r="A36">
        <v>62.856355264723</v>
      </c>
      <c r="B36" s="9">
        <v>183844.07306674699</v>
      </c>
      <c r="C36" s="9">
        <v>44122.577487041897</v>
      </c>
      <c r="D36" s="9">
        <v>37904.742566874302</v>
      </c>
      <c r="E36" s="9">
        <v>349.53153401477499</v>
      </c>
      <c r="F36" s="9">
        <v>10</v>
      </c>
      <c r="G36" s="9">
        <v>339.74661601388198</v>
      </c>
      <c r="H36" s="9">
        <v>3272.93752195054</v>
      </c>
      <c r="I36" s="9">
        <v>278.52049266161998</v>
      </c>
      <c r="J36" s="9">
        <v>407.72589950484797</v>
      </c>
      <c r="K36" s="9">
        <v>451.74902466436902</v>
      </c>
      <c r="L36" s="9">
        <v>31.0712130281497</v>
      </c>
      <c r="M36" s="48">
        <v>6329.5500820257203</v>
      </c>
      <c r="N36" s="9">
        <v>155.21704420550799</v>
      </c>
      <c r="O36" s="9">
        <v>1242.0602160308799</v>
      </c>
      <c r="P36" s="9">
        <v>165.82818925819001</v>
      </c>
      <c r="Q36" s="9">
        <v>858.41753182235095</v>
      </c>
      <c r="R36" s="9">
        <v>175.892957869387</v>
      </c>
      <c r="S36" s="9">
        <v>2614.3852247120099</v>
      </c>
      <c r="T36" s="9">
        <v>132.54752358510501</v>
      </c>
      <c r="U36" s="9">
        <v>10</v>
      </c>
      <c r="V36" s="9">
        <v>127.235712820186</v>
      </c>
      <c r="W36" s="9">
        <v>581.48735894537504</v>
      </c>
      <c r="X36" s="9">
        <v>10</v>
      </c>
      <c r="Y36" s="9">
        <v>433.06237945698302</v>
      </c>
      <c r="Z36" s="9">
        <v>10.003347392545299</v>
      </c>
      <c r="AA36" s="9">
        <v>10</v>
      </c>
      <c r="AB36" s="9">
        <v>48.445345967498</v>
      </c>
      <c r="AC36" s="48">
        <v>10</v>
      </c>
      <c r="AD36" s="9">
        <v>1452.9654637718199</v>
      </c>
      <c r="AE36" s="9">
        <v>575.09729457526703</v>
      </c>
      <c r="AF36" s="9">
        <v>211.22583263572099</v>
      </c>
      <c r="AG36" s="9">
        <v>1820.8398973046801</v>
      </c>
      <c r="AH36" s="9">
        <v>764.98270137447696</v>
      </c>
      <c r="AI36" s="9">
        <v>184.64017670842199</v>
      </c>
      <c r="AJ36" s="9">
        <v>2959.16102939452</v>
      </c>
      <c r="AK36" s="48">
        <v>10</v>
      </c>
      <c r="AL36" s="9">
        <v>18957.895418346099</v>
      </c>
      <c r="AM36" s="9">
        <v>103.954730303809</v>
      </c>
      <c r="AN36" s="9">
        <v>145.71173495364999</v>
      </c>
      <c r="AO36" s="9">
        <v>78.472207223383506</v>
      </c>
      <c r="AP36" s="9">
        <v>93.798743054702499</v>
      </c>
      <c r="AQ36" s="9">
        <v>2327.0000209457198</v>
      </c>
      <c r="AR36" s="9">
        <v>4295.9999729893498</v>
      </c>
      <c r="AS36" s="9">
        <v>922.99996160318506</v>
      </c>
      <c r="AT36" s="9">
        <v>2566.9999809799801</v>
      </c>
      <c r="AU36" s="9">
        <v>1372.00000155106</v>
      </c>
    </row>
    <row r="37" spans="1:47" x14ac:dyDescent="0.55000000000000004">
      <c r="A37">
        <v>62.856355264721401</v>
      </c>
      <c r="B37" s="9">
        <v>183844.07535555001</v>
      </c>
      <c r="C37" s="9">
        <v>44122.577841278297</v>
      </c>
      <c r="D37" s="9">
        <v>37904.743662630201</v>
      </c>
      <c r="E37" s="9">
        <v>349.53154295094203</v>
      </c>
      <c r="F37" s="9">
        <v>10</v>
      </c>
      <c r="G37" s="9">
        <v>339.74654167485897</v>
      </c>
      <c r="H37" s="9">
        <v>3272.9376791408399</v>
      </c>
      <c r="I37" s="9">
        <v>278.52044175407099</v>
      </c>
      <c r="J37" s="9">
        <v>407.72585664102598</v>
      </c>
      <c r="K37" s="9">
        <v>451.74899243261899</v>
      </c>
      <c r="L37" s="9">
        <v>31.071212779288999</v>
      </c>
      <c r="M37" s="48">
        <v>6329.5499605815803</v>
      </c>
      <c r="N37" s="9">
        <v>155.217047223717</v>
      </c>
      <c r="O37" s="9">
        <v>1242.0601336703201</v>
      </c>
      <c r="P37" s="9">
        <v>165.82817972929999</v>
      </c>
      <c r="Q37" s="9">
        <v>858.41751182584505</v>
      </c>
      <c r="R37" s="9">
        <v>175.89291718594299</v>
      </c>
      <c r="S37" s="9">
        <v>2614.3852200767801</v>
      </c>
      <c r="T37" s="9">
        <v>132.547474778078</v>
      </c>
      <c r="U37" s="9">
        <v>10</v>
      </c>
      <c r="V37" s="9">
        <v>127.23567653030599</v>
      </c>
      <c r="W37" s="9">
        <v>581.48731388272302</v>
      </c>
      <c r="X37" s="9">
        <v>10</v>
      </c>
      <c r="Y37" s="9">
        <v>433.06228678662899</v>
      </c>
      <c r="Z37" s="9">
        <v>10.0031693700482</v>
      </c>
      <c r="AA37" s="9">
        <v>10</v>
      </c>
      <c r="AB37" s="9">
        <v>48.445503679209303</v>
      </c>
      <c r="AC37" s="48">
        <v>10</v>
      </c>
      <c r="AD37" s="9">
        <v>1452.96545326145</v>
      </c>
      <c r="AE37" s="9">
        <v>575.09763268252198</v>
      </c>
      <c r="AF37" s="9">
        <v>211.22589409610401</v>
      </c>
      <c r="AG37" s="9">
        <v>1820.8401175740801</v>
      </c>
      <c r="AH37" s="9">
        <v>764.98254532423005</v>
      </c>
      <c r="AI37" s="9">
        <v>184.64015781236299</v>
      </c>
      <c r="AJ37" s="9">
        <v>2959.16132791788</v>
      </c>
      <c r="AK37" s="48">
        <v>10</v>
      </c>
      <c r="AL37" s="9">
        <v>18957.895415333402</v>
      </c>
      <c r="AM37" s="9">
        <v>103.95475487995201</v>
      </c>
      <c r="AN37" s="9">
        <v>145.711767323012</v>
      </c>
      <c r="AO37" s="9">
        <v>78.472223246699798</v>
      </c>
      <c r="AP37" s="9">
        <v>93.798741991175902</v>
      </c>
      <c r="AQ37" s="9">
        <v>2327.0000945373499</v>
      </c>
      <c r="AR37" s="9">
        <v>4295.9997791206497</v>
      </c>
      <c r="AS37" s="9">
        <v>922.99995991197795</v>
      </c>
      <c r="AT37" s="9">
        <v>2567.00008389718</v>
      </c>
      <c r="AU37" s="9">
        <v>1372.0000858552901</v>
      </c>
    </row>
    <row r="38" spans="1:47" x14ac:dyDescent="0.55000000000000004">
      <c r="A38">
        <v>62.856355264722502</v>
      </c>
      <c r="B38" s="9">
        <v>183844.073966917</v>
      </c>
      <c r="C38" s="9">
        <v>44122.5774193014</v>
      </c>
      <c r="D38" s="9">
        <v>37904.743326786796</v>
      </c>
      <c r="E38" s="9">
        <v>349.53154151301499</v>
      </c>
      <c r="F38" s="9">
        <v>10</v>
      </c>
      <c r="G38" s="9">
        <v>339.74652934585299</v>
      </c>
      <c r="H38" s="9">
        <v>3272.9376800822001</v>
      </c>
      <c r="I38" s="9">
        <v>278.52043431506502</v>
      </c>
      <c r="J38" s="9">
        <v>407.72583162252101</v>
      </c>
      <c r="K38" s="9">
        <v>451.74895390850298</v>
      </c>
      <c r="L38" s="9">
        <v>31.0712126586244</v>
      </c>
      <c r="M38" s="48">
        <v>6329.5525002616096</v>
      </c>
      <c r="N38" s="9">
        <v>155.21704454652601</v>
      </c>
      <c r="O38" s="9">
        <v>1242.0602236270399</v>
      </c>
      <c r="P38" s="9">
        <v>165.82818437338099</v>
      </c>
      <c r="Q38" s="9">
        <v>858.41751002927003</v>
      </c>
      <c r="R38" s="9">
        <v>175.89292444461501</v>
      </c>
      <c r="S38" s="9">
        <v>2614.3852149156301</v>
      </c>
      <c r="T38" s="9">
        <v>132.547507246317</v>
      </c>
      <c r="U38" s="9">
        <v>10</v>
      </c>
      <c r="V38" s="9">
        <v>127.235696393948</v>
      </c>
      <c r="W38" s="9">
        <v>581.48731778216904</v>
      </c>
      <c r="X38" s="9">
        <v>10</v>
      </c>
      <c r="Y38" s="9">
        <v>433.06233887169901</v>
      </c>
      <c r="Z38" s="9">
        <v>10.003315394865</v>
      </c>
      <c r="AA38" s="9">
        <v>10</v>
      </c>
      <c r="AB38" s="9">
        <v>48.445373065288798</v>
      </c>
      <c r="AC38" s="48">
        <v>10</v>
      </c>
      <c r="AD38" s="9">
        <v>1452.9654600720301</v>
      </c>
      <c r="AE38" s="9">
        <v>575.09756853436102</v>
      </c>
      <c r="AF38" s="9">
        <v>211.22585774087801</v>
      </c>
      <c r="AG38" s="9">
        <v>1820.8399115002401</v>
      </c>
      <c r="AH38" s="9">
        <v>764.982604646239</v>
      </c>
      <c r="AI38" s="9">
        <v>184.64014656391601</v>
      </c>
      <c r="AJ38" s="9">
        <v>2959.16112928966</v>
      </c>
      <c r="AK38" s="48">
        <v>10</v>
      </c>
      <c r="AL38" s="9">
        <v>18957.895090109399</v>
      </c>
      <c r="AM38" s="9">
        <v>103.954738608963</v>
      </c>
      <c r="AN38" s="9">
        <v>145.71176072378299</v>
      </c>
      <c r="AO38" s="9">
        <v>78.472205402342098</v>
      </c>
      <c r="AP38" s="9">
        <v>93.798739918769002</v>
      </c>
      <c r="AQ38" s="9">
        <v>2327.0000500584001</v>
      </c>
      <c r="AR38" s="9">
        <v>4296.0001052286798</v>
      </c>
      <c r="AS38" s="9">
        <v>923.00003804487596</v>
      </c>
      <c r="AT38" s="9">
        <v>2567.0000864447702</v>
      </c>
      <c r="AU38" s="9">
        <v>1372.00001024875</v>
      </c>
    </row>
    <row r="39" spans="1:47" x14ac:dyDescent="0.55000000000000004">
      <c r="A39">
        <v>62.856355264723902</v>
      </c>
      <c r="B39" s="9">
        <v>183844.072205754</v>
      </c>
      <c r="C39" s="9">
        <v>44122.577248781898</v>
      </c>
      <c r="D39" s="9">
        <v>37904.742358478499</v>
      </c>
      <c r="E39" s="9">
        <v>349.53153604717397</v>
      </c>
      <c r="F39" s="9">
        <v>10</v>
      </c>
      <c r="G39" s="9">
        <v>339.74668971275401</v>
      </c>
      <c r="H39" s="9">
        <v>3272.9380536624299</v>
      </c>
      <c r="I39" s="9">
        <v>278.52054536056698</v>
      </c>
      <c r="J39" s="9">
        <v>407.725985605939</v>
      </c>
      <c r="K39" s="9">
        <v>451.749144842546</v>
      </c>
      <c r="L39" s="9">
        <v>31.071214273859901</v>
      </c>
      <c r="M39" s="48">
        <v>6329.5548481389596</v>
      </c>
      <c r="N39" s="9">
        <v>155.21703988050899</v>
      </c>
      <c r="O39" s="9">
        <v>1242.06023557047</v>
      </c>
      <c r="P39" s="9">
        <v>165.828175230699</v>
      </c>
      <c r="Q39" s="9">
        <v>858.41751516292095</v>
      </c>
      <c r="R39" s="9">
        <v>175.89295538957501</v>
      </c>
      <c r="S39" s="9">
        <v>2614.3852127929499</v>
      </c>
      <c r="T39" s="9">
        <v>132.547516605618</v>
      </c>
      <c r="U39" s="9">
        <v>10</v>
      </c>
      <c r="V39" s="9">
        <v>127.23575252505501</v>
      </c>
      <c r="W39" s="9">
        <v>581.48738156010404</v>
      </c>
      <c r="X39" s="9">
        <v>10</v>
      </c>
      <c r="Y39" s="9">
        <v>433.06246982160599</v>
      </c>
      <c r="Z39" s="9">
        <v>10.0034050551332</v>
      </c>
      <c r="AA39" s="9">
        <v>10</v>
      </c>
      <c r="AB39" s="9">
        <v>48.445302561327402</v>
      </c>
      <c r="AC39" s="48">
        <v>10</v>
      </c>
      <c r="AD39" s="9">
        <v>1452.96542281087</v>
      </c>
      <c r="AE39" s="9">
        <v>575.09767422091295</v>
      </c>
      <c r="AF39" s="9">
        <v>211.22577148598199</v>
      </c>
      <c r="AG39" s="9">
        <v>1820.8399946934901</v>
      </c>
      <c r="AH39" s="9">
        <v>764.98270906582695</v>
      </c>
      <c r="AI39" s="9">
        <v>184.64019252909901</v>
      </c>
      <c r="AJ39" s="9">
        <v>2959.1608827302398</v>
      </c>
      <c r="AK39" s="48">
        <v>10</v>
      </c>
      <c r="AL39" s="9">
        <v>18957.895216610399</v>
      </c>
      <c r="AM39" s="9">
        <v>103.95474524782701</v>
      </c>
      <c r="AN39" s="9">
        <v>145.71176396227301</v>
      </c>
      <c r="AO39" s="9">
        <v>78.472209105909599</v>
      </c>
      <c r="AP39" s="9">
        <v>93.7987354622406</v>
      </c>
      <c r="AQ39" s="9">
        <v>2326.9999032696701</v>
      </c>
      <c r="AR39" s="9">
        <v>4295.9999937249604</v>
      </c>
      <c r="AS39" s="9">
        <v>922.99997527760604</v>
      </c>
      <c r="AT39" s="9">
        <v>2567.00005077899</v>
      </c>
      <c r="AU39" s="9">
        <v>1371.99998251686</v>
      </c>
    </row>
    <row r="40" spans="1:47" x14ac:dyDescent="0.55000000000000004">
      <c r="A40">
        <v>62.856355264723</v>
      </c>
      <c r="B40" s="9">
        <v>183844.07555273801</v>
      </c>
      <c r="C40" s="9">
        <v>44122.577874884999</v>
      </c>
      <c r="D40" s="9">
        <v>37904.743332980797</v>
      </c>
      <c r="E40" s="9">
        <v>349.5315323291</v>
      </c>
      <c r="F40" s="9">
        <v>10</v>
      </c>
      <c r="G40" s="9">
        <v>339.74658412710801</v>
      </c>
      <c r="H40" s="9">
        <v>3272.93786062768</v>
      </c>
      <c r="I40" s="9">
        <v>278.52046338370701</v>
      </c>
      <c r="J40" s="9">
        <v>407.725896180841</v>
      </c>
      <c r="K40" s="9">
        <v>451.74904777223099</v>
      </c>
      <c r="L40" s="9">
        <v>31.0712104257181</v>
      </c>
      <c r="M40" s="48">
        <v>4906.3234044565997</v>
      </c>
      <c r="N40" s="9">
        <v>155.21705483037201</v>
      </c>
      <c r="O40" s="9">
        <v>1242.0602634905599</v>
      </c>
      <c r="P40" s="9">
        <v>165.82817446040499</v>
      </c>
      <c r="Q40" s="9">
        <v>858.41749480572901</v>
      </c>
      <c r="R40" s="9">
        <v>175.89294994301699</v>
      </c>
      <c r="S40" s="9">
        <v>2614.3851957197198</v>
      </c>
      <c r="T40" s="9">
        <v>132.54751946819999</v>
      </c>
      <c r="U40" s="9">
        <v>10</v>
      </c>
      <c r="V40" s="9">
        <v>127.235705391062</v>
      </c>
      <c r="W40" s="9">
        <v>581.48734575143499</v>
      </c>
      <c r="X40" s="9">
        <v>10</v>
      </c>
      <c r="Y40" s="9">
        <v>433.06235900360798</v>
      </c>
      <c r="Z40" s="9">
        <v>10.003353209288999</v>
      </c>
      <c r="AA40" s="9">
        <v>10</v>
      </c>
      <c r="AB40" s="9">
        <v>48.445335391814901</v>
      </c>
      <c r="AC40" s="48">
        <v>10</v>
      </c>
      <c r="AD40" s="9">
        <v>1452.9654456150199</v>
      </c>
      <c r="AE40" s="9">
        <v>575.09770390155404</v>
      </c>
      <c r="AF40" s="9">
        <v>211.22581980734401</v>
      </c>
      <c r="AG40" s="9">
        <v>1820.8401012905499</v>
      </c>
      <c r="AH40" s="9">
        <v>764.98248464441895</v>
      </c>
      <c r="AI40" s="9">
        <v>184.64015903287799</v>
      </c>
      <c r="AJ40" s="9">
        <v>2959.1611344314401</v>
      </c>
      <c r="AK40" s="48">
        <v>1433.2311428507401</v>
      </c>
      <c r="AL40" s="9">
        <v>18957.8955115643</v>
      </c>
      <c r="AM40" s="9">
        <v>103.954732322068</v>
      </c>
      <c r="AN40" s="9">
        <v>145.711754648995</v>
      </c>
      <c r="AO40" s="9">
        <v>78.472206828859896</v>
      </c>
      <c r="AP40" s="9">
        <v>93.798743627522398</v>
      </c>
      <c r="AQ40" s="9">
        <v>2326.9998864287099</v>
      </c>
      <c r="AR40" s="9">
        <v>4296.0000211937004</v>
      </c>
      <c r="AS40" s="9">
        <v>922.99999263932602</v>
      </c>
      <c r="AT40" s="9">
        <v>2566.9998539459302</v>
      </c>
      <c r="AU40" s="9">
        <v>1372.0000056383899</v>
      </c>
    </row>
    <row r="41" spans="1:47" x14ac:dyDescent="0.55000000000000004">
      <c r="A41">
        <v>62.856355264723398</v>
      </c>
      <c r="B41" s="9">
        <v>183844.07468515699</v>
      </c>
      <c r="C41" s="9">
        <v>44122.577016388801</v>
      </c>
      <c r="D41" s="9">
        <v>37904.743016651802</v>
      </c>
      <c r="E41" s="9">
        <v>349.53153343698898</v>
      </c>
      <c r="F41" s="9">
        <v>10</v>
      </c>
      <c r="G41" s="9">
        <v>339.74661981303501</v>
      </c>
      <c r="H41" s="9">
        <v>3272.93767293567</v>
      </c>
      <c r="I41" s="9">
        <v>278.52050187875301</v>
      </c>
      <c r="J41" s="9">
        <v>407.72589345301202</v>
      </c>
      <c r="K41" s="9">
        <v>451.749051188679</v>
      </c>
      <c r="L41" s="9">
        <v>31.0712061427602</v>
      </c>
      <c r="M41" s="48">
        <v>6329.5513741278301</v>
      </c>
      <c r="N41" s="9">
        <v>155.21704256522401</v>
      </c>
      <c r="O41" s="9">
        <v>1242.06020941265</v>
      </c>
      <c r="P41" s="9">
        <v>165.828186088341</v>
      </c>
      <c r="Q41" s="9">
        <v>858.41753712879404</v>
      </c>
      <c r="R41" s="9">
        <v>175.892953781166</v>
      </c>
      <c r="S41" s="9">
        <v>2614.3852210019099</v>
      </c>
      <c r="T41" s="9">
        <v>132.547517466236</v>
      </c>
      <c r="U41" s="9">
        <v>10</v>
      </c>
      <c r="V41" s="9">
        <v>127.235735168274</v>
      </c>
      <c r="W41" s="9">
        <v>581.48736198396603</v>
      </c>
      <c r="X41" s="9">
        <v>10</v>
      </c>
      <c r="Y41" s="9">
        <v>433.062409433982</v>
      </c>
      <c r="Z41" s="9">
        <v>10.003389436386501</v>
      </c>
      <c r="AA41" s="9">
        <v>10</v>
      </c>
      <c r="AB41" s="9">
        <v>48.445312973787097</v>
      </c>
      <c r="AC41" s="48">
        <v>10</v>
      </c>
      <c r="AD41" s="9">
        <v>1452.9654523883401</v>
      </c>
      <c r="AE41" s="9">
        <v>575.09770553110695</v>
      </c>
      <c r="AF41" s="9">
        <v>211.22580693095799</v>
      </c>
      <c r="AG41" s="9">
        <v>1820.8399761984399</v>
      </c>
      <c r="AH41" s="9">
        <v>764.98248493904305</v>
      </c>
      <c r="AI41" s="9">
        <v>184.64013764026799</v>
      </c>
      <c r="AJ41" s="9">
        <v>2959.1611355291002</v>
      </c>
      <c r="AK41" s="48">
        <v>10</v>
      </c>
      <c r="AL41" s="9">
        <v>18957.894828558499</v>
      </c>
      <c r="AM41" s="9">
        <v>103.954725091659</v>
      </c>
      <c r="AN41" s="9">
        <v>145.711736797562</v>
      </c>
      <c r="AO41" s="9">
        <v>78.4722006740068</v>
      </c>
      <c r="AP41" s="9">
        <v>93.798737482381398</v>
      </c>
      <c r="AQ41" s="9">
        <v>2327.0000651467999</v>
      </c>
      <c r="AR41" s="9">
        <v>4295.99984954312</v>
      </c>
      <c r="AS41" s="9">
        <v>922.99998026692697</v>
      </c>
      <c r="AT41" s="9">
        <v>2567.0000932667899</v>
      </c>
      <c r="AU41" s="9">
        <v>1371.9999901584799</v>
      </c>
    </row>
    <row r="42" spans="1:47" x14ac:dyDescent="0.55000000000000004">
      <c r="A42">
        <v>62.856355264720797</v>
      </c>
      <c r="B42" s="9">
        <v>183844.07441003801</v>
      </c>
      <c r="C42" s="9">
        <v>44122.577778132698</v>
      </c>
      <c r="D42" s="9">
        <v>37904.742184437899</v>
      </c>
      <c r="E42" s="9">
        <v>349.53154545241802</v>
      </c>
      <c r="F42" s="9">
        <v>10</v>
      </c>
      <c r="G42" s="9">
        <v>339.74650049313999</v>
      </c>
      <c r="H42" s="9">
        <v>3272.93812030149</v>
      </c>
      <c r="I42" s="9">
        <v>278.52039518634598</v>
      </c>
      <c r="J42" s="9">
        <v>407.72582385302297</v>
      </c>
      <c r="K42" s="9">
        <v>451.74895754281198</v>
      </c>
      <c r="L42" s="9">
        <v>31.071205007243499</v>
      </c>
      <c r="M42" s="48">
        <v>6329.5543534421804</v>
      </c>
      <c r="N42" s="9">
        <v>155.21703975027401</v>
      </c>
      <c r="O42" s="9">
        <v>1242.0602792500199</v>
      </c>
      <c r="P42" s="9">
        <v>165.828186286066</v>
      </c>
      <c r="Q42" s="9">
        <v>858.41753448583904</v>
      </c>
      <c r="R42" s="9">
        <v>175.89290784935599</v>
      </c>
      <c r="S42" s="9">
        <v>2614.3852102911601</v>
      </c>
      <c r="T42" s="9">
        <v>132.54746670480901</v>
      </c>
      <c r="U42" s="9">
        <v>10</v>
      </c>
      <c r="V42" s="9">
        <v>127.235653033695</v>
      </c>
      <c r="W42" s="9">
        <v>581.48729296391195</v>
      </c>
      <c r="X42" s="9">
        <v>10</v>
      </c>
      <c r="Y42" s="9">
        <v>433.06223633677001</v>
      </c>
      <c r="Z42" s="9">
        <v>10.003114191901901</v>
      </c>
      <c r="AA42" s="9">
        <v>10</v>
      </c>
      <c r="AB42" s="9">
        <v>48.445554164427598</v>
      </c>
      <c r="AC42" s="48">
        <v>10</v>
      </c>
      <c r="AD42" s="9">
        <v>1452.96546686793</v>
      </c>
      <c r="AE42" s="9">
        <v>575.09678113070197</v>
      </c>
      <c r="AF42" s="9">
        <v>211.225937998163</v>
      </c>
      <c r="AG42" s="9">
        <v>1820.84007425142</v>
      </c>
      <c r="AH42" s="9">
        <v>764.98265228058199</v>
      </c>
      <c r="AI42" s="9">
        <v>184.64015997189</v>
      </c>
      <c r="AJ42" s="9">
        <v>2959.1611221798598</v>
      </c>
      <c r="AK42" s="48">
        <v>10</v>
      </c>
      <c r="AL42" s="9">
        <v>18957.895290576598</v>
      </c>
      <c r="AM42" s="9">
        <v>103.954733200823</v>
      </c>
      <c r="AN42" s="9">
        <v>145.71174419898099</v>
      </c>
      <c r="AO42" s="9">
        <v>78.472207237821294</v>
      </c>
      <c r="AP42" s="9">
        <v>93.798748991435502</v>
      </c>
      <c r="AQ42" s="9">
        <v>2327.0000091511401</v>
      </c>
      <c r="AR42" s="9">
        <v>4296.0000255160903</v>
      </c>
      <c r="AS42" s="9">
        <v>922.99999742764896</v>
      </c>
      <c r="AT42" s="9">
        <v>2567.0000830416302</v>
      </c>
      <c r="AU42" s="9">
        <v>1372.0000253226201</v>
      </c>
    </row>
    <row r="43" spans="1:47" x14ac:dyDescent="0.55000000000000004">
      <c r="A43">
        <v>62.856355264723099</v>
      </c>
      <c r="B43" s="9">
        <v>183844.07501703699</v>
      </c>
      <c r="C43" s="9">
        <v>44122.577376505302</v>
      </c>
      <c r="D43" s="9">
        <v>37904.743002121497</v>
      </c>
      <c r="E43" s="9">
        <v>349.53153217600197</v>
      </c>
      <c r="F43" s="9">
        <v>10</v>
      </c>
      <c r="G43" s="9">
        <v>339.74664136377697</v>
      </c>
      <c r="H43" s="9">
        <v>3272.93785600294</v>
      </c>
      <c r="I43" s="9">
        <v>278.52050391421699</v>
      </c>
      <c r="J43" s="9">
        <v>407.72599148695502</v>
      </c>
      <c r="K43" s="9">
        <v>451.74910760387797</v>
      </c>
      <c r="L43" s="9">
        <v>31.0712111074908</v>
      </c>
      <c r="M43" s="48">
        <v>6329.5537394478797</v>
      </c>
      <c r="N43" s="9">
        <v>155.21705224724499</v>
      </c>
      <c r="O43" s="9">
        <v>1242.06021235554</v>
      </c>
      <c r="P43" s="9">
        <v>165.82818383452801</v>
      </c>
      <c r="Q43" s="9">
        <v>858.41750135367897</v>
      </c>
      <c r="R43" s="9">
        <v>175.892945461534</v>
      </c>
      <c r="S43" s="9">
        <v>2614.3852131137401</v>
      </c>
      <c r="T43" s="9">
        <v>132.54750770995599</v>
      </c>
      <c r="U43" s="9">
        <v>10</v>
      </c>
      <c r="V43" s="9">
        <v>127.235712469985</v>
      </c>
      <c r="W43" s="9">
        <v>581.487361524628</v>
      </c>
      <c r="X43" s="9">
        <v>10</v>
      </c>
      <c r="Y43" s="9">
        <v>433.062463366396</v>
      </c>
      <c r="Z43" s="9">
        <v>10.0033267225341</v>
      </c>
      <c r="AA43" s="9">
        <v>10</v>
      </c>
      <c r="AB43" s="9">
        <v>48.445378692241697</v>
      </c>
      <c r="AC43" s="48">
        <v>10</v>
      </c>
      <c r="AD43" s="9">
        <v>1452.96538713726</v>
      </c>
      <c r="AE43" s="9">
        <v>575.09767987513101</v>
      </c>
      <c r="AF43" s="9">
        <v>211.22581566289099</v>
      </c>
      <c r="AG43" s="9">
        <v>1820.8398958126199</v>
      </c>
      <c r="AH43" s="9">
        <v>764.98278652887802</v>
      </c>
      <c r="AI43" s="9">
        <v>184.640203917533</v>
      </c>
      <c r="AJ43" s="9">
        <v>2959.1609150363602</v>
      </c>
      <c r="AK43" s="48">
        <v>10</v>
      </c>
      <c r="AL43" s="9">
        <v>18957.895093659099</v>
      </c>
      <c r="AM43" s="9">
        <v>103.954732412395</v>
      </c>
      <c r="AN43" s="9">
        <v>145.71176477645901</v>
      </c>
      <c r="AO43" s="9">
        <v>78.472206652616407</v>
      </c>
      <c r="AP43" s="9">
        <v>93.798734786040498</v>
      </c>
      <c r="AQ43" s="9">
        <v>2327.0000744194499</v>
      </c>
      <c r="AR43" s="9">
        <v>4296.0000469058996</v>
      </c>
      <c r="AS43" s="9">
        <v>923.00000775837702</v>
      </c>
      <c r="AT43" s="9">
        <v>2566.9999457342301</v>
      </c>
      <c r="AU43" s="9">
        <v>1372.00006372243</v>
      </c>
    </row>
    <row r="44" spans="1:47" x14ac:dyDescent="0.55000000000000004">
      <c r="A44">
        <v>62.856355264724002</v>
      </c>
      <c r="B44" s="9">
        <v>183844.075424793</v>
      </c>
      <c r="C44" s="9">
        <v>44122.577193850499</v>
      </c>
      <c r="D44" s="9">
        <v>37904.742581222599</v>
      </c>
      <c r="E44" s="9">
        <v>349.531548867553</v>
      </c>
      <c r="F44" s="9">
        <v>10</v>
      </c>
      <c r="G44" s="9">
        <v>339.74671167801199</v>
      </c>
      <c r="H44" s="9">
        <v>3272.9382392320499</v>
      </c>
      <c r="I44" s="9">
        <v>278.520549171889</v>
      </c>
      <c r="J44" s="9">
        <v>407.72597931628098</v>
      </c>
      <c r="K44" s="9">
        <v>451.74917808334101</v>
      </c>
      <c r="L44" s="9">
        <v>31.0712136950368</v>
      </c>
      <c r="M44" s="48">
        <v>6329.5594236183097</v>
      </c>
      <c r="N44" s="9">
        <v>155.21704683981801</v>
      </c>
      <c r="O44" s="9">
        <v>1242.0602544969599</v>
      </c>
      <c r="P44" s="9">
        <v>165.82818278817501</v>
      </c>
      <c r="Q44" s="9">
        <v>858.41750889799505</v>
      </c>
      <c r="R44" s="9">
        <v>175.89296039187499</v>
      </c>
      <c r="S44" s="9">
        <v>2614.3851829831001</v>
      </c>
      <c r="T44" s="9">
        <v>132.54751684400901</v>
      </c>
      <c r="U44" s="9">
        <v>10</v>
      </c>
      <c r="V44" s="9">
        <v>127.23574873544101</v>
      </c>
      <c r="W44" s="9">
        <v>581.48737477674399</v>
      </c>
      <c r="X44" s="9">
        <v>10</v>
      </c>
      <c r="Y44" s="9">
        <v>433.06243594303203</v>
      </c>
      <c r="Z44" s="9">
        <v>10.0033982852215</v>
      </c>
      <c r="AA44" s="9">
        <v>10</v>
      </c>
      <c r="AB44" s="9">
        <v>48.445302744221102</v>
      </c>
      <c r="AC44" s="48">
        <v>10</v>
      </c>
      <c r="AD44" s="9">
        <v>1452.9654584981799</v>
      </c>
      <c r="AE44" s="9">
        <v>575.09799180100401</v>
      </c>
      <c r="AF44" s="9">
        <v>211.225794777522</v>
      </c>
      <c r="AG44" s="9">
        <v>1820.8401311682501</v>
      </c>
      <c r="AH44" s="9">
        <v>764.98275368115299</v>
      </c>
      <c r="AI44" s="9">
        <v>184.64020062944201</v>
      </c>
      <c r="AJ44" s="9">
        <v>2959.1607489286098</v>
      </c>
      <c r="AK44" s="48">
        <v>10</v>
      </c>
      <c r="AL44" s="9">
        <v>18957.895606618698</v>
      </c>
      <c r="AM44" s="9">
        <v>103.954728842202</v>
      </c>
      <c r="AN44" s="9">
        <v>145.71174099554</v>
      </c>
      <c r="AO44" s="9">
        <v>78.472199141708501</v>
      </c>
      <c r="AP44" s="9">
        <v>93.798753090778405</v>
      </c>
      <c r="AQ44" s="9">
        <v>2327.0000822111401</v>
      </c>
      <c r="AR44" s="9">
        <v>4296.0001061114899</v>
      </c>
      <c r="AS44" s="9">
        <v>923.00000908971401</v>
      </c>
      <c r="AT44" s="9">
        <v>2567.0001149534501</v>
      </c>
      <c r="AU44" s="9">
        <v>1372.00000995238</v>
      </c>
    </row>
    <row r="45" spans="1:47" x14ac:dyDescent="0.55000000000000004">
      <c r="A45">
        <v>62.8563552647215</v>
      </c>
      <c r="B45" s="9">
        <v>183844.07531913399</v>
      </c>
      <c r="C45" s="9">
        <v>44122.577128132303</v>
      </c>
      <c r="D45" s="9">
        <v>37904.742741300601</v>
      </c>
      <c r="E45" s="9">
        <v>349.53153235426998</v>
      </c>
      <c r="F45" s="9">
        <v>10</v>
      </c>
      <c r="G45" s="9">
        <v>339.74652751098699</v>
      </c>
      <c r="H45" s="9">
        <v>3272.9378037931801</v>
      </c>
      <c r="I45" s="9">
        <v>278.52042940156298</v>
      </c>
      <c r="J45" s="9">
        <v>407.72584367597801</v>
      </c>
      <c r="K45" s="9">
        <v>451.74894799144101</v>
      </c>
      <c r="L45" s="9">
        <v>31.071208794792899</v>
      </c>
      <c r="M45" s="48">
        <v>6329.5543281986302</v>
      </c>
      <c r="N45" s="9">
        <v>155.21704966346499</v>
      </c>
      <c r="O45" s="9">
        <v>1242.0602224131401</v>
      </c>
      <c r="P45" s="9">
        <v>165.828184975509</v>
      </c>
      <c r="Q45" s="9">
        <v>858.41752862610804</v>
      </c>
      <c r="R45" s="9">
        <v>175.89290396249999</v>
      </c>
      <c r="S45" s="9">
        <v>2614.3852174890699</v>
      </c>
      <c r="T45" s="9">
        <v>132.54747279300599</v>
      </c>
      <c r="U45" s="9">
        <v>10</v>
      </c>
      <c r="V45" s="9">
        <v>127.235683035045</v>
      </c>
      <c r="W45" s="9">
        <v>581.48729895218105</v>
      </c>
      <c r="X45" s="9">
        <v>10</v>
      </c>
      <c r="Y45" s="9">
        <v>433.06227400784002</v>
      </c>
      <c r="Z45" s="9">
        <v>10.003202281114101</v>
      </c>
      <c r="AA45" s="9">
        <v>10</v>
      </c>
      <c r="AB45" s="9">
        <v>48.445472889087199</v>
      </c>
      <c r="AC45" s="48">
        <v>10</v>
      </c>
      <c r="AD45" s="9">
        <v>1452.9654626515401</v>
      </c>
      <c r="AE45" s="9">
        <v>575.09722101103603</v>
      </c>
      <c r="AF45" s="9">
        <v>211.22595969724301</v>
      </c>
      <c r="AG45" s="9">
        <v>1820.8402151657001</v>
      </c>
      <c r="AH45" s="9">
        <v>764.98265453609804</v>
      </c>
      <c r="AI45" s="9">
        <v>184.64016437383199</v>
      </c>
      <c r="AJ45" s="9">
        <v>2959.1610525808501</v>
      </c>
      <c r="AK45" s="48">
        <v>10</v>
      </c>
      <c r="AL45" s="9">
        <v>18957.894794311898</v>
      </c>
      <c r="AM45" s="9">
        <v>103.954738781084</v>
      </c>
      <c r="AN45" s="9">
        <v>145.71175013645799</v>
      </c>
      <c r="AO45" s="9">
        <v>78.472202954920107</v>
      </c>
      <c r="AP45" s="9">
        <v>93.798742040396505</v>
      </c>
      <c r="AQ45" s="9">
        <v>2327.00000830402</v>
      </c>
      <c r="AR45" s="9">
        <v>4296.0002277495196</v>
      </c>
      <c r="AS45" s="9">
        <v>922.99995225661996</v>
      </c>
      <c r="AT45" s="9">
        <v>2567.0000775264398</v>
      </c>
      <c r="AU45" s="9">
        <v>1371.9999894299001</v>
      </c>
    </row>
    <row r="46" spans="1:47" x14ac:dyDescent="0.55000000000000004">
      <c r="A46">
        <v>62.856355264718502</v>
      </c>
      <c r="B46" s="9">
        <v>183844.07955115399</v>
      </c>
      <c r="C46" s="9">
        <v>44122.578528551399</v>
      </c>
      <c r="D46" s="9">
        <v>37904.743566800003</v>
      </c>
      <c r="E46" s="9">
        <v>349.53154936153697</v>
      </c>
      <c r="F46" s="9">
        <v>10</v>
      </c>
      <c r="G46" s="9">
        <v>339.74620803689902</v>
      </c>
      <c r="H46" s="9">
        <v>3272.9381746077602</v>
      </c>
      <c r="I46" s="9">
        <v>278.52018958364198</v>
      </c>
      <c r="J46" s="9">
        <v>407.72555988059599</v>
      </c>
      <c r="K46" s="9">
        <v>451.74860707000101</v>
      </c>
      <c r="L46" s="9">
        <v>31.071197855693399</v>
      </c>
      <c r="M46" s="48">
        <v>6329.55853033116</v>
      </c>
      <c r="N46" s="9">
        <v>155.21703851968701</v>
      </c>
      <c r="O46" s="9">
        <v>1242.06027709717</v>
      </c>
      <c r="P46" s="9">
        <v>165.82817928537099</v>
      </c>
      <c r="Q46" s="9">
        <v>858.41755031561399</v>
      </c>
      <c r="R46" s="9">
        <v>175.892836822384</v>
      </c>
      <c r="S46" s="9">
        <v>2614.38522222948</v>
      </c>
      <c r="T46" s="9">
        <v>132.54743085096601</v>
      </c>
      <c r="U46" s="9">
        <v>10</v>
      </c>
      <c r="V46" s="9">
        <v>127.23554393082399</v>
      </c>
      <c r="W46" s="9">
        <v>581.48714424648006</v>
      </c>
      <c r="X46" s="9">
        <v>10</v>
      </c>
      <c r="Y46" s="9">
        <v>433.061905527931</v>
      </c>
      <c r="Z46" s="9">
        <v>10.002869050836001</v>
      </c>
      <c r="AA46" s="9">
        <v>10</v>
      </c>
      <c r="AB46" s="9">
        <v>48.445752013813099</v>
      </c>
      <c r="AC46" s="48">
        <v>10</v>
      </c>
      <c r="AD46" s="9">
        <v>1452.9654468025301</v>
      </c>
      <c r="AE46" s="9">
        <v>575.09639540541002</v>
      </c>
      <c r="AF46" s="9">
        <v>211.226223119401</v>
      </c>
      <c r="AG46" s="9">
        <v>1820.84034875922</v>
      </c>
      <c r="AH46" s="9">
        <v>764.98241880989303</v>
      </c>
      <c r="AI46" s="9">
        <v>184.64011180215999</v>
      </c>
      <c r="AJ46" s="9">
        <v>2959.1610571040601</v>
      </c>
      <c r="AK46" s="48">
        <v>10</v>
      </c>
      <c r="AL46" s="9">
        <v>18957.895264982501</v>
      </c>
      <c r="AM46" s="9">
        <v>103.954751708519</v>
      </c>
      <c r="AN46" s="9">
        <v>145.71175818616501</v>
      </c>
      <c r="AO46" s="9">
        <v>78.472212613528299</v>
      </c>
      <c r="AP46" s="9">
        <v>93.798740421087899</v>
      </c>
      <c r="AQ46" s="9">
        <v>2326.9999665246701</v>
      </c>
      <c r="AR46" s="9">
        <v>4296.0000266577099</v>
      </c>
      <c r="AS46" s="9">
        <v>922.99998455022603</v>
      </c>
      <c r="AT46" s="9">
        <v>2566.9999640374499</v>
      </c>
      <c r="AU46" s="9">
        <v>1372.0000384394</v>
      </c>
    </row>
    <row r="47" spans="1:47" x14ac:dyDescent="0.55000000000000004">
      <c r="A47">
        <v>62.856355264721103</v>
      </c>
      <c r="B47" s="9">
        <v>183844.078065971</v>
      </c>
      <c r="C47" s="9">
        <v>44122.577951060397</v>
      </c>
      <c r="D47" s="9">
        <v>37904.742620217097</v>
      </c>
      <c r="E47" s="9">
        <v>349.53154791723802</v>
      </c>
      <c r="F47" s="9">
        <v>10</v>
      </c>
      <c r="G47" s="9">
        <v>339.74643431500499</v>
      </c>
      <c r="H47" s="9">
        <v>3272.9378016928699</v>
      </c>
      <c r="I47" s="9">
        <v>278.52033898595101</v>
      </c>
      <c r="J47" s="9">
        <v>407.72569920700403</v>
      </c>
      <c r="K47" s="9">
        <v>451.74880242769399</v>
      </c>
      <c r="L47" s="9">
        <v>31.071198681948498</v>
      </c>
      <c r="M47" s="48">
        <v>6329.5531326737801</v>
      </c>
      <c r="N47" s="9">
        <v>155.21705329459101</v>
      </c>
      <c r="O47" s="9">
        <v>1242.06021316075</v>
      </c>
      <c r="P47" s="9">
        <v>165.828187264836</v>
      </c>
      <c r="Q47" s="9">
        <v>858.41753146760504</v>
      </c>
      <c r="R47" s="9">
        <v>175.892910716849</v>
      </c>
      <c r="S47" s="9">
        <v>2614.3851918527098</v>
      </c>
      <c r="T47" s="9">
        <v>132.54748811906899</v>
      </c>
      <c r="U47" s="9">
        <v>10</v>
      </c>
      <c r="V47" s="9">
        <v>127.23564125023999</v>
      </c>
      <c r="W47" s="9">
        <v>581.48725454041903</v>
      </c>
      <c r="X47" s="9">
        <v>10</v>
      </c>
      <c r="Y47" s="9">
        <v>433.06214813263199</v>
      </c>
      <c r="Z47" s="9">
        <v>10.003200976361001</v>
      </c>
      <c r="AA47" s="9">
        <v>10</v>
      </c>
      <c r="AB47" s="9">
        <v>48.445458045207602</v>
      </c>
      <c r="AC47" s="48">
        <v>10</v>
      </c>
      <c r="AD47" s="9">
        <v>1452.96542215616</v>
      </c>
      <c r="AE47" s="9">
        <v>575.09769520776899</v>
      </c>
      <c r="AF47" s="9">
        <v>211.22594979403101</v>
      </c>
      <c r="AG47" s="9">
        <v>1820.8402997661501</v>
      </c>
      <c r="AH47" s="9">
        <v>764.98234401241405</v>
      </c>
      <c r="AI47" s="9">
        <v>184.640100552376</v>
      </c>
      <c r="AJ47" s="9">
        <v>2959.1612855814701</v>
      </c>
      <c r="AK47" s="48">
        <v>10</v>
      </c>
      <c r="AL47" s="9">
        <v>18957.895231550399</v>
      </c>
      <c r="AM47" s="9">
        <v>103.95474675411801</v>
      </c>
      <c r="AN47" s="9">
        <v>145.71176842822601</v>
      </c>
      <c r="AO47" s="9">
        <v>78.472219346921406</v>
      </c>
      <c r="AP47" s="9">
        <v>93.798736007698295</v>
      </c>
      <c r="AQ47" s="9">
        <v>2326.9999809810702</v>
      </c>
      <c r="AR47" s="9">
        <v>4295.9999625418404</v>
      </c>
      <c r="AS47" s="9">
        <v>923.000039017586</v>
      </c>
      <c r="AT47" s="9">
        <v>2566.9998737976798</v>
      </c>
      <c r="AU47" s="9">
        <v>1372.0000405345099</v>
      </c>
    </row>
    <row r="48" spans="1:47" x14ac:dyDescent="0.55000000000000004">
      <c r="A48">
        <v>62.856355264723398</v>
      </c>
      <c r="B48" s="9">
        <v>183844.076015306</v>
      </c>
      <c r="C48" s="9">
        <v>44122.577883093902</v>
      </c>
      <c r="D48" s="9">
        <v>37904.742100094903</v>
      </c>
      <c r="E48" s="9">
        <v>349.531546148845</v>
      </c>
      <c r="F48" s="9">
        <v>10</v>
      </c>
      <c r="G48" s="9">
        <v>339.74659658090098</v>
      </c>
      <c r="H48" s="9">
        <v>3272.9378807422499</v>
      </c>
      <c r="I48" s="9">
        <v>278.520475271995</v>
      </c>
      <c r="J48" s="9">
        <v>407.725909623826</v>
      </c>
      <c r="K48" s="9">
        <v>451.74906980270498</v>
      </c>
      <c r="L48" s="9">
        <v>31.071206313517301</v>
      </c>
      <c r="M48" s="48">
        <v>769.09356652927102</v>
      </c>
      <c r="N48" s="9">
        <v>155.217044327216</v>
      </c>
      <c r="O48" s="9">
        <v>1242.0601874061199</v>
      </c>
      <c r="P48" s="9">
        <v>165.82819743259199</v>
      </c>
      <c r="Q48" s="9">
        <v>858.41751708705601</v>
      </c>
      <c r="R48" s="9">
        <v>175.89292729463099</v>
      </c>
      <c r="S48" s="9">
        <v>2614.38520163373</v>
      </c>
      <c r="T48" s="9">
        <v>132.54752046125</v>
      </c>
      <c r="U48" s="9">
        <v>10</v>
      </c>
      <c r="V48" s="9">
        <v>127.23572152582101</v>
      </c>
      <c r="W48" s="9">
        <v>581.48732606451699</v>
      </c>
      <c r="X48" s="9">
        <v>10</v>
      </c>
      <c r="Y48" s="9">
        <v>433.06236732342899</v>
      </c>
      <c r="Z48" s="9">
        <v>10.0033936152275</v>
      </c>
      <c r="AA48" s="9">
        <v>10</v>
      </c>
      <c r="AB48" s="9">
        <v>48.445298935247301</v>
      </c>
      <c r="AC48" s="48">
        <v>5570.4621877518503</v>
      </c>
      <c r="AD48" s="9">
        <v>1452.9654528328999</v>
      </c>
      <c r="AE48" s="9">
        <v>575.09721994138602</v>
      </c>
      <c r="AF48" s="9">
        <v>211.22582207507401</v>
      </c>
      <c r="AG48" s="9">
        <v>1820.8400982969099</v>
      </c>
      <c r="AH48" s="9">
        <v>764.98256833769199</v>
      </c>
      <c r="AI48" s="9">
        <v>184.64014887111799</v>
      </c>
      <c r="AJ48" s="9">
        <v>2959.1610829122101</v>
      </c>
      <c r="AK48" s="48">
        <v>10</v>
      </c>
      <c r="AL48" s="9">
        <v>18957.895251974998</v>
      </c>
      <c r="AM48" s="9">
        <v>103.95473166639999</v>
      </c>
      <c r="AN48" s="9">
        <v>145.71174199858899</v>
      </c>
      <c r="AO48" s="9">
        <v>78.472203481959497</v>
      </c>
      <c r="AP48" s="9">
        <v>93.798740440501703</v>
      </c>
      <c r="AQ48" s="9">
        <v>2326.9998894482301</v>
      </c>
      <c r="AR48" s="9">
        <v>4295.9998025035902</v>
      </c>
      <c r="AS48" s="9">
        <v>922.99997933685199</v>
      </c>
      <c r="AT48" s="9">
        <v>2566.9999388360002</v>
      </c>
      <c r="AU48" s="9">
        <v>1372.00006233467</v>
      </c>
    </row>
    <row r="49" spans="1:47" x14ac:dyDescent="0.55000000000000004">
      <c r="A49">
        <v>62.856355264722602</v>
      </c>
      <c r="B49" s="9">
        <v>183844.075534737</v>
      </c>
      <c r="C49" s="9">
        <v>44122.578153127099</v>
      </c>
      <c r="D49" s="9">
        <v>37904.742561193503</v>
      </c>
      <c r="E49" s="9">
        <v>349.53153512785798</v>
      </c>
      <c r="F49" s="9">
        <v>10</v>
      </c>
      <c r="G49" s="9">
        <v>339.74666398017501</v>
      </c>
      <c r="H49" s="9">
        <v>3272.9376285473199</v>
      </c>
      <c r="I49" s="9">
        <v>278.52051114889798</v>
      </c>
      <c r="J49" s="9">
        <v>407.72596885081703</v>
      </c>
      <c r="K49" s="9">
        <v>451.74911155820803</v>
      </c>
      <c r="L49" s="9">
        <v>31.071216730699099</v>
      </c>
      <c r="M49" s="48">
        <v>6329.5505399417898</v>
      </c>
      <c r="N49" s="9">
        <v>155.21704607940799</v>
      </c>
      <c r="O49" s="9">
        <v>1242.0602401487899</v>
      </c>
      <c r="P49" s="9">
        <v>165.828181368012</v>
      </c>
      <c r="Q49" s="9">
        <v>858.41752314736505</v>
      </c>
      <c r="R49" s="9">
        <v>175.892932338349</v>
      </c>
      <c r="S49" s="9">
        <v>2614.3852134512099</v>
      </c>
      <c r="T49" s="9">
        <v>132.54748282744299</v>
      </c>
      <c r="U49" s="9">
        <v>10</v>
      </c>
      <c r="V49" s="9">
        <v>127.23573185877601</v>
      </c>
      <c r="W49" s="9">
        <v>581.48734354442195</v>
      </c>
      <c r="X49" s="9">
        <v>10</v>
      </c>
      <c r="Y49" s="9">
        <v>433.06240973346502</v>
      </c>
      <c r="Z49" s="9">
        <v>10.0032753368932</v>
      </c>
      <c r="AA49" s="9">
        <v>10</v>
      </c>
      <c r="AB49" s="9">
        <v>48.445419224439</v>
      </c>
      <c r="AC49" s="48">
        <v>10</v>
      </c>
      <c r="AD49" s="9">
        <v>1452.9655069841899</v>
      </c>
      <c r="AE49" s="9">
        <v>575.09734448247002</v>
      </c>
      <c r="AF49" s="9">
        <v>211.22584903092701</v>
      </c>
      <c r="AG49" s="9">
        <v>1820.84002500308</v>
      </c>
      <c r="AH49" s="9">
        <v>764.98271283869201</v>
      </c>
      <c r="AI49" s="9">
        <v>184.64020021400401</v>
      </c>
      <c r="AJ49" s="9">
        <v>2959.1610618355398</v>
      </c>
      <c r="AK49" s="48">
        <v>10</v>
      </c>
      <c r="AL49" s="9">
        <v>18957.894922617699</v>
      </c>
      <c r="AM49" s="9">
        <v>103.95472169046501</v>
      </c>
      <c r="AN49" s="9">
        <v>145.71173104035799</v>
      </c>
      <c r="AO49" s="9">
        <v>78.472198150620798</v>
      </c>
      <c r="AP49" s="9">
        <v>93.798753031245894</v>
      </c>
      <c r="AQ49" s="9">
        <v>2327.0000933910401</v>
      </c>
      <c r="AR49" s="9">
        <v>4295.9999852087803</v>
      </c>
      <c r="AS49" s="9">
        <v>923.00005078646905</v>
      </c>
      <c r="AT49" s="9">
        <v>2567.00008920556</v>
      </c>
      <c r="AU49" s="9">
        <v>1372.0000055830401</v>
      </c>
    </row>
    <row r="50" spans="1:47" x14ac:dyDescent="0.55000000000000004">
      <c r="A50">
        <v>62.856355264722801</v>
      </c>
      <c r="B50" s="9">
        <v>183844.07618596699</v>
      </c>
      <c r="C50" s="9">
        <v>44122.577675619199</v>
      </c>
      <c r="D50" s="9">
        <v>37904.742650450899</v>
      </c>
      <c r="E50" s="9">
        <v>349.53154222922399</v>
      </c>
      <c r="F50" s="9">
        <v>10</v>
      </c>
      <c r="G50" s="9">
        <v>339.74662868455999</v>
      </c>
      <c r="H50" s="9">
        <v>3272.9375635792398</v>
      </c>
      <c r="I50" s="9">
        <v>278.52049183793002</v>
      </c>
      <c r="J50" s="9">
        <v>407.72598090076002</v>
      </c>
      <c r="K50" s="9">
        <v>451.74908937044597</v>
      </c>
      <c r="L50" s="9">
        <v>31.071209739910699</v>
      </c>
      <c r="M50" s="48">
        <v>6329.5509376684104</v>
      </c>
      <c r="N50" s="9">
        <v>155.217056538946</v>
      </c>
      <c r="O50" s="9">
        <v>1242.0602231159301</v>
      </c>
      <c r="P50" s="9">
        <v>165.82818044071001</v>
      </c>
      <c r="Q50" s="9">
        <v>858.41753111828405</v>
      </c>
      <c r="R50" s="9">
        <v>175.892930863163</v>
      </c>
      <c r="S50" s="9">
        <v>2614.38522341508</v>
      </c>
      <c r="T50" s="9">
        <v>132.54749308179899</v>
      </c>
      <c r="U50" s="9">
        <v>10</v>
      </c>
      <c r="V50" s="9">
        <v>127.23573226472099</v>
      </c>
      <c r="W50" s="9">
        <v>581.48734494967402</v>
      </c>
      <c r="X50" s="9">
        <v>10</v>
      </c>
      <c r="Y50" s="9">
        <v>433.06241659388701</v>
      </c>
      <c r="Z50" s="9">
        <v>10.0033066780294</v>
      </c>
      <c r="AA50" s="9">
        <v>10</v>
      </c>
      <c r="AB50" s="9">
        <v>48.445391348392903</v>
      </c>
      <c r="AC50" s="48">
        <v>10</v>
      </c>
      <c r="AD50" s="9">
        <v>1452.9653854724099</v>
      </c>
      <c r="AE50" s="9">
        <v>575.09752133973905</v>
      </c>
      <c r="AF50" s="9">
        <v>211.22579464943601</v>
      </c>
      <c r="AG50" s="9">
        <v>1820.8398708484101</v>
      </c>
      <c r="AH50" s="9">
        <v>764.98270237173199</v>
      </c>
      <c r="AI50" s="9">
        <v>184.64019283670501</v>
      </c>
      <c r="AJ50" s="9">
        <v>2959.1611315938299</v>
      </c>
      <c r="AK50" s="48">
        <v>10</v>
      </c>
      <c r="AL50" s="9">
        <v>18957.895536464399</v>
      </c>
      <c r="AM50" s="9">
        <v>103.954725487231</v>
      </c>
      <c r="AN50" s="9">
        <v>145.71173773291301</v>
      </c>
      <c r="AO50" s="9">
        <v>78.472197370176801</v>
      </c>
      <c r="AP50" s="9">
        <v>93.798746777543201</v>
      </c>
      <c r="AQ50" s="9">
        <v>2326.9999598010099</v>
      </c>
      <c r="AR50" s="9">
        <v>4295.99989020463</v>
      </c>
      <c r="AS50" s="9">
        <v>922.99997476234898</v>
      </c>
      <c r="AT50" s="9">
        <v>2567.00010329412</v>
      </c>
      <c r="AU50" s="9">
        <v>1372.00009348046</v>
      </c>
    </row>
    <row r="51" spans="1:47" x14ac:dyDescent="0.55000000000000004">
      <c r="A51">
        <v>62.8563552647216</v>
      </c>
      <c r="B51" s="9">
        <v>183844.07479092499</v>
      </c>
      <c r="C51" s="9">
        <v>44122.577738963198</v>
      </c>
      <c r="D51" s="9">
        <v>37904.742153145999</v>
      </c>
      <c r="E51" s="9">
        <v>349.53153729995302</v>
      </c>
      <c r="F51" s="9">
        <v>10</v>
      </c>
      <c r="G51" s="9">
        <v>339.74654887673103</v>
      </c>
      <c r="H51" s="9">
        <v>3272.9379440009202</v>
      </c>
      <c r="I51" s="9">
        <v>278.52045312861702</v>
      </c>
      <c r="J51" s="9">
        <v>407.72591726986002</v>
      </c>
      <c r="K51" s="9">
        <v>451.74901785135899</v>
      </c>
      <c r="L51" s="9">
        <v>31.0712150696619</v>
      </c>
      <c r="M51" s="48">
        <v>4746.5859912727001</v>
      </c>
      <c r="N51" s="9">
        <v>155.21705187606199</v>
      </c>
      <c r="O51" s="9">
        <v>1242.0601677565801</v>
      </c>
      <c r="P51" s="9">
        <v>165.82817564807999</v>
      </c>
      <c r="Q51" s="9">
        <v>858.41748619852797</v>
      </c>
      <c r="R51" s="9">
        <v>175.89293578373201</v>
      </c>
      <c r="S51" s="9">
        <v>2614.3851940626701</v>
      </c>
      <c r="T51" s="9">
        <v>132.54748180782599</v>
      </c>
      <c r="U51" s="9">
        <v>10</v>
      </c>
      <c r="V51" s="9">
        <v>127.235666686077</v>
      </c>
      <c r="W51" s="9">
        <v>581.48733096917999</v>
      </c>
      <c r="X51" s="9">
        <v>10</v>
      </c>
      <c r="Y51" s="9">
        <v>433.06240813961801</v>
      </c>
      <c r="Z51" s="9">
        <v>10.003136199482199</v>
      </c>
      <c r="AA51" s="9">
        <v>10</v>
      </c>
      <c r="AB51" s="9">
        <v>48.445557967389703</v>
      </c>
      <c r="AC51" s="48">
        <v>10</v>
      </c>
      <c r="AD51" s="9">
        <v>1452.9654742221101</v>
      </c>
      <c r="AE51" s="9">
        <v>575.09735157105797</v>
      </c>
      <c r="AF51" s="9">
        <v>211.22589414089501</v>
      </c>
      <c r="AG51" s="9">
        <v>1820.8398837954201</v>
      </c>
      <c r="AH51" s="9">
        <v>764.98282388138796</v>
      </c>
      <c r="AI51" s="9">
        <v>184.640200203566</v>
      </c>
      <c r="AJ51" s="9">
        <v>2959.1609239722602</v>
      </c>
      <c r="AK51" s="48">
        <v>1592.96902252153</v>
      </c>
      <c r="AL51" s="9">
        <v>18957.895500192499</v>
      </c>
      <c r="AM51" s="9">
        <v>103.95474954010299</v>
      </c>
      <c r="AN51" s="9">
        <v>145.71176078485601</v>
      </c>
      <c r="AO51" s="9">
        <v>78.472217994539093</v>
      </c>
      <c r="AP51" s="9">
        <v>93.798741794645295</v>
      </c>
      <c r="AQ51" s="9">
        <v>2327.0000216783001</v>
      </c>
      <c r="AR51" s="9">
        <v>4296.00001336483</v>
      </c>
      <c r="AS51" s="9">
        <v>923.00003818692903</v>
      </c>
      <c r="AT51" s="9">
        <v>2566.9998995965302</v>
      </c>
      <c r="AU51" s="9">
        <v>1371.9999907660599</v>
      </c>
    </row>
    <row r="52" spans="1:47" x14ac:dyDescent="0.55000000000000004">
      <c r="A52">
        <v>62.856355264721003</v>
      </c>
      <c r="B52" s="9">
        <v>183844.07642180199</v>
      </c>
      <c r="C52" s="9">
        <v>44122.577925962301</v>
      </c>
      <c r="D52" s="9">
        <v>37904.743192686503</v>
      </c>
      <c r="E52" s="9">
        <v>349.53153230677799</v>
      </c>
      <c r="F52" s="9">
        <v>10</v>
      </c>
      <c r="G52" s="9">
        <v>339.74649889259302</v>
      </c>
      <c r="H52" s="9">
        <v>3272.9373968065602</v>
      </c>
      <c r="I52" s="9">
        <v>278.520400361062</v>
      </c>
      <c r="J52" s="9">
        <v>407.72584601349502</v>
      </c>
      <c r="K52" s="9">
        <v>451.74893691906902</v>
      </c>
      <c r="L52" s="9">
        <v>31.071214381891501</v>
      </c>
      <c r="M52" s="48">
        <v>2625.6007874442898</v>
      </c>
      <c r="N52" s="9">
        <v>155.21704388419101</v>
      </c>
      <c r="O52" s="9">
        <v>1242.0602052378399</v>
      </c>
      <c r="P52" s="9">
        <v>165.82817932177099</v>
      </c>
      <c r="Q52" s="9">
        <v>858.417520730158</v>
      </c>
      <c r="R52" s="9">
        <v>175.89290509783501</v>
      </c>
      <c r="S52" s="9">
        <v>2614.3852060321201</v>
      </c>
      <c r="T52" s="9">
        <v>132.54747512014501</v>
      </c>
      <c r="U52" s="9">
        <v>10</v>
      </c>
      <c r="V52" s="9">
        <v>127.235653755584</v>
      </c>
      <c r="W52" s="9">
        <v>581.48727120142701</v>
      </c>
      <c r="X52" s="9">
        <v>10</v>
      </c>
      <c r="Y52" s="9">
        <v>433.06226609859698</v>
      </c>
      <c r="Z52" s="9">
        <v>10.003134278731601</v>
      </c>
      <c r="AA52" s="9">
        <v>10</v>
      </c>
      <c r="AB52" s="9">
        <v>48.4455403181557</v>
      </c>
      <c r="AC52" s="48">
        <v>3713.9472046718301</v>
      </c>
      <c r="AD52" s="9">
        <v>1452.96547068674</v>
      </c>
      <c r="AE52" s="9">
        <v>575.097260660129</v>
      </c>
      <c r="AF52" s="9">
        <v>211.22605291360901</v>
      </c>
      <c r="AG52" s="9">
        <v>1820.8400166234401</v>
      </c>
      <c r="AH52" s="9">
        <v>764.98268888376595</v>
      </c>
      <c r="AI52" s="9">
        <v>184.64019095411999</v>
      </c>
      <c r="AJ52" s="9">
        <v>2959.1612100501402</v>
      </c>
      <c r="AK52" s="48">
        <v>10</v>
      </c>
      <c r="AL52" s="9">
        <v>18957.895635900699</v>
      </c>
      <c r="AM52" s="9">
        <v>103.95473467001</v>
      </c>
      <c r="AN52" s="9">
        <v>145.71175019202499</v>
      </c>
      <c r="AO52" s="9">
        <v>78.472199558285496</v>
      </c>
      <c r="AP52" s="9">
        <v>93.798742842420396</v>
      </c>
      <c r="AQ52" s="9">
        <v>2327.0000316965002</v>
      </c>
      <c r="AR52" s="9">
        <v>4295.9999514902702</v>
      </c>
      <c r="AS52" s="9">
        <v>922.99999703590697</v>
      </c>
      <c r="AT52" s="9">
        <v>2567.0001325859898</v>
      </c>
      <c r="AU52" s="9">
        <v>1372.00000398721</v>
      </c>
    </row>
    <row r="53" spans="1:47" x14ac:dyDescent="0.55000000000000004">
      <c r="A53">
        <v>62.856355264724897</v>
      </c>
      <c r="B53" s="9">
        <v>183844.07481281701</v>
      </c>
      <c r="C53" s="9">
        <v>44122.577755748498</v>
      </c>
      <c r="D53" s="9">
        <v>37904.742605829502</v>
      </c>
      <c r="E53" s="9">
        <v>349.53154041799098</v>
      </c>
      <c r="F53" s="9">
        <v>10</v>
      </c>
      <c r="G53" s="9">
        <v>339.74671680573402</v>
      </c>
      <c r="H53" s="9">
        <v>3272.9376029449099</v>
      </c>
      <c r="I53" s="9">
        <v>278.52056566906299</v>
      </c>
      <c r="J53" s="9">
        <v>407.72609388711101</v>
      </c>
      <c r="K53" s="9">
        <v>451.74920304071799</v>
      </c>
      <c r="L53" s="9">
        <v>31.071221627035602</v>
      </c>
      <c r="M53" s="48">
        <v>6329.5525667513002</v>
      </c>
      <c r="N53" s="9">
        <v>155.21704388107099</v>
      </c>
      <c r="O53" s="9">
        <v>1242.0602065317801</v>
      </c>
      <c r="P53" s="9">
        <v>165.82818503126501</v>
      </c>
      <c r="Q53" s="9">
        <v>858.41752530163205</v>
      </c>
      <c r="R53" s="9">
        <v>175.892955336395</v>
      </c>
      <c r="S53" s="9">
        <v>2614.3851935255898</v>
      </c>
      <c r="T53" s="9">
        <v>132.54752824884099</v>
      </c>
      <c r="U53" s="9">
        <v>10</v>
      </c>
      <c r="V53" s="9">
        <v>127.235771177156</v>
      </c>
      <c r="W53" s="9">
        <v>581.48739248925006</v>
      </c>
      <c r="X53" s="9">
        <v>10</v>
      </c>
      <c r="Y53" s="9">
        <v>433.06259907682801</v>
      </c>
      <c r="Z53" s="9">
        <v>10.0034727326506</v>
      </c>
      <c r="AA53" s="9">
        <v>10</v>
      </c>
      <c r="AB53" s="9">
        <v>48.445257677288602</v>
      </c>
      <c r="AC53" s="48">
        <v>10</v>
      </c>
      <c r="AD53" s="9">
        <v>1452.96552633187</v>
      </c>
      <c r="AE53" s="9">
        <v>575.09771910829795</v>
      </c>
      <c r="AF53" s="9">
        <v>211.225749985351</v>
      </c>
      <c r="AG53" s="9">
        <v>1820.83974254497</v>
      </c>
      <c r="AH53" s="9">
        <v>764.98293055970896</v>
      </c>
      <c r="AI53" s="9">
        <v>184.640253502804</v>
      </c>
      <c r="AJ53" s="9">
        <v>2959.1608158979102</v>
      </c>
      <c r="AK53" s="48">
        <v>10</v>
      </c>
      <c r="AL53" s="9">
        <v>18957.895184594101</v>
      </c>
      <c r="AM53" s="9">
        <v>103.954731680935</v>
      </c>
      <c r="AN53" s="9">
        <v>145.71173852349099</v>
      </c>
      <c r="AO53" s="9">
        <v>78.472198789583302</v>
      </c>
      <c r="AP53" s="9">
        <v>93.798747048717999</v>
      </c>
      <c r="AQ53" s="9">
        <v>2327.0001362309999</v>
      </c>
      <c r="AR53" s="9">
        <v>4295.9998478200096</v>
      </c>
      <c r="AS53" s="9">
        <v>922.99997263949797</v>
      </c>
      <c r="AT53" s="9">
        <v>2566.9999347048702</v>
      </c>
      <c r="AU53" s="9">
        <v>1372.00000854521</v>
      </c>
    </row>
    <row r="54" spans="1:47" x14ac:dyDescent="0.55000000000000004">
      <c r="A54">
        <v>62.856355264722303</v>
      </c>
      <c r="B54" s="9">
        <v>183844.07527745</v>
      </c>
      <c r="C54" s="9">
        <v>44122.576883424197</v>
      </c>
      <c r="D54" s="9">
        <v>37904.7432093518</v>
      </c>
      <c r="E54" s="9">
        <v>349.53153302944003</v>
      </c>
      <c r="F54" s="9">
        <v>10</v>
      </c>
      <c r="G54" s="9">
        <v>339.74656495542098</v>
      </c>
      <c r="H54" s="9">
        <v>3272.93818780335</v>
      </c>
      <c r="I54" s="9">
        <v>278.52045539034498</v>
      </c>
      <c r="J54" s="9">
        <v>407.72586775517698</v>
      </c>
      <c r="K54" s="9">
        <v>451.74894743787797</v>
      </c>
      <c r="L54" s="9">
        <v>31.071209314126602</v>
      </c>
      <c r="M54" s="48">
        <v>4988.7006735916002</v>
      </c>
      <c r="N54" s="9">
        <v>155.21705239761701</v>
      </c>
      <c r="O54" s="9">
        <v>1242.06019985032</v>
      </c>
      <c r="P54" s="9">
        <v>165.82818037629801</v>
      </c>
      <c r="Q54" s="9">
        <v>858.41750597270595</v>
      </c>
      <c r="R54" s="9">
        <v>175.89292506327101</v>
      </c>
      <c r="S54" s="9">
        <v>2614.3851937726999</v>
      </c>
      <c r="T54" s="9">
        <v>132.54749440631301</v>
      </c>
      <c r="U54" s="9">
        <v>10</v>
      </c>
      <c r="V54" s="9">
        <v>127.235697307644</v>
      </c>
      <c r="W54" s="9">
        <v>581.48730230836702</v>
      </c>
      <c r="X54" s="9">
        <v>10</v>
      </c>
      <c r="Y54" s="9">
        <v>433.06231009188201</v>
      </c>
      <c r="Z54" s="9">
        <v>10.003280006684999</v>
      </c>
      <c r="AA54" s="9">
        <v>10</v>
      </c>
      <c r="AB54" s="9">
        <v>48.4453977101101</v>
      </c>
      <c r="AC54" s="48">
        <v>10</v>
      </c>
      <c r="AD54" s="9">
        <v>1452.96540710256</v>
      </c>
      <c r="AE54" s="9">
        <v>575.097440785054</v>
      </c>
      <c r="AF54" s="9">
        <v>211.225905357459</v>
      </c>
      <c r="AG54" s="9">
        <v>1820.8400902918299</v>
      </c>
      <c r="AH54" s="9">
        <v>764.98252859593197</v>
      </c>
      <c r="AI54" s="9">
        <v>184.640147421178</v>
      </c>
      <c r="AJ54" s="9">
        <v>2959.1611091273198</v>
      </c>
      <c r="AK54" s="48">
        <v>1350.8561399068701</v>
      </c>
      <c r="AL54" s="9">
        <v>18957.895507734102</v>
      </c>
      <c r="AM54" s="9">
        <v>103.954724210039</v>
      </c>
      <c r="AN54" s="9">
        <v>145.71173313838699</v>
      </c>
      <c r="AO54" s="9">
        <v>78.472193798655894</v>
      </c>
      <c r="AP54" s="9">
        <v>93.798747417756104</v>
      </c>
      <c r="AQ54" s="9">
        <v>2326.99994523246</v>
      </c>
      <c r="AR54" s="9">
        <v>4296.0001360528504</v>
      </c>
      <c r="AS54" s="9">
        <v>922.99996437031302</v>
      </c>
      <c r="AT54" s="9">
        <v>2567.0000582630501</v>
      </c>
      <c r="AU54" s="9">
        <v>1371.9999570426501</v>
      </c>
    </row>
    <row r="55" spans="1:47" x14ac:dyDescent="0.55000000000000004">
      <c r="A55">
        <v>62.8563552647189</v>
      </c>
      <c r="B55" s="9">
        <v>183844.07459054299</v>
      </c>
      <c r="C55" s="9">
        <v>44122.576943963999</v>
      </c>
      <c r="D55" s="9">
        <v>37904.742437144603</v>
      </c>
      <c r="E55" s="9">
        <v>349.53153662978201</v>
      </c>
      <c r="F55" s="9">
        <v>10</v>
      </c>
      <c r="G55" s="9">
        <v>339.74627406086103</v>
      </c>
      <c r="H55" s="9">
        <v>3272.93823718966</v>
      </c>
      <c r="I55" s="9">
        <v>278.520238102007</v>
      </c>
      <c r="J55" s="9">
        <v>407.72562439796502</v>
      </c>
      <c r="K55" s="9">
        <v>451.748649449852</v>
      </c>
      <c r="L55" s="9">
        <v>31.0712024337722</v>
      </c>
      <c r="M55" s="48">
        <v>6329.5605032920203</v>
      </c>
      <c r="N55" s="9">
        <v>155.21704246607101</v>
      </c>
      <c r="O55" s="9">
        <v>1242.0602335777401</v>
      </c>
      <c r="P55" s="9">
        <v>165.828179305605</v>
      </c>
      <c r="Q55" s="9">
        <v>858.41755088656203</v>
      </c>
      <c r="R55" s="9">
        <v>175.89285573246499</v>
      </c>
      <c r="S55" s="9">
        <v>2614.3851972430898</v>
      </c>
      <c r="T55" s="9">
        <v>132.54742451024001</v>
      </c>
      <c r="U55" s="9">
        <v>10</v>
      </c>
      <c r="V55" s="9">
        <v>127.235555741255</v>
      </c>
      <c r="W55" s="9">
        <v>581.48716745843603</v>
      </c>
      <c r="X55" s="9">
        <v>10</v>
      </c>
      <c r="Y55" s="9">
        <v>433.06200038618198</v>
      </c>
      <c r="Z55" s="9">
        <v>10.0028995987832</v>
      </c>
      <c r="AA55" s="9">
        <v>10</v>
      </c>
      <c r="AB55" s="9">
        <v>48.445732218092097</v>
      </c>
      <c r="AC55" s="48">
        <v>10</v>
      </c>
      <c r="AD55" s="9">
        <v>1452.96540004652</v>
      </c>
      <c r="AE55" s="9">
        <v>575.09732700314896</v>
      </c>
      <c r="AF55" s="9">
        <v>211.22622586366001</v>
      </c>
      <c r="AG55" s="9">
        <v>1820.8403763707599</v>
      </c>
      <c r="AH55" s="9">
        <v>764.98257569018301</v>
      </c>
      <c r="AI55" s="9">
        <v>184.640122544316</v>
      </c>
      <c r="AJ55" s="9">
        <v>2959.1609356343101</v>
      </c>
      <c r="AK55" s="48">
        <v>10</v>
      </c>
      <c r="AL55" s="9">
        <v>18957.895598602201</v>
      </c>
      <c r="AM55" s="9">
        <v>103.95473365614799</v>
      </c>
      <c r="AN55" s="9">
        <v>145.71175559548701</v>
      </c>
      <c r="AO55" s="9">
        <v>78.472207751477796</v>
      </c>
      <c r="AP55" s="9">
        <v>93.798732965637299</v>
      </c>
      <c r="AQ55" s="9">
        <v>2327.0001316913199</v>
      </c>
      <c r="AR55" s="9">
        <v>4295.9998571720298</v>
      </c>
      <c r="AS55" s="9">
        <v>922.99995900690101</v>
      </c>
      <c r="AT55" s="9">
        <v>2567.0001420467001</v>
      </c>
      <c r="AU55" s="9">
        <v>1371.99999308719</v>
      </c>
    </row>
    <row r="56" spans="1:47" x14ac:dyDescent="0.55000000000000004">
      <c r="A56">
        <v>62.856355264719703</v>
      </c>
      <c r="B56" s="9">
        <v>183844.076537858</v>
      </c>
      <c r="C56" s="9">
        <v>44122.578046283503</v>
      </c>
      <c r="D56" s="9">
        <v>37904.743368569601</v>
      </c>
      <c r="E56" s="9">
        <v>349.53154483232498</v>
      </c>
      <c r="F56" s="9">
        <v>10</v>
      </c>
      <c r="G56" s="9">
        <v>339.74638343005199</v>
      </c>
      <c r="H56" s="9">
        <v>3272.9374058356698</v>
      </c>
      <c r="I56" s="9">
        <v>278.52031603247701</v>
      </c>
      <c r="J56" s="9">
        <v>407.72570699885699</v>
      </c>
      <c r="K56" s="9">
        <v>451.74877850806399</v>
      </c>
      <c r="L56" s="9">
        <v>31.071204881438501</v>
      </c>
      <c r="M56" s="48">
        <v>6329.5489715098101</v>
      </c>
      <c r="N56" s="9">
        <v>155.21705038181801</v>
      </c>
      <c r="O56" s="9">
        <v>1242.0602150725599</v>
      </c>
      <c r="P56" s="9">
        <v>165.82818966252199</v>
      </c>
      <c r="Q56" s="9">
        <v>858.417516396628</v>
      </c>
      <c r="R56" s="9">
        <v>175.89288297016699</v>
      </c>
      <c r="S56" s="9">
        <v>2614.3852069731702</v>
      </c>
      <c r="T56" s="9">
        <v>132.54744544906799</v>
      </c>
      <c r="U56" s="9">
        <v>10</v>
      </c>
      <c r="V56" s="9">
        <v>127.235604280071</v>
      </c>
      <c r="W56" s="9">
        <v>581.48721106007395</v>
      </c>
      <c r="X56" s="9">
        <v>10</v>
      </c>
      <c r="Y56" s="9">
        <v>433.06212563193498</v>
      </c>
      <c r="Z56" s="9">
        <v>10.0030006775986</v>
      </c>
      <c r="AA56" s="9">
        <v>10</v>
      </c>
      <c r="AB56" s="9">
        <v>48.445650566017903</v>
      </c>
      <c r="AC56" s="48">
        <v>10</v>
      </c>
      <c r="AD56" s="9">
        <v>1452.9654610729999</v>
      </c>
      <c r="AE56" s="9">
        <v>575.09716109907595</v>
      </c>
      <c r="AF56" s="9">
        <v>211.22609312188399</v>
      </c>
      <c r="AG56" s="9">
        <v>1820.8402419620299</v>
      </c>
      <c r="AH56" s="9">
        <v>764.98263005868603</v>
      </c>
      <c r="AI56" s="9">
        <v>184.64015613123499</v>
      </c>
      <c r="AJ56" s="9">
        <v>2959.1612235531902</v>
      </c>
      <c r="AK56" s="48">
        <v>10</v>
      </c>
      <c r="AL56" s="9">
        <v>18957.895421113801</v>
      </c>
      <c r="AM56" s="9">
        <v>103.95474383130799</v>
      </c>
      <c r="AN56" s="9">
        <v>145.71175283134801</v>
      </c>
      <c r="AO56" s="9">
        <v>78.472211039612304</v>
      </c>
      <c r="AP56" s="9">
        <v>93.798745129785701</v>
      </c>
      <c r="AQ56" s="9">
        <v>2327.00010133143</v>
      </c>
      <c r="AR56" s="9">
        <v>4295.9997551566603</v>
      </c>
      <c r="AS56" s="9">
        <v>923.00001153457094</v>
      </c>
      <c r="AT56" s="9">
        <v>2566.9998854975402</v>
      </c>
      <c r="AU56" s="9">
        <v>1372.0000351663</v>
      </c>
    </row>
    <row r="57" spans="1:47" x14ac:dyDescent="0.55000000000000004">
      <c r="A57">
        <v>62.856355264721799</v>
      </c>
      <c r="B57" s="9">
        <v>183844.07641392501</v>
      </c>
      <c r="C57" s="9">
        <v>44122.578178643598</v>
      </c>
      <c r="D57" s="9">
        <v>37904.742782886497</v>
      </c>
      <c r="E57" s="9">
        <v>349.53154380260901</v>
      </c>
      <c r="F57" s="9">
        <v>10</v>
      </c>
      <c r="G57" s="9">
        <v>339.74660943512498</v>
      </c>
      <c r="H57" s="9">
        <v>3272.93777142404</v>
      </c>
      <c r="I57" s="9">
        <v>278.52048724178502</v>
      </c>
      <c r="J57" s="9">
        <v>407.72595720751099</v>
      </c>
      <c r="K57" s="9">
        <v>451.749073134458</v>
      </c>
      <c r="L57" s="9">
        <v>31.071211961515299</v>
      </c>
      <c r="M57" s="48">
        <v>6329.5527822137301</v>
      </c>
      <c r="N57" s="9">
        <v>155.217048080159</v>
      </c>
      <c r="O57" s="9">
        <v>1242.0602107157699</v>
      </c>
      <c r="P57" s="9">
        <v>165.828192376462</v>
      </c>
      <c r="Q57" s="9">
        <v>858.41753920116901</v>
      </c>
      <c r="R57" s="9">
        <v>175.89292112564101</v>
      </c>
      <c r="S57" s="9">
        <v>2614.38521020707</v>
      </c>
      <c r="T57" s="9">
        <v>132.54747649181101</v>
      </c>
      <c r="U57" s="9">
        <v>10</v>
      </c>
      <c r="V57" s="9">
        <v>127.235698883303</v>
      </c>
      <c r="W57" s="9">
        <v>581.48730427131397</v>
      </c>
      <c r="X57" s="9">
        <v>10</v>
      </c>
      <c r="Y57" s="9">
        <v>433.06237831215998</v>
      </c>
      <c r="Z57" s="9">
        <v>10.003188256712001</v>
      </c>
      <c r="AA57" s="9">
        <v>10</v>
      </c>
      <c r="AB57" s="9">
        <v>48.445499224324301</v>
      </c>
      <c r="AC57" s="48">
        <v>10</v>
      </c>
      <c r="AD57" s="9">
        <v>1452.9654220490499</v>
      </c>
      <c r="AE57" s="9">
        <v>575.09716919735399</v>
      </c>
      <c r="AF57" s="9">
        <v>211.22593832587901</v>
      </c>
      <c r="AG57" s="9">
        <v>1820.8399376589</v>
      </c>
      <c r="AH57" s="9">
        <v>764.98260556581602</v>
      </c>
      <c r="AI57" s="9">
        <v>184.640187300843</v>
      </c>
      <c r="AJ57" s="9">
        <v>2959.1610499009498</v>
      </c>
      <c r="AK57" s="48">
        <v>10</v>
      </c>
      <c r="AL57" s="9">
        <v>18957.8950827232</v>
      </c>
      <c r="AM57" s="9">
        <v>103.954722519603</v>
      </c>
      <c r="AN57" s="9">
        <v>145.71173272771199</v>
      </c>
      <c r="AO57" s="9">
        <v>78.472199015411704</v>
      </c>
      <c r="AP57" s="9">
        <v>93.798747240939804</v>
      </c>
      <c r="AQ57" s="9">
        <v>2326.9999372298298</v>
      </c>
      <c r="AR57" s="9">
        <v>4296.0000895284702</v>
      </c>
      <c r="AS57" s="9">
        <v>923.00003759321703</v>
      </c>
      <c r="AT57" s="9">
        <v>2566.9999626038302</v>
      </c>
      <c r="AU57" s="9">
        <v>1371.99995448708</v>
      </c>
    </row>
    <row r="58" spans="1:47" x14ac:dyDescent="0.55000000000000004">
      <c r="A58">
        <v>62.856355264722403</v>
      </c>
      <c r="B58" s="9">
        <v>183844.07435917499</v>
      </c>
      <c r="C58" s="9">
        <v>44122.577757679297</v>
      </c>
      <c r="D58" s="9">
        <v>37904.743013259198</v>
      </c>
      <c r="E58" s="9">
        <v>349.53152700981099</v>
      </c>
      <c r="F58" s="9">
        <v>10</v>
      </c>
      <c r="G58" s="9">
        <v>339.746536675323</v>
      </c>
      <c r="H58" s="9">
        <v>3272.9376902147901</v>
      </c>
      <c r="I58" s="9">
        <v>278.52043830095698</v>
      </c>
      <c r="J58" s="9">
        <v>407.72584597969399</v>
      </c>
      <c r="K58" s="9">
        <v>451.74897080641603</v>
      </c>
      <c r="L58" s="9">
        <v>31.071212632862999</v>
      </c>
      <c r="M58" s="48">
        <v>6329.5517800228099</v>
      </c>
      <c r="N58" s="9">
        <v>155.217044369349</v>
      </c>
      <c r="O58" s="9">
        <v>1242.0601965984299</v>
      </c>
      <c r="P58" s="9">
        <v>165.82819340111001</v>
      </c>
      <c r="Q58" s="9">
        <v>858.41750223058295</v>
      </c>
      <c r="R58" s="9">
        <v>175.89294335594599</v>
      </c>
      <c r="S58" s="9">
        <v>2614.38517808798</v>
      </c>
      <c r="T58" s="9">
        <v>132.54750977016201</v>
      </c>
      <c r="U58" s="9">
        <v>10</v>
      </c>
      <c r="V58" s="9">
        <v>127.23568511787801</v>
      </c>
      <c r="W58" s="9">
        <v>581.48734096479996</v>
      </c>
      <c r="X58" s="9">
        <v>10</v>
      </c>
      <c r="Y58" s="9">
        <v>433.06229843290703</v>
      </c>
      <c r="Z58" s="9">
        <v>10.003297689518201</v>
      </c>
      <c r="AA58" s="9">
        <v>10</v>
      </c>
      <c r="AB58" s="9">
        <v>48.445384675459003</v>
      </c>
      <c r="AC58" s="48">
        <v>10</v>
      </c>
      <c r="AD58" s="9">
        <v>1452.9654970873501</v>
      </c>
      <c r="AE58" s="9">
        <v>575.09736636666003</v>
      </c>
      <c r="AF58" s="9">
        <v>211.22580691161599</v>
      </c>
      <c r="AG58" s="9">
        <v>1820.8401201934</v>
      </c>
      <c r="AH58" s="9">
        <v>764.98263068936205</v>
      </c>
      <c r="AI58" s="9">
        <v>184.64015785945301</v>
      </c>
      <c r="AJ58" s="9">
        <v>2959.1611144612498</v>
      </c>
      <c r="AK58" s="48">
        <v>10</v>
      </c>
      <c r="AL58" s="9">
        <v>18957.894920978899</v>
      </c>
      <c r="AM58" s="9">
        <v>103.95472870754701</v>
      </c>
      <c r="AN58" s="9">
        <v>145.711744200113</v>
      </c>
      <c r="AO58" s="9">
        <v>78.472204705228506</v>
      </c>
      <c r="AP58" s="9">
        <v>93.798742819449302</v>
      </c>
      <c r="AQ58" s="9">
        <v>2327.00004797475</v>
      </c>
      <c r="AR58" s="9">
        <v>4295.9998855192898</v>
      </c>
      <c r="AS58" s="9">
        <v>922.99997882479204</v>
      </c>
      <c r="AT58" s="9">
        <v>2567.0000231634499</v>
      </c>
      <c r="AU58" s="9">
        <v>1371.9999762694699</v>
      </c>
    </row>
    <row r="59" spans="1:47" x14ac:dyDescent="0.55000000000000004">
      <c r="A59">
        <v>62.856355264724399</v>
      </c>
      <c r="B59" s="9">
        <v>183844.072571147</v>
      </c>
      <c r="C59" s="9">
        <v>44122.577438914101</v>
      </c>
      <c r="D59" s="9">
        <v>37904.742726062803</v>
      </c>
      <c r="E59" s="9">
        <v>349.53153588036298</v>
      </c>
      <c r="F59" s="9">
        <v>10</v>
      </c>
      <c r="G59" s="9">
        <v>339.74677700030003</v>
      </c>
      <c r="H59" s="9">
        <v>3272.9380054353001</v>
      </c>
      <c r="I59" s="9">
        <v>278.52060715801503</v>
      </c>
      <c r="J59" s="9">
        <v>407.72606678805101</v>
      </c>
      <c r="K59" s="9">
        <v>451.74930450019099</v>
      </c>
      <c r="L59" s="9">
        <v>31.071218967004398</v>
      </c>
      <c r="M59" s="48">
        <v>6329.5544155786502</v>
      </c>
      <c r="N59" s="9">
        <v>155.21704483965601</v>
      </c>
      <c r="O59" s="9">
        <v>1242.0602757027</v>
      </c>
      <c r="P59" s="9">
        <v>165.82820045028399</v>
      </c>
      <c r="Q59" s="9">
        <v>858.417512543974</v>
      </c>
      <c r="R59" s="9">
        <v>175.89297097017101</v>
      </c>
      <c r="S59" s="9">
        <v>2614.3851846239399</v>
      </c>
      <c r="T59" s="9">
        <v>132.54751502517101</v>
      </c>
      <c r="U59" s="9">
        <v>10</v>
      </c>
      <c r="V59" s="9">
        <v>127.235769334751</v>
      </c>
      <c r="W59" s="9">
        <v>581.48740753497395</v>
      </c>
      <c r="X59" s="9">
        <v>10</v>
      </c>
      <c r="Y59" s="9">
        <v>433.06254135991401</v>
      </c>
      <c r="Z59" s="9">
        <v>10.003405755205</v>
      </c>
      <c r="AA59" s="9">
        <v>10</v>
      </c>
      <c r="AB59" s="9">
        <v>48.445311835915597</v>
      </c>
      <c r="AC59" s="48">
        <v>10</v>
      </c>
      <c r="AD59" s="9">
        <v>1452.96547769017</v>
      </c>
      <c r="AE59" s="9">
        <v>575.09813527696497</v>
      </c>
      <c r="AF59" s="9">
        <v>211.22565817757601</v>
      </c>
      <c r="AG59" s="9">
        <v>1820.8399002927899</v>
      </c>
      <c r="AH59" s="9">
        <v>764.98282029885604</v>
      </c>
      <c r="AI59" s="9">
        <v>184.64022219228801</v>
      </c>
      <c r="AJ59" s="9">
        <v>2959.1609692485199</v>
      </c>
      <c r="AK59" s="48">
        <v>10</v>
      </c>
      <c r="AL59" s="9">
        <v>18957.8951893753</v>
      </c>
      <c r="AM59" s="9">
        <v>103.95473630275499</v>
      </c>
      <c r="AN59" s="9">
        <v>145.71175429489099</v>
      </c>
      <c r="AO59" s="9">
        <v>78.472205934656401</v>
      </c>
      <c r="AP59" s="9">
        <v>93.798735099285494</v>
      </c>
      <c r="AQ59" s="9">
        <v>2326.9998887504198</v>
      </c>
      <c r="AR59" s="9">
        <v>4295.9999620656099</v>
      </c>
      <c r="AS59" s="9">
        <v>922.99999644901504</v>
      </c>
      <c r="AT59" s="9">
        <v>2566.9999685105599</v>
      </c>
      <c r="AU59" s="9">
        <v>1372.0000031346699</v>
      </c>
    </row>
    <row r="60" spans="1:47" x14ac:dyDescent="0.55000000000000004">
      <c r="A60">
        <v>62.856355264720399</v>
      </c>
      <c r="B60" s="9">
        <v>183844.0748075</v>
      </c>
      <c r="C60" s="9">
        <v>44122.578178447598</v>
      </c>
      <c r="D60" s="9">
        <v>37904.742935853501</v>
      </c>
      <c r="E60" s="9">
        <v>349.53153558832099</v>
      </c>
      <c r="F60" s="9">
        <v>10</v>
      </c>
      <c r="G60" s="9">
        <v>339.74646442066</v>
      </c>
      <c r="H60" s="9">
        <v>3272.9376104122998</v>
      </c>
      <c r="I60" s="9">
        <v>278.52036979588598</v>
      </c>
      <c r="J60" s="9">
        <v>407.72576028801802</v>
      </c>
      <c r="K60" s="9">
        <v>451.74885325777399</v>
      </c>
      <c r="L60" s="9">
        <v>31.071204773466501</v>
      </c>
      <c r="M60" s="48">
        <v>4219.31405016396</v>
      </c>
      <c r="N60" s="9">
        <v>155.217035370796</v>
      </c>
      <c r="O60" s="9">
        <v>1242.0602268458199</v>
      </c>
      <c r="P60" s="9">
        <v>165.82817971073601</v>
      </c>
      <c r="Q60" s="9">
        <v>858.41754636162705</v>
      </c>
      <c r="R60" s="9">
        <v>175.89289125255101</v>
      </c>
      <c r="S60" s="9">
        <v>2614.38520670256</v>
      </c>
      <c r="T60" s="9">
        <v>132.547462230533</v>
      </c>
      <c r="U60" s="9">
        <v>10</v>
      </c>
      <c r="V60" s="9">
        <v>127.235639456744</v>
      </c>
      <c r="W60" s="9">
        <v>581.48724756266904</v>
      </c>
      <c r="X60" s="9">
        <v>10</v>
      </c>
      <c r="Y60" s="9">
        <v>433.06215010928798</v>
      </c>
      <c r="Z60" s="9">
        <v>10.003087789202899</v>
      </c>
      <c r="AA60" s="9">
        <v>10</v>
      </c>
      <c r="AB60" s="9">
        <v>48.445569830330498</v>
      </c>
      <c r="AC60" s="48">
        <v>2120.2376455292601</v>
      </c>
      <c r="AD60" s="9">
        <v>1452.9654590385501</v>
      </c>
      <c r="AE60" s="9">
        <v>575.09728106594298</v>
      </c>
      <c r="AF60" s="9">
        <v>211.22600384374601</v>
      </c>
      <c r="AG60" s="9">
        <v>1820.84031464483</v>
      </c>
      <c r="AH60" s="9">
        <v>764.982658106278</v>
      </c>
      <c r="AI60" s="9">
        <v>184.64015955923301</v>
      </c>
      <c r="AJ60" s="9">
        <v>2959.1611301845501</v>
      </c>
      <c r="AK60" s="48">
        <v>10</v>
      </c>
      <c r="AL60" s="9">
        <v>18957.895021490101</v>
      </c>
      <c r="AM60" s="9">
        <v>103.95472755948801</v>
      </c>
      <c r="AN60" s="9">
        <v>145.711743481697</v>
      </c>
      <c r="AO60" s="9">
        <v>78.472199218198995</v>
      </c>
      <c r="AP60" s="9">
        <v>93.798750637482001</v>
      </c>
      <c r="AQ60" s="9">
        <v>2327.00002683098</v>
      </c>
      <c r="AR60" s="9">
        <v>4296.00004761527</v>
      </c>
      <c r="AS60" s="9">
        <v>923.00004483013595</v>
      </c>
      <c r="AT60" s="9">
        <v>2566.9999412246002</v>
      </c>
      <c r="AU60" s="9">
        <v>1372.00000674323</v>
      </c>
    </row>
    <row r="61" spans="1:47" x14ac:dyDescent="0.55000000000000004">
      <c r="A61">
        <v>62.856355264722502</v>
      </c>
      <c r="B61" s="9">
        <v>183844.07515575</v>
      </c>
      <c r="C61" s="9">
        <v>44122.577771395598</v>
      </c>
      <c r="D61" s="9">
        <v>37904.742954116598</v>
      </c>
      <c r="E61" s="9">
        <v>349.531545520968</v>
      </c>
      <c r="F61" s="9">
        <v>10</v>
      </c>
      <c r="G61" s="9">
        <v>339.74663398466203</v>
      </c>
      <c r="H61" s="9">
        <v>3272.9379607995102</v>
      </c>
      <c r="I61" s="9">
        <v>278.52048471151301</v>
      </c>
      <c r="J61" s="9">
        <v>407.72592350168799</v>
      </c>
      <c r="K61" s="9">
        <v>451.749094354813</v>
      </c>
      <c r="L61" s="9">
        <v>31.071208330648599</v>
      </c>
      <c r="M61" s="48">
        <v>6329.5529031070701</v>
      </c>
      <c r="N61" s="9">
        <v>155.21704705845701</v>
      </c>
      <c r="O61" s="9">
        <v>1242.0601497641401</v>
      </c>
      <c r="P61" s="9">
        <v>165.82819338102499</v>
      </c>
      <c r="Q61" s="9">
        <v>858.41753789030702</v>
      </c>
      <c r="R61" s="9">
        <v>175.89293748327901</v>
      </c>
      <c r="S61" s="9">
        <v>2614.3852146714298</v>
      </c>
      <c r="T61" s="9">
        <v>132.547494508596</v>
      </c>
      <c r="U61" s="9">
        <v>10</v>
      </c>
      <c r="V61" s="9">
        <v>127.235713683718</v>
      </c>
      <c r="W61" s="9">
        <v>581.48733811090199</v>
      </c>
      <c r="X61" s="9">
        <v>10</v>
      </c>
      <c r="Y61" s="9">
        <v>433.06235685842699</v>
      </c>
      <c r="Z61" s="9">
        <v>10.003277383502899</v>
      </c>
      <c r="AA61" s="9">
        <v>10</v>
      </c>
      <c r="AB61" s="9">
        <v>48.445411208359403</v>
      </c>
      <c r="AC61" s="48">
        <v>10</v>
      </c>
      <c r="AD61" s="9">
        <v>1452.9654212328901</v>
      </c>
      <c r="AE61" s="9">
        <v>575.09811154606803</v>
      </c>
      <c r="AF61" s="9">
        <v>211.22587798215599</v>
      </c>
      <c r="AG61" s="9">
        <v>1820.8399949521099</v>
      </c>
      <c r="AH61" s="9">
        <v>764.982662664744</v>
      </c>
      <c r="AI61" s="9">
        <v>184.64018868440701</v>
      </c>
      <c r="AJ61" s="9">
        <v>2959.1611320686602</v>
      </c>
      <c r="AK61" s="48">
        <v>10</v>
      </c>
      <c r="AL61" s="9">
        <v>18957.895124814098</v>
      </c>
      <c r="AM61" s="9">
        <v>103.954726577545</v>
      </c>
      <c r="AN61" s="9">
        <v>145.71174648530001</v>
      </c>
      <c r="AO61" s="9">
        <v>78.4722045657835</v>
      </c>
      <c r="AP61" s="9">
        <v>93.798736464668394</v>
      </c>
      <c r="AQ61" s="9">
        <v>2327.0000554533599</v>
      </c>
      <c r="AR61" s="9">
        <v>4296.0000219350204</v>
      </c>
      <c r="AS61" s="9">
        <v>923.00000645508601</v>
      </c>
      <c r="AT61" s="9">
        <v>2566.99988226198</v>
      </c>
      <c r="AU61" s="9">
        <v>1371.9999967516001</v>
      </c>
    </row>
    <row r="62" spans="1:47" x14ac:dyDescent="0.55000000000000004">
      <c r="A62">
        <v>62.856355264723902</v>
      </c>
      <c r="B62" s="9">
        <v>183844.074029257</v>
      </c>
      <c r="C62" s="9">
        <v>44122.5776575934</v>
      </c>
      <c r="D62" s="9">
        <v>37904.742488047399</v>
      </c>
      <c r="E62" s="9">
        <v>349.53154217499099</v>
      </c>
      <c r="F62" s="9">
        <v>10</v>
      </c>
      <c r="G62" s="9">
        <v>339.74667637950603</v>
      </c>
      <c r="H62" s="9">
        <v>3272.93791111974</v>
      </c>
      <c r="I62" s="9">
        <v>278.52053179833302</v>
      </c>
      <c r="J62" s="9">
        <v>407.72603749778199</v>
      </c>
      <c r="K62" s="9">
        <v>451.74915606763199</v>
      </c>
      <c r="L62" s="9">
        <v>31.071213809911001</v>
      </c>
      <c r="M62" s="48">
        <v>6329.5567935352101</v>
      </c>
      <c r="N62" s="9">
        <v>155.21704602838599</v>
      </c>
      <c r="O62" s="9">
        <v>1242.0601798469099</v>
      </c>
      <c r="P62" s="9">
        <v>165.82819650449099</v>
      </c>
      <c r="Q62" s="9">
        <v>858.41751065337098</v>
      </c>
      <c r="R62" s="9">
        <v>175.89294426698601</v>
      </c>
      <c r="S62" s="9">
        <v>2614.38520115346</v>
      </c>
      <c r="T62" s="9">
        <v>132.54751854251001</v>
      </c>
      <c r="U62" s="9">
        <v>10</v>
      </c>
      <c r="V62" s="9">
        <v>127.23572482043799</v>
      </c>
      <c r="W62" s="9">
        <v>581.48736539567903</v>
      </c>
      <c r="X62" s="9">
        <v>10</v>
      </c>
      <c r="Y62" s="9">
        <v>433.062525730088</v>
      </c>
      <c r="Z62" s="9">
        <v>10.003387265560599</v>
      </c>
      <c r="AA62" s="9">
        <v>10</v>
      </c>
      <c r="AB62" s="9">
        <v>48.445330899143698</v>
      </c>
      <c r="AC62" s="48">
        <v>10</v>
      </c>
      <c r="AD62" s="9">
        <v>1452.96545336033</v>
      </c>
      <c r="AE62" s="9">
        <v>575.09788418802805</v>
      </c>
      <c r="AF62" s="9">
        <v>211.22580642950399</v>
      </c>
      <c r="AG62" s="9">
        <v>1820.8398753035699</v>
      </c>
      <c r="AH62" s="9">
        <v>764.98285762510102</v>
      </c>
      <c r="AI62" s="9">
        <v>184.64023581061301</v>
      </c>
      <c r="AJ62" s="9">
        <v>2959.1607604992901</v>
      </c>
      <c r="AK62" s="48">
        <v>10</v>
      </c>
      <c r="AL62" s="9">
        <v>18957.895283093399</v>
      </c>
      <c r="AM62" s="9">
        <v>103.954737027939</v>
      </c>
      <c r="AN62" s="9">
        <v>145.71174268802301</v>
      </c>
      <c r="AO62" s="9">
        <v>78.472206456023599</v>
      </c>
      <c r="AP62" s="9">
        <v>93.798745273086794</v>
      </c>
      <c r="AQ62" s="9">
        <v>2326.9998997118801</v>
      </c>
      <c r="AR62" s="9">
        <v>4296.0002189281504</v>
      </c>
      <c r="AS62" s="9">
        <v>922.99999871899502</v>
      </c>
      <c r="AT62" s="9">
        <v>2567.00004769201</v>
      </c>
      <c r="AU62" s="9">
        <v>1372.0000526102999</v>
      </c>
    </row>
    <row r="63" spans="1:47" x14ac:dyDescent="0.55000000000000004">
      <c r="A63">
        <v>62.856355264724201</v>
      </c>
      <c r="B63" s="9">
        <v>183844.07316672101</v>
      </c>
      <c r="C63" s="9">
        <v>44122.577715401101</v>
      </c>
      <c r="D63" s="9">
        <v>37904.742775839899</v>
      </c>
      <c r="E63" s="9">
        <v>349.53153983337802</v>
      </c>
      <c r="F63" s="9">
        <v>10</v>
      </c>
      <c r="G63" s="9">
        <v>339.74673406833801</v>
      </c>
      <c r="H63" s="9">
        <v>3272.9378780355701</v>
      </c>
      <c r="I63" s="9">
        <v>278.52058586282902</v>
      </c>
      <c r="J63" s="9">
        <v>407.72606313306102</v>
      </c>
      <c r="K63" s="9">
        <v>451.749212776089</v>
      </c>
      <c r="L63" s="9">
        <v>31.071219465222899</v>
      </c>
      <c r="M63" s="48">
        <v>4529.2598986705698</v>
      </c>
      <c r="N63" s="9">
        <v>155.21704136878699</v>
      </c>
      <c r="O63" s="9">
        <v>1242.0601970563</v>
      </c>
      <c r="P63" s="9">
        <v>165.82818273765901</v>
      </c>
      <c r="Q63" s="9">
        <v>858.41748748195903</v>
      </c>
      <c r="R63" s="9">
        <v>175.89295633706101</v>
      </c>
      <c r="S63" s="9">
        <v>2614.38521122271</v>
      </c>
      <c r="T63" s="9">
        <v>132.54751238215101</v>
      </c>
      <c r="U63" s="9">
        <v>10</v>
      </c>
      <c r="V63" s="9">
        <v>127.235756778197</v>
      </c>
      <c r="W63" s="9">
        <v>581.48737779605301</v>
      </c>
      <c r="X63" s="9">
        <v>10</v>
      </c>
      <c r="Y63" s="9">
        <v>433.06251408591902</v>
      </c>
      <c r="Z63" s="9">
        <v>10.003406543864401</v>
      </c>
      <c r="AA63" s="9">
        <v>10</v>
      </c>
      <c r="AB63" s="9">
        <v>48.445308492268701</v>
      </c>
      <c r="AC63" s="48">
        <v>1810.2941584886401</v>
      </c>
      <c r="AD63" s="9">
        <v>1452.9654945934799</v>
      </c>
      <c r="AE63" s="9">
        <v>575.09787151974797</v>
      </c>
      <c r="AF63" s="9">
        <v>211.22574123050401</v>
      </c>
      <c r="AG63" s="9">
        <v>1820.83984777965</v>
      </c>
      <c r="AH63" s="9">
        <v>764.982892679668</v>
      </c>
      <c r="AI63" s="9">
        <v>184.64022514436701</v>
      </c>
      <c r="AJ63" s="9">
        <v>2959.1608231600399</v>
      </c>
      <c r="AK63" s="48">
        <v>10</v>
      </c>
      <c r="AL63" s="9">
        <v>18957.8951824672</v>
      </c>
      <c r="AM63" s="9">
        <v>103.95471933483</v>
      </c>
      <c r="AN63" s="9">
        <v>145.71172330827801</v>
      </c>
      <c r="AO63" s="9">
        <v>78.472201045320006</v>
      </c>
      <c r="AP63" s="9">
        <v>93.798750025847795</v>
      </c>
      <c r="AQ63" s="9">
        <v>2327.0000197654399</v>
      </c>
      <c r="AR63" s="9">
        <v>4296.0000711969997</v>
      </c>
      <c r="AS63" s="9">
        <v>923.00002863220402</v>
      </c>
      <c r="AT63" s="9">
        <v>2566.9999971889201</v>
      </c>
      <c r="AU63" s="9">
        <v>1372.0000104395799</v>
      </c>
    </row>
    <row r="64" spans="1:47" x14ac:dyDescent="0.55000000000000004">
      <c r="A64">
        <v>62.856355264722097</v>
      </c>
      <c r="B64" s="9">
        <v>183844.07465427299</v>
      </c>
      <c r="C64" s="9">
        <v>44122.577580012301</v>
      </c>
      <c r="D64" s="9">
        <v>37904.742356102201</v>
      </c>
      <c r="E64" s="9">
        <v>349.53154004671097</v>
      </c>
      <c r="F64" s="9">
        <v>10</v>
      </c>
      <c r="G64" s="9">
        <v>339.74654993312902</v>
      </c>
      <c r="H64" s="9">
        <v>3272.93748611315</v>
      </c>
      <c r="I64" s="9">
        <v>278.52043373739298</v>
      </c>
      <c r="J64" s="9">
        <v>407.72587911740999</v>
      </c>
      <c r="K64" s="9">
        <v>451.74898936874303</v>
      </c>
      <c r="L64" s="9">
        <v>31.071208751037599</v>
      </c>
      <c r="M64" s="48">
        <v>6083.1203443628101</v>
      </c>
      <c r="N64" s="9">
        <v>155.217050816697</v>
      </c>
      <c r="O64" s="9">
        <v>1242.06022114441</v>
      </c>
      <c r="P64" s="9">
        <v>165.82817815448101</v>
      </c>
      <c r="Q64" s="9">
        <v>858.41752826302195</v>
      </c>
      <c r="R64" s="9">
        <v>175.89292148987701</v>
      </c>
      <c r="S64" s="9">
        <v>2614.3851859147799</v>
      </c>
      <c r="T64" s="9">
        <v>132.54750124706001</v>
      </c>
      <c r="U64" s="9">
        <v>10</v>
      </c>
      <c r="V64" s="9">
        <v>127.235685788109</v>
      </c>
      <c r="W64" s="9">
        <v>581.48731449085199</v>
      </c>
      <c r="X64" s="9">
        <v>10</v>
      </c>
      <c r="Y64" s="9">
        <v>433.062307076823</v>
      </c>
      <c r="Z64" s="9">
        <v>10.003276848782299</v>
      </c>
      <c r="AA64" s="9">
        <v>10</v>
      </c>
      <c r="AB64" s="9">
        <v>48.4454051900046</v>
      </c>
      <c r="AC64" s="48">
        <v>10</v>
      </c>
      <c r="AD64" s="9">
        <v>1452.9654673566699</v>
      </c>
      <c r="AE64" s="9">
        <v>575.09712502746902</v>
      </c>
      <c r="AF64" s="9">
        <v>211.225900030102</v>
      </c>
      <c r="AG64" s="9">
        <v>1820.8400893026201</v>
      </c>
      <c r="AH64" s="9">
        <v>764.98266971056705</v>
      </c>
      <c r="AI64" s="9">
        <v>184.640170652618</v>
      </c>
      <c r="AJ64" s="9">
        <v>2959.1611065447801</v>
      </c>
      <c r="AK64" s="48">
        <v>256.43029563899302</v>
      </c>
      <c r="AL64" s="9">
        <v>18957.894943310701</v>
      </c>
      <c r="AM64" s="9">
        <v>103.954745416081</v>
      </c>
      <c r="AN64" s="9">
        <v>145.71175676463201</v>
      </c>
      <c r="AO64" s="9">
        <v>78.472215742473594</v>
      </c>
      <c r="AP64" s="9">
        <v>93.798735331734207</v>
      </c>
      <c r="AQ64" s="9">
        <v>2327.0000685551099</v>
      </c>
      <c r="AR64" s="9">
        <v>4295.9999886867299</v>
      </c>
      <c r="AS64" s="9">
        <v>923.00001839712104</v>
      </c>
      <c r="AT64" s="9">
        <v>2566.9999126996399</v>
      </c>
      <c r="AU64" s="9">
        <v>1371.99998311953</v>
      </c>
    </row>
    <row r="65" spans="1:47" x14ac:dyDescent="0.55000000000000004">
      <c r="A65">
        <v>62.856355264721103</v>
      </c>
      <c r="B65" s="9">
        <v>183844.07613572199</v>
      </c>
      <c r="C65" s="9">
        <v>44122.5773527864</v>
      </c>
      <c r="D65" s="9">
        <v>37904.743342582799</v>
      </c>
      <c r="E65" s="9">
        <v>349.53154937863701</v>
      </c>
      <c r="F65" s="9">
        <v>10</v>
      </c>
      <c r="G65" s="9">
        <v>339.74649778847203</v>
      </c>
      <c r="H65" s="9">
        <v>3272.93802801733</v>
      </c>
      <c r="I65" s="9">
        <v>278.52038747320699</v>
      </c>
      <c r="J65" s="9">
        <v>407.72581262910302</v>
      </c>
      <c r="K65" s="9">
        <v>451.74891190962398</v>
      </c>
      <c r="L65" s="9">
        <v>31.071209091967098</v>
      </c>
      <c r="M65" s="48">
        <v>6329.5557349008104</v>
      </c>
      <c r="N65" s="9">
        <v>155.21703981660099</v>
      </c>
      <c r="O65" s="9">
        <v>1242.06020331172</v>
      </c>
      <c r="P65" s="9">
        <v>165.82818790836799</v>
      </c>
      <c r="Q65" s="9">
        <v>858.41751938307505</v>
      </c>
      <c r="R65" s="9">
        <v>175.892905711049</v>
      </c>
      <c r="S65" s="9">
        <v>2614.3852027533499</v>
      </c>
      <c r="T65" s="9">
        <v>132.54748195622</v>
      </c>
      <c r="U65" s="9">
        <v>10</v>
      </c>
      <c r="V65" s="9">
        <v>127.235651701937</v>
      </c>
      <c r="W65" s="9">
        <v>581.48726270351699</v>
      </c>
      <c r="X65" s="9">
        <v>10</v>
      </c>
      <c r="Y65" s="9">
        <v>433.06221471365501</v>
      </c>
      <c r="Z65" s="9">
        <v>10.0031558630136</v>
      </c>
      <c r="AA65" s="9">
        <v>10</v>
      </c>
      <c r="AB65" s="9">
        <v>48.445510391159097</v>
      </c>
      <c r="AC65" s="48">
        <v>10</v>
      </c>
      <c r="AD65" s="9">
        <v>1452.96542986386</v>
      </c>
      <c r="AE65" s="9">
        <v>575.09781854379003</v>
      </c>
      <c r="AF65" s="9">
        <v>211.22596912032199</v>
      </c>
      <c r="AG65" s="9">
        <v>1820.8402408095999</v>
      </c>
      <c r="AH65" s="9">
        <v>764.98254166663799</v>
      </c>
      <c r="AI65" s="9">
        <v>184.64015071199699</v>
      </c>
      <c r="AJ65" s="9">
        <v>2959.1611669670201</v>
      </c>
      <c r="AK65" s="48">
        <v>10</v>
      </c>
      <c r="AL65" s="9">
        <v>18957.8952409843</v>
      </c>
      <c r="AM65" s="9">
        <v>103.95475168022701</v>
      </c>
      <c r="AN65" s="9">
        <v>145.71176450096701</v>
      </c>
      <c r="AO65" s="9">
        <v>78.472216632038894</v>
      </c>
      <c r="AP65" s="9">
        <v>93.798725984607202</v>
      </c>
      <c r="AQ65" s="9">
        <v>2326.99990198662</v>
      </c>
      <c r="AR65" s="9">
        <v>4295.9998736321504</v>
      </c>
      <c r="AS65" s="9">
        <v>923.00000250879498</v>
      </c>
      <c r="AT65" s="9">
        <v>2567.0000441627399</v>
      </c>
      <c r="AU65" s="9">
        <v>1372.00006413042</v>
      </c>
    </row>
    <row r="66" spans="1:47" x14ac:dyDescent="0.55000000000000004">
      <c r="A66">
        <v>62.856355264723497</v>
      </c>
      <c r="B66" s="9">
        <v>183844.07632585999</v>
      </c>
      <c r="C66" s="9">
        <v>44122.577554732903</v>
      </c>
      <c r="D66" s="9">
        <v>37904.7429907111</v>
      </c>
      <c r="E66" s="9">
        <v>349.53154916858</v>
      </c>
      <c r="F66" s="9">
        <v>10</v>
      </c>
      <c r="G66" s="9">
        <v>339.746678723054</v>
      </c>
      <c r="H66" s="9">
        <v>3272.9378855709301</v>
      </c>
      <c r="I66" s="9">
        <v>278.52053367733299</v>
      </c>
      <c r="J66" s="9">
        <v>407.725983900524</v>
      </c>
      <c r="K66" s="9">
        <v>451.749143465234</v>
      </c>
      <c r="L66" s="9">
        <v>31.071212597252199</v>
      </c>
      <c r="M66" s="48">
        <v>6329.5528479186196</v>
      </c>
      <c r="N66" s="9">
        <v>155.21705197259899</v>
      </c>
      <c r="O66" s="9">
        <v>1242.06021881067</v>
      </c>
      <c r="P66" s="9">
        <v>165.82818828280901</v>
      </c>
      <c r="Q66" s="9">
        <v>858.41750433120296</v>
      </c>
      <c r="R66" s="9">
        <v>175.892958361837</v>
      </c>
      <c r="S66" s="9">
        <v>2614.38521808516</v>
      </c>
      <c r="T66" s="9">
        <v>132.54751801492901</v>
      </c>
      <c r="U66" s="9">
        <v>10</v>
      </c>
      <c r="V66" s="9">
        <v>127.23573695377399</v>
      </c>
      <c r="W66" s="9">
        <v>581.48737928787</v>
      </c>
      <c r="X66" s="9">
        <v>10</v>
      </c>
      <c r="Y66" s="9">
        <v>433.06249418822603</v>
      </c>
      <c r="Z66" s="9">
        <v>10.003365233395</v>
      </c>
      <c r="AA66" s="9">
        <v>10</v>
      </c>
      <c r="AB66" s="9">
        <v>48.445344102333699</v>
      </c>
      <c r="AC66" s="48">
        <v>10</v>
      </c>
      <c r="AD66" s="9">
        <v>1452.96542918718</v>
      </c>
      <c r="AE66" s="9">
        <v>575.09778362902102</v>
      </c>
      <c r="AF66" s="9">
        <v>211.225784132326</v>
      </c>
      <c r="AG66" s="9">
        <v>1820.83991857877</v>
      </c>
      <c r="AH66" s="9">
        <v>764.98274145945902</v>
      </c>
      <c r="AI66" s="9">
        <v>184.64021310163301</v>
      </c>
      <c r="AJ66" s="9">
        <v>2959.1611043838302</v>
      </c>
      <c r="AK66" s="48">
        <v>10</v>
      </c>
      <c r="AL66" s="9">
        <v>18957.8951636333</v>
      </c>
      <c r="AM66" s="9">
        <v>103.954734236646</v>
      </c>
      <c r="AN66" s="9">
        <v>145.71174415050501</v>
      </c>
      <c r="AO66" s="9">
        <v>78.472203260149698</v>
      </c>
      <c r="AP66" s="9">
        <v>93.798740512122507</v>
      </c>
      <c r="AQ66" s="9">
        <v>2326.9998770243901</v>
      </c>
      <c r="AR66" s="9">
        <v>4295.9999437781498</v>
      </c>
      <c r="AS66" s="9">
        <v>923.00003382258103</v>
      </c>
      <c r="AT66" s="9">
        <v>2567.0000151644699</v>
      </c>
      <c r="AU66" s="9">
        <v>1372.0000294398601</v>
      </c>
    </row>
    <row r="67" spans="1:47" x14ac:dyDescent="0.55000000000000004">
      <c r="A67">
        <v>62.856355264724002</v>
      </c>
      <c r="B67" s="9">
        <v>183844.071134136</v>
      </c>
      <c r="C67" s="9">
        <v>44122.5774705117</v>
      </c>
      <c r="D67" s="9">
        <v>37904.742075992901</v>
      </c>
      <c r="E67" s="9">
        <v>349.53154766935501</v>
      </c>
      <c r="F67" s="9">
        <v>10</v>
      </c>
      <c r="G67" s="9">
        <v>339.74666945612699</v>
      </c>
      <c r="H67" s="9">
        <v>3272.9380354037098</v>
      </c>
      <c r="I67" s="9">
        <v>278.52054219971097</v>
      </c>
      <c r="J67" s="9">
        <v>407.72604360703502</v>
      </c>
      <c r="K67" s="9">
        <v>451.74917160163602</v>
      </c>
      <c r="L67" s="9">
        <v>31.0712187123404</v>
      </c>
      <c r="M67" s="48">
        <v>6329.5548166671697</v>
      </c>
      <c r="N67" s="9">
        <v>155.217044109558</v>
      </c>
      <c r="O67" s="9">
        <v>1242.0602116940299</v>
      </c>
      <c r="P67" s="9">
        <v>165.828190887223</v>
      </c>
      <c r="Q67" s="9">
        <v>858.41751935986895</v>
      </c>
      <c r="R67" s="9">
        <v>175.89296571738601</v>
      </c>
      <c r="S67" s="9">
        <v>2614.3851804475498</v>
      </c>
      <c r="T67" s="9">
        <v>132.54752599485599</v>
      </c>
      <c r="U67" s="9">
        <v>10</v>
      </c>
      <c r="V67" s="9">
        <v>127.235736333432</v>
      </c>
      <c r="W67" s="9">
        <v>581.48738675171296</v>
      </c>
      <c r="X67" s="9">
        <v>10</v>
      </c>
      <c r="Y67" s="9">
        <v>433.06248589940401</v>
      </c>
      <c r="Z67" s="9">
        <v>10.0033896121416</v>
      </c>
      <c r="AA67" s="9">
        <v>10</v>
      </c>
      <c r="AB67" s="9">
        <v>48.445319022785803</v>
      </c>
      <c r="AC67" s="48">
        <v>10</v>
      </c>
      <c r="AD67" s="9">
        <v>1452.9654856531099</v>
      </c>
      <c r="AE67" s="9">
        <v>575.09805643398397</v>
      </c>
      <c r="AF67" s="9">
        <v>211.22571103838101</v>
      </c>
      <c r="AG67" s="9">
        <v>1820.83989159817</v>
      </c>
      <c r="AH67" s="9">
        <v>764.98286882664695</v>
      </c>
      <c r="AI67" s="9">
        <v>184.64022757156599</v>
      </c>
      <c r="AJ67" s="9">
        <v>2959.1607715472401</v>
      </c>
      <c r="AK67" s="48">
        <v>10</v>
      </c>
      <c r="AL67" s="9">
        <v>18957.8952782044</v>
      </c>
      <c r="AM67" s="9">
        <v>103.95475032245</v>
      </c>
      <c r="AN67" s="9">
        <v>145.71176261858199</v>
      </c>
      <c r="AO67" s="9">
        <v>78.472220444307695</v>
      </c>
      <c r="AP67" s="9">
        <v>93.798742929474201</v>
      </c>
      <c r="AQ67" s="9">
        <v>2326.9999973097301</v>
      </c>
      <c r="AR67" s="9">
        <v>4295.9998609323302</v>
      </c>
      <c r="AS67" s="9">
        <v>922.99994857901902</v>
      </c>
      <c r="AT67" s="9">
        <v>2567.0000060194402</v>
      </c>
      <c r="AU67" s="9">
        <v>1372.0000111567001</v>
      </c>
    </row>
    <row r="68" spans="1:47" x14ac:dyDescent="0.55000000000000004">
      <c r="A68">
        <v>62.856355264721898</v>
      </c>
      <c r="B68" s="9">
        <v>183844.07753311199</v>
      </c>
      <c r="C68" s="9">
        <v>44122.578175744602</v>
      </c>
      <c r="D68" s="9">
        <v>37904.742036253003</v>
      </c>
      <c r="E68" s="9">
        <v>349.53154829579501</v>
      </c>
      <c r="F68" s="9">
        <v>10</v>
      </c>
      <c r="G68" s="9">
        <v>339.74652322271203</v>
      </c>
      <c r="H68" s="9">
        <v>3272.9375736234801</v>
      </c>
      <c r="I68" s="9">
        <v>278.52041998666499</v>
      </c>
      <c r="J68" s="9">
        <v>407.72578005469501</v>
      </c>
      <c r="K68" s="9">
        <v>451.74893007765502</v>
      </c>
      <c r="L68" s="9">
        <v>31.071197747583401</v>
      </c>
      <c r="M68" s="48">
        <v>6329.5520126351603</v>
      </c>
      <c r="N68" s="9">
        <v>155.21704568644199</v>
      </c>
      <c r="O68" s="9">
        <v>1242.0602694050301</v>
      </c>
      <c r="P68" s="9">
        <v>165.82818694515501</v>
      </c>
      <c r="Q68" s="9">
        <v>858.41752587034705</v>
      </c>
      <c r="R68" s="9">
        <v>175.89292134106799</v>
      </c>
      <c r="S68" s="9">
        <v>2614.3851951800302</v>
      </c>
      <c r="T68" s="9">
        <v>132.54749224083901</v>
      </c>
      <c r="U68" s="9">
        <v>10</v>
      </c>
      <c r="V68" s="9">
        <v>127.23568875109</v>
      </c>
      <c r="W68" s="9">
        <v>581.48729727576699</v>
      </c>
      <c r="X68" s="9">
        <v>10</v>
      </c>
      <c r="Y68" s="9">
        <v>433.06225187350702</v>
      </c>
      <c r="Z68" s="9">
        <v>10.0032738511815</v>
      </c>
      <c r="AA68" s="9">
        <v>10</v>
      </c>
      <c r="AB68" s="9">
        <v>48.4453970097507</v>
      </c>
      <c r="AC68" s="48">
        <v>10</v>
      </c>
      <c r="AD68" s="9">
        <v>1452.96542410641</v>
      </c>
      <c r="AE68" s="9">
        <v>575.09711094373904</v>
      </c>
      <c r="AF68" s="9">
        <v>211.22592053787301</v>
      </c>
      <c r="AG68" s="9">
        <v>1820.8401333504601</v>
      </c>
      <c r="AH68" s="9">
        <v>764.98245768539005</v>
      </c>
      <c r="AI68" s="9">
        <v>184.640117602961</v>
      </c>
      <c r="AJ68" s="9">
        <v>2959.16121084408</v>
      </c>
      <c r="AK68" s="48">
        <v>10</v>
      </c>
      <c r="AL68" s="9">
        <v>18957.894842076301</v>
      </c>
      <c r="AM68" s="9">
        <v>103.954747478597</v>
      </c>
      <c r="AN68" s="9">
        <v>145.711769787538</v>
      </c>
      <c r="AO68" s="9">
        <v>78.472209975745599</v>
      </c>
      <c r="AP68" s="9">
        <v>93.798728752540001</v>
      </c>
      <c r="AQ68" s="9">
        <v>2327.0001360316001</v>
      </c>
      <c r="AR68" s="9">
        <v>4295.9997656041996</v>
      </c>
      <c r="AS68" s="9">
        <v>922.99998199287199</v>
      </c>
      <c r="AT68" s="9">
        <v>2567.0001392403801</v>
      </c>
      <c r="AU68" s="9">
        <v>1372.0000216323101</v>
      </c>
    </row>
    <row r="69" spans="1:47" x14ac:dyDescent="0.55000000000000004">
      <c r="A69">
        <v>62.8563552647216</v>
      </c>
      <c r="B69" s="9">
        <v>183844.07216808299</v>
      </c>
      <c r="C69" s="9">
        <v>44122.576718498902</v>
      </c>
      <c r="D69" s="9">
        <v>37904.742429334103</v>
      </c>
      <c r="E69" s="9">
        <v>349.531527618837</v>
      </c>
      <c r="F69" s="9">
        <v>10</v>
      </c>
      <c r="G69" s="9">
        <v>339.74656537255203</v>
      </c>
      <c r="H69" s="9">
        <v>3272.9379680597399</v>
      </c>
      <c r="I69" s="9">
        <v>278.52043768581399</v>
      </c>
      <c r="J69" s="9">
        <v>407.72592424053801</v>
      </c>
      <c r="K69" s="9">
        <v>451.74899681435198</v>
      </c>
      <c r="L69" s="9">
        <v>31.0712134386409</v>
      </c>
      <c r="M69" s="48">
        <v>6329.5570778178599</v>
      </c>
      <c r="N69" s="9">
        <v>155.21704816273601</v>
      </c>
      <c r="O69" s="9">
        <v>1242.06023982939</v>
      </c>
      <c r="P69" s="9">
        <v>165.82817846971301</v>
      </c>
      <c r="Q69" s="9">
        <v>858.41750697473401</v>
      </c>
      <c r="R69" s="9">
        <v>175.89292522836899</v>
      </c>
      <c r="S69" s="9">
        <v>2614.3851916782601</v>
      </c>
      <c r="T69" s="9">
        <v>132.54747714183901</v>
      </c>
      <c r="U69" s="9">
        <v>10</v>
      </c>
      <c r="V69" s="9">
        <v>127.23567387677799</v>
      </c>
      <c r="W69" s="9">
        <v>581.48729631388699</v>
      </c>
      <c r="X69" s="9">
        <v>10</v>
      </c>
      <c r="Y69" s="9">
        <v>433.06235323874103</v>
      </c>
      <c r="Z69" s="9">
        <v>10.0031707218878</v>
      </c>
      <c r="AA69" s="9">
        <v>10</v>
      </c>
      <c r="AB69" s="9">
        <v>48.445515093485199</v>
      </c>
      <c r="AC69" s="48">
        <v>10</v>
      </c>
      <c r="AD69" s="9">
        <v>1452.9653928928301</v>
      </c>
      <c r="AE69" s="9">
        <v>575.09744900217902</v>
      </c>
      <c r="AF69" s="9">
        <v>211.22596691919799</v>
      </c>
      <c r="AG69" s="9">
        <v>1820.8399859682299</v>
      </c>
      <c r="AH69" s="9">
        <v>764.98276399537895</v>
      </c>
      <c r="AI69" s="9">
        <v>184.64019556147699</v>
      </c>
      <c r="AJ69" s="9">
        <v>2959.16099112853</v>
      </c>
      <c r="AK69" s="48">
        <v>10</v>
      </c>
      <c r="AL69" s="9">
        <v>18957.8954057759</v>
      </c>
      <c r="AM69" s="9">
        <v>103.954729977323</v>
      </c>
      <c r="AN69" s="9">
        <v>145.711736922472</v>
      </c>
      <c r="AO69" s="9">
        <v>78.472202968797305</v>
      </c>
      <c r="AP69" s="9">
        <v>93.798747884048197</v>
      </c>
      <c r="AQ69" s="9">
        <v>2327.0001295795601</v>
      </c>
      <c r="AR69" s="9">
        <v>4295.99989853644</v>
      </c>
      <c r="AS69" s="9">
        <v>922.99998611576405</v>
      </c>
      <c r="AT69" s="9">
        <v>2567.00001126288</v>
      </c>
      <c r="AU69" s="9">
        <v>1371.9999647929001</v>
      </c>
    </row>
    <row r="70" spans="1:47" x14ac:dyDescent="0.55000000000000004">
      <c r="A70">
        <v>62.856355264721401</v>
      </c>
      <c r="B70" s="9">
        <v>183844.07788494899</v>
      </c>
      <c r="C70" s="9">
        <v>44122.578066260503</v>
      </c>
      <c r="D70" s="9">
        <v>37904.743102792403</v>
      </c>
      <c r="E70" s="9">
        <v>349.53156139389102</v>
      </c>
      <c r="F70" s="9">
        <v>10</v>
      </c>
      <c r="G70" s="9">
        <v>339.74654969266101</v>
      </c>
      <c r="H70" s="9">
        <v>3272.9380404960898</v>
      </c>
      <c r="I70" s="9">
        <v>278.520424159306</v>
      </c>
      <c r="J70" s="9">
        <v>407.72584547354199</v>
      </c>
      <c r="K70" s="9">
        <v>451.74898113843</v>
      </c>
      <c r="L70" s="9">
        <v>31.071211405146101</v>
      </c>
      <c r="M70" s="48">
        <v>6329.5569112426501</v>
      </c>
      <c r="N70" s="9">
        <v>155.21703794943701</v>
      </c>
      <c r="O70" s="9">
        <v>1242.06022720035</v>
      </c>
      <c r="P70" s="9">
        <v>165.828181108904</v>
      </c>
      <c r="Q70" s="9">
        <v>858.41753574387496</v>
      </c>
      <c r="R70" s="9">
        <v>175.89291913417799</v>
      </c>
      <c r="S70" s="9">
        <v>2614.3851952759101</v>
      </c>
      <c r="T70" s="9">
        <v>132.547476733526</v>
      </c>
      <c r="U70" s="9">
        <v>10</v>
      </c>
      <c r="V70" s="9">
        <v>127.23566400680301</v>
      </c>
      <c r="W70" s="9">
        <v>581.48729321944597</v>
      </c>
      <c r="X70" s="9">
        <v>10</v>
      </c>
      <c r="Y70" s="9">
        <v>433.06231623286601</v>
      </c>
      <c r="Z70" s="9">
        <v>10.0031662994729</v>
      </c>
      <c r="AA70" s="9">
        <v>10</v>
      </c>
      <c r="AB70" s="9">
        <v>48.445511945008299</v>
      </c>
      <c r="AC70" s="48">
        <v>10</v>
      </c>
      <c r="AD70" s="9">
        <v>1452.9654339506701</v>
      </c>
      <c r="AE70" s="9">
        <v>575.09728756451398</v>
      </c>
      <c r="AF70" s="9">
        <v>211.225949101358</v>
      </c>
      <c r="AG70" s="9">
        <v>1820.8401822635899</v>
      </c>
      <c r="AH70" s="9">
        <v>764.98268760901601</v>
      </c>
      <c r="AI70" s="9">
        <v>184.640184625666</v>
      </c>
      <c r="AJ70" s="9">
        <v>2959.16093269458</v>
      </c>
      <c r="AK70" s="48">
        <v>10</v>
      </c>
      <c r="AL70" s="9">
        <v>18957.8952701979</v>
      </c>
      <c r="AM70" s="9">
        <v>103.954730975055</v>
      </c>
      <c r="AN70" s="9">
        <v>145.711743987239</v>
      </c>
      <c r="AO70" s="9">
        <v>78.472197970824894</v>
      </c>
      <c r="AP70" s="9">
        <v>93.798736114163006</v>
      </c>
      <c r="AQ70" s="9">
        <v>2327.0000008683801</v>
      </c>
      <c r="AR70" s="9">
        <v>4296.0002437472604</v>
      </c>
      <c r="AS70" s="9">
        <v>923.00005028314297</v>
      </c>
      <c r="AT70" s="9">
        <v>2567.0000252127202</v>
      </c>
      <c r="AU70" s="9">
        <v>1372.0000460604199</v>
      </c>
    </row>
    <row r="71" spans="1:47" x14ac:dyDescent="0.55000000000000004">
      <c r="A71">
        <v>62.8563552647203</v>
      </c>
      <c r="B71" s="9">
        <v>183844.07444242199</v>
      </c>
      <c r="C71" s="9">
        <v>44122.577127921701</v>
      </c>
      <c r="D71" s="9">
        <v>37904.742839900297</v>
      </c>
      <c r="E71" s="9">
        <v>349.53154980697002</v>
      </c>
      <c r="F71" s="9">
        <v>10</v>
      </c>
      <c r="G71" s="9">
        <v>339.74649589844302</v>
      </c>
      <c r="H71" s="9">
        <v>3272.9379255089402</v>
      </c>
      <c r="I71" s="9">
        <v>278.52039300939299</v>
      </c>
      <c r="J71" s="9">
        <v>407.72584093418402</v>
      </c>
      <c r="K71" s="9">
        <v>451.74892212095102</v>
      </c>
      <c r="L71" s="9">
        <v>31.0712095723826</v>
      </c>
      <c r="M71" s="48">
        <v>6329.5547059016499</v>
      </c>
      <c r="N71" s="9">
        <v>155.217046118453</v>
      </c>
      <c r="O71" s="9">
        <v>1242.0601536128199</v>
      </c>
      <c r="P71" s="9">
        <v>165.82818122836099</v>
      </c>
      <c r="Q71" s="9">
        <v>858.41753981983902</v>
      </c>
      <c r="R71" s="9">
        <v>175.89289639868599</v>
      </c>
      <c r="S71" s="9">
        <v>2614.3851847412602</v>
      </c>
      <c r="T71" s="9">
        <v>132.54745585625099</v>
      </c>
      <c r="U71" s="9">
        <v>10</v>
      </c>
      <c r="V71" s="9">
        <v>127.235632854122</v>
      </c>
      <c r="W71" s="9">
        <v>581.487270059244</v>
      </c>
      <c r="X71" s="9">
        <v>10</v>
      </c>
      <c r="Y71" s="9">
        <v>433.06219374259899</v>
      </c>
      <c r="Z71" s="9">
        <v>10.003015757916801</v>
      </c>
      <c r="AA71" s="9">
        <v>10</v>
      </c>
      <c r="AB71" s="9">
        <v>48.445649857336001</v>
      </c>
      <c r="AC71" s="48">
        <v>10</v>
      </c>
      <c r="AD71" s="9">
        <v>1452.96547240524</v>
      </c>
      <c r="AE71" s="9">
        <v>575.09766750470806</v>
      </c>
      <c r="AF71" s="9">
        <v>211.22603057008101</v>
      </c>
      <c r="AG71" s="9">
        <v>1820.8403227076999</v>
      </c>
      <c r="AH71" s="9">
        <v>764.98276406004095</v>
      </c>
      <c r="AI71" s="9">
        <v>184.64018262979701</v>
      </c>
      <c r="AJ71" s="9">
        <v>2959.1609102948401</v>
      </c>
      <c r="AK71" s="48">
        <v>10</v>
      </c>
      <c r="AL71" s="9">
        <v>18957.895131042402</v>
      </c>
      <c r="AM71" s="9">
        <v>103.95473555405199</v>
      </c>
      <c r="AN71" s="9">
        <v>145.711753959427</v>
      </c>
      <c r="AO71" s="9">
        <v>78.472205439880497</v>
      </c>
      <c r="AP71" s="9">
        <v>93.798746396869902</v>
      </c>
      <c r="AQ71" s="9">
        <v>2326.9999590657499</v>
      </c>
      <c r="AR71" s="9">
        <v>4295.9999300691998</v>
      </c>
      <c r="AS71" s="9">
        <v>922.99999716428204</v>
      </c>
      <c r="AT71" s="9">
        <v>2566.9998719936202</v>
      </c>
      <c r="AU71" s="9">
        <v>1372.00006384628</v>
      </c>
    </row>
    <row r="72" spans="1:47" x14ac:dyDescent="0.55000000000000004">
      <c r="A72">
        <v>62.856355264723803</v>
      </c>
      <c r="B72" s="9">
        <v>183844.074208632</v>
      </c>
      <c r="C72" s="9">
        <v>44122.577126714503</v>
      </c>
      <c r="D72" s="9">
        <v>37904.742725293603</v>
      </c>
      <c r="E72" s="9">
        <v>349.53153107605402</v>
      </c>
      <c r="F72" s="9">
        <v>10</v>
      </c>
      <c r="G72" s="9">
        <v>339.74667969200698</v>
      </c>
      <c r="H72" s="9">
        <v>3272.9378118151399</v>
      </c>
      <c r="I72" s="9">
        <v>278.52051863568101</v>
      </c>
      <c r="J72" s="9">
        <v>407.726038713028</v>
      </c>
      <c r="K72" s="9">
        <v>451.74917837614601</v>
      </c>
      <c r="L72" s="9">
        <v>31.071217767985299</v>
      </c>
      <c r="M72" s="48">
        <v>6329.55339416274</v>
      </c>
      <c r="N72" s="9">
        <v>155.21704408591501</v>
      </c>
      <c r="O72" s="9">
        <v>1242.06025198001</v>
      </c>
      <c r="P72" s="9">
        <v>165.82818841224</v>
      </c>
      <c r="Q72" s="9">
        <v>858.41752552476703</v>
      </c>
      <c r="R72" s="9">
        <v>175.89295902615501</v>
      </c>
      <c r="S72" s="9">
        <v>2614.38519677456</v>
      </c>
      <c r="T72" s="9">
        <v>132.54752189944199</v>
      </c>
      <c r="U72" s="9">
        <v>10</v>
      </c>
      <c r="V72" s="9">
        <v>127.235739927759</v>
      </c>
      <c r="W72" s="9">
        <v>581.48738714798799</v>
      </c>
      <c r="X72" s="9">
        <v>10</v>
      </c>
      <c r="Y72" s="9">
        <v>433.06247315789602</v>
      </c>
      <c r="Z72" s="9">
        <v>10.003388546843899</v>
      </c>
      <c r="AA72" s="9">
        <v>10</v>
      </c>
      <c r="AB72" s="9">
        <v>48.445319120500798</v>
      </c>
      <c r="AC72" s="48">
        <v>10</v>
      </c>
      <c r="AD72" s="9">
        <v>1452.9654653509101</v>
      </c>
      <c r="AE72" s="9">
        <v>575.09760049235899</v>
      </c>
      <c r="AF72" s="9">
        <v>211.22576835242501</v>
      </c>
      <c r="AG72" s="9">
        <v>1820.8399398060201</v>
      </c>
      <c r="AH72" s="9">
        <v>764.98280808473498</v>
      </c>
      <c r="AI72" s="9">
        <v>184.640234533875</v>
      </c>
      <c r="AJ72" s="9">
        <v>2959.1610307502601</v>
      </c>
      <c r="AK72" s="48">
        <v>10</v>
      </c>
      <c r="AL72" s="9">
        <v>18957.8953003284</v>
      </c>
      <c r="AM72" s="9">
        <v>103.954732574343</v>
      </c>
      <c r="AN72" s="9">
        <v>145.711745933077</v>
      </c>
      <c r="AO72" s="9">
        <v>78.472211920462897</v>
      </c>
      <c r="AP72" s="9">
        <v>93.798741616579406</v>
      </c>
      <c r="AQ72" s="9">
        <v>2327.0000605622699</v>
      </c>
      <c r="AR72" s="9">
        <v>4296.0002078336702</v>
      </c>
      <c r="AS72" s="9">
        <v>923.00005460653904</v>
      </c>
      <c r="AT72" s="9">
        <v>2567.00009198614</v>
      </c>
      <c r="AU72" s="9">
        <v>1372.0000077524601</v>
      </c>
    </row>
    <row r="73" spans="1:47" x14ac:dyDescent="0.55000000000000004">
      <c r="A73">
        <v>62.856355264722502</v>
      </c>
      <c r="B73" s="9">
        <v>183844.073273938</v>
      </c>
      <c r="C73" s="9">
        <v>44122.577110556696</v>
      </c>
      <c r="D73" s="9">
        <v>37904.742647110499</v>
      </c>
      <c r="E73" s="9">
        <v>349.53154735963801</v>
      </c>
      <c r="F73" s="9">
        <v>10</v>
      </c>
      <c r="G73" s="9">
        <v>339.74660231407501</v>
      </c>
      <c r="H73" s="9">
        <v>3272.93774375884</v>
      </c>
      <c r="I73" s="9">
        <v>278.52048386541497</v>
      </c>
      <c r="J73" s="9">
        <v>407.72592383137101</v>
      </c>
      <c r="K73" s="9">
        <v>451.74904972952697</v>
      </c>
      <c r="L73" s="9">
        <v>31.071213396120498</v>
      </c>
      <c r="M73" s="48">
        <v>6329.5512831920896</v>
      </c>
      <c r="N73" s="9">
        <v>155.21704406428699</v>
      </c>
      <c r="O73" s="9">
        <v>1242.0602576019</v>
      </c>
      <c r="P73" s="9">
        <v>165.82819653367599</v>
      </c>
      <c r="Q73" s="9">
        <v>858.41753110306195</v>
      </c>
      <c r="R73" s="9">
        <v>175.892938156235</v>
      </c>
      <c r="S73" s="9">
        <v>2614.3851908926199</v>
      </c>
      <c r="T73" s="9">
        <v>132.547490357257</v>
      </c>
      <c r="U73" s="9">
        <v>10</v>
      </c>
      <c r="V73" s="9">
        <v>127.235700652058</v>
      </c>
      <c r="W73" s="9">
        <v>581.48732893450699</v>
      </c>
      <c r="X73" s="9">
        <v>10</v>
      </c>
      <c r="Y73" s="9">
        <v>433.06238815831398</v>
      </c>
      <c r="Z73" s="9">
        <v>10.003286607483901</v>
      </c>
      <c r="AA73" s="9">
        <v>10</v>
      </c>
      <c r="AB73" s="9">
        <v>48.445405932946301</v>
      </c>
      <c r="AC73" s="48">
        <v>10</v>
      </c>
      <c r="AD73" s="9">
        <v>1452.9655068460199</v>
      </c>
      <c r="AE73" s="9">
        <v>575.09766680565895</v>
      </c>
      <c r="AF73" s="9">
        <v>211.22582402259599</v>
      </c>
      <c r="AG73" s="9">
        <v>1820.8399949611</v>
      </c>
      <c r="AH73" s="9">
        <v>764.98279286227398</v>
      </c>
      <c r="AI73" s="9">
        <v>184.64018558667499</v>
      </c>
      <c r="AJ73" s="9">
        <v>2959.1609188269399</v>
      </c>
      <c r="AK73" s="48">
        <v>10</v>
      </c>
      <c r="AL73" s="9">
        <v>18957.8949453676</v>
      </c>
      <c r="AM73" s="9">
        <v>103.954737273213</v>
      </c>
      <c r="AN73" s="9">
        <v>145.71174764261499</v>
      </c>
      <c r="AO73" s="9">
        <v>78.472202850612604</v>
      </c>
      <c r="AP73" s="9">
        <v>93.798739490911601</v>
      </c>
      <c r="AQ73" s="9">
        <v>2326.9999766736</v>
      </c>
      <c r="AR73" s="9">
        <v>4295.9998315410303</v>
      </c>
      <c r="AS73" s="9">
        <v>922.99999290369794</v>
      </c>
      <c r="AT73" s="9">
        <v>2567.0001324145601</v>
      </c>
      <c r="AU73" s="9">
        <v>1372.0000179097999</v>
      </c>
    </row>
    <row r="74" spans="1:47" x14ac:dyDescent="0.55000000000000004">
      <c r="A74">
        <v>62.856355264722097</v>
      </c>
      <c r="B74" s="9">
        <v>183844.07560719299</v>
      </c>
      <c r="C74" s="9">
        <v>44122.578012889498</v>
      </c>
      <c r="D74" s="9">
        <v>37904.7429038435</v>
      </c>
      <c r="E74" s="9">
        <v>349.53152981257199</v>
      </c>
      <c r="F74" s="9">
        <v>10</v>
      </c>
      <c r="G74" s="9">
        <v>339.74656200566898</v>
      </c>
      <c r="H74" s="9">
        <v>3272.9377702687698</v>
      </c>
      <c r="I74" s="9">
        <v>278.52046275232198</v>
      </c>
      <c r="J74" s="9">
        <v>407.72588960529299</v>
      </c>
      <c r="K74" s="9">
        <v>451.74901830184598</v>
      </c>
      <c r="L74" s="9">
        <v>31.071218285602701</v>
      </c>
      <c r="M74" s="48">
        <v>5678.5247654717296</v>
      </c>
      <c r="N74" s="9">
        <v>155.217054516628</v>
      </c>
      <c r="O74" s="9">
        <v>1242.0602616762501</v>
      </c>
      <c r="P74" s="9">
        <v>165.82818587297899</v>
      </c>
      <c r="Q74" s="9">
        <v>858.41756078073399</v>
      </c>
      <c r="R74" s="9">
        <v>175.892922656813</v>
      </c>
      <c r="S74" s="9">
        <v>2614.3852118508698</v>
      </c>
      <c r="T74" s="9">
        <v>132.547488780197</v>
      </c>
      <c r="U74" s="9">
        <v>10</v>
      </c>
      <c r="V74" s="9">
        <v>127.235692468848</v>
      </c>
      <c r="W74" s="9">
        <v>581.48731418804698</v>
      </c>
      <c r="X74" s="9">
        <v>10</v>
      </c>
      <c r="Y74" s="9">
        <v>433.06237564166202</v>
      </c>
      <c r="Z74" s="9">
        <v>10.0032340957335</v>
      </c>
      <c r="AA74" s="9">
        <v>10</v>
      </c>
      <c r="AB74" s="9">
        <v>48.445456122492899</v>
      </c>
      <c r="AC74" s="48">
        <v>661.02843567151501</v>
      </c>
      <c r="AD74" s="9">
        <v>1452.96546102449</v>
      </c>
      <c r="AE74" s="9">
        <v>575.09694951349604</v>
      </c>
      <c r="AF74" s="9">
        <v>211.225890943173</v>
      </c>
      <c r="AG74" s="9">
        <v>1820.8399701380499</v>
      </c>
      <c r="AH74" s="9">
        <v>764.98273790195401</v>
      </c>
      <c r="AI74" s="9">
        <v>184.640209185678</v>
      </c>
      <c r="AJ74" s="9">
        <v>2959.1609703870699</v>
      </c>
      <c r="AK74" s="48">
        <v>10</v>
      </c>
      <c r="AL74" s="9">
        <v>18957.894707618201</v>
      </c>
      <c r="AM74" s="9">
        <v>103.95472848021799</v>
      </c>
      <c r="AN74" s="9">
        <v>145.71174380234999</v>
      </c>
      <c r="AO74" s="9">
        <v>78.472207198520493</v>
      </c>
      <c r="AP74" s="9">
        <v>93.798738806191906</v>
      </c>
      <c r="AQ74" s="9">
        <v>2326.9999231741099</v>
      </c>
      <c r="AR74" s="9">
        <v>4295.99992966439</v>
      </c>
      <c r="AS74" s="9">
        <v>923.00000426484598</v>
      </c>
      <c r="AT74" s="9">
        <v>2566.9998780710398</v>
      </c>
      <c r="AU74" s="9">
        <v>1372.00000514967</v>
      </c>
    </row>
    <row r="75" spans="1:47" x14ac:dyDescent="0.55000000000000004">
      <c r="A75">
        <v>62.8563552647215</v>
      </c>
      <c r="B75" s="9">
        <v>183844.074768964</v>
      </c>
      <c r="C75" s="9">
        <v>44122.577353241701</v>
      </c>
      <c r="D75" s="9">
        <v>37904.742125757301</v>
      </c>
      <c r="E75" s="9">
        <v>349.53154215882802</v>
      </c>
      <c r="F75" s="9">
        <v>10</v>
      </c>
      <c r="G75" s="9">
        <v>339.74653871830498</v>
      </c>
      <c r="H75" s="9">
        <v>3272.93776623957</v>
      </c>
      <c r="I75" s="9">
        <v>278.52043549508801</v>
      </c>
      <c r="J75" s="9">
        <v>407.72588741398101</v>
      </c>
      <c r="K75" s="9">
        <v>451.74901302813402</v>
      </c>
      <c r="L75" s="9">
        <v>31.071208200429101</v>
      </c>
      <c r="M75" s="48">
        <v>6329.5522801113302</v>
      </c>
      <c r="N75" s="9">
        <v>155.21705194773199</v>
      </c>
      <c r="O75" s="9">
        <v>1242.0602250823599</v>
      </c>
      <c r="P75" s="9">
        <v>165.82819295459799</v>
      </c>
      <c r="Q75" s="9">
        <v>858.41754279449003</v>
      </c>
      <c r="R75" s="9">
        <v>175.892927345636</v>
      </c>
      <c r="S75" s="9">
        <v>2614.3852130823602</v>
      </c>
      <c r="T75" s="9">
        <v>132.547481762183</v>
      </c>
      <c r="U75" s="9">
        <v>10</v>
      </c>
      <c r="V75" s="9">
        <v>127.235669487159</v>
      </c>
      <c r="W75" s="9">
        <v>581.48730469331701</v>
      </c>
      <c r="X75" s="9">
        <v>10</v>
      </c>
      <c r="Y75" s="9">
        <v>433.06233514689899</v>
      </c>
      <c r="Z75" s="9">
        <v>10.003181224182301</v>
      </c>
      <c r="AA75" s="9">
        <v>10</v>
      </c>
      <c r="AB75" s="9">
        <v>48.4455027922399</v>
      </c>
      <c r="AC75" s="48">
        <v>10</v>
      </c>
      <c r="AD75" s="9">
        <v>1452.96541274431</v>
      </c>
      <c r="AE75" s="9">
        <v>575.09748970331702</v>
      </c>
      <c r="AF75" s="9">
        <v>211.22589789176499</v>
      </c>
      <c r="AG75" s="9">
        <v>1820.8401482831</v>
      </c>
      <c r="AH75" s="9">
        <v>764.98266229718399</v>
      </c>
      <c r="AI75" s="9">
        <v>184.64016973791999</v>
      </c>
      <c r="AJ75" s="9">
        <v>2959.16099212787</v>
      </c>
      <c r="AK75" s="48">
        <v>10</v>
      </c>
      <c r="AL75" s="9">
        <v>18957.8951856577</v>
      </c>
      <c r="AM75" s="9">
        <v>103.95473465429301</v>
      </c>
      <c r="AN75" s="9">
        <v>145.71173745989699</v>
      </c>
      <c r="AO75" s="9">
        <v>78.472205498516601</v>
      </c>
      <c r="AP75" s="9">
        <v>93.7987405356468</v>
      </c>
      <c r="AQ75" s="9">
        <v>2326.9999418912698</v>
      </c>
      <c r="AR75" s="9">
        <v>4295.9999228091301</v>
      </c>
      <c r="AS75" s="9">
        <v>923.00003394878502</v>
      </c>
      <c r="AT75" s="9">
        <v>2566.9998848754799</v>
      </c>
      <c r="AU75" s="9">
        <v>1372.00004689344</v>
      </c>
    </row>
    <row r="76" spans="1:47" x14ac:dyDescent="0.55000000000000004">
      <c r="A76">
        <v>62.856355264722303</v>
      </c>
      <c r="B76" s="9">
        <v>183844.07427231799</v>
      </c>
      <c r="C76" s="9">
        <v>44122.577483870002</v>
      </c>
      <c r="D76" s="9">
        <v>37904.742685261001</v>
      </c>
      <c r="E76" s="9">
        <v>349.53154801813298</v>
      </c>
      <c r="F76" s="9">
        <v>10</v>
      </c>
      <c r="G76" s="9">
        <v>339.746579422906</v>
      </c>
      <c r="H76" s="9">
        <v>3272.93793392217</v>
      </c>
      <c r="I76" s="9">
        <v>278.52046754128497</v>
      </c>
      <c r="J76" s="9">
        <v>407.72593622993003</v>
      </c>
      <c r="K76" s="9">
        <v>451.74903728714702</v>
      </c>
      <c r="L76" s="9">
        <v>31.0712166140578</v>
      </c>
      <c r="M76" s="48">
        <v>6329.55432046237</v>
      </c>
      <c r="N76" s="9">
        <v>155.21703383742999</v>
      </c>
      <c r="O76" s="9">
        <v>1242.0602183855001</v>
      </c>
      <c r="P76" s="9">
        <v>165.82818743277099</v>
      </c>
      <c r="Q76" s="9">
        <v>858.41752133539796</v>
      </c>
      <c r="R76" s="9">
        <v>175.89292976027099</v>
      </c>
      <c r="S76" s="9">
        <v>2614.3851765294098</v>
      </c>
      <c r="T76" s="9">
        <v>132.547496379883</v>
      </c>
      <c r="U76" s="9">
        <v>10</v>
      </c>
      <c r="V76" s="9">
        <v>127.235696805179</v>
      </c>
      <c r="W76" s="9">
        <v>581.48733113374703</v>
      </c>
      <c r="X76" s="9">
        <v>10</v>
      </c>
      <c r="Y76" s="9">
        <v>433.06239198247999</v>
      </c>
      <c r="Z76" s="9">
        <v>10.0032534398533</v>
      </c>
      <c r="AA76" s="9">
        <v>10</v>
      </c>
      <c r="AB76" s="9">
        <v>48.445441204102998</v>
      </c>
      <c r="AC76" s="48">
        <v>10</v>
      </c>
      <c r="AD76" s="9">
        <v>1452.96546946282</v>
      </c>
      <c r="AE76" s="9">
        <v>575.09739184496698</v>
      </c>
      <c r="AF76" s="9">
        <v>211.22589332232599</v>
      </c>
      <c r="AG76" s="9">
        <v>1820.8399787701701</v>
      </c>
      <c r="AH76" s="9">
        <v>764.98286128113602</v>
      </c>
      <c r="AI76" s="9">
        <v>184.64021754359001</v>
      </c>
      <c r="AJ76" s="9">
        <v>2959.1609224593099</v>
      </c>
      <c r="AK76" s="48">
        <v>10</v>
      </c>
      <c r="AL76" s="9">
        <v>18957.895541646802</v>
      </c>
      <c r="AM76" s="9">
        <v>103.954740468476</v>
      </c>
      <c r="AN76" s="9">
        <v>145.71175677170001</v>
      </c>
      <c r="AO76" s="9">
        <v>78.472206802760596</v>
      </c>
      <c r="AP76" s="9">
        <v>93.798741390976502</v>
      </c>
      <c r="AQ76" s="9">
        <v>2326.9999821995202</v>
      </c>
      <c r="AR76" s="9">
        <v>4295.9999245676199</v>
      </c>
      <c r="AS76" s="9">
        <v>922.99995286593798</v>
      </c>
      <c r="AT76" s="9">
        <v>2567.00013665093</v>
      </c>
      <c r="AU76" s="9">
        <v>1372.0000458864499</v>
      </c>
    </row>
    <row r="77" spans="1:47" x14ac:dyDescent="0.55000000000000004">
      <c r="A77">
        <v>62.856355264721799</v>
      </c>
      <c r="B77" s="9">
        <v>183844.073412984</v>
      </c>
      <c r="C77" s="9">
        <v>44122.576862337097</v>
      </c>
      <c r="D77" s="9">
        <v>37904.743391297998</v>
      </c>
      <c r="E77" s="9">
        <v>349.53154823830698</v>
      </c>
      <c r="F77" s="9">
        <v>10</v>
      </c>
      <c r="G77" s="9">
        <v>339.74664506601101</v>
      </c>
      <c r="H77" s="9">
        <v>3272.9380561830799</v>
      </c>
      <c r="I77" s="9">
        <v>278.52050680512502</v>
      </c>
      <c r="J77" s="9">
        <v>407.72596567944601</v>
      </c>
      <c r="K77" s="9">
        <v>451.74912297436202</v>
      </c>
      <c r="L77" s="9">
        <v>31.0712167638704</v>
      </c>
      <c r="M77" s="48">
        <v>6329.55397850803</v>
      </c>
      <c r="N77" s="9">
        <v>155.21704059235799</v>
      </c>
      <c r="O77" s="9">
        <v>1242.06021431359</v>
      </c>
      <c r="P77" s="9">
        <v>165.82818890025899</v>
      </c>
      <c r="Q77" s="9">
        <v>858.41752502543102</v>
      </c>
      <c r="R77" s="9">
        <v>175.892916522354</v>
      </c>
      <c r="S77" s="9">
        <v>2614.38522194691</v>
      </c>
      <c r="T77" s="9">
        <v>132.547467987506</v>
      </c>
      <c r="U77" s="9">
        <v>10</v>
      </c>
      <c r="V77" s="9">
        <v>127.235695789833</v>
      </c>
      <c r="W77" s="9">
        <v>581.487337207716</v>
      </c>
      <c r="X77" s="9">
        <v>10</v>
      </c>
      <c r="Y77" s="9">
        <v>433.062385078972</v>
      </c>
      <c r="Z77" s="9">
        <v>10.0031478290809</v>
      </c>
      <c r="AA77" s="9">
        <v>10</v>
      </c>
      <c r="AB77" s="9">
        <v>48.445540930505501</v>
      </c>
      <c r="AC77" s="48">
        <v>10</v>
      </c>
      <c r="AD77" s="9">
        <v>1452.96545019373</v>
      </c>
      <c r="AE77" s="9">
        <v>575.09762910865402</v>
      </c>
      <c r="AF77" s="9">
        <v>211.22591688120801</v>
      </c>
      <c r="AG77" s="9">
        <v>1820.83997561465</v>
      </c>
      <c r="AH77" s="9">
        <v>764.98281606760099</v>
      </c>
      <c r="AI77" s="9">
        <v>184.64021587371499</v>
      </c>
      <c r="AJ77" s="9">
        <v>2959.1609377643899</v>
      </c>
      <c r="AK77" s="48">
        <v>10</v>
      </c>
      <c r="AL77" s="9">
        <v>18957.895397384498</v>
      </c>
      <c r="AM77" s="9">
        <v>103.954736525789</v>
      </c>
      <c r="AN77" s="9">
        <v>145.71174308492999</v>
      </c>
      <c r="AO77" s="9">
        <v>78.472201297447995</v>
      </c>
      <c r="AP77" s="9">
        <v>93.7987338146377</v>
      </c>
      <c r="AQ77" s="9">
        <v>2326.9999104528501</v>
      </c>
      <c r="AR77" s="9">
        <v>4295.9999189320397</v>
      </c>
      <c r="AS77" s="9">
        <v>923.000006871099</v>
      </c>
      <c r="AT77" s="9">
        <v>2566.9999195675</v>
      </c>
      <c r="AU77" s="9">
        <v>1372.0000287094999</v>
      </c>
    </row>
    <row r="78" spans="1:47" x14ac:dyDescent="0.55000000000000004">
      <c r="A78">
        <v>62.856355264725998</v>
      </c>
      <c r="B78" s="9">
        <v>183844.07305283099</v>
      </c>
      <c r="C78" s="9">
        <v>44122.577430802201</v>
      </c>
      <c r="D78" s="9">
        <v>37904.741879044101</v>
      </c>
      <c r="E78" s="9">
        <v>349.53154362121398</v>
      </c>
      <c r="F78" s="9">
        <v>10</v>
      </c>
      <c r="G78" s="9">
        <v>339.74681658346901</v>
      </c>
      <c r="H78" s="9">
        <v>3272.9380217102098</v>
      </c>
      <c r="I78" s="9">
        <v>278.52064901104598</v>
      </c>
      <c r="J78" s="9">
        <v>407.72613916829698</v>
      </c>
      <c r="K78" s="9">
        <v>451.74933927450797</v>
      </c>
      <c r="L78" s="9">
        <v>31.0712216495779</v>
      </c>
      <c r="M78" s="48">
        <v>6329.5544961739297</v>
      </c>
      <c r="N78" s="9">
        <v>155.21705186306801</v>
      </c>
      <c r="O78" s="9">
        <v>1242.06027895796</v>
      </c>
      <c r="P78" s="9">
        <v>165.82818671653999</v>
      </c>
      <c r="Q78" s="9">
        <v>858.41751136831203</v>
      </c>
      <c r="R78" s="9">
        <v>175.89299529402899</v>
      </c>
      <c r="S78" s="9">
        <v>2614.3851891262998</v>
      </c>
      <c r="T78" s="9">
        <v>132.547536375878</v>
      </c>
      <c r="U78" s="9">
        <v>10</v>
      </c>
      <c r="V78" s="9">
        <v>127.235806870679</v>
      </c>
      <c r="W78" s="9">
        <v>581.48746069782601</v>
      </c>
      <c r="X78" s="9">
        <v>10</v>
      </c>
      <c r="Y78" s="9">
        <v>433.06269433195098</v>
      </c>
      <c r="Z78" s="9">
        <v>10.003528520445601</v>
      </c>
      <c r="AA78" s="9">
        <v>10</v>
      </c>
      <c r="AB78" s="9">
        <v>48.4452120025203</v>
      </c>
      <c r="AC78" s="48">
        <v>10</v>
      </c>
      <c r="AD78" s="9">
        <v>1452.96551189558</v>
      </c>
      <c r="AE78" s="9">
        <v>575.09798051764506</v>
      </c>
      <c r="AF78" s="9">
        <v>211.225591999329</v>
      </c>
      <c r="AG78" s="9">
        <v>1820.8397089417699</v>
      </c>
      <c r="AH78" s="9">
        <v>764.98298240608403</v>
      </c>
      <c r="AI78" s="9">
        <v>184.640274139258</v>
      </c>
      <c r="AJ78" s="9">
        <v>2959.1607606146099</v>
      </c>
      <c r="AK78" s="48">
        <v>10</v>
      </c>
      <c r="AL78" s="9">
        <v>18957.895246085998</v>
      </c>
      <c r="AM78" s="9">
        <v>103.95473918986799</v>
      </c>
      <c r="AN78" s="9">
        <v>145.711744720323</v>
      </c>
      <c r="AO78" s="9">
        <v>78.472204768916498</v>
      </c>
      <c r="AP78" s="9">
        <v>93.798736432092696</v>
      </c>
      <c r="AQ78" s="9">
        <v>2327.00000963909</v>
      </c>
      <c r="AR78" s="9">
        <v>4295.9999579192199</v>
      </c>
      <c r="AS78" s="9">
        <v>922.99999291675499</v>
      </c>
      <c r="AT78" s="9">
        <v>2566.9999559498601</v>
      </c>
      <c r="AU78" s="9">
        <v>1371.99999571937</v>
      </c>
    </row>
    <row r="79" spans="1:47" x14ac:dyDescent="0.55000000000000004">
      <c r="A79">
        <v>62.856355264723099</v>
      </c>
      <c r="B79" s="9">
        <v>183844.076139602</v>
      </c>
      <c r="C79" s="9">
        <v>44122.578042795198</v>
      </c>
      <c r="D79" s="9">
        <v>37904.743520973003</v>
      </c>
      <c r="E79" s="9">
        <v>349.53155670109999</v>
      </c>
      <c r="F79" s="9">
        <v>10</v>
      </c>
      <c r="G79" s="9">
        <v>339.74667219964499</v>
      </c>
      <c r="H79" s="9">
        <v>3272.9378250336999</v>
      </c>
      <c r="I79" s="9">
        <v>278.52053428129898</v>
      </c>
      <c r="J79" s="9">
        <v>407.72598367136101</v>
      </c>
      <c r="K79" s="9">
        <v>451.74914317119101</v>
      </c>
      <c r="L79" s="9">
        <v>31.0712080240646</v>
      </c>
      <c r="M79" s="48">
        <v>6329.55319455881</v>
      </c>
      <c r="N79" s="9">
        <v>155.21704146495199</v>
      </c>
      <c r="O79" s="9">
        <v>1242.06021580283</v>
      </c>
      <c r="P79" s="9">
        <v>165.82818092481801</v>
      </c>
      <c r="Q79" s="9">
        <v>858.41750111409704</v>
      </c>
      <c r="R79" s="9">
        <v>175.892943066284</v>
      </c>
      <c r="S79" s="9">
        <v>2614.3852058024099</v>
      </c>
      <c r="T79" s="9">
        <v>132.54750141654301</v>
      </c>
      <c r="U79" s="9">
        <v>10</v>
      </c>
      <c r="V79" s="9">
        <v>127.235729125381</v>
      </c>
      <c r="W79" s="9">
        <v>581.48736355242499</v>
      </c>
      <c r="X79" s="9">
        <v>10</v>
      </c>
      <c r="Y79" s="9">
        <v>433.06242304726197</v>
      </c>
      <c r="Z79" s="9">
        <v>10.003329981039499</v>
      </c>
      <c r="AA79" s="9">
        <v>10</v>
      </c>
      <c r="AB79" s="9">
        <v>48.445372431899301</v>
      </c>
      <c r="AC79" s="48">
        <v>10</v>
      </c>
      <c r="AD79" s="9">
        <v>1452.96545424492</v>
      </c>
      <c r="AE79" s="9">
        <v>575.097703227034</v>
      </c>
      <c r="AF79" s="9">
        <v>211.22582658974</v>
      </c>
      <c r="AG79" s="9">
        <v>1820.83992451257</v>
      </c>
      <c r="AH79" s="9">
        <v>764.98267483832797</v>
      </c>
      <c r="AI79" s="9">
        <v>184.64020480370701</v>
      </c>
      <c r="AJ79" s="9">
        <v>2959.1609684005098</v>
      </c>
      <c r="AK79" s="48">
        <v>10</v>
      </c>
      <c r="AL79" s="9">
        <v>18957.895328641702</v>
      </c>
      <c r="AM79" s="9">
        <v>103.954738129712</v>
      </c>
      <c r="AN79" s="9">
        <v>145.711756067458</v>
      </c>
      <c r="AO79" s="9">
        <v>78.472208750272699</v>
      </c>
      <c r="AP79" s="9">
        <v>93.7987371182803</v>
      </c>
      <c r="AQ79" s="9">
        <v>2326.9998906861401</v>
      </c>
      <c r="AR79" s="9">
        <v>4296.0001369409101</v>
      </c>
      <c r="AS79" s="9">
        <v>923.00000681356505</v>
      </c>
      <c r="AT79" s="9">
        <v>2566.99991105137</v>
      </c>
      <c r="AU79" s="9">
        <v>1371.9999999289901</v>
      </c>
    </row>
    <row r="80" spans="1:47" x14ac:dyDescent="0.55000000000000004">
      <c r="A80">
        <v>62.856355264721898</v>
      </c>
      <c r="B80" s="9">
        <v>183844.07478010401</v>
      </c>
      <c r="C80" s="9">
        <v>44122.5774216797</v>
      </c>
      <c r="D80" s="9">
        <v>37904.7429400861</v>
      </c>
      <c r="E80" s="9">
        <v>349.53153789253599</v>
      </c>
      <c r="F80" s="9">
        <v>10</v>
      </c>
      <c r="G80" s="9">
        <v>339.74659017279998</v>
      </c>
      <c r="H80" s="9">
        <v>3272.93789310276</v>
      </c>
      <c r="I80" s="9">
        <v>278.52046815170303</v>
      </c>
      <c r="J80" s="9">
        <v>407.725923609353</v>
      </c>
      <c r="K80" s="9">
        <v>451.74903579638902</v>
      </c>
      <c r="L80" s="9">
        <v>31.071213557513101</v>
      </c>
      <c r="M80" s="48">
        <v>6329.5529801531302</v>
      </c>
      <c r="N80" s="9">
        <v>155.217046510209</v>
      </c>
      <c r="O80" s="9">
        <v>1242.06024830244</v>
      </c>
      <c r="P80" s="9">
        <v>165.82820232273701</v>
      </c>
      <c r="Q80" s="9">
        <v>858.41752173633404</v>
      </c>
      <c r="R80" s="9">
        <v>175.89293381524001</v>
      </c>
      <c r="S80" s="9">
        <v>2614.38519743394</v>
      </c>
      <c r="T80" s="9">
        <v>132.547495181746</v>
      </c>
      <c r="U80" s="9">
        <v>10</v>
      </c>
      <c r="V80" s="9">
        <v>127.23569628784099</v>
      </c>
      <c r="W80" s="9">
        <v>581.48734593038898</v>
      </c>
      <c r="X80" s="9">
        <v>10</v>
      </c>
      <c r="Y80" s="9">
        <v>433.062351636779</v>
      </c>
      <c r="Z80" s="9">
        <v>10.003209241995201</v>
      </c>
      <c r="AA80" s="9">
        <v>10</v>
      </c>
      <c r="AB80" s="9">
        <v>48.445477315837799</v>
      </c>
      <c r="AC80" s="48">
        <v>10</v>
      </c>
      <c r="AD80" s="9">
        <v>1452.9654566849799</v>
      </c>
      <c r="AE80" s="9">
        <v>575.09744190880497</v>
      </c>
      <c r="AF80" s="9">
        <v>211.22582472794801</v>
      </c>
      <c r="AG80" s="9">
        <v>1820.84007359425</v>
      </c>
      <c r="AH80" s="9">
        <v>764.98274720689301</v>
      </c>
      <c r="AI80" s="9">
        <v>184.64021042173201</v>
      </c>
      <c r="AJ80" s="9">
        <v>2959.1610940103401</v>
      </c>
      <c r="AK80" s="48">
        <v>10</v>
      </c>
      <c r="AL80" s="9">
        <v>18957.895272893598</v>
      </c>
      <c r="AM80" s="9">
        <v>103.95473129970701</v>
      </c>
      <c r="AN80" s="9">
        <v>145.711747903461</v>
      </c>
      <c r="AO80" s="9">
        <v>78.472202336887605</v>
      </c>
      <c r="AP80" s="9">
        <v>93.798744083038898</v>
      </c>
      <c r="AQ80" s="9">
        <v>2326.9999581460602</v>
      </c>
      <c r="AR80" s="9">
        <v>4295.9999714797696</v>
      </c>
      <c r="AS80" s="9">
        <v>923.00003476498705</v>
      </c>
      <c r="AT80" s="9">
        <v>2567.00012161512</v>
      </c>
      <c r="AU80" s="9">
        <v>1372.00000694039</v>
      </c>
    </row>
    <row r="81" spans="1:47" x14ac:dyDescent="0.55000000000000004">
      <c r="A81">
        <v>62.8563552647229</v>
      </c>
      <c r="B81" s="9">
        <v>183844.075915753</v>
      </c>
      <c r="C81" s="9">
        <v>44122.577242641302</v>
      </c>
      <c r="D81" s="9">
        <v>37904.742599447301</v>
      </c>
      <c r="E81" s="9">
        <v>349.53155008378297</v>
      </c>
      <c r="F81" s="9">
        <v>10</v>
      </c>
      <c r="G81" s="9">
        <v>339.74672518920198</v>
      </c>
      <c r="H81" s="9">
        <v>3272.9379237739499</v>
      </c>
      <c r="I81" s="9">
        <v>278.52056931210899</v>
      </c>
      <c r="J81" s="9">
        <v>407.72604060445502</v>
      </c>
      <c r="K81" s="9">
        <v>451.749194560094</v>
      </c>
      <c r="L81" s="9">
        <v>31.0712180591078</v>
      </c>
      <c r="M81" s="48">
        <v>6329.5545739921199</v>
      </c>
      <c r="N81" s="9">
        <v>155.217045009603</v>
      </c>
      <c r="O81" s="9">
        <v>1242.06019298452</v>
      </c>
      <c r="P81" s="9">
        <v>165.82818423632901</v>
      </c>
      <c r="Q81" s="9">
        <v>858.41752016709097</v>
      </c>
      <c r="R81" s="9">
        <v>175.89295105118401</v>
      </c>
      <c r="S81" s="9">
        <v>2614.3851780438899</v>
      </c>
      <c r="T81" s="9">
        <v>132.54750517110699</v>
      </c>
      <c r="U81" s="9">
        <v>10</v>
      </c>
      <c r="V81" s="9">
        <v>127.235727105688</v>
      </c>
      <c r="W81" s="9">
        <v>581.48738397130001</v>
      </c>
      <c r="X81" s="9">
        <v>10</v>
      </c>
      <c r="Y81" s="9">
        <v>433.06247268393798</v>
      </c>
      <c r="Z81" s="9">
        <v>10.0032512326513</v>
      </c>
      <c r="AA81" s="9">
        <v>10</v>
      </c>
      <c r="AB81" s="9">
        <v>48.445454261407399</v>
      </c>
      <c r="AC81" s="48">
        <v>10</v>
      </c>
      <c r="AD81" s="9">
        <v>1452.96549411409</v>
      </c>
      <c r="AE81" s="9">
        <v>575.09769565324495</v>
      </c>
      <c r="AF81" s="9">
        <v>211.22582120787001</v>
      </c>
      <c r="AG81" s="9">
        <v>1820.83978040601</v>
      </c>
      <c r="AH81" s="9">
        <v>764.98287274876304</v>
      </c>
      <c r="AI81" s="9">
        <v>184.64024018909501</v>
      </c>
      <c r="AJ81" s="9">
        <v>2959.1607996879802</v>
      </c>
      <c r="AK81" s="48">
        <v>10</v>
      </c>
      <c r="AL81" s="9">
        <v>18957.895308810599</v>
      </c>
      <c r="AM81" s="9">
        <v>103.954730013535</v>
      </c>
      <c r="AN81" s="9">
        <v>145.71174283667699</v>
      </c>
      <c r="AO81" s="9">
        <v>78.472206366334305</v>
      </c>
      <c r="AP81" s="9">
        <v>93.7987426236148</v>
      </c>
      <c r="AQ81" s="9">
        <v>2326.99993495237</v>
      </c>
      <c r="AR81" s="9">
        <v>4295.9997990926304</v>
      </c>
      <c r="AS81" s="9">
        <v>922.99995833611194</v>
      </c>
      <c r="AT81" s="9">
        <v>2566.9999451570102</v>
      </c>
      <c r="AU81" s="9">
        <v>1372.0000304985099</v>
      </c>
    </row>
    <row r="82" spans="1:47" x14ac:dyDescent="0.55000000000000004">
      <c r="A82">
        <v>62.856355264723597</v>
      </c>
      <c r="B82" s="9">
        <v>183844.07284378799</v>
      </c>
      <c r="C82" s="9">
        <v>44122.577446913201</v>
      </c>
      <c r="D82" s="9">
        <v>37904.742111273503</v>
      </c>
      <c r="E82" s="9">
        <v>349.53154516540502</v>
      </c>
      <c r="F82" s="9">
        <v>10</v>
      </c>
      <c r="G82" s="9">
        <v>339.74669034478597</v>
      </c>
      <c r="H82" s="9">
        <v>3272.9377653616302</v>
      </c>
      <c r="I82" s="9">
        <v>278.52055214184298</v>
      </c>
      <c r="J82" s="9">
        <v>407.72603546491001</v>
      </c>
      <c r="K82" s="9">
        <v>451.749197827476</v>
      </c>
      <c r="L82" s="9">
        <v>31.071217855498901</v>
      </c>
      <c r="M82" s="48">
        <v>6329.5535640287198</v>
      </c>
      <c r="N82" s="9">
        <v>155.21704614602299</v>
      </c>
      <c r="O82" s="9">
        <v>1242.06023359796</v>
      </c>
      <c r="P82" s="9">
        <v>165.828181775601</v>
      </c>
      <c r="Q82" s="9">
        <v>858.41747772132396</v>
      </c>
      <c r="R82" s="9">
        <v>175.892951419084</v>
      </c>
      <c r="S82" s="9">
        <v>2614.38520821768</v>
      </c>
      <c r="T82" s="9">
        <v>132.54750062992699</v>
      </c>
      <c r="U82" s="9">
        <v>10</v>
      </c>
      <c r="V82" s="9">
        <v>127.235744174481</v>
      </c>
      <c r="W82" s="9">
        <v>581.48738613664796</v>
      </c>
      <c r="X82" s="9">
        <v>10</v>
      </c>
      <c r="Y82" s="9">
        <v>433.06249768565198</v>
      </c>
      <c r="Z82" s="9">
        <v>10.0033564065702</v>
      </c>
      <c r="AA82" s="9">
        <v>10</v>
      </c>
      <c r="AB82" s="9">
        <v>48.445356097732599</v>
      </c>
      <c r="AC82" s="48">
        <v>10</v>
      </c>
      <c r="AD82" s="9">
        <v>1452.9654608384401</v>
      </c>
      <c r="AE82" s="9">
        <v>575.09706198195101</v>
      </c>
      <c r="AF82" s="9">
        <v>211.225786333597</v>
      </c>
      <c r="AG82" s="9">
        <v>1820.8400139257899</v>
      </c>
      <c r="AH82" s="9">
        <v>764.98285335316302</v>
      </c>
      <c r="AI82" s="9">
        <v>184.64023481895799</v>
      </c>
      <c r="AJ82" s="9">
        <v>2959.16087741615</v>
      </c>
      <c r="AK82" s="48">
        <v>10</v>
      </c>
      <c r="AL82" s="9">
        <v>18957.895253311399</v>
      </c>
      <c r="AM82" s="9">
        <v>103.95473702695701</v>
      </c>
      <c r="AN82" s="9">
        <v>145.71174877396999</v>
      </c>
      <c r="AO82" s="9">
        <v>78.472208457555595</v>
      </c>
      <c r="AP82" s="9">
        <v>93.798746881098594</v>
      </c>
      <c r="AQ82" s="9">
        <v>2326.9999444577402</v>
      </c>
      <c r="AR82" s="9">
        <v>4295.9999296160804</v>
      </c>
      <c r="AS82" s="9">
        <v>923.00002298197103</v>
      </c>
      <c r="AT82" s="9">
        <v>2567.0000623067799</v>
      </c>
      <c r="AU82" s="9">
        <v>1371.99999185762</v>
      </c>
    </row>
    <row r="83" spans="1:47" x14ac:dyDescent="0.55000000000000004">
      <c r="A83">
        <v>62.856355264722801</v>
      </c>
      <c r="B83" s="9">
        <v>183844.07540223899</v>
      </c>
      <c r="C83" s="9">
        <v>44122.577915064103</v>
      </c>
      <c r="D83" s="9">
        <v>37904.741953627301</v>
      </c>
      <c r="E83" s="9">
        <v>349.53154161498298</v>
      </c>
      <c r="F83" s="9">
        <v>10</v>
      </c>
      <c r="G83" s="9">
        <v>339.74661345613998</v>
      </c>
      <c r="H83" s="9">
        <v>3272.9379662850101</v>
      </c>
      <c r="I83" s="9">
        <v>278.52047280154102</v>
      </c>
      <c r="J83" s="9">
        <v>407.72593812782299</v>
      </c>
      <c r="K83" s="9">
        <v>451.74905252391801</v>
      </c>
      <c r="L83" s="9">
        <v>31.071213577477501</v>
      </c>
      <c r="M83" s="48">
        <v>6329.5550839724701</v>
      </c>
      <c r="N83" s="9">
        <v>155.21703551143</v>
      </c>
      <c r="O83" s="9">
        <v>1242.06021722524</v>
      </c>
      <c r="P83" s="9">
        <v>165.82818309880699</v>
      </c>
      <c r="Q83" s="9">
        <v>858.41750593996198</v>
      </c>
      <c r="R83" s="9">
        <v>175.89294704883201</v>
      </c>
      <c r="S83" s="9">
        <v>2614.3851763828402</v>
      </c>
      <c r="T83" s="9">
        <v>132.547509091097</v>
      </c>
      <c r="U83" s="9">
        <v>10</v>
      </c>
      <c r="V83" s="9">
        <v>127.235705559957</v>
      </c>
      <c r="W83" s="9">
        <v>581.48735181568998</v>
      </c>
      <c r="X83" s="9">
        <v>10</v>
      </c>
      <c r="Y83" s="9">
        <v>433.06239505238398</v>
      </c>
      <c r="Z83" s="9">
        <v>10.003309199379901</v>
      </c>
      <c r="AA83" s="9">
        <v>10</v>
      </c>
      <c r="AB83" s="9">
        <v>48.445386275342202</v>
      </c>
      <c r="AC83" s="48">
        <v>10</v>
      </c>
      <c r="AD83" s="9">
        <v>1452.9654085669299</v>
      </c>
      <c r="AE83" s="9">
        <v>575.09745174454997</v>
      </c>
      <c r="AF83" s="9">
        <v>211.225789082532</v>
      </c>
      <c r="AG83" s="9">
        <v>1820.83995420611</v>
      </c>
      <c r="AH83" s="9">
        <v>764.982622459445</v>
      </c>
      <c r="AI83" s="9">
        <v>184.64019375916601</v>
      </c>
      <c r="AJ83" s="9">
        <v>2959.16103202261</v>
      </c>
      <c r="AK83" s="48">
        <v>10</v>
      </c>
      <c r="AL83" s="9">
        <v>18957.895419763401</v>
      </c>
      <c r="AM83" s="9">
        <v>103.954726099559</v>
      </c>
      <c r="AN83" s="9">
        <v>145.711724188566</v>
      </c>
      <c r="AO83" s="9">
        <v>78.472191087174593</v>
      </c>
      <c r="AP83" s="9">
        <v>93.798747333232896</v>
      </c>
      <c r="AQ83" s="9">
        <v>2327.0000113666101</v>
      </c>
      <c r="AR83" s="9">
        <v>4296.0000169045397</v>
      </c>
      <c r="AS83" s="9">
        <v>922.99995316475497</v>
      </c>
      <c r="AT83" s="9">
        <v>2567.0000626797901</v>
      </c>
      <c r="AU83" s="9">
        <v>1371.99998914407</v>
      </c>
    </row>
    <row r="84" spans="1:47" x14ac:dyDescent="0.55000000000000004">
      <c r="A84">
        <v>62.856355264721898</v>
      </c>
      <c r="B84" s="9">
        <v>183844.07361762199</v>
      </c>
      <c r="C84" s="9">
        <v>44122.577104650103</v>
      </c>
      <c r="D84" s="9">
        <v>37904.742167080301</v>
      </c>
      <c r="E84" s="9">
        <v>349.53154139109103</v>
      </c>
      <c r="F84" s="9">
        <v>10</v>
      </c>
      <c r="G84" s="9">
        <v>339.746581623282</v>
      </c>
      <c r="H84" s="9">
        <v>3272.9378748577201</v>
      </c>
      <c r="I84" s="9">
        <v>278.520459119951</v>
      </c>
      <c r="J84" s="9">
        <v>407.72587294490899</v>
      </c>
      <c r="K84" s="9">
        <v>451.74905279855602</v>
      </c>
      <c r="L84" s="9">
        <v>31.0712108902739</v>
      </c>
      <c r="M84" s="48">
        <v>6329.5535081998096</v>
      </c>
      <c r="N84" s="9">
        <v>155.21704402147299</v>
      </c>
      <c r="O84" s="9">
        <v>1242.0601909202601</v>
      </c>
      <c r="P84" s="9">
        <v>165.82818439894899</v>
      </c>
      <c r="Q84" s="9">
        <v>858.41752970159803</v>
      </c>
      <c r="R84" s="9">
        <v>175.89292479150501</v>
      </c>
      <c r="S84" s="9">
        <v>2614.3851979855699</v>
      </c>
      <c r="T84" s="9">
        <v>132.54748751844801</v>
      </c>
      <c r="U84" s="9">
        <v>10</v>
      </c>
      <c r="V84" s="9">
        <v>127.235686267373</v>
      </c>
      <c r="W84" s="9">
        <v>581.48732456051903</v>
      </c>
      <c r="X84" s="9">
        <v>10</v>
      </c>
      <c r="Y84" s="9">
        <v>433.06230505238801</v>
      </c>
      <c r="Z84" s="9">
        <v>10.003220576484299</v>
      </c>
      <c r="AA84" s="9">
        <v>10</v>
      </c>
      <c r="AB84" s="9">
        <v>48.4454614887361</v>
      </c>
      <c r="AC84" s="48">
        <v>10</v>
      </c>
      <c r="AD84" s="9">
        <v>1452.9654904338699</v>
      </c>
      <c r="AE84" s="9">
        <v>575.097926112236</v>
      </c>
      <c r="AF84" s="9">
        <v>211.22585025505401</v>
      </c>
      <c r="AG84" s="9">
        <v>1820.8401209149699</v>
      </c>
      <c r="AH84" s="9">
        <v>764.982643794095</v>
      </c>
      <c r="AI84" s="9">
        <v>184.640175380844</v>
      </c>
      <c r="AJ84" s="9">
        <v>2959.1609694232802</v>
      </c>
      <c r="AK84" s="48">
        <v>10</v>
      </c>
      <c r="AL84" s="9">
        <v>18957.895415946299</v>
      </c>
      <c r="AM84" s="9">
        <v>103.954739062511</v>
      </c>
      <c r="AN84" s="9">
        <v>145.71175528279301</v>
      </c>
      <c r="AO84" s="9">
        <v>78.472212475275697</v>
      </c>
      <c r="AP84" s="9">
        <v>93.798743471884904</v>
      </c>
      <c r="AQ84" s="9">
        <v>2326.9999528532098</v>
      </c>
      <c r="AR84" s="9">
        <v>4296.0000000811797</v>
      </c>
      <c r="AS84" s="9">
        <v>922.99996787645</v>
      </c>
      <c r="AT84" s="9">
        <v>2567.0000421360301</v>
      </c>
      <c r="AU84" s="9">
        <v>1372.0000344873899</v>
      </c>
    </row>
    <row r="85" spans="1:47" x14ac:dyDescent="0.55000000000000004">
      <c r="A85">
        <v>62.856355264721898</v>
      </c>
      <c r="B85" s="9">
        <v>183844.076376493</v>
      </c>
      <c r="C85" s="9">
        <v>44122.577719748202</v>
      </c>
      <c r="D85" s="9">
        <v>37904.742969439503</v>
      </c>
      <c r="E85" s="9">
        <v>349.53153939449902</v>
      </c>
      <c r="F85" s="9">
        <v>10</v>
      </c>
      <c r="G85" s="9">
        <v>339.74658570088002</v>
      </c>
      <c r="H85" s="9">
        <v>3272.93820856504</v>
      </c>
      <c r="I85" s="9">
        <v>278.52044868437099</v>
      </c>
      <c r="J85" s="9">
        <v>407.72594803944901</v>
      </c>
      <c r="K85" s="9">
        <v>451.74908718255801</v>
      </c>
      <c r="L85" s="9">
        <v>31.071213726976101</v>
      </c>
      <c r="M85" s="48">
        <v>6329.5580959782801</v>
      </c>
      <c r="N85" s="9">
        <v>155.21704831612101</v>
      </c>
      <c r="O85" s="9">
        <v>1242.06024120245</v>
      </c>
      <c r="P85" s="9">
        <v>165.82817888420999</v>
      </c>
      <c r="Q85" s="9">
        <v>858.41754363981897</v>
      </c>
      <c r="R85" s="9">
        <v>175.89291305481601</v>
      </c>
      <c r="S85" s="9">
        <v>2614.38518486167</v>
      </c>
      <c r="T85" s="9">
        <v>132.54749185476999</v>
      </c>
      <c r="U85" s="9">
        <v>10</v>
      </c>
      <c r="V85" s="9">
        <v>127.235681471074</v>
      </c>
      <c r="W85" s="9">
        <v>581.48730796665097</v>
      </c>
      <c r="X85" s="9">
        <v>10</v>
      </c>
      <c r="Y85" s="9">
        <v>433.06236073811101</v>
      </c>
      <c r="Z85" s="9">
        <v>10.003193864831699</v>
      </c>
      <c r="AA85" s="9">
        <v>10</v>
      </c>
      <c r="AB85" s="9">
        <v>48.4454933921443</v>
      </c>
      <c r="AC85" s="48">
        <v>10</v>
      </c>
      <c r="AD85" s="9">
        <v>1452.9654759745099</v>
      </c>
      <c r="AE85" s="9">
        <v>575.09734435493999</v>
      </c>
      <c r="AF85" s="9">
        <v>211.22594781663</v>
      </c>
      <c r="AG85" s="9">
        <v>1820.84011565162</v>
      </c>
      <c r="AH85" s="9">
        <v>764.98282750871795</v>
      </c>
      <c r="AI85" s="9">
        <v>184.640215063212</v>
      </c>
      <c r="AJ85" s="9">
        <v>2959.1607908748001</v>
      </c>
      <c r="AK85" s="48">
        <v>10</v>
      </c>
      <c r="AL85" s="9">
        <v>18957.895028149302</v>
      </c>
      <c r="AM85" s="9">
        <v>103.954730236994</v>
      </c>
      <c r="AN85" s="9">
        <v>145.711746503798</v>
      </c>
      <c r="AO85" s="9">
        <v>78.472202225753506</v>
      </c>
      <c r="AP85" s="9">
        <v>93.798745117338797</v>
      </c>
      <c r="AQ85" s="9">
        <v>2326.9999741098</v>
      </c>
      <c r="AR85" s="9">
        <v>4295.9999798210101</v>
      </c>
      <c r="AS85" s="9">
        <v>922.99997885724997</v>
      </c>
      <c r="AT85" s="9">
        <v>2567.00005024662</v>
      </c>
      <c r="AU85" s="9">
        <v>1372.00000130237</v>
      </c>
    </row>
    <row r="86" spans="1:47" x14ac:dyDescent="0.55000000000000004">
      <c r="A86">
        <v>62.856355264721898</v>
      </c>
      <c r="B86" s="9">
        <v>183844.07397810399</v>
      </c>
      <c r="C86" s="9">
        <v>44122.577611712899</v>
      </c>
      <c r="D86" s="9">
        <v>37904.742727699399</v>
      </c>
      <c r="E86" s="9">
        <v>349.53154498606199</v>
      </c>
      <c r="F86" s="9">
        <v>10</v>
      </c>
      <c r="G86" s="9">
        <v>339.74660469409997</v>
      </c>
      <c r="H86" s="9">
        <v>3272.9378129710599</v>
      </c>
      <c r="I86" s="9">
        <v>278.52046159382201</v>
      </c>
      <c r="J86" s="9">
        <v>407.72592474831498</v>
      </c>
      <c r="K86" s="9">
        <v>451.74911974409298</v>
      </c>
      <c r="L86" s="9">
        <v>31.0712137662162</v>
      </c>
      <c r="M86" s="48">
        <v>6329.5521318627498</v>
      </c>
      <c r="N86" s="9">
        <v>155.21705038727501</v>
      </c>
      <c r="O86" s="9">
        <v>1242.0602274835601</v>
      </c>
      <c r="P86" s="9">
        <v>165.828184051302</v>
      </c>
      <c r="Q86" s="9">
        <v>858.41750408271105</v>
      </c>
      <c r="R86" s="9">
        <v>175.892913536131</v>
      </c>
      <c r="S86" s="9">
        <v>2614.3852153539201</v>
      </c>
      <c r="T86" s="9">
        <v>132.547474466165</v>
      </c>
      <c r="U86" s="9">
        <v>10</v>
      </c>
      <c r="V86" s="9">
        <v>127.235694030388</v>
      </c>
      <c r="W86" s="9">
        <v>581.48729324404997</v>
      </c>
      <c r="X86" s="9">
        <v>10</v>
      </c>
      <c r="Y86" s="9">
        <v>433.06236133038698</v>
      </c>
      <c r="Z86" s="9">
        <v>10.003187667908501</v>
      </c>
      <c r="AA86" s="9">
        <v>10</v>
      </c>
      <c r="AB86" s="9">
        <v>48.445496801599802</v>
      </c>
      <c r="AC86" s="48">
        <v>10</v>
      </c>
      <c r="AD86" s="9">
        <v>1452.9655415654299</v>
      </c>
      <c r="AE86" s="9">
        <v>575.09787267343995</v>
      </c>
      <c r="AF86" s="9">
        <v>211.22595767906799</v>
      </c>
      <c r="AG86" s="9">
        <v>1820.8400162579701</v>
      </c>
      <c r="AH86" s="9">
        <v>764.98281409777803</v>
      </c>
      <c r="AI86" s="9">
        <v>184.640220281984</v>
      </c>
      <c r="AJ86" s="9">
        <v>2959.16091339272</v>
      </c>
      <c r="AK86" s="48">
        <v>10</v>
      </c>
      <c r="AL86" s="9">
        <v>18957.895014729998</v>
      </c>
      <c r="AM86" s="9">
        <v>103.95473555437199</v>
      </c>
      <c r="AN86" s="9">
        <v>145.711751943705</v>
      </c>
      <c r="AO86" s="9">
        <v>78.472209289870904</v>
      </c>
      <c r="AP86" s="9">
        <v>93.798743415837194</v>
      </c>
      <c r="AQ86" s="9">
        <v>2327.0000440937702</v>
      </c>
      <c r="AR86" s="9">
        <v>4296.0002155167404</v>
      </c>
      <c r="AS86" s="9">
        <v>923.00003370399702</v>
      </c>
      <c r="AT86" s="9">
        <v>2567.0000710129798</v>
      </c>
      <c r="AU86" s="9">
        <v>1372.00001414383</v>
      </c>
    </row>
    <row r="87" spans="1:47" x14ac:dyDescent="0.55000000000000004">
      <c r="A87">
        <v>62.856355264722303</v>
      </c>
      <c r="B87" s="9">
        <v>183844.076706233</v>
      </c>
      <c r="C87" s="9">
        <v>44122.578288216399</v>
      </c>
      <c r="D87" s="9">
        <v>37904.742909542198</v>
      </c>
      <c r="E87" s="9">
        <v>349.53155027921702</v>
      </c>
      <c r="F87" s="9">
        <v>10</v>
      </c>
      <c r="G87" s="9">
        <v>339.74665100594098</v>
      </c>
      <c r="H87" s="9">
        <v>3272.9379390987101</v>
      </c>
      <c r="I87" s="9">
        <v>278.52050271233497</v>
      </c>
      <c r="J87" s="9">
        <v>407.725998066165</v>
      </c>
      <c r="K87" s="9">
        <v>451.74910601837098</v>
      </c>
      <c r="L87" s="9">
        <v>31.071214865725</v>
      </c>
      <c r="M87" s="48">
        <v>6329.5536880396203</v>
      </c>
      <c r="N87" s="9">
        <v>155.217034869466</v>
      </c>
      <c r="O87" s="9">
        <v>1242.0602609216501</v>
      </c>
      <c r="P87" s="9">
        <v>165.82818537912399</v>
      </c>
      <c r="Q87" s="9">
        <v>858.41751215679903</v>
      </c>
      <c r="R87" s="9">
        <v>175.892919960938</v>
      </c>
      <c r="S87" s="9">
        <v>2614.3851962971098</v>
      </c>
      <c r="T87" s="9">
        <v>132.54748688963599</v>
      </c>
      <c r="U87" s="9">
        <v>10</v>
      </c>
      <c r="V87" s="9">
        <v>127.235704483462</v>
      </c>
      <c r="W87" s="9">
        <v>581.48732658063795</v>
      </c>
      <c r="X87" s="9">
        <v>10</v>
      </c>
      <c r="Y87" s="9">
        <v>433.06240002424698</v>
      </c>
      <c r="Z87" s="9">
        <v>10.0032265227071</v>
      </c>
      <c r="AA87" s="9">
        <v>10</v>
      </c>
      <c r="AB87" s="9">
        <v>48.445465323392803</v>
      </c>
      <c r="AC87" s="48">
        <v>10</v>
      </c>
      <c r="AD87" s="9">
        <v>1452.9654648547901</v>
      </c>
      <c r="AE87" s="9">
        <v>575.09732163290698</v>
      </c>
      <c r="AF87" s="9">
        <v>211.225879243143</v>
      </c>
      <c r="AG87" s="9">
        <v>1820.8399992590701</v>
      </c>
      <c r="AH87" s="9">
        <v>764.98273806972099</v>
      </c>
      <c r="AI87" s="9">
        <v>184.64020991740401</v>
      </c>
      <c r="AJ87" s="9">
        <v>2959.1609421539001</v>
      </c>
      <c r="AK87" s="48">
        <v>10.0000000000888</v>
      </c>
      <c r="AL87" s="9">
        <v>18957.894773425101</v>
      </c>
      <c r="AM87" s="9">
        <v>103.954748373821</v>
      </c>
      <c r="AN87" s="9">
        <v>145.71177379616799</v>
      </c>
      <c r="AO87" s="9">
        <v>78.472220063302302</v>
      </c>
      <c r="AP87" s="9">
        <v>93.798726993730398</v>
      </c>
      <c r="AQ87" s="9">
        <v>2326.9999322674298</v>
      </c>
      <c r="AR87" s="9">
        <v>4296.0002138041</v>
      </c>
      <c r="AS87" s="9">
        <v>922.99999008789098</v>
      </c>
      <c r="AT87" s="9">
        <v>2567.0000534185301</v>
      </c>
      <c r="AU87" s="9">
        <v>1372.0000175907901</v>
      </c>
    </row>
    <row r="88" spans="1:47" x14ac:dyDescent="0.55000000000000004">
      <c r="A88">
        <v>62.856355264720499</v>
      </c>
      <c r="B88" s="9">
        <v>183844.072829891</v>
      </c>
      <c r="C88" s="9">
        <v>44122.5770552295</v>
      </c>
      <c r="D88" s="9">
        <v>37904.743265678197</v>
      </c>
      <c r="E88" s="9">
        <v>349.531545175183</v>
      </c>
      <c r="F88" s="9">
        <v>10</v>
      </c>
      <c r="G88" s="9">
        <v>339.746447857693</v>
      </c>
      <c r="H88" s="9">
        <v>3272.9377864388898</v>
      </c>
      <c r="I88" s="9">
        <v>278.52035796360298</v>
      </c>
      <c r="J88" s="9">
        <v>407.725728176171</v>
      </c>
      <c r="K88" s="9">
        <v>451.74885581208503</v>
      </c>
      <c r="L88" s="9">
        <v>31.071205699960402</v>
      </c>
      <c r="M88" s="48">
        <v>4351.93170999836</v>
      </c>
      <c r="N88" s="9">
        <v>155.21704689891999</v>
      </c>
      <c r="O88" s="9">
        <v>1242.0602204798599</v>
      </c>
      <c r="P88" s="9">
        <v>165.82819460752401</v>
      </c>
      <c r="Q88" s="9">
        <v>858.41753114293795</v>
      </c>
      <c r="R88" s="9">
        <v>175.89289584713899</v>
      </c>
      <c r="S88" s="9">
        <v>2614.3852119324802</v>
      </c>
      <c r="T88" s="9">
        <v>132.54747646984401</v>
      </c>
      <c r="U88" s="9">
        <v>10</v>
      </c>
      <c r="V88" s="9">
        <v>127.23564152897499</v>
      </c>
      <c r="W88" s="9">
        <v>581.48723931178699</v>
      </c>
      <c r="X88" s="9">
        <v>10</v>
      </c>
      <c r="Y88" s="9">
        <v>433.06215508417102</v>
      </c>
      <c r="Z88" s="9">
        <v>10.0031185280682</v>
      </c>
      <c r="AA88" s="9">
        <v>10</v>
      </c>
      <c r="AB88" s="9">
        <v>48.445533250153503</v>
      </c>
      <c r="AC88" s="48">
        <v>10</v>
      </c>
      <c r="AD88" s="9">
        <v>1452.96546419168</v>
      </c>
      <c r="AE88" s="9">
        <v>575.09706674390804</v>
      </c>
      <c r="AF88" s="9">
        <v>211.22602211645801</v>
      </c>
      <c r="AG88" s="9">
        <v>1820.8403248490299</v>
      </c>
      <c r="AH88" s="9">
        <v>764.98251016734503</v>
      </c>
      <c r="AI88" s="9">
        <v>184.64012743529099</v>
      </c>
      <c r="AJ88" s="9">
        <v>2959.1611569915499</v>
      </c>
      <c r="AK88" s="48">
        <v>1987.62224319082</v>
      </c>
      <c r="AL88" s="9">
        <v>18957.895424773</v>
      </c>
      <c r="AM88" s="9">
        <v>103.95472903578499</v>
      </c>
      <c r="AN88" s="9">
        <v>145.71173247085801</v>
      </c>
      <c r="AO88" s="9">
        <v>78.472204599107201</v>
      </c>
      <c r="AP88" s="9">
        <v>93.798745359157294</v>
      </c>
      <c r="AQ88" s="9">
        <v>2327.0000333477001</v>
      </c>
      <c r="AR88" s="9">
        <v>4295.9997981854103</v>
      </c>
      <c r="AS88" s="9">
        <v>922.99994795388898</v>
      </c>
      <c r="AT88" s="9">
        <v>2567.0000113260098</v>
      </c>
      <c r="AU88" s="9">
        <v>1372.0000624368399</v>
      </c>
    </row>
    <row r="89" spans="1:47" x14ac:dyDescent="0.55000000000000004">
      <c r="A89">
        <v>62.856355264720399</v>
      </c>
      <c r="B89" s="9">
        <v>183844.075243909</v>
      </c>
      <c r="C89" s="9">
        <v>44122.577954233602</v>
      </c>
      <c r="D89" s="9">
        <v>37904.743105842797</v>
      </c>
      <c r="E89" s="9">
        <v>349.53154083677299</v>
      </c>
      <c r="F89" s="9">
        <v>10</v>
      </c>
      <c r="G89" s="9">
        <v>339.746455822869</v>
      </c>
      <c r="H89" s="9">
        <v>3272.9377380935598</v>
      </c>
      <c r="I89" s="9">
        <v>278.520368100268</v>
      </c>
      <c r="J89" s="9">
        <v>407.72578903796102</v>
      </c>
      <c r="K89" s="9">
        <v>451.74887007676898</v>
      </c>
      <c r="L89" s="9">
        <v>31.071208734257802</v>
      </c>
      <c r="M89" s="48">
        <v>6329.5511423084099</v>
      </c>
      <c r="N89" s="9">
        <v>155.21705312935001</v>
      </c>
      <c r="O89" s="9">
        <v>1242.0602082509799</v>
      </c>
      <c r="P89" s="9">
        <v>165.82819536411699</v>
      </c>
      <c r="Q89" s="9">
        <v>858.417525081186</v>
      </c>
      <c r="R89" s="9">
        <v>175.89288848547201</v>
      </c>
      <c r="S89" s="9">
        <v>2614.3852031419301</v>
      </c>
      <c r="T89" s="9">
        <v>132.54745127602999</v>
      </c>
      <c r="U89" s="9">
        <v>10</v>
      </c>
      <c r="V89" s="9">
        <v>127.23563222647699</v>
      </c>
      <c r="W89" s="9">
        <v>581.48724049593704</v>
      </c>
      <c r="X89" s="9">
        <v>10</v>
      </c>
      <c r="Y89" s="9">
        <v>433.06218264656701</v>
      </c>
      <c r="Z89" s="9">
        <v>10.003079231193199</v>
      </c>
      <c r="AA89" s="9">
        <v>10</v>
      </c>
      <c r="AB89" s="9">
        <v>48.445580423557999</v>
      </c>
      <c r="AC89" s="48">
        <v>10</v>
      </c>
      <c r="AD89" s="9">
        <v>1452.9655158989301</v>
      </c>
      <c r="AE89" s="9">
        <v>575.09744226258999</v>
      </c>
      <c r="AF89" s="9">
        <v>211.22607959985601</v>
      </c>
      <c r="AG89" s="9">
        <v>1820.84018350018</v>
      </c>
      <c r="AH89" s="9">
        <v>764.98266621862297</v>
      </c>
      <c r="AI89" s="9">
        <v>184.640150533753</v>
      </c>
      <c r="AJ89" s="9">
        <v>2959.16110069668</v>
      </c>
      <c r="AK89" s="48">
        <v>10</v>
      </c>
      <c r="AL89" s="9">
        <v>18957.894851518598</v>
      </c>
      <c r="AM89" s="9">
        <v>103.954740181202</v>
      </c>
      <c r="AN89" s="9">
        <v>145.711768220067</v>
      </c>
      <c r="AO89" s="9">
        <v>78.472215041821599</v>
      </c>
      <c r="AP89" s="9">
        <v>93.798743756656407</v>
      </c>
      <c r="AQ89" s="9">
        <v>2327.0000118656999</v>
      </c>
      <c r="AR89" s="9">
        <v>4296.0001901764199</v>
      </c>
      <c r="AS89" s="9">
        <v>923.000011672293</v>
      </c>
      <c r="AT89" s="9">
        <v>2567.0000977628201</v>
      </c>
      <c r="AU89" s="9">
        <v>1372.00000304127</v>
      </c>
    </row>
    <row r="90" spans="1:47" x14ac:dyDescent="0.55000000000000004">
      <c r="A90">
        <v>62.8563552647202</v>
      </c>
      <c r="B90" s="9">
        <v>183844.074504572</v>
      </c>
      <c r="C90" s="9">
        <v>44122.577592662499</v>
      </c>
      <c r="D90" s="9">
        <v>37904.742805376904</v>
      </c>
      <c r="E90" s="9">
        <v>349.531536780973</v>
      </c>
      <c r="F90" s="9">
        <v>10</v>
      </c>
      <c r="G90" s="9">
        <v>339.746431717142</v>
      </c>
      <c r="H90" s="9">
        <v>3272.9379262928301</v>
      </c>
      <c r="I90" s="9">
        <v>278.520353636511</v>
      </c>
      <c r="J90" s="9">
        <v>407.72576374478501</v>
      </c>
      <c r="K90" s="9">
        <v>451.74883723549402</v>
      </c>
      <c r="L90" s="9">
        <v>31.071212795396001</v>
      </c>
      <c r="M90" s="48">
        <v>3222.3654618720502</v>
      </c>
      <c r="N90" s="9">
        <v>155.217045953086</v>
      </c>
      <c r="O90" s="9">
        <v>1242.0602418461399</v>
      </c>
      <c r="P90" s="9">
        <v>165.82818688198901</v>
      </c>
      <c r="Q90" s="9">
        <v>858.417510446297</v>
      </c>
      <c r="R90" s="9">
        <v>175.892902589584</v>
      </c>
      <c r="S90" s="9">
        <v>2614.3852014182398</v>
      </c>
      <c r="T90" s="9">
        <v>132.547463843998</v>
      </c>
      <c r="U90" s="9">
        <v>10</v>
      </c>
      <c r="V90" s="9">
        <v>127.23561455778299</v>
      </c>
      <c r="W90" s="9">
        <v>581.48726203497097</v>
      </c>
      <c r="X90" s="9">
        <v>10</v>
      </c>
      <c r="Y90" s="9">
        <v>433.06216105529802</v>
      </c>
      <c r="Z90" s="9">
        <v>10.0030363681339</v>
      </c>
      <c r="AA90" s="9">
        <v>10</v>
      </c>
      <c r="AB90" s="9">
        <v>48.445614908545501</v>
      </c>
      <c r="AC90" s="48">
        <v>10</v>
      </c>
      <c r="AD90" s="9">
        <v>1452.96550779877</v>
      </c>
      <c r="AE90" s="9">
        <v>575.09752331794903</v>
      </c>
      <c r="AF90" s="9">
        <v>211.22602557565699</v>
      </c>
      <c r="AG90" s="9">
        <v>1820.8402317755499</v>
      </c>
      <c r="AH90" s="9">
        <v>764.98267235475498</v>
      </c>
      <c r="AI90" s="9">
        <v>184.64016705649601</v>
      </c>
      <c r="AJ90" s="9">
        <v>2959.1611338269799</v>
      </c>
      <c r="AK90" s="48">
        <v>3117.1869346293802</v>
      </c>
      <c r="AL90" s="9">
        <v>18957.895428625401</v>
      </c>
      <c r="AM90" s="9">
        <v>103.954726278271</v>
      </c>
      <c r="AN90" s="9">
        <v>145.711739336677</v>
      </c>
      <c r="AO90" s="9">
        <v>78.472213340103494</v>
      </c>
      <c r="AP90" s="9">
        <v>93.798754518099997</v>
      </c>
      <c r="AQ90" s="9">
        <v>2327.0000742119601</v>
      </c>
      <c r="AR90" s="9">
        <v>4296.0000429887796</v>
      </c>
      <c r="AS90" s="9">
        <v>922.99998834704695</v>
      </c>
      <c r="AT90" s="9">
        <v>2566.9999837770501</v>
      </c>
      <c r="AU90" s="9">
        <v>1371.9999660984599</v>
      </c>
    </row>
    <row r="91" spans="1:47" x14ac:dyDescent="0.55000000000000004">
      <c r="A91">
        <v>62.856355264723199</v>
      </c>
      <c r="B91" s="9">
        <v>183844.07454215401</v>
      </c>
      <c r="C91" s="9">
        <v>44122.577568156201</v>
      </c>
      <c r="D91" s="9">
        <v>37904.741925686802</v>
      </c>
      <c r="E91" s="9">
        <v>349.53153644446201</v>
      </c>
      <c r="F91" s="9">
        <v>10</v>
      </c>
      <c r="G91" s="9">
        <v>339.74662339403199</v>
      </c>
      <c r="H91" s="9">
        <v>3272.9378049544498</v>
      </c>
      <c r="I91" s="9">
        <v>278.52048562029898</v>
      </c>
      <c r="J91" s="9">
        <v>407.72595673531299</v>
      </c>
      <c r="K91" s="9">
        <v>451.74908133399902</v>
      </c>
      <c r="L91" s="9">
        <v>31.0712075010115</v>
      </c>
      <c r="M91" s="48">
        <v>6329.5551150197098</v>
      </c>
      <c r="N91" s="9">
        <v>155.21704236458999</v>
      </c>
      <c r="O91" s="9">
        <v>1242.0602961034299</v>
      </c>
      <c r="P91" s="9">
        <v>165.82819187452401</v>
      </c>
      <c r="Q91" s="9">
        <v>858.417518234304</v>
      </c>
      <c r="R91" s="9">
        <v>175.89295012811499</v>
      </c>
      <c r="S91" s="9">
        <v>2614.38521750982</v>
      </c>
      <c r="T91" s="9">
        <v>132.54751577339201</v>
      </c>
      <c r="U91" s="9">
        <v>10</v>
      </c>
      <c r="V91" s="9">
        <v>127.2357186764</v>
      </c>
      <c r="W91" s="9">
        <v>581.48735497066195</v>
      </c>
      <c r="X91" s="9">
        <v>10</v>
      </c>
      <c r="Y91" s="9">
        <v>433.06241945604</v>
      </c>
      <c r="Z91" s="9">
        <v>10.003357508643999</v>
      </c>
      <c r="AA91" s="9">
        <v>10</v>
      </c>
      <c r="AB91" s="9">
        <v>48.445342881419499</v>
      </c>
      <c r="AC91" s="48">
        <v>10</v>
      </c>
      <c r="AD91" s="9">
        <v>1452.9654276568299</v>
      </c>
      <c r="AE91" s="9">
        <v>575.09728110291803</v>
      </c>
      <c r="AF91" s="9">
        <v>211.225763275481</v>
      </c>
      <c r="AG91" s="9">
        <v>1820.8400553607801</v>
      </c>
      <c r="AH91" s="9">
        <v>764.98267103543901</v>
      </c>
      <c r="AI91" s="9">
        <v>184.64020186754399</v>
      </c>
      <c r="AJ91" s="9">
        <v>2959.16093437568</v>
      </c>
      <c r="AK91" s="48">
        <v>10</v>
      </c>
      <c r="AL91" s="9">
        <v>18957.895081212999</v>
      </c>
      <c r="AM91" s="9">
        <v>103.954729953342</v>
      </c>
      <c r="AN91" s="9">
        <v>145.711738186481</v>
      </c>
      <c r="AO91" s="9">
        <v>78.472197200521194</v>
      </c>
      <c r="AP91" s="9">
        <v>93.798746295773398</v>
      </c>
      <c r="AQ91" s="9">
        <v>2326.9999495205998</v>
      </c>
      <c r="AR91" s="9">
        <v>4295.9999914035698</v>
      </c>
      <c r="AS91" s="9">
        <v>923.00000930809199</v>
      </c>
      <c r="AT91" s="9">
        <v>2567.0000523138301</v>
      </c>
      <c r="AU91" s="9">
        <v>1372.0000967573001</v>
      </c>
    </row>
    <row r="92" spans="1:47" x14ac:dyDescent="0.55000000000000004">
      <c r="A92">
        <v>62.856355264721003</v>
      </c>
      <c r="B92" s="9">
        <v>183844.07289968201</v>
      </c>
      <c r="C92" s="9">
        <v>44122.577432985097</v>
      </c>
      <c r="D92" s="9">
        <v>37904.743121109997</v>
      </c>
      <c r="E92" s="9">
        <v>349.531530191831</v>
      </c>
      <c r="F92" s="9">
        <v>10</v>
      </c>
      <c r="G92" s="9">
        <v>339.74652025477099</v>
      </c>
      <c r="H92" s="9">
        <v>3272.9382844299398</v>
      </c>
      <c r="I92" s="9">
        <v>278.52042228230403</v>
      </c>
      <c r="J92" s="9">
        <v>407.725865173778</v>
      </c>
      <c r="K92" s="9">
        <v>451.74896625174802</v>
      </c>
      <c r="L92" s="9">
        <v>31.0712118813119</v>
      </c>
      <c r="M92" s="48">
        <v>6329.5589342787898</v>
      </c>
      <c r="N92" s="9">
        <v>155.21704778519</v>
      </c>
      <c r="O92" s="9">
        <v>1242.0602524844401</v>
      </c>
      <c r="P92" s="9">
        <v>165.82818450649901</v>
      </c>
      <c r="Q92" s="9">
        <v>858.41752227495897</v>
      </c>
      <c r="R92" s="9">
        <v>175.89291891146701</v>
      </c>
      <c r="S92" s="9">
        <v>2614.3852249741199</v>
      </c>
      <c r="T92" s="9">
        <v>132.547477601162</v>
      </c>
      <c r="U92" s="9">
        <v>10</v>
      </c>
      <c r="V92" s="9">
        <v>127.23564509628</v>
      </c>
      <c r="W92" s="9">
        <v>581.48729932815502</v>
      </c>
      <c r="X92" s="9">
        <v>10</v>
      </c>
      <c r="Y92" s="9">
        <v>433.06225993793203</v>
      </c>
      <c r="Z92" s="9">
        <v>10.0030921175785</v>
      </c>
      <c r="AA92" s="9">
        <v>10</v>
      </c>
      <c r="AB92" s="9">
        <v>48.445580779582698</v>
      </c>
      <c r="AC92" s="48">
        <v>10</v>
      </c>
      <c r="AD92" s="9">
        <v>1452.9654754425601</v>
      </c>
      <c r="AE92" s="9">
        <v>575.097548805668</v>
      </c>
      <c r="AF92" s="9">
        <v>211.225940555043</v>
      </c>
      <c r="AG92" s="9">
        <v>1820.8400047434</v>
      </c>
      <c r="AH92" s="9">
        <v>764.98277791407997</v>
      </c>
      <c r="AI92" s="9">
        <v>184.64018882802901</v>
      </c>
      <c r="AJ92" s="9">
        <v>2959.1606775478799</v>
      </c>
      <c r="AK92" s="48">
        <v>10</v>
      </c>
      <c r="AL92" s="9">
        <v>18957.895795909099</v>
      </c>
      <c r="AM92" s="9">
        <v>103.95473941414799</v>
      </c>
      <c r="AN92" s="9">
        <v>145.71174864232</v>
      </c>
      <c r="AO92" s="9">
        <v>78.472213406425098</v>
      </c>
      <c r="AP92" s="9">
        <v>93.798736533985704</v>
      </c>
      <c r="AQ92" s="9">
        <v>2326.9999715928898</v>
      </c>
      <c r="AR92" s="9">
        <v>4296.0000207072399</v>
      </c>
      <c r="AS92" s="9">
        <v>923.00001766733897</v>
      </c>
      <c r="AT92" s="9">
        <v>2566.99993517657</v>
      </c>
      <c r="AU92" s="9">
        <v>1371.99998885576</v>
      </c>
    </row>
    <row r="93" spans="1:47" x14ac:dyDescent="0.55000000000000004">
      <c r="A93">
        <v>62.856355264723298</v>
      </c>
      <c r="B93" s="9">
        <v>183844.073500678</v>
      </c>
      <c r="C93" s="9">
        <v>44122.577564683997</v>
      </c>
      <c r="D93" s="9">
        <v>37904.741896302599</v>
      </c>
      <c r="E93" s="9">
        <v>349.53153600437798</v>
      </c>
      <c r="F93" s="9">
        <v>10</v>
      </c>
      <c r="G93" s="9">
        <v>339.74668675096098</v>
      </c>
      <c r="H93" s="9">
        <v>3272.9380010331902</v>
      </c>
      <c r="I93" s="9">
        <v>278.52054075498103</v>
      </c>
      <c r="J93" s="9">
        <v>407.72603675559998</v>
      </c>
      <c r="K93" s="9">
        <v>451.74915972754798</v>
      </c>
      <c r="L93" s="9">
        <v>31.071222801853899</v>
      </c>
      <c r="M93" s="48">
        <v>6329.5547458323099</v>
      </c>
      <c r="N93" s="9">
        <v>155.217048085925</v>
      </c>
      <c r="O93" s="9">
        <v>1242.0602359167599</v>
      </c>
      <c r="P93" s="9">
        <v>165.828182009106</v>
      </c>
      <c r="Q93" s="9">
        <v>858.41753566368902</v>
      </c>
      <c r="R93" s="9">
        <v>175.89295702604201</v>
      </c>
      <c r="S93" s="9">
        <v>2614.3852110697098</v>
      </c>
      <c r="T93" s="9">
        <v>132.54750066219501</v>
      </c>
      <c r="U93" s="9">
        <v>10</v>
      </c>
      <c r="V93" s="9">
        <v>127.235740626596</v>
      </c>
      <c r="W93" s="9">
        <v>581.487378664267</v>
      </c>
      <c r="X93" s="9">
        <v>10</v>
      </c>
      <c r="Y93" s="9">
        <v>433.06251153029598</v>
      </c>
      <c r="Z93" s="9">
        <v>10.003315685613799</v>
      </c>
      <c r="AA93" s="9">
        <v>10</v>
      </c>
      <c r="AB93" s="9">
        <v>48.445393169083502</v>
      </c>
      <c r="AC93" s="48">
        <v>10</v>
      </c>
      <c r="AD93" s="9">
        <v>1452.96542601958</v>
      </c>
      <c r="AE93" s="9">
        <v>575.09758428357202</v>
      </c>
      <c r="AF93" s="9">
        <v>211.225839264775</v>
      </c>
      <c r="AG93" s="9">
        <v>1820.83976160579</v>
      </c>
      <c r="AH93" s="9">
        <v>764.98286959033305</v>
      </c>
      <c r="AI93" s="9">
        <v>184.64023093462399</v>
      </c>
      <c r="AJ93" s="9">
        <v>2959.16075716061</v>
      </c>
      <c r="AK93" s="48">
        <v>10</v>
      </c>
      <c r="AL93" s="9">
        <v>18957.894910234601</v>
      </c>
      <c r="AM93" s="9">
        <v>103.95473413707199</v>
      </c>
      <c r="AN93" s="9">
        <v>145.711750713199</v>
      </c>
      <c r="AO93" s="9">
        <v>78.4722008743597</v>
      </c>
      <c r="AP93" s="9">
        <v>93.798736119463996</v>
      </c>
      <c r="AQ93" s="9">
        <v>2326.9999613465402</v>
      </c>
      <c r="AR93" s="9">
        <v>4295.9998747808304</v>
      </c>
      <c r="AS93" s="9">
        <v>922.99995165476298</v>
      </c>
      <c r="AT93" s="9">
        <v>2566.9999962592301</v>
      </c>
      <c r="AU93" s="9">
        <v>1372.00001199647</v>
      </c>
    </row>
    <row r="94" spans="1:47" x14ac:dyDescent="0.55000000000000004">
      <c r="A94">
        <v>62.856355264721202</v>
      </c>
      <c r="B94" s="9">
        <v>183844.07528084799</v>
      </c>
      <c r="C94" s="9">
        <v>44122.577892599598</v>
      </c>
      <c r="D94" s="9">
        <v>37904.742681575197</v>
      </c>
      <c r="E94" s="9">
        <v>349.53154140997401</v>
      </c>
      <c r="F94" s="9">
        <v>10</v>
      </c>
      <c r="G94" s="9">
        <v>339.74649480014602</v>
      </c>
      <c r="H94" s="9">
        <v>3272.9378063143799</v>
      </c>
      <c r="I94" s="9">
        <v>278.520394733888</v>
      </c>
      <c r="J94" s="9">
        <v>407.72584004738599</v>
      </c>
      <c r="K94" s="9">
        <v>451.748926291641</v>
      </c>
      <c r="L94" s="9">
        <v>31.071209103814802</v>
      </c>
      <c r="M94" s="48">
        <v>6329.5514080316098</v>
      </c>
      <c r="N94" s="9">
        <v>155.217047967464</v>
      </c>
      <c r="O94" s="9">
        <v>1242.0602336351801</v>
      </c>
      <c r="P94" s="9">
        <v>165.82817756007401</v>
      </c>
      <c r="Q94" s="9">
        <v>858.41749624127306</v>
      </c>
      <c r="R94" s="9">
        <v>175.892911947035</v>
      </c>
      <c r="S94" s="9">
        <v>2614.3851946841801</v>
      </c>
      <c r="T94" s="9">
        <v>132.54749155505999</v>
      </c>
      <c r="U94" s="9">
        <v>10</v>
      </c>
      <c r="V94" s="9">
        <v>127.235659004445</v>
      </c>
      <c r="W94" s="9">
        <v>581.48728453168803</v>
      </c>
      <c r="X94" s="9">
        <v>10</v>
      </c>
      <c r="Y94" s="9">
        <v>433.0622702</v>
      </c>
      <c r="Z94" s="9">
        <v>10.0031675717621</v>
      </c>
      <c r="AA94" s="9">
        <v>10</v>
      </c>
      <c r="AB94" s="9">
        <v>48.445513062235499</v>
      </c>
      <c r="AC94" s="48">
        <v>10</v>
      </c>
      <c r="AD94" s="9">
        <v>1452.96544059346</v>
      </c>
      <c r="AE94" s="9">
        <v>575.09679903958204</v>
      </c>
      <c r="AF94" s="9">
        <v>211.22603269293899</v>
      </c>
      <c r="AG94" s="9">
        <v>1820.8401468055199</v>
      </c>
      <c r="AH94" s="9">
        <v>764.98267031864998</v>
      </c>
      <c r="AI94" s="9">
        <v>184.64018742299399</v>
      </c>
      <c r="AJ94" s="9">
        <v>2959.1611206653401</v>
      </c>
      <c r="AK94" s="48">
        <v>10</v>
      </c>
      <c r="AL94" s="9">
        <v>18957.895243425399</v>
      </c>
      <c r="AM94" s="9">
        <v>103.95472827703399</v>
      </c>
      <c r="AN94" s="9">
        <v>145.71173979039801</v>
      </c>
      <c r="AO94" s="9">
        <v>78.472197910318599</v>
      </c>
      <c r="AP94" s="9">
        <v>93.798749937248999</v>
      </c>
      <c r="AQ94" s="9">
        <v>2327.0001045573199</v>
      </c>
      <c r="AR94" s="9">
        <v>4295.9998608915103</v>
      </c>
      <c r="AS94" s="9">
        <v>922.99996344763497</v>
      </c>
      <c r="AT94" s="9">
        <v>2566.9998640520998</v>
      </c>
      <c r="AU94" s="9">
        <v>1372.00003849208</v>
      </c>
    </row>
    <row r="95" spans="1:47" x14ac:dyDescent="0.55000000000000004">
      <c r="A95">
        <v>62.856355264724698</v>
      </c>
      <c r="B95" s="9">
        <v>183844.075073505</v>
      </c>
      <c r="C95" s="9">
        <v>44122.577662026299</v>
      </c>
      <c r="D95" s="9">
        <v>37904.743651299003</v>
      </c>
      <c r="E95" s="9">
        <v>349.53154360962299</v>
      </c>
      <c r="F95" s="9">
        <v>10</v>
      </c>
      <c r="G95" s="9">
        <v>339.746732672696</v>
      </c>
      <c r="H95" s="9">
        <v>3272.9376872593698</v>
      </c>
      <c r="I95" s="9">
        <v>278.52057279971001</v>
      </c>
      <c r="J95" s="9">
        <v>407.72603484861298</v>
      </c>
      <c r="K95" s="9">
        <v>451.74920032809399</v>
      </c>
      <c r="L95" s="9">
        <v>31.071220563328399</v>
      </c>
      <c r="M95" s="48">
        <v>4577.0512161238003</v>
      </c>
      <c r="N95" s="9">
        <v>155.21704421222</v>
      </c>
      <c r="O95" s="9">
        <v>1242.06021132604</v>
      </c>
      <c r="P95" s="9">
        <v>165.82818733470199</v>
      </c>
      <c r="Q95" s="9">
        <v>858.41749530434595</v>
      </c>
      <c r="R95" s="9">
        <v>175.89298362582201</v>
      </c>
      <c r="S95" s="9">
        <v>2614.3852125711801</v>
      </c>
      <c r="T95" s="9">
        <v>132.54754203222001</v>
      </c>
      <c r="U95" s="9">
        <v>10</v>
      </c>
      <c r="V95" s="9">
        <v>127.235768141444</v>
      </c>
      <c r="W95" s="9">
        <v>581.48742394514204</v>
      </c>
      <c r="X95" s="9">
        <v>10</v>
      </c>
      <c r="Y95" s="9">
        <v>433.06252201285599</v>
      </c>
      <c r="Z95" s="9">
        <v>10.003459074852101</v>
      </c>
      <c r="AA95" s="9">
        <v>10</v>
      </c>
      <c r="AB95" s="9">
        <v>48.445257811142703</v>
      </c>
      <c r="AC95" s="48">
        <v>1762.50173471212</v>
      </c>
      <c r="AD95" s="9">
        <v>1452.9654980089499</v>
      </c>
      <c r="AE95" s="9">
        <v>575.097884439773</v>
      </c>
      <c r="AF95" s="9">
        <v>211.22571601203899</v>
      </c>
      <c r="AG95" s="9">
        <v>1820.83968286711</v>
      </c>
      <c r="AH95" s="9">
        <v>764.982790371492</v>
      </c>
      <c r="AI95" s="9">
        <v>184.64020771028601</v>
      </c>
      <c r="AJ95" s="9">
        <v>2959.16093977521</v>
      </c>
      <c r="AK95" s="48">
        <v>10</v>
      </c>
      <c r="AL95" s="9">
        <v>18957.895361518498</v>
      </c>
      <c r="AM95" s="9">
        <v>103.954730177261</v>
      </c>
      <c r="AN95" s="9">
        <v>145.71173130650001</v>
      </c>
      <c r="AO95" s="9">
        <v>78.472204778928301</v>
      </c>
      <c r="AP95" s="9">
        <v>93.7987486832928</v>
      </c>
      <c r="AQ95" s="9">
        <v>2326.9999124047199</v>
      </c>
      <c r="AR95" s="9">
        <v>4295.9999370251599</v>
      </c>
      <c r="AS95" s="9">
        <v>923.00003676193205</v>
      </c>
      <c r="AT95" s="9">
        <v>2566.9999464644802</v>
      </c>
      <c r="AU95" s="9">
        <v>1372.0000091340301</v>
      </c>
    </row>
    <row r="96" spans="1:47" x14ac:dyDescent="0.55000000000000004">
      <c r="A96">
        <v>62.856355264724101</v>
      </c>
      <c r="B96" s="9">
        <v>183844.074754856</v>
      </c>
      <c r="C96" s="9">
        <v>44122.577905200596</v>
      </c>
      <c r="D96" s="9">
        <v>37904.742081775301</v>
      </c>
      <c r="E96" s="9">
        <v>349.53152645518901</v>
      </c>
      <c r="F96" s="9">
        <v>10</v>
      </c>
      <c r="G96" s="9">
        <v>339.74675304749002</v>
      </c>
      <c r="H96" s="9">
        <v>3272.9380915741499</v>
      </c>
      <c r="I96" s="9">
        <v>278.52059635358103</v>
      </c>
      <c r="J96" s="9">
        <v>407.726051466169</v>
      </c>
      <c r="K96" s="9">
        <v>451.74922580466801</v>
      </c>
      <c r="L96" s="9">
        <v>31.071220073970299</v>
      </c>
      <c r="M96" s="48">
        <v>6329.5581015915404</v>
      </c>
      <c r="N96" s="9">
        <v>155.21704285705701</v>
      </c>
      <c r="O96" s="9">
        <v>1242.06021171258</v>
      </c>
      <c r="P96" s="9">
        <v>165.82819065432</v>
      </c>
      <c r="Q96" s="9">
        <v>858.41750761142202</v>
      </c>
      <c r="R96" s="9">
        <v>175.89297163090001</v>
      </c>
      <c r="S96" s="9">
        <v>2614.3851949946602</v>
      </c>
      <c r="T96" s="9">
        <v>132.54752675255801</v>
      </c>
      <c r="U96" s="9">
        <v>10</v>
      </c>
      <c r="V96" s="9">
        <v>127.23576818267399</v>
      </c>
      <c r="W96" s="9">
        <v>581.48740206387299</v>
      </c>
      <c r="X96" s="9">
        <v>10</v>
      </c>
      <c r="Y96" s="9">
        <v>433.06248153262698</v>
      </c>
      <c r="Z96" s="9">
        <v>10.003390206438199</v>
      </c>
      <c r="AA96" s="9">
        <v>10</v>
      </c>
      <c r="AB96" s="9">
        <v>48.445317962833201</v>
      </c>
      <c r="AC96" s="48">
        <v>10</v>
      </c>
      <c r="AD96" s="9">
        <v>1452.96539775273</v>
      </c>
      <c r="AE96" s="9">
        <v>575.09756768858006</v>
      </c>
      <c r="AF96" s="9">
        <v>211.225759576142</v>
      </c>
      <c r="AG96" s="9">
        <v>1820.83992426124</v>
      </c>
      <c r="AH96" s="9">
        <v>764.98281033849003</v>
      </c>
      <c r="AI96" s="9">
        <v>184.640220046922</v>
      </c>
      <c r="AJ96" s="9">
        <v>2959.16073265861</v>
      </c>
      <c r="AK96" s="48">
        <v>10</v>
      </c>
      <c r="AL96" s="9">
        <v>18957.8947750474</v>
      </c>
      <c r="AM96" s="9">
        <v>103.954737723946</v>
      </c>
      <c r="AN96" s="9">
        <v>145.71175369264401</v>
      </c>
      <c r="AO96" s="9">
        <v>78.472209113786803</v>
      </c>
      <c r="AP96" s="9">
        <v>93.798735798235498</v>
      </c>
      <c r="AQ96" s="9">
        <v>2327.00007584284</v>
      </c>
      <c r="AR96" s="9">
        <v>4296.0000235056305</v>
      </c>
      <c r="AS96" s="9">
        <v>923.00001028925703</v>
      </c>
      <c r="AT96" s="9">
        <v>2567.0001273954099</v>
      </c>
      <c r="AU96" s="9">
        <v>1372.00003122152</v>
      </c>
    </row>
    <row r="97" spans="1:47" x14ac:dyDescent="0.55000000000000004">
      <c r="A97">
        <v>62.856355264723902</v>
      </c>
      <c r="B97" s="9">
        <v>183844.07398696599</v>
      </c>
      <c r="C97" s="9">
        <v>44122.577019285003</v>
      </c>
      <c r="D97" s="9">
        <v>37904.742376637703</v>
      </c>
      <c r="E97" s="9">
        <v>349.531528878274</v>
      </c>
      <c r="F97" s="9">
        <v>10</v>
      </c>
      <c r="G97" s="9">
        <v>339.74672528241098</v>
      </c>
      <c r="H97" s="9">
        <v>3272.9376534503499</v>
      </c>
      <c r="I97" s="9">
        <v>278.52056379349301</v>
      </c>
      <c r="J97" s="9">
        <v>407.72605698352601</v>
      </c>
      <c r="K97" s="9">
        <v>451.749244417721</v>
      </c>
      <c r="L97" s="9">
        <v>31.071216907687901</v>
      </c>
      <c r="M97" s="48">
        <v>6329.5518994637996</v>
      </c>
      <c r="N97" s="9">
        <v>155.21703419445799</v>
      </c>
      <c r="O97" s="9">
        <v>1242.0601815718201</v>
      </c>
      <c r="P97" s="9">
        <v>165.828178163198</v>
      </c>
      <c r="Q97" s="9">
        <v>858.41753182085699</v>
      </c>
      <c r="R97" s="9">
        <v>175.89295335929799</v>
      </c>
      <c r="S97" s="9">
        <v>2614.3851970573101</v>
      </c>
      <c r="T97" s="9">
        <v>132.547518817042</v>
      </c>
      <c r="U97" s="9">
        <v>10</v>
      </c>
      <c r="V97" s="9">
        <v>127.235744123055</v>
      </c>
      <c r="W97" s="9">
        <v>581.48738482611896</v>
      </c>
      <c r="X97" s="9">
        <v>10</v>
      </c>
      <c r="Y97" s="9">
        <v>433.06254120730199</v>
      </c>
      <c r="Z97" s="9">
        <v>10.0033788875</v>
      </c>
      <c r="AA97" s="9">
        <v>10</v>
      </c>
      <c r="AB97" s="9">
        <v>48.445337343276698</v>
      </c>
      <c r="AC97" s="48">
        <v>10</v>
      </c>
      <c r="AD97" s="9">
        <v>1452.96545837289</v>
      </c>
      <c r="AE97" s="9">
        <v>575.09750155377606</v>
      </c>
      <c r="AF97" s="9">
        <v>211.225762637206</v>
      </c>
      <c r="AG97" s="9">
        <v>1820.8398430089501</v>
      </c>
      <c r="AH97" s="9">
        <v>764.98285201569104</v>
      </c>
      <c r="AI97" s="9">
        <v>184.64022460400099</v>
      </c>
      <c r="AJ97" s="9">
        <v>2959.1610317465902</v>
      </c>
      <c r="AK97" s="48">
        <v>10</v>
      </c>
      <c r="AL97" s="9">
        <v>18957.895341914598</v>
      </c>
      <c r="AM97" s="9">
        <v>103.954726224092</v>
      </c>
      <c r="AN97" s="9">
        <v>145.71173886180301</v>
      </c>
      <c r="AO97" s="9">
        <v>78.472199748884606</v>
      </c>
      <c r="AP97" s="9">
        <v>93.798747015797701</v>
      </c>
      <c r="AQ97" s="9">
        <v>2326.9999298011298</v>
      </c>
      <c r="AR97" s="9">
        <v>4296.0001866418197</v>
      </c>
      <c r="AS97" s="9">
        <v>923.00001084216399</v>
      </c>
      <c r="AT97" s="9">
        <v>2567.0000357246799</v>
      </c>
      <c r="AU97" s="9">
        <v>1372.0000087424</v>
      </c>
    </row>
    <row r="98" spans="1:47" x14ac:dyDescent="0.55000000000000004">
      <c r="A98">
        <v>62.856355264723803</v>
      </c>
      <c r="B98" s="9">
        <v>183844.073888521</v>
      </c>
      <c r="C98" s="9">
        <v>44122.577779541803</v>
      </c>
      <c r="D98" s="9">
        <v>37904.742759103501</v>
      </c>
      <c r="E98" s="9">
        <v>349.531530578706</v>
      </c>
      <c r="F98" s="9">
        <v>10</v>
      </c>
      <c r="G98" s="9">
        <v>339.74673356874803</v>
      </c>
      <c r="H98" s="9">
        <v>3272.9372739139098</v>
      </c>
      <c r="I98" s="9">
        <v>278.52058499442802</v>
      </c>
      <c r="J98" s="9">
        <v>407.72604765857602</v>
      </c>
      <c r="K98" s="9">
        <v>451.74920662844801</v>
      </c>
      <c r="L98" s="9">
        <v>31.071224944547001</v>
      </c>
      <c r="M98" s="48">
        <v>6329.5469853135901</v>
      </c>
      <c r="N98" s="9">
        <v>155.21705348360399</v>
      </c>
      <c r="O98" s="9">
        <v>1242.06017353005</v>
      </c>
      <c r="P98" s="9">
        <v>165.82819186463399</v>
      </c>
      <c r="Q98" s="9">
        <v>858.41751357066005</v>
      </c>
      <c r="R98" s="9">
        <v>175.892966606849</v>
      </c>
      <c r="S98" s="9">
        <v>2614.3852035075602</v>
      </c>
      <c r="T98" s="9">
        <v>132.54751901353001</v>
      </c>
      <c r="U98" s="9">
        <v>10</v>
      </c>
      <c r="V98" s="9">
        <v>127.23574274264899</v>
      </c>
      <c r="W98" s="9">
        <v>581.48740495972402</v>
      </c>
      <c r="X98" s="9">
        <v>10</v>
      </c>
      <c r="Y98" s="9">
        <v>433.06253357648097</v>
      </c>
      <c r="Z98" s="9">
        <v>10.003355457195999</v>
      </c>
      <c r="AA98" s="9">
        <v>10</v>
      </c>
      <c r="AB98" s="9">
        <v>48.445359543492302</v>
      </c>
      <c r="AC98" s="48">
        <v>10</v>
      </c>
      <c r="AD98" s="9">
        <v>1452.9654503193799</v>
      </c>
      <c r="AE98" s="9">
        <v>575.09793289988897</v>
      </c>
      <c r="AF98" s="9">
        <v>211.22573526225599</v>
      </c>
      <c r="AG98" s="9">
        <v>1820.8398874905299</v>
      </c>
      <c r="AH98" s="9">
        <v>764.98288094928296</v>
      </c>
      <c r="AI98" s="9">
        <v>184.640230107984</v>
      </c>
      <c r="AJ98" s="9">
        <v>2959.1611967956401</v>
      </c>
      <c r="AK98" s="48">
        <v>10</v>
      </c>
      <c r="AL98" s="9">
        <v>18957.895166208102</v>
      </c>
      <c r="AM98" s="9">
        <v>103.95473073884</v>
      </c>
      <c r="AN98" s="9">
        <v>145.71173900197999</v>
      </c>
      <c r="AO98" s="9">
        <v>78.472202596349106</v>
      </c>
      <c r="AP98" s="9">
        <v>93.798740487202195</v>
      </c>
      <c r="AQ98" s="9">
        <v>2327.0000987580502</v>
      </c>
      <c r="AR98" s="9">
        <v>4295.9997789266099</v>
      </c>
      <c r="AS98" s="9">
        <v>922.99994564690201</v>
      </c>
      <c r="AT98" s="9">
        <v>2566.9998506414699</v>
      </c>
      <c r="AU98" s="9">
        <v>1371.9999861732299</v>
      </c>
    </row>
    <row r="99" spans="1:47" x14ac:dyDescent="0.55000000000000004">
      <c r="A99">
        <v>62.8563552647229</v>
      </c>
      <c r="B99" s="9">
        <v>183844.07338860401</v>
      </c>
      <c r="C99" s="9">
        <v>44122.577162451104</v>
      </c>
      <c r="D99" s="9">
        <v>37904.742125768098</v>
      </c>
      <c r="E99" s="9">
        <v>349.53153545139099</v>
      </c>
      <c r="F99" s="9">
        <v>10</v>
      </c>
      <c r="G99" s="9">
        <v>339.74665308759802</v>
      </c>
      <c r="H99" s="9">
        <v>3272.9377238685902</v>
      </c>
      <c r="I99" s="9">
        <v>278.52050560977801</v>
      </c>
      <c r="J99" s="9">
        <v>407.72597217802303</v>
      </c>
      <c r="K99" s="9">
        <v>451.74908131882597</v>
      </c>
      <c r="L99" s="9">
        <v>31.071211376195901</v>
      </c>
      <c r="M99" s="48">
        <v>6329.5531232391804</v>
      </c>
      <c r="N99" s="9">
        <v>155.217045735954</v>
      </c>
      <c r="O99" s="9">
        <v>1242.0602282371799</v>
      </c>
      <c r="P99" s="9">
        <v>165.82817252923701</v>
      </c>
      <c r="Q99" s="9">
        <v>858.41752447762497</v>
      </c>
      <c r="R99" s="9">
        <v>175.89295610118899</v>
      </c>
      <c r="S99" s="9">
        <v>2614.3852080292399</v>
      </c>
      <c r="T99" s="9">
        <v>132.547510777143</v>
      </c>
      <c r="U99" s="9">
        <v>10</v>
      </c>
      <c r="V99" s="9">
        <v>127.235728447727</v>
      </c>
      <c r="W99" s="9">
        <v>581.48738016099696</v>
      </c>
      <c r="X99" s="9">
        <v>10</v>
      </c>
      <c r="Y99" s="9">
        <v>433.06242500221498</v>
      </c>
      <c r="Z99" s="9">
        <v>10.0033136226638</v>
      </c>
      <c r="AA99" s="9">
        <v>10</v>
      </c>
      <c r="AB99" s="9">
        <v>48.445387751297901</v>
      </c>
      <c r="AC99" s="48">
        <v>10</v>
      </c>
      <c r="AD99" s="9">
        <v>1452.9654581715299</v>
      </c>
      <c r="AE99" s="9">
        <v>575.09727446383897</v>
      </c>
      <c r="AF99" s="9">
        <v>211.22579916835301</v>
      </c>
      <c r="AG99" s="9">
        <v>1820.8399999810799</v>
      </c>
      <c r="AH99" s="9">
        <v>764.98277132909902</v>
      </c>
      <c r="AI99" s="9">
        <v>184.64019952457801</v>
      </c>
      <c r="AJ99" s="9">
        <v>2959.1609602265298</v>
      </c>
      <c r="AK99" s="48">
        <v>10</v>
      </c>
      <c r="AL99" s="9">
        <v>18957.8956828544</v>
      </c>
      <c r="AM99" s="9">
        <v>103.954725356805</v>
      </c>
      <c r="AN99" s="9">
        <v>145.71173531881701</v>
      </c>
      <c r="AO99" s="9">
        <v>78.472201251670199</v>
      </c>
      <c r="AP99" s="9">
        <v>93.798752385515996</v>
      </c>
      <c r="AQ99" s="9">
        <v>2327.0000200046102</v>
      </c>
      <c r="AR99" s="9">
        <v>4295.9997440427396</v>
      </c>
      <c r="AS99" s="9">
        <v>922.99998889628705</v>
      </c>
      <c r="AT99" s="9">
        <v>2567.0000864915701</v>
      </c>
      <c r="AU99" s="9">
        <v>1371.9999928955399</v>
      </c>
    </row>
    <row r="100" spans="1:47" x14ac:dyDescent="0.55000000000000004">
      <c r="A100">
        <v>62.856355264723803</v>
      </c>
      <c r="B100" s="9">
        <v>183844.07755579101</v>
      </c>
      <c r="C100" s="9">
        <v>44122.577766087103</v>
      </c>
      <c r="D100" s="9">
        <v>37904.742522736597</v>
      </c>
      <c r="E100" s="9">
        <v>349.53155130966002</v>
      </c>
      <c r="F100" s="9">
        <v>10</v>
      </c>
      <c r="G100" s="9">
        <v>339.74673060684802</v>
      </c>
      <c r="H100" s="9">
        <v>3272.9381252624098</v>
      </c>
      <c r="I100" s="9">
        <v>278.52058041641499</v>
      </c>
      <c r="J100" s="9">
        <v>407.72611090498498</v>
      </c>
      <c r="K100" s="9">
        <v>451.74924735258702</v>
      </c>
      <c r="L100" s="9">
        <v>31.0712216103652</v>
      </c>
      <c r="M100" s="48">
        <v>6329.5582164443804</v>
      </c>
      <c r="N100" s="9">
        <v>155.217050104083</v>
      </c>
      <c r="O100" s="9">
        <v>1242.06023382387</v>
      </c>
      <c r="P100" s="9">
        <v>165.82819827591999</v>
      </c>
      <c r="Q100" s="9">
        <v>858.41751854654296</v>
      </c>
      <c r="R100" s="9">
        <v>175.892956367083</v>
      </c>
      <c r="S100" s="9">
        <v>2614.38517628097</v>
      </c>
      <c r="T100" s="9">
        <v>132.547508602265</v>
      </c>
      <c r="U100" s="9">
        <v>10</v>
      </c>
      <c r="V100" s="9">
        <v>127.235748525552</v>
      </c>
      <c r="W100" s="9">
        <v>581.48739025580596</v>
      </c>
      <c r="X100" s="9">
        <v>10</v>
      </c>
      <c r="Y100" s="9">
        <v>433.06252989574699</v>
      </c>
      <c r="Z100" s="9">
        <v>10.0033194466738</v>
      </c>
      <c r="AA100" s="9">
        <v>10</v>
      </c>
      <c r="AB100" s="9">
        <v>48.445397519134701</v>
      </c>
      <c r="AC100" s="48">
        <v>10</v>
      </c>
      <c r="AD100" s="9">
        <v>1452.96548583965</v>
      </c>
      <c r="AE100" s="9">
        <v>575.09805577765201</v>
      </c>
      <c r="AF100" s="9">
        <v>211.22580943701001</v>
      </c>
      <c r="AG100" s="9">
        <v>1820.8397973900401</v>
      </c>
      <c r="AH100" s="9">
        <v>764.98302421721201</v>
      </c>
      <c r="AI100" s="9">
        <v>184.640264672142</v>
      </c>
      <c r="AJ100" s="9">
        <v>2959.1606791797099</v>
      </c>
      <c r="AK100" s="48">
        <v>10</v>
      </c>
      <c r="AL100" s="9">
        <v>18957.8952009983</v>
      </c>
      <c r="AM100" s="9">
        <v>103.954729404783</v>
      </c>
      <c r="AN100" s="9">
        <v>145.71174296524401</v>
      </c>
      <c r="AO100" s="9">
        <v>78.472206427465693</v>
      </c>
      <c r="AP100" s="9">
        <v>93.798748609675997</v>
      </c>
      <c r="AQ100" s="9">
        <v>2326.9999186987602</v>
      </c>
      <c r="AR100" s="9">
        <v>4296.0000560247699</v>
      </c>
      <c r="AS100" s="9">
        <v>923.00000275872605</v>
      </c>
      <c r="AT100" s="9">
        <v>2567.00004145295</v>
      </c>
      <c r="AU100" s="9">
        <v>1372.0000192940499</v>
      </c>
    </row>
    <row r="101" spans="1:47" x14ac:dyDescent="0.55000000000000004">
      <c r="A101">
        <v>62.856355264720499</v>
      </c>
      <c r="B101" s="9">
        <v>183844.074881751</v>
      </c>
      <c r="C101" s="9">
        <v>44122.577146148396</v>
      </c>
      <c r="D101" s="9">
        <v>37904.742423420801</v>
      </c>
      <c r="E101" s="9">
        <v>349.53153996664003</v>
      </c>
      <c r="F101" s="9">
        <v>10</v>
      </c>
      <c r="G101" s="9">
        <v>339.74650228576797</v>
      </c>
      <c r="H101" s="9">
        <v>3272.9377123846202</v>
      </c>
      <c r="I101" s="9">
        <v>278.52038098607699</v>
      </c>
      <c r="J101" s="9">
        <v>407.72582485169897</v>
      </c>
      <c r="K101" s="9">
        <v>451.74897205643703</v>
      </c>
      <c r="L101" s="9">
        <v>31.071211495484398</v>
      </c>
      <c r="M101" s="48">
        <v>6329.5514060999103</v>
      </c>
      <c r="N101" s="9">
        <v>155.21704461193301</v>
      </c>
      <c r="O101" s="9">
        <v>1242.0602529293701</v>
      </c>
      <c r="P101" s="9">
        <v>165.82817605458899</v>
      </c>
      <c r="Q101" s="9">
        <v>858.41752013344001</v>
      </c>
      <c r="R101" s="9">
        <v>175.892906192536</v>
      </c>
      <c r="S101" s="9">
        <v>2614.3852120871602</v>
      </c>
      <c r="T101" s="9">
        <v>132.54746390527501</v>
      </c>
      <c r="U101" s="9">
        <v>10</v>
      </c>
      <c r="V101" s="9">
        <v>127.235633960231</v>
      </c>
      <c r="W101" s="9">
        <v>581.48725891573997</v>
      </c>
      <c r="X101" s="9">
        <v>10</v>
      </c>
      <c r="Y101" s="9">
        <v>433.06219707787301</v>
      </c>
      <c r="Z101" s="9">
        <v>10.0030492516977</v>
      </c>
      <c r="AA101" s="9">
        <v>10</v>
      </c>
      <c r="AB101" s="9">
        <v>48.445610408644797</v>
      </c>
      <c r="AC101" s="48">
        <v>10</v>
      </c>
      <c r="AD101" s="9">
        <v>1452.9654799221501</v>
      </c>
      <c r="AE101" s="9">
        <v>575.09753229538296</v>
      </c>
      <c r="AF101" s="9">
        <v>211.22601577723299</v>
      </c>
      <c r="AG101" s="9">
        <v>1820.84018976948</v>
      </c>
      <c r="AH101" s="9">
        <v>764.98272368027403</v>
      </c>
      <c r="AI101" s="9">
        <v>184.64018136557601</v>
      </c>
      <c r="AJ101" s="9">
        <v>2959.1609990913598</v>
      </c>
      <c r="AK101" s="48">
        <v>10</v>
      </c>
      <c r="AL101" s="9">
        <v>18957.8952539809</v>
      </c>
      <c r="AM101" s="9">
        <v>103.954724460755</v>
      </c>
      <c r="AN101" s="9">
        <v>145.71174432428299</v>
      </c>
      <c r="AO101" s="9">
        <v>78.472205561877104</v>
      </c>
      <c r="AP101" s="9">
        <v>93.7987410574774</v>
      </c>
      <c r="AQ101" s="9">
        <v>2327.0001353881098</v>
      </c>
      <c r="AR101" s="9">
        <v>4295.9999081052802</v>
      </c>
      <c r="AS101" s="9">
        <v>922.99996053432403</v>
      </c>
      <c r="AT101" s="9">
        <v>2566.9999544153102</v>
      </c>
      <c r="AU101" s="9">
        <v>1372.0000357367901</v>
      </c>
    </row>
    <row r="102" spans="1:47" x14ac:dyDescent="0.55000000000000004">
      <c r="A102">
        <v>62.856355264723099</v>
      </c>
      <c r="B102" s="9">
        <v>183844.07400786399</v>
      </c>
      <c r="C102" s="9">
        <v>44122.577327860301</v>
      </c>
      <c r="D102" s="9">
        <v>37904.742328354303</v>
      </c>
      <c r="E102" s="9">
        <v>349.531548671118</v>
      </c>
      <c r="F102" s="9">
        <v>10</v>
      </c>
      <c r="G102" s="9">
        <v>339.74665182098403</v>
      </c>
      <c r="H102" s="9">
        <v>3272.938017341</v>
      </c>
      <c r="I102" s="9">
        <v>278.52050000254502</v>
      </c>
      <c r="J102" s="9">
        <v>407.72592423557597</v>
      </c>
      <c r="K102" s="9">
        <v>451.74910141704999</v>
      </c>
      <c r="L102" s="9">
        <v>31.071211403651699</v>
      </c>
      <c r="M102" s="48">
        <v>6329.5558532293699</v>
      </c>
      <c r="N102" s="9">
        <v>155.21705236243201</v>
      </c>
      <c r="O102" s="9">
        <v>1242.0601637505199</v>
      </c>
      <c r="P102" s="9">
        <v>165.82818065527201</v>
      </c>
      <c r="Q102" s="9">
        <v>858.41752706491695</v>
      </c>
      <c r="R102" s="9">
        <v>175.89292929700599</v>
      </c>
      <c r="S102" s="9">
        <v>2614.3851700124801</v>
      </c>
      <c r="T102" s="9">
        <v>132.54749970052799</v>
      </c>
      <c r="U102" s="9">
        <v>10</v>
      </c>
      <c r="V102" s="9">
        <v>127.235732844296</v>
      </c>
      <c r="W102" s="9">
        <v>581.48734966530196</v>
      </c>
      <c r="X102" s="9">
        <v>10</v>
      </c>
      <c r="Y102" s="9">
        <v>433.06239915978199</v>
      </c>
      <c r="Z102" s="9">
        <v>10.003340449960699</v>
      </c>
      <c r="AA102" s="9">
        <v>10</v>
      </c>
      <c r="AB102" s="9">
        <v>48.445357131982099</v>
      </c>
      <c r="AC102" s="48">
        <v>10</v>
      </c>
      <c r="AD102" s="9">
        <v>1452.9654352188199</v>
      </c>
      <c r="AE102" s="9">
        <v>575.09773500671201</v>
      </c>
      <c r="AF102" s="9">
        <v>211.22581929671301</v>
      </c>
      <c r="AG102" s="9">
        <v>1820.8401100993799</v>
      </c>
      <c r="AH102" s="9">
        <v>764.98264919016594</v>
      </c>
      <c r="AI102" s="9">
        <v>184.64017896716399</v>
      </c>
      <c r="AJ102" s="9">
        <v>2959.1609478804098</v>
      </c>
      <c r="AK102" s="48">
        <v>10</v>
      </c>
      <c r="AL102" s="9">
        <v>18957.895055208799</v>
      </c>
      <c r="AM102" s="9">
        <v>103.95472551409399</v>
      </c>
      <c r="AN102" s="9">
        <v>145.71173949581899</v>
      </c>
      <c r="AO102" s="9">
        <v>78.472198768853403</v>
      </c>
      <c r="AP102" s="9">
        <v>93.798738472292598</v>
      </c>
      <c r="AQ102" s="9">
        <v>2326.9999182224101</v>
      </c>
      <c r="AR102" s="9">
        <v>4296.0000887608903</v>
      </c>
      <c r="AS102" s="9">
        <v>923.00002051145702</v>
      </c>
      <c r="AT102" s="9">
        <v>2566.9998844727402</v>
      </c>
      <c r="AU102" s="9">
        <v>1372.0000557537901</v>
      </c>
    </row>
    <row r="103" spans="1:47" x14ac:dyDescent="0.55000000000000004">
      <c r="A103">
        <v>62.856355264725302</v>
      </c>
      <c r="B103" s="9">
        <v>183844.07530023399</v>
      </c>
      <c r="C103" s="9">
        <v>44122.577770022603</v>
      </c>
      <c r="D103" s="9">
        <v>37904.743069005497</v>
      </c>
      <c r="E103" s="9">
        <v>349.53152973205698</v>
      </c>
      <c r="F103" s="9">
        <v>10</v>
      </c>
      <c r="G103" s="9">
        <v>339.74677520031599</v>
      </c>
      <c r="H103" s="9">
        <v>3272.93784890084</v>
      </c>
      <c r="I103" s="9">
        <v>278.520605312388</v>
      </c>
      <c r="J103" s="9">
        <v>407.72605125323599</v>
      </c>
      <c r="K103" s="9">
        <v>451.74925387764603</v>
      </c>
      <c r="L103" s="9">
        <v>31.071212660644001</v>
      </c>
      <c r="M103" s="48">
        <v>6329.5531909609399</v>
      </c>
      <c r="N103" s="9">
        <v>155.217047087634</v>
      </c>
      <c r="O103" s="9">
        <v>1242.06024033423</v>
      </c>
      <c r="P103" s="9">
        <v>165.82817363735501</v>
      </c>
      <c r="Q103" s="9">
        <v>858.41748310041305</v>
      </c>
      <c r="R103" s="9">
        <v>175.892976738778</v>
      </c>
      <c r="S103" s="9">
        <v>2614.38520928652</v>
      </c>
      <c r="T103" s="9">
        <v>132.547540527172</v>
      </c>
      <c r="U103" s="9">
        <v>10</v>
      </c>
      <c r="V103" s="9">
        <v>127.235791074272</v>
      </c>
      <c r="W103" s="9">
        <v>581.48741086701705</v>
      </c>
      <c r="X103" s="9">
        <v>10</v>
      </c>
      <c r="Y103" s="9">
        <v>433.06256661037497</v>
      </c>
      <c r="Z103" s="9">
        <v>10.0035047965745</v>
      </c>
      <c r="AA103" s="9">
        <v>10</v>
      </c>
      <c r="AB103" s="9">
        <v>48.445217799708601</v>
      </c>
      <c r="AC103" s="48">
        <v>10</v>
      </c>
      <c r="AD103" s="9">
        <v>1452.96549714464</v>
      </c>
      <c r="AE103" s="9">
        <v>575.09777792456998</v>
      </c>
      <c r="AF103" s="9">
        <v>211.22569695021701</v>
      </c>
      <c r="AG103" s="9">
        <v>1820.8398329947699</v>
      </c>
      <c r="AH103" s="9">
        <v>764.98274757603497</v>
      </c>
      <c r="AI103" s="9">
        <v>184.640194091952</v>
      </c>
      <c r="AJ103" s="9">
        <v>2959.1609456288102</v>
      </c>
      <c r="AK103" s="48">
        <v>10</v>
      </c>
      <c r="AL103" s="9">
        <v>18957.895218251899</v>
      </c>
      <c r="AM103" s="9">
        <v>103.954716077547</v>
      </c>
      <c r="AN103" s="9">
        <v>145.71172265505899</v>
      </c>
      <c r="AO103" s="9">
        <v>78.472196585950996</v>
      </c>
      <c r="AP103" s="9">
        <v>93.798738838207399</v>
      </c>
      <c r="AQ103" s="9">
        <v>2327.0000623016399</v>
      </c>
      <c r="AR103" s="9">
        <v>4296.0001906048401</v>
      </c>
      <c r="AS103" s="9">
        <v>923.00000625425105</v>
      </c>
      <c r="AT103" s="9">
        <v>2567.0001428508299</v>
      </c>
      <c r="AU103" s="9">
        <v>1372.0000543173701</v>
      </c>
    </row>
    <row r="104" spans="1:47" x14ac:dyDescent="0.55000000000000004">
      <c r="A104">
        <v>62.856355264721401</v>
      </c>
      <c r="B104" s="9">
        <v>183844.07613066401</v>
      </c>
      <c r="C104" s="9">
        <v>44122.577892313799</v>
      </c>
      <c r="D104" s="9">
        <v>37904.742924038997</v>
      </c>
      <c r="E104" s="9">
        <v>349.53155013871202</v>
      </c>
      <c r="F104" s="9">
        <v>10</v>
      </c>
      <c r="G104" s="9">
        <v>339.74655864054102</v>
      </c>
      <c r="H104" s="9">
        <v>3272.9378035335699</v>
      </c>
      <c r="I104" s="9">
        <v>278.52044551359398</v>
      </c>
      <c r="J104" s="9">
        <v>407.72586097938603</v>
      </c>
      <c r="K104" s="9">
        <v>451.74899229468002</v>
      </c>
      <c r="L104" s="9">
        <v>31.0712059238598</v>
      </c>
      <c r="M104" s="48">
        <v>6329.5523766658298</v>
      </c>
      <c r="N104" s="9">
        <v>155.21704644659201</v>
      </c>
      <c r="O104" s="9">
        <v>1242.06023077079</v>
      </c>
      <c r="P104" s="9">
        <v>165.828193211837</v>
      </c>
      <c r="Q104" s="9">
        <v>858.41752653026299</v>
      </c>
      <c r="R104" s="9">
        <v>175.89292106390499</v>
      </c>
      <c r="S104" s="9">
        <v>2614.3851981949401</v>
      </c>
      <c r="T104" s="9">
        <v>132.547478202874</v>
      </c>
      <c r="U104" s="9">
        <v>10</v>
      </c>
      <c r="V104" s="9">
        <v>127.235673910637</v>
      </c>
      <c r="W104" s="9">
        <v>581.48729332104801</v>
      </c>
      <c r="X104" s="9">
        <v>10</v>
      </c>
      <c r="Y104" s="9">
        <v>433.06229797800597</v>
      </c>
      <c r="Z104" s="9">
        <v>10.0031817631473</v>
      </c>
      <c r="AA104" s="9">
        <v>10</v>
      </c>
      <c r="AB104" s="9">
        <v>48.445498293852303</v>
      </c>
      <c r="AC104" s="48">
        <v>10</v>
      </c>
      <c r="AD104" s="9">
        <v>1452.9654495489799</v>
      </c>
      <c r="AE104" s="9">
        <v>575.09742678129498</v>
      </c>
      <c r="AF104" s="9">
        <v>211.22593013175401</v>
      </c>
      <c r="AG104" s="9">
        <v>1820.8401723592301</v>
      </c>
      <c r="AH104" s="9">
        <v>764.98268434286604</v>
      </c>
      <c r="AI104" s="9">
        <v>184.640169428484</v>
      </c>
      <c r="AJ104" s="9">
        <v>2959.1610878993201</v>
      </c>
      <c r="AK104" s="48">
        <v>10</v>
      </c>
      <c r="AL104" s="9">
        <v>18957.8952653876</v>
      </c>
      <c r="AM104" s="9">
        <v>103.95473861833899</v>
      </c>
      <c r="AN104" s="9">
        <v>145.711752904279</v>
      </c>
      <c r="AO104" s="9">
        <v>78.472212918705196</v>
      </c>
      <c r="AP104" s="9">
        <v>93.798740020060293</v>
      </c>
      <c r="AQ104" s="9">
        <v>2326.9999957403002</v>
      </c>
      <c r="AR104" s="9">
        <v>4296.00001994371</v>
      </c>
      <c r="AS104" s="9">
        <v>922.99999687146101</v>
      </c>
      <c r="AT104" s="9">
        <v>2566.9999618249699</v>
      </c>
      <c r="AU104" s="9">
        <v>1371.9999930752799</v>
      </c>
    </row>
    <row r="105" spans="1:47" x14ac:dyDescent="0.55000000000000004">
      <c r="A105">
        <v>62.856355264724002</v>
      </c>
      <c r="B105" s="9">
        <v>183844.07422797699</v>
      </c>
      <c r="C105" s="9">
        <v>44122.577733230799</v>
      </c>
      <c r="D105" s="9">
        <v>37904.7421141042</v>
      </c>
      <c r="E105" s="9">
        <v>349.53153225076102</v>
      </c>
      <c r="F105" s="9">
        <v>10</v>
      </c>
      <c r="G105" s="9">
        <v>339.74668387473503</v>
      </c>
      <c r="H105" s="9">
        <v>3272.9377663391701</v>
      </c>
      <c r="I105" s="9">
        <v>278.52052578296502</v>
      </c>
      <c r="J105" s="9">
        <v>407.72599064139303</v>
      </c>
      <c r="K105" s="9">
        <v>451.74914478455798</v>
      </c>
      <c r="L105" s="9">
        <v>31.0712124516972</v>
      </c>
      <c r="M105" s="48">
        <v>6329.5532139874504</v>
      </c>
      <c r="N105" s="9">
        <v>155.217053672883</v>
      </c>
      <c r="O105" s="9">
        <v>1242.06027792853</v>
      </c>
      <c r="P105" s="9">
        <v>165.82819210120701</v>
      </c>
      <c r="Q105" s="9">
        <v>858.417504778698</v>
      </c>
      <c r="R105" s="9">
        <v>175.89293571236101</v>
      </c>
      <c r="S105" s="9">
        <v>2614.3852051293402</v>
      </c>
      <c r="T105" s="9">
        <v>132.547514323825</v>
      </c>
      <c r="U105" s="9">
        <v>10</v>
      </c>
      <c r="V105" s="9">
        <v>127.235746754179</v>
      </c>
      <c r="W105" s="9">
        <v>581.48735131769001</v>
      </c>
      <c r="X105" s="9">
        <v>10</v>
      </c>
      <c r="Y105" s="9">
        <v>433.06250081553299</v>
      </c>
      <c r="Z105" s="9">
        <v>10.003419246379501</v>
      </c>
      <c r="AA105" s="9">
        <v>10</v>
      </c>
      <c r="AB105" s="9">
        <v>48.445294454633398</v>
      </c>
      <c r="AC105" s="48">
        <v>10</v>
      </c>
      <c r="AD105" s="9">
        <v>1452.96548786567</v>
      </c>
      <c r="AE105" s="9">
        <v>575.09759623961497</v>
      </c>
      <c r="AF105" s="9">
        <v>211.22583180336201</v>
      </c>
      <c r="AG105" s="9">
        <v>1820.8398052044799</v>
      </c>
      <c r="AH105" s="9">
        <v>764.98274274184905</v>
      </c>
      <c r="AI105" s="9">
        <v>184.64020430037701</v>
      </c>
      <c r="AJ105" s="9">
        <v>2959.16096358597</v>
      </c>
      <c r="AK105" s="48">
        <v>10</v>
      </c>
      <c r="AL105" s="9">
        <v>18957.895651221701</v>
      </c>
      <c r="AM105" s="9">
        <v>103.95473401972301</v>
      </c>
      <c r="AN105" s="9">
        <v>145.71174621190201</v>
      </c>
      <c r="AO105" s="9">
        <v>78.472204502578904</v>
      </c>
      <c r="AP105" s="9">
        <v>93.798747720356999</v>
      </c>
      <c r="AQ105" s="9">
        <v>2327.0000754063899</v>
      </c>
      <c r="AR105" s="9">
        <v>4295.9999291103504</v>
      </c>
      <c r="AS105" s="9">
        <v>923.00003116167204</v>
      </c>
      <c r="AT105" s="9">
        <v>2566.9998835465899</v>
      </c>
      <c r="AU105" s="9">
        <v>1372.0000095880901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F7AA-4FE8-4958-AA2C-8BC43FE11D4C}">
  <dimension ref="A1:R321"/>
  <sheetViews>
    <sheetView workbookViewId="0">
      <selection activeCell="F151" sqref="F151"/>
    </sheetView>
  </sheetViews>
  <sheetFormatPr defaultRowHeight="14.4" x14ac:dyDescent="0.55000000000000004"/>
  <cols>
    <col min="1" max="1" width="8.83984375" style="33"/>
    <col min="2" max="2" width="67.578125" style="33" customWidth="1"/>
    <col min="3" max="3" width="31.26171875" style="33" customWidth="1"/>
    <col min="4" max="4" width="15.9453125" style="7" customWidth="1"/>
    <col min="5" max="5" width="10.47265625" style="7" bestFit="1" customWidth="1"/>
    <col min="6" max="6" width="31" style="33" customWidth="1"/>
    <col min="7" max="7" width="32.734375" style="33" customWidth="1"/>
    <col min="8" max="8" width="11.734375" style="33" bestFit="1" customWidth="1"/>
    <col min="9" max="9" width="24.05078125" style="33" customWidth="1"/>
    <col min="10" max="10" width="8.83984375" style="33"/>
    <col min="11" max="11" width="20.734375" style="33" customWidth="1"/>
    <col min="12" max="12" width="9.9453125" style="33" customWidth="1"/>
    <col min="13" max="13" width="14.05078125" style="33" bestFit="1" customWidth="1"/>
    <col min="14" max="16384" width="8.83984375" style="33"/>
  </cols>
  <sheetData>
    <row r="1" spans="1:13" ht="43.2" x14ac:dyDescent="0.55000000000000004">
      <c r="A1" s="6" t="s">
        <v>0</v>
      </c>
      <c r="B1" s="5" t="s">
        <v>1</v>
      </c>
      <c r="C1" s="5" t="s">
        <v>2</v>
      </c>
      <c r="D1" s="5" t="s">
        <v>494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496</v>
      </c>
      <c r="M1" s="33" t="s">
        <v>1153</v>
      </c>
    </row>
    <row r="2" spans="1:13" x14ac:dyDescent="0.55000000000000004">
      <c r="A2" s="7">
        <v>1</v>
      </c>
      <c r="B2" s="7" t="s">
        <v>1154</v>
      </c>
      <c r="C2" s="7" t="s">
        <v>1155</v>
      </c>
      <c r="D2" s="38" t="s">
        <v>1156</v>
      </c>
      <c r="E2" s="7" t="s">
        <v>1157</v>
      </c>
      <c r="F2" s="7" t="s">
        <v>1158</v>
      </c>
      <c r="G2" s="38"/>
      <c r="H2" s="38" t="s">
        <v>1159</v>
      </c>
      <c r="I2" s="38" t="s">
        <v>587</v>
      </c>
      <c r="J2" s="38" t="s">
        <v>1160</v>
      </c>
      <c r="K2" s="7" t="s">
        <v>1161</v>
      </c>
      <c r="L2" s="7"/>
    </row>
    <row r="3" spans="1:13" x14ac:dyDescent="0.55000000000000004">
      <c r="A3" s="7">
        <v>1</v>
      </c>
      <c r="B3" s="7" t="s">
        <v>1162</v>
      </c>
      <c r="C3" s="7" t="s">
        <v>1163</v>
      </c>
      <c r="D3" s="40"/>
      <c r="E3" s="7" t="s">
        <v>1157</v>
      </c>
      <c r="F3" s="7" t="s">
        <v>1158</v>
      </c>
      <c r="G3" s="40"/>
      <c r="H3" s="40"/>
      <c r="I3" s="40"/>
      <c r="J3" s="40"/>
      <c r="K3" s="7" t="s">
        <v>1161</v>
      </c>
      <c r="L3" s="7"/>
    </row>
    <row r="4" spans="1:13" x14ac:dyDescent="0.55000000000000004">
      <c r="A4" s="87">
        <v>1</v>
      </c>
      <c r="B4" s="87" t="s">
        <v>1164</v>
      </c>
      <c r="C4" s="87" t="s">
        <v>1165</v>
      </c>
      <c r="D4" s="87" t="s">
        <v>1166</v>
      </c>
      <c r="E4" s="87" t="s">
        <v>1167</v>
      </c>
      <c r="F4" s="87" t="s">
        <v>1168</v>
      </c>
      <c r="G4" s="38"/>
      <c r="H4" s="7" t="s">
        <v>673</v>
      </c>
      <c r="I4" s="7" t="s">
        <v>587</v>
      </c>
      <c r="J4" s="7" t="s">
        <v>1169</v>
      </c>
      <c r="K4" s="7" t="s">
        <v>1170</v>
      </c>
      <c r="L4" s="7" t="s">
        <v>1171</v>
      </c>
      <c r="M4" s="33" t="s">
        <v>1172</v>
      </c>
    </row>
    <row r="5" spans="1:13" ht="28.8" x14ac:dyDescent="0.55000000000000004">
      <c r="A5" s="87"/>
      <c r="B5" s="87"/>
      <c r="C5" s="87"/>
      <c r="D5" s="87"/>
      <c r="E5" s="87"/>
      <c r="F5" s="87"/>
      <c r="G5" s="40"/>
      <c r="H5" s="7" t="s">
        <v>673</v>
      </c>
      <c r="I5" s="7" t="s">
        <v>1173</v>
      </c>
      <c r="J5" s="7" t="s">
        <v>1174</v>
      </c>
      <c r="K5" s="7" t="s">
        <v>1175</v>
      </c>
      <c r="L5" s="7"/>
    </row>
    <row r="6" spans="1:13" ht="43.2" customHeight="1" x14ac:dyDescent="0.55000000000000004">
      <c r="A6" s="87">
        <v>1</v>
      </c>
      <c r="B6" s="87" t="s">
        <v>1176</v>
      </c>
      <c r="C6" s="87" t="s">
        <v>1177</v>
      </c>
      <c r="D6" s="87" t="s">
        <v>1178</v>
      </c>
      <c r="E6" s="87" t="s">
        <v>1179</v>
      </c>
      <c r="F6" s="7" t="s">
        <v>1180</v>
      </c>
      <c r="G6" s="38"/>
      <c r="H6" s="7" t="s">
        <v>587</v>
      </c>
      <c r="I6" s="7" t="s">
        <v>587</v>
      </c>
      <c r="J6" s="7" t="s">
        <v>1160</v>
      </c>
      <c r="K6" s="7" t="s">
        <v>1181</v>
      </c>
      <c r="L6" s="7"/>
    </row>
    <row r="7" spans="1:13" x14ac:dyDescent="0.55000000000000004">
      <c r="A7" s="87"/>
      <c r="B7" s="87"/>
      <c r="C7" s="87"/>
      <c r="D7" s="87"/>
      <c r="E7" s="87"/>
      <c r="F7" s="7" t="s">
        <v>1180</v>
      </c>
      <c r="G7" s="39"/>
      <c r="H7" s="7" t="s">
        <v>587</v>
      </c>
      <c r="I7" s="7" t="s">
        <v>587</v>
      </c>
      <c r="J7" s="7" t="s">
        <v>1160</v>
      </c>
      <c r="K7" s="7" t="s">
        <v>727</v>
      </c>
      <c r="L7" s="7"/>
    </row>
    <row r="8" spans="1:13" x14ac:dyDescent="0.55000000000000004">
      <c r="A8" s="87"/>
      <c r="B8" s="87"/>
      <c r="C8" s="87"/>
      <c r="D8" s="87"/>
      <c r="E8" s="87"/>
      <c r="F8" s="7" t="s">
        <v>1180</v>
      </c>
      <c r="G8" s="39"/>
      <c r="H8" s="7" t="s">
        <v>1182</v>
      </c>
      <c r="I8" s="7" t="s">
        <v>673</v>
      </c>
      <c r="J8" s="7" t="s">
        <v>673</v>
      </c>
      <c r="K8" s="7" t="s">
        <v>1183</v>
      </c>
      <c r="L8" s="7"/>
    </row>
    <row r="9" spans="1:13" ht="28.8" x14ac:dyDescent="0.55000000000000004">
      <c r="A9" s="87"/>
      <c r="B9" s="87"/>
      <c r="C9" s="87"/>
      <c r="D9" s="87"/>
      <c r="E9" s="87"/>
      <c r="F9" s="7" t="s">
        <v>1180</v>
      </c>
      <c r="G9" s="40"/>
      <c r="H9" s="7" t="s">
        <v>1182</v>
      </c>
      <c r="I9" s="7" t="s">
        <v>1173</v>
      </c>
      <c r="J9" s="7" t="s">
        <v>1184</v>
      </c>
      <c r="K9" s="7" t="s">
        <v>1185</v>
      </c>
      <c r="L9" s="7"/>
    </row>
    <row r="10" spans="1:13" ht="28.8" customHeight="1" x14ac:dyDescent="0.55000000000000004">
      <c r="A10" s="87">
        <v>1</v>
      </c>
      <c r="B10" s="87" t="s">
        <v>1186</v>
      </c>
      <c r="C10" s="87" t="s">
        <v>1187</v>
      </c>
      <c r="D10" s="87" t="s">
        <v>1188</v>
      </c>
      <c r="E10" s="38" t="s">
        <v>1189</v>
      </c>
      <c r="F10" s="7" t="s">
        <v>1190</v>
      </c>
      <c r="G10" s="7" t="s">
        <v>1191</v>
      </c>
      <c r="H10" s="7" t="s">
        <v>878</v>
      </c>
      <c r="I10" s="7" t="s">
        <v>587</v>
      </c>
      <c r="J10" s="7" t="s">
        <v>1160</v>
      </c>
      <c r="K10" s="7" t="s">
        <v>1192</v>
      </c>
      <c r="L10" s="7"/>
    </row>
    <row r="11" spans="1:13" x14ac:dyDescent="0.55000000000000004">
      <c r="A11" s="87"/>
      <c r="B11" s="87"/>
      <c r="C11" s="87"/>
      <c r="D11" s="87"/>
      <c r="E11" s="40"/>
      <c r="F11" s="7" t="s">
        <v>1193</v>
      </c>
      <c r="G11" s="7" t="s">
        <v>1194</v>
      </c>
      <c r="H11" s="7" t="s">
        <v>878</v>
      </c>
      <c r="I11" s="7" t="s">
        <v>1195</v>
      </c>
      <c r="J11" s="7" t="s">
        <v>878</v>
      </c>
      <c r="K11" s="7" t="s">
        <v>1196</v>
      </c>
      <c r="L11" s="7"/>
    </row>
    <row r="12" spans="1:13" ht="28.8" customHeight="1" x14ac:dyDescent="0.55000000000000004">
      <c r="A12" s="7">
        <v>1</v>
      </c>
      <c r="B12" s="7" t="s">
        <v>1197</v>
      </c>
      <c r="C12" s="7" t="s">
        <v>1198</v>
      </c>
      <c r="D12" s="87"/>
      <c r="E12" s="7" t="s">
        <v>1189</v>
      </c>
      <c r="F12" s="7" t="s">
        <v>1199</v>
      </c>
      <c r="G12" s="7" t="s">
        <v>1200</v>
      </c>
      <c r="H12" s="7" t="s">
        <v>878</v>
      </c>
      <c r="I12" s="7" t="s">
        <v>878</v>
      </c>
      <c r="J12" s="7" t="s">
        <v>878</v>
      </c>
      <c r="K12" s="7" t="s">
        <v>1201</v>
      </c>
      <c r="L12" s="7" t="s">
        <v>1202</v>
      </c>
    </row>
    <row r="13" spans="1:13" ht="28.8" customHeight="1" x14ac:dyDescent="0.55000000000000004">
      <c r="A13" s="7">
        <v>1</v>
      </c>
      <c r="B13" s="7" t="s">
        <v>1203</v>
      </c>
      <c r="C13" s="7" t="s">
        <v>1204</v>
      </c>
      <c r="D13" s="7" t="s">
        <v>1205</v>
      </c>
      <c r="E13" s="87" t="s">
        <v>1206</v>
      </c>
      <c r="F13" s="87" t="s">
        <v>1207</v>
      </c>
      <c r="G13" s="87" t="s">
        <v>1208</v>
      </c>
      <c r="H13" s="87"/>
      <c r="I13" s="87"/>
      <c r="J13" s="87"/>
      <c r="K13" s="87" t="s">
        <v>1209</v>
      </c>
      <c r="L13" s="87"/>
    </row>
    <row r="14" spans="1:13" ht="28.8" customHeight="1" x14ac:dyDescent="0.55000000000000004">
      <c r="A14" s="7">
        <v>1</v>
      </c>
      <c r="B14" s="7" t="s">
        <v>1210</v>
      </c>
      <c r="C14" s="7" t="s">
        <v>1211</v>
      </c>
      <c r="D14" s="7" t="s">
        <v>1212</v>
      </c>
      <c r="E14" s="87"/>
      <c r="F14" s="87"/>
      <c r="G14" s="87"/>
      <c r="H14" s="87"/>
      <c r="I14" s="87"/>
      <c r="J14" s="87"/>
      <c r="K14" s="87"/>
      <c r="L14" s="87"/>
    </row>
    <row r="15" spans="1:13" ht="28.8" customHeight="1" x14ac:dyDescent="0.55000000000000004">
      <c r="A15" s="7">
        <v>1</v>
      </c>
      <c r="B15" s="7" t="s">
        <v>1213</v>
      </c>
      <c r="C15" s="7" t="s">
        <v>1214</v>
      </c>
      <c r="D15" s="7" t="s">
        <v>1215</v>
      </c>
      <c r="E15" s="87"/>
      <c r="F15" s="7" t="s">
        <v>1216</v>
      </c>
      <c r="G15" s="7"/>
      <c r="H15" s="7" t="s">
        <v>878</v>
      </c>
      <c r="I15" s="7" t="s">
        <v>1217</v>
      </c>
      <c r="J15" s="7" t="s">
        <v>1218</v>
      </c>
      <c r="K15" s="7"/>
      <c r="L15" s="7"/>
    </row>
    <row r="16" spans="1:13" x14ac:dyDescent="0.55000000000000004">
      <c r="A16" s="87">
        <v>1</v>
      </c>
      <c r="B16" s="87" t="s">
        <v>1219</v>
      </c>
      <c r="C16" s="87" t="s">
        <v>1220</v>
      </c>
      <c r="D16" s="87" t="s">
        <v>1221</v>
      </c>
      <c r="E16" s="87" t="s">
        <v>1222</v>
      </c>
      <c r="F16" s="7" t="s">
        <v>1223</v>
      </c>
      <c r="G16" s="7"/>
      <c r="H16" s="7" t="s">
        <v>587</v>
      </c>
      <c r="I16" s="7" t="s">
        <v>587</v>
      </c>
      <c r="J16" s="7" t="s">
        <v>1160</v>
      </c>
      <c r="K16" s="7" t="s">
        <v>1224</v>
      </c>
      <c r="L16" s="7"/>
    </row>
    <row r="17" spans="1:12" ht="15.3" customHeight="1" x14ac:dyDescent="0.55000000000000004">
      <c r="A17" s="87"/>
      <c r="B17" s="87"/>
      <c r="C17" s="87"/>
      <c r="D17" s="87"/>
      <c r="E17" s="87"/>
      <c r="F17" s="7" t="s">
        <v>1225</v>
      </c>
      <c r="G17" s="7"/>
      <c r="H17" s="7" t="s">
        <v>587</v>
      </c>
      <c r="I17" s="7" t="s">
        <v>659</v>
      </c>
      <c r="J17" s="7" t="s">
        <v>659</v>
      </c>
      <c r="K17" s="7" t="s">
        <v>693</v>
      </c>
      <c r="L17" s="7"/>
    </row>
    <row r="18" spans="1:12" ht="28.8" customHeight="1" x14ac:dyDescent="0.55000000000000004">
      <c r="A18" s="7">
        <v>1</v>
      </c>
      <c r="B18" s="7" t="s">
        <v>1226</v>
      </c>
      <c r="C18" s="7" t="s">
        <v>1227</v>
      </c>
      <c r="D18" s="7" t="s">
        <v>1228</v>
      </c>
      <c r="E18" s="87"/>
      <c r="F18" s="7" t="s">
        <v>1229</v>
      </c>
      <c r="G18" s="7" t="s">
        <v>1230</v>
      </c>
      <c r="H18" s="7" t="s">
        <v>587</v>
      </c>
      <c r="I18" s="7" t="s">
        <v>587</v>
      </c>
      <c r="J18" s="7"/>
      <c r="K18" s="7" t="s">
        <v>727</v>
      </c>
      <c r="L18" s="7"/>
    </row>
    <row r="19" spans="1:12" ht="28.8" x14ac:dyDescent="0.55000000000000004">
      <c r="A19" s="7">
        <v>1</v>
      </c>
      <c r="B19" s="7" t="s">
        <v>1231</v>
      </c>
      <c r="C19" s="7" t="s">
        <v>1232</v>
      </c>
      <c r="D19" s="7" t="s">
        <v>1233</v>
      </c>
      <c r="E19" s="87" t="s">
        <v>1234</v>
      </c>
      <c r="F19" s="7" t="s">
        <v>1235</v>
      </c>
      <c r="G19" s="87" t="s">
        <v>1236</v>
      </c>
      <c r="H19" s="7" t="s">
        <v>878</v>
      </c>
      <c r="I19" s="7" t="s">
        <v>912</v>
      </c>
      <c r="J19" s="7" t="s">
        <v>878</v>
      </c>
      <c r="K19" s="7" t="s">
        <v>1237</v>
      </c>
      <c r="L19" s="7"/>
    </row>
    <row r="20" spans="1:12" ht="28.8" customHeight="1" x14ac:dyDescent="0.55000000000000004">
      <c r="A20" s="7">
        <v>1</v>
      </c>
      <c r="B20" s="7" t="s">
        <v>1238</v>
      </c>
      <c r="C20" s="7" t="s">
        <v>1239</v>
      </c>
      <c r="D20" s="7" t="s">
        <v>1240</v>
      </c>
      <c r="E20" s="87"/>
      <c r="F20" s="7" t="s">
        <v>1241</v>
      </c>
      <c r="G20" s="87"/>
      <c r="H20" s="7" t="s">
        <v>587</v>
      </c>
      <c r="I20" s="7" t="s">
        <v>659</v>
      </c>
      <c r="J20" s="7" t="s">
        <v>659</v>
      </c>
      <c r="K20" s="7" t="s">
        <v>693</v>
      </c>
      <c r="L20" s="7"/>
    </row>
    <row r="21" spans="1:12" ht="28.8" customHeight="1" x14ac:dyDescent="0.55000000000000004">
      <c r="A21" s="7">
        <v>1</v>
      </c>
      <c r="B21" s="7" t="s">
        <v>1242</v>
      </c>
      <c r="C21" s="7" t="s">
        <v>1243</v>
      </c>
      <c r="D21" s="7" t="s">
        <v>1244</v>
      </c>
      <c r="E21" s="87"/>
      <c r="F21" s="7" t="s">
        <v>1245</v>
      </c>
      <c r="G21" s="87"/>
      <c r="H21" s="7" t="s">
        <v>673</v>
      </c>
      <c r="I21" s="7" t="s">
        <v>659</v>
      </c>
      <c r="J21" s="7" t="s">
        <v>1160</v>
      </c>
      <c r="K21" s="7" t="s">
        <v>1246</v>
      </c>
      <c r="L21" s="7"/>
    </row>
    <row r="22" spans="1:12" ht="28.8" customHeight="1" x14ac:dyDescent="0.55000000000000004">
      <c r="A22" s="7">
        <v>1</v>
      </c>
      <c r="B22" s="7" t="s">
        <v>1247</v>
      </c>
      <c r="C22" s="7" t="s">
        <v>1248</v>
      </c>
      <c r="D22" s="7" t="s">
        <v>1249</v>
      </c>
      <c r="E22" s="87"/>
      <c r="F22" s="7" t="s">
        <v>1250</v>
      </c>
      <c r="G22" s="87"/>
      <c r="H22" s="7" t="s">
        <v>673</v>
      </c>
      <c r="I22" s="7" t="s">
        <v>1251</v>
      </c>
      <c r="J22" s="7" t="s">
        <v>1184</v>
      </c>
      <c r="K22" s="7"/>
      <c r="L22" s="7"/>
    </row>
    <row r="23" spans="1:12" ht="28.8" customHeight="1" x14ac:dyDescent="0.55000000000000004">
      <c r="A23" s="7">
        <v>1</v>
      </c>
      <c r="B23" s="7" t="s">
        <v>1252</v>
      </c>
      <c r="C23" s="7" t="s">
        <v>1253</v>
      </c>
      <c r="D23" s="7" t="s">
        <v>1254</v>
      </c>
      <c r="E23" s="87"/>
      <c r="F23" s="7" t="s">
        <v>1255</v>
      </c>
      <c r="G23" s="87"/>
      <c r="H23" s="7" t="s">
        <v>673</v>
      </c>
      <c r="I23" s="7" t="s">
        <v>673</v>
      </c>
      <c r="J23" s="7" t="s">
        <v>673</v>
      </c>
      <c r="K23" s="7" t="s">
        <v>1256</v>
      </c>
      <c r="L23" s="7"/>
    </row>
    <row r="24" spans="1:12" ht="28.8" customHeight="1" x14ac:dyDescent="0.55000000000000004">
      <c r="A24" s="7">
        <v>1</v>
      </c>
      <c r="B24" s="7" t="s">
        <v>1257</v>
      </c>
      <c r="C24" s="7" t="s">
        <v>1258</v>
      </c>
      <c r="D24" s="7" t="s">
        <v>1259</v>
      </c>
      <c r="E24" s="87"/>
      <c r="F24" s="7" t="s">
        <v>1260</v>
      </c>
      <c r="G24" s="87"/>
      <c r="H24" s="7" t="s">
        <v>878</v>
      </c>
      <c r="I24" s="7" t="s">
        <v>673</v>
      </c>
      <c r="J24" s="7" t="s">
        <v>878</v>
      </c>
      <c r="K24" s="7"/>
      <c r="L24" s="7"/>
    </row>
    <row r="25" spans="1:12" ht="28.8" customHeight="1" x14ac:dyDescent="0.55000000000000004">
      <c r="A25" s="88">
        <v>1</v>
      </c>
      <c r="B25" s="87" t="s">
        <v>1261</v>
      </c>
      <c r="C25" s="87" t="s">
        <v>1262</v>
      </c>
      <c r="D25" s="87" t="s">
        <v>1263</v>
      </c>
      <c r="E25" s="87"/>
      <c r="F25" s="7" t="s">
        <v>1264</v>
      </c>
      <c r="G25" s="87"/>
      <c r="H25" s="7" t="s">
        <v>680</v>
      </c>
      <c r="I25" s="7" t="s">
        <v>1251</v>
      </c>
      <c r="J25" s="7" t="s">
        <v>1265</v>
      </c>
      <c r="K25" s="7"/>
      <c r="L25" s="7"/>
    </row>
    <row r="26" spans="1:12" ht="28.8" customHeight="1" x14ac:dyDescent="0.55000000000000004">
      <c r="A26" s="89"/>
      <c r="B26" s="87"/>
      <c r="C26" s="87"/>
      <c r="D26" s="87"/>
      <c r="E26" s="87"/>
      <c r="F26" s="7" t="s">
        <v>1266</v>
      </c>
      <c r="G26" s="87"/>
      <c r="H26" s="7" t="s">
        <v>673</v>
      </c>
      <c r="I26" s="7" t="s">
        <v>912</v>
      </c>
      <c r="J26" s="7" t="s">
        <v>1160</v>
      </c>
      <c r="K26" s="7"/>
      <c r="L26" s="7"/>
    </row>
    <row r="27" spans="1:12" ht="28.8" customHeight="1" x14ac:dyDescent="0.55000000000000004">
      <c r="A27" s="88">
        <v>1</v>
      </c>
      <c r="B27" s="87" t="s">
        <v>1267</v>
      </c>
      <c r="C27" s="87" t="s">
        <v>1268</v>
      </c>
      <c r="D27" s="87" t="s">
        <v>1269</v>
      </c>
      <c r="E27" s="87" t="s">
        <v>1270</v>
      </c>
      <c r="F27" s="7" t="s">
        <v>1271</v>
      </c>
      <c r="G27" s="7"/>
      <c r="H27" s="7" t="s">
        <v>878</v>
      </c>
      <c r="I27" s="7" t="s">
        <v>912</v>
      </c>
      <c r="J27" s="7" t="s">
        <v>878</v>
      </c>
      <c r="K27" s="7"/>
      <c r="L27" s="7"/>
    </row>
    <row r="28" spans="1:12" ht="28.8" customHeight="1" x14ac:dyDescent="0.55000000000000004">
      <c r="A28" s="89"/>
      <c r="B28" s="87"/>
      <c r="C28" s="87"/>
      <c r="D28" s="87"/>
      <c r="E28" s="87"/>
      <c r="F28" s="7" t="s">
        <v>1272</v>
      </c>
      <c r="G28" s="7"/>
      <c r="H28" s="7" t="s">
        <v>878</v>
      </c>
      <c r="I28" s="7" t="s">
        <v>1273</v>
      </c>
      <c r="J28" s="7" t="s">
        <v>878</v>
      </c>
      <c r="K28" s="7"/>
      <c r="L28" s="7"/>
    </row>
    <row r="29" spans="1:12" ht="28.8" customHeight="1" x14ac:dyDescent="0.55000000000000004">
      <c r="A29" s="7">
        <v>1</v>
      </c>
      <c r="B29" s="7" t="s">
        <v>1274</v>
      </c>
      <c r="C29" s="7" t="s">
        <v>1275</v>
      </c>
      <c r="D29" s="7" t="s">
        <v>1276</v>
      </c>
      <c r="E29" s="87" t="s">
        <v>1277</v>
      </c>
      <c r="F29" s="7" t="s">
        <v>1278</v>
      </c>
      <c r="G29" s="87" t="s">
        <v>1279</v>
      </c>
      <c r="H29" s="7" t="s">
        <v>673</v>
      </c>
      <c r="I29" s="7" t="s">
        <v>587</v>
      </c>
      <c r="J29" s="7" t="s">
        <v>1160</v>
      </c>
      <c r="K29" s="7" t="s">
        <v>1280</v>
      </c>
      <c r="L29" s="7"/>
    </row>
    <row r="30" spans="1:12" ht="28.8" customHeight="1" x14ac:dyDescent="0.55000000000000004">
      <c r="A30" s="7">
        <v>1</v>
      </c>
      <c r="B30" s="7" t="s">
        <v>1281</v>
      </c>
      <c r="C30" s="7" t="s">
        <v>1282</v>
      </c>
      <c r="D30" s="7" t="s">
        <v>1283</v>
      </c>
      <c r="E30" s="87"/>
      <c r="F30" s="7" t="s">
        <v>1284</v>
      </c>
      <c r="G30" s="87"/>
      <c r="H30" s="7" t="s">
        <v>680</v>
      </c>
      <c r="I30" s="7" t="s">
        <v>659</v>
      </c>
      <c r="J30" s="7" t="s">
        <v>1285</v>
      </c>
      <c r="K30" s="7" t="s">
        <v>1286</v>
      </c>
      <c r="L30" s="7"/>
    </row>
    <row r="31" spans="1:12" ht="28.8" customHeight="1" x14ac:dyDescent="0.55000000000000004">
      <c r="A31" s="87">
        <v>1</v>
      </c>
      <c r="B31" s="87" t="s">
        <v>1287</v>
      </c>
      <c r="C31" s="87" t="s">
        <v>1288</v>
      </c>
      <c r="D31" s="87" t="s">
        <v>1289</v>
      </c>
      <c r="E31" s="87"/>
      <c r="F31" s="7" t="s">
        <v>1290</v>
      </c>
      <c r="G31" s="87"/>
      <c r="H31" s="7" t="s">
        <v>680</v>
      </c>
      <c r="I31" s="7" t="s">
        <v>1291</v>
      </c>
      <c r="J31" s="7" t="s">
        <v>1292</v>
      </c>
      <c r="K31" s="7" t="s">
        <v>1293</v>
      </c>
      <c r="L31" s="7"/>
    </row>
    <row r="32" spans="1:12" ht="28.8" customHeight="1" x14ac:dyDescent="0.55000000000000004">
      <c r="A32" s="87"/>
      <c r="B32" s="87"/>
      <c r="C32" s="87"/>
      <c r="D32" s="87"/>
      <c r="E32" s="87"/>
      <c r="F32" s="7" t="s">
        <v>1294</v>
      </c>
      <c r="G32" s="87"/>
      <c r="H32" s="7" t="s">
        <v>680</v>
      </c>
      <c r="I32" s="7" t="s">
        <v>1292</v>
      </c>
      <c r="J32" s="7" t="s">
        <v>1292</v>
      </c>
      <c r="K32" s="7" t="s">
        <v>1295</v>
      </c>
      <c r="L32" s="7"/>
    </row>
    <row r="33" spans="1:12" ht="28.8" customHeight="1" x14ac:dyDescent="0.55000000000000004">
      <c r="A33" s="88">
        <v>1</v>
      </c>
      <c r="B33" s="87" t="s">
        <v>1296</v>
      </c>
      <c r="C33" s="87" t="s">
        <v>1297</v>
      </c>
      <c r="D33" s="87" t="s">
        <v>1298</v>
      </c>
      <c r="E33" s="87" t="s">
        <v>1299</v>
      </c>
      <c r="F33" s="7" t="s">
        <v>1300</v>
      </c>
      <c r="G33" s="87" t="s">
        <v>1301</v>
      </c>
      <c r="H33" s="7" t="s">
        <v>878</v>
      </c>
      <c r="I33" s="7" t="s">
        <v>587</v>
      </c>
      <c r="J33" s="7" t="s">
        <v>1160</v>
      </c>
      <c r="K33" s="7" t="s">
        <v>1302</v>
      </c>
      <c r="L33" s="7"/>
    </row>
    <row r="34" spans="1:12" ht="28.8" customHeight="1" x14ac:dyDescent="0.55000000000000004">
      <c r="A34" s="89"/>
      <c r="B34" s="87"/>
      <c r="C34" s="87"/>
      <c r="D34" s="87"/>
      <c r="E34" s="87"/>
      <c r="F34" s="7" t="s">
        <v>1303</v>
      </c>
      <c r="G34" s="87"/>
      <c r="H34" s="7" t="s">
        <v>878</v>
      </c>
      <c r="I34" s="7" t="s">
        <v>1304</v>
      </c>
      <c r="J34" s="7" t="s">
        <v>878</v>
      </c>
      <c r="K34" s="7"/>
      <c r="L34" s="7"/>
    </row>
    <row r="35" spans="1:12" ht="28.8" customHeight="1" x14ac:dyDescent="0.55000000000000004">
      <c r="A35" s="7">
        <v>1</v>
      </c>
      <c r="B35" s="7" t="s">
        <v>1305</v>
      </c>
      <c r="C35" s="7" t="s">
        <v>1306</v>
      </c>
      <c r="D35" s="7" t="s">
        <v>1307</v>
      </c>
      <c r="E35" s="87"/>
      <c r="F35" s="7" t="s">
        <v>1308</v>
      </c>
      <c r="G35" s="87"/>
      <c r="H35" s="7" t="s">
        <v>878</v>
      </c>
      <c r="I35" s="7" t="s">
        <v>1309</v>
      </c>
      <c r="J35" s="7" t="s">
        <v>878</v>
      </c>
      <c r="K35" s="7"/>
      <c r="L35" s="7"/>
    </row>
    <row r="36" spans="1:12" ht="28.8" customHeight="1" x14ac:dyDescent="0.55000000000000004">
      <c r="A36" s="7">
        <v>1</v>
      </c>
      <c r="B36" s="7" t="s">
        <v>1310</v>
      </c>
      <c r="C36" s="7" t="s">
        <v>1311</v>
      </c>
      <c r="D36" s="7" t="s">
        <v>1312</v>
      </c>
      <c r="E36" s="87"/>
      <c r="F36" s="7" t="s">
        <v>1313</v>
      </c>
      <c r="G36" s="87"/>
      <c r="H36" s="7" t="s">
        <v>878</v>
      </c>
      <c r="I36" s="7" t="s">
        <v>1314</v>
      </c>
      <c r="J36" s="7" t="s">
        <v>878</v>
      </c>
      <c r="K36" s="7"/>
      <c r="L36" s="7"/>
    </row>
    <row r="37" spans="1:12" ht="28.8" customHeight="1" x14ac:dyDescent="0.55000000000000004">
      <c r="A37" s="88">
        <v>1</v>
      </c>
      <c r="B37" s="88" t="s">
        <v>1315</v>
      </c>
      <c r="C37" s="88" t="s">
        <v>1316</v>
      </c>
      <c r="D37" s="88" t="s">
        <v>1317</v>
      </c>
      <c r="E37" s="88" t="s">
        <v>1318</v>
      </c>
      <c r="F37" s="7" t="s">
        <v>1284</v>
      </c>
      <c r="G37" s="7" t="s">
        <v>1237</v>
      </c>
      <c r="H37" s="7" t="s">
        <v>878</v>
      </c>
      <c r="I37" s="7" t="s">
        <v>912</v>
      </c>
      <c r="J37" s="7" t="s">
        <v>878</v>
      </c>
      <c r="K37" s="7"/>
      <c r="L37" s="7"/>
    </row>
    <row r="38" spans="1:12" ht="28.8" customHeight="1" x14ac:dyDescent="0.55000000000000004">
      <c r="A38" s="89"/>
      <c r="B38" s="89"/>
      <c r="C38" s="89"/>
      <c r="D38" s="89"/>
      <c r="E38" s="89"/>
      <c r="F38" s="7" t="s">
        <v>1319</v>
      </c>
      <c r="G38" s="7" t="s">
        <v>1320</v>
      </c>
      <c r="H38" s="7" t="s">
        <v>878</v>
      </c>
      <c r="I38" s="7" t="s">
        <v>1321</v>
      </c>
      <c r="J38" s="7" t="s">
        <v>878</v>
      </c>
      <c r="K38" s="7"/>
      <c r="L38" s="7"/>
    </row>
    <row r="39" spans="1:12" ht="28.8" customHeight="1" x14ac:dyDescent="0.55000000000000004">
      <c r="A39" s="88">
        <v>1</v>
      </c>
      <c r="B39" s="88" t="s">
        <v>1322</v>
      </c>
      <c r="C39" s="88" t="s">
        <v>1323</v>
      </c>
      <c r="D39" s="88" t="s">
        <v>1324</v>
      </c>
      <c r="E39" s="88" t="s">
        <v>1325</v>
      </c>
      <c r="F39" s="7" t="s">
        <v>1326</v>
      </c>
      <c r="G39" s="7" t="s">
        <v>1327</v>
      </c>
      <c r="H39" s="7" t="s">
        <v>673</v>
      </c>
      <c r="I39" s="7" t="s">
        <v>1328</v>
      </c>
      <c r="J39" s="7" t="s">
        <v>1329</v>
      </c>
      <c r="K39" s="7"/>
      <c r="L39" s="7"/>
    </row>
    <row r="40" spans="1:12" ht="28.8" customHeight="1" x14ac:dyDescent="0.55000000000000004">
      <c r="A40" s="89"/>
      <c r="B40" s="89"/>
      <c r="C40" s="89"/>
      <c r="D40" s="89"/>
      <c r="E40" s="89"/>
      <c r="F40" s="7" t="s">
        <v>1330</v>
      </c>
      <c r="G40" s="7" t="s">
        <v>1331</v>
      </c>
      <c r="H40" s="7" t="s">
        <v>673</v>
      </c>
      <c r="I40" s="7" t="s">
        <v>1332</v>
      </c>
      <c r="J40" s="7" t="s">
        <v>1251</v>
      </c>
      <c r="K40" s="7"/>
      <c r="L40" s="7"/>
    </row>
    <row r="41" spans="1:12" ht="28.8" customHeight="1" x14ac:dyDescent="0.55000000000000004">
      <c r="A41" s="7">
        <v>1</v>
      </c>
      <c r="B41" s="83" t="s">
        <v>1333</v>
      </c>
      <c r="C41" s="83" t="s">
        <v>1334</v>
      </c>
      <c r="D41" s="83" t="s">
        <v>1335</v>
      </c>
      <c r="E41" s="88" t="s">
        <v>1336</v>
      </c>
      <c r="F41" s="7" t="s">
        <v>1337</v>
      </c>
      <c r="G41" s="7" t="s">
        <v>1338</v>
      </c>
      <c r="H41" s="7" t="s">
        <v>878</v>
      </c>
      <c r="I41" s="7" t="s">
        <v>912</v>
      </c>
      <c r="J41" s="7" t="s">
        <v>878</v>
      </c>
      <c r="K41" s="7" t="s">
        <v>1237</v>
      </c>
      <c r="L41" s="7"/>
    </row>
    <row r="42" spans="1:12" ht="28.8" customHeight="1" x14ac:dyDescent="0.55000000000000004">
      <c r="A42" s="7">
        <v>1</v>
      </c>
      <c r="B42" s="83" t="s">
        <v>1339</v>
      </c>
      <c r="C42" s="83" t="s">
        <v>1340</v>
      </c>
      <c r="D42" s="83" t="s">
        <v>1341</v>
      </c>
      <c r="E42" s="90"/>
      <c r="F42" s="7" t="s">
        <v>1342</v>
      </c>
      <c r="G42" s="7" t="s">
        <v>1343</v>
      </c>
      <c r="H42" s="7" t="s">
        <v>878</v>
      </c>
      <c r="I42" s="7" t="s">
        <v>1344</v>
      </c>
      <c r="J42" s="7" t="s">
        <v>878</v>
      </c>
      <c r="K42" s="7"/>
      <c r="L42" s="7"/>
    </row>
    <row r="43" spans="1:12" ht="28.8" customHeight="1" x14ac:dyDescent="0.55000000000000004">
      <c r="A43" s="88">
        <v>1</v>
      </c>
      <c r="B43" s="88" t="s">
        <v>1345</v>
      </c>
      <c r="C43" s="88" t="s">
        <v>1346</v>
      </c>
      <c r="D43" s="88" t="s">
        <v>1347</v>
      </c>
      <c r="E43" s="90"/>
      <c r="F43" s="7" t="s">
        <v>1348</v>
      </c>
      <c r="G43" s="7" t="s">
        <v>1349</v>
      </c>
      <c r="H43" s="7" t="s">
        <v>878</v>
      </c>
      <c r="I43" s="7" t="s">
        <v>1350</v>
      </c>
      <c r="J43" s="7" t="s">
        <v>878</v>
      </c>
      <c r="K43" s="7"/>
      <c r="L43" s="7"/>
    </row>
    <row r="44" spans="1:12" ht="28.8" customHeight="1" x14ac:dyDescent="0.55000000000000004">
      <c r="A44" s="89"/>
      <c r="B44" s="89"/>
      <c r="C44" s="89"/>
      <c r="D44" s="89"/>
      <c r="E44" s="89"/>
      <c r="F44" s="7" t="s">
        <v>1351</v>
      </c>
      <c r="G44" s="7" t="s">
        <v>1352</v>
      </c>
      <c r="H44" s="7" t="s">
        <v>878</v>
      </c>
      <c r="I44" s="7"/>
      <c r="J44" s="7"/>
      <c r="K44" s="7"/>
      <c r="L44" s="7"/>
    </row>
    <row r="45" spans="1:12" ht="28.8" customHeight="1" x14ac:dyDescent="0.55000000000000004">
      <c r="A45" s="7">
        <v>1</v>
      </c>
      <c r="B45" s="83" t="s">
        <v>1353</v>
      </c>
      <c r="C45" s="83" t="s">
        <v>1354</v>
      </c>
      <c r="D45" s="83" t="s">
        <v>1355</v>
      </c>
      <c r="E45" s="88" t="s">
        <v>1356</v>
      </c>
      <c r="F45" s="88" t="s">
        <v>1357</v>
      </c>
      <c r="G45" s="81" t="s">
        <v>1358</v>
      </c>
      <c r="H45" s="7" t="s">
        <v>878</v>
      </c>
      <c r="I45" s="7" t="s">
        <v>912</v>
      </c>
      <c r="J45" s="7" t="s">
        <v>878</v>
      </c>
      <c r="K45" s="7"/>
      <c r="L45" s="7"/>
    </row>
    <row r="46" spans="1:12" ht="28.8" customHeight="1" x14ac:dyDescent="0.55000000000000004">
      <c r="A46" s="88">
        <v>1</v>
      </c>
      <c r="B46" s="88" t="s">
        <v>1359</v>
      </c>
      <c r="C46" s="88" t="s">
        <v>1360</v>
      </c>
      <c r="D46" s="88" t="s">
        <v>1361</v>
      </c>
      <c r="E46" s="90"/>
      <c r="F46" s="90"/>
      <c r="G46" s="82" t="s">
        <v>1362</v>
      </c>
      <c r="H46" s="7"/>
      <c r="I46" s="7"/>
      <c r="J46" s="7"/>
      <c r="K46" s="7"/>
      <c r="L46" s="7"/>
    </row>
    <row r="47" spans="1:12" ht="28.8" customHeight="1" x14ac:dyDescent="0.55000000000000004">
      <c r="A47" s="89"/>
      <c r="B47" s="89"/>
      <c r="C47" s="89"/>
      <c r="D47" s="89"/>
      <c r="E47" s="90"/>
      <c r="F47" s="90"/>
      <c r="G47" s="82" t="s">
        <v>1363</v>
      </c>
      <c r="H47" s="7" t="s">
        <v>1364</v>
      </c>
      <c r="I47" s="7" t="s">
        <v>1329</v>
      </c>
      <c r="J47" s="7" t="s">
        <v>1160</v>
      </c>
      <c r="K47" s="7" t="s">
        <v>1365</v>
      </c>
      <c r="L47" s="7"/>
    </row>
    <row r="48" spans="1:12" ht="28.8" customHeight="1" x14ac:dyDescent="0.55000000000000004">
      <c r="A48" s="7">
        <v>1</v>
      </c>
      <c r="B48" s="83" t="s">
        <v>1366</v>
      </c>
      <c r="C48" s="83" t="s">
        <v>1367</v>
      </c>
      <c r="D48" s="83" t="s">
        <v>1368</v>
      </c>
      <c r="E48" s="90"/>
      <c r="F48" s="90"/>
      <c r="G48" s="82" t="s">
        <v>1369</v>
      </c>
      <c r="H48" s="7" t="s">
        <v>878</v>
      </c>
      <c r="I48" s="7" t="s">
        <v>1169</v>
      </c>
      <c r="J48" s="7" t="s">
        <v>1169</v>
      </c>
      <c r="K48" s="7"/>
      <c r="L48" s="7"/>
    </row>
    <row r="49" spans="1:12" ht="28.8" customHeight="1" x14ac:dyDescent="0.55000000000000004">
      <c r="A49" s="7">
        <v>1</v>
      </c>
      <c r="B49" s="83" t="s">
        <v>1370</v>
      </c>
      <c r="C49" s="83" t="s">
        <v>1371</v>
      </c>
      <c r="D49" s="83" t="s">
        <v>1372</v>
      </c>
      <c r="E49" s="90"/>
      <c r="F49" s="90"/>
      <c r="G49" s="82" t="s">
        <v>1373</v>
      </c>
      <c r="H49" s="7" t="s">
        <v>673</v>
      </c>
      <c r="I49" s="7" t="s">
        <v>912</v>
      </c>
      <c r="J49" s="7" t="s">
        <v>1374</v>
      </c>
      <c r="K49" s="7" t="s">
        <v>1375</v>
      </c>
      <c r="L49" s="7"/>
    </row>
    <row r="50" spans="1:12" ht="28.8" customHeight="1" x14ac:dyDescent="0.55000000000000004">
      <c r="A50" s="7">
        <v>1</v>
      </c>
      <c r="B50" s="83" t="s">
        <v>1376</v>
      </c>
      <c r="C50" s="83" t="s">
        <v>1377</v>
      </c>
      <c r="D50" s="83" t="s">
        <v>1378</v>
      </c>
      <c r="E50" s="89"/>
      <c r="F50" s="89"/>
      <c r="G50" s="83" t="s">
        <v>1379</v>
      </c>
      <c r="H50" s="7" t="s">
        <v>878</v>
      </c>
      <c r="I50" s="7" t="s">
        <v>1169</v>
      </c>
      <c r="J50" s="7" t="s">
        <v>878</v>
      </c>
      <c r="K50" s="7"/>
      <c r="L50" s="7"/>
    </row>
    <row r="51" spans="1:12" ht="28.8" customHeight="1" x14ac:dyDescent="0.55000000000000004">
      <c r="A51" s="88">
        <v>1</v>
      </c>
      <c r="B51" s="88" t="s">
        <v>1380</v>
      </c>
      <c r="C51" s="88" t="s">
        <v>1381</v>
      </c>
      <c r="D51" s="88" t="s">
        <v>1382</v>
      </c>
      <c r="E51" s="88" t="s">
        <v>1383</v>
      </c>
      <c r="F51" s="83" t="s">
        <v>1278</v>
      </c>
      <c r="G51" s="83" t="s">
        <v>1384</v>
      </c>
      <c r="H51" s="7" t="s">
        <v>878</v>
      </c>
      <c r="I51" s="7" t="s">
        <v>587</v>
      </c>
      <c r="J51" s="7" t="s">
        <v>878</v>
      </c>
      <c r="K51" s="7"/>
      <c r="L51" s="7"/>
    </row>
    <row r="52" spans="1:12" ht="28.8" customHeight="1" x14ac:dyDescent="0.55000000000000004">
      <c r="A52" s="89"/>
      <c r="B52" s="89"/>
      <c r="C52" s="89"/>
      <c r="D52" s="89"/>
      <c r="E52" s="89"/>
      <c r="F52" s="83" t="s">
        <v>1385</v>
      </c>
      <c r="G52" s="83" t="s">
        <v>1386</v>
      </c>
      <c r="H52" s="7" t="s">
        <v>741</v>
      </c>
      <c r="I52" s="7" t="s">
        <v>1387</v>
      </c>
      <c r="J52" s="7" t="s">
        <v>741</v>
      </c>
      <c r="K52" s="7"/>
      <c r="L52" s="7"/>
    </row>
    <row r="53" spans="1:12" ht="28.8" customHeight="1" x14ac:dyDescent="0.55000000000000004">
      <c r="A53" s="88">
        <v>1</v>
      </c>
      <c r="B53" s="88" t="s">
        <v>1388</v>
      </c>
      <c r="C53" s="88" t="s">
        <v>1389</v>
      </c>
      <c r="D53" s="88" t="s">
        <v>1390</v>
      </c>
      <c r="E53" s="88" t="s">
        <v>1391</v>
      </c>
      <c r="F53" s="83" t="s">
        <v>1392</v>
      </c>
      <c r="G53" s="83" t="s">
        <v>1393</v>
      </c>
      <c r="H53" s="7" t="s">
        <v>587</v>
      </c>
      <c r="I53" s="7" t="s">
        <v>587</v>
      </c>
      <c r="J53" s="7" t="s">
        <v>1160</v>
      </c>
      <c r="K53" s="7" t="s">
        <v>808</v>
      </c>
      <c r="L53" s="7"/>
    </row>
    <row r="54" spans="1:12" ht="28.8" customHeight="1" x14ac:dyDescent="0.55000000000000004">
      <c r="A54" s="89"/>
      <c r="B54" s="89"/>
      <c r="C54" s="89"/>
      <c r="D54" s="89"/>
      <c r="E54" s="89"/>
      <c r="F54" s="83" t="s">
        <v>1394</v>
      </c>
      <c r="G54" s="83" t="s">
        <v>1395</v>
      </c>
      <c r="H54" s="7" t="s">
        <v>587</v>
      </c>
      <c r="I54" s="7" t="s">
        <v>1169</v>
      </c>
      <c r="J54" s="7" t="s">
        <v>1169</v>
      </c>
      <c r="K54" s="7" t="s">
        <v>693</v>
      </c>
      <c r="L54" s="7"/>
    </row>
    <row r="55" spans="1:12" ht="28.8" customHeight="1" x14ac:dyDescent="0.55000000000000004">
      <c r="A55" s="88">
        <v>1</v>
      </c>
      <c r="B55" s="88" t="s">
        <v>1396</v>
      </c>
      <c r="C55" s="88" t="s">
        <v>1397</v>
      </c>
      <c r="D55" s="88" t="s">
        <v>1398</v>
      </c>
      <c r="E55" s="88" t="s">
        <v>1399</v>
      </c>
      <c r="F55" s="83" t="s">
        <v>1400</v>
      </c>
      <c r="G55" s="83" t="s">
        <v>1401</v>
      </c>
      <c r="H55" s="7"/>
      <c r="I55" s="7" t="s">
        <v>587</v>
      </c>
      <c r="J55" s="7" t="s">
        <v>1160</v>
      </c>
      <c r="K55" s="7" t="s">
        <v>808</v>
      </c>
      <c r="L55" s="7"/>
    </row>
    <row r="56" spans="1:12" ht="28.8" customHeight="1" x14ac:dyDescent="0.55000000000000004">
      <c r="A56" s="89"/>
      <c r="B56" s="89"/>
      <c r="C56" s="89"/>
      <c r="D56" s="89"/>
      <c r="E56" s="90"/>
      <c r="F56" s="83" t="s">
        <v>1402</v>
      </c>
      <c r="G56" s="83" t="s">
        <v>1403</v>
      </c>
      <c r="H56" s="7" t="s">
        <v>878</v>
      </c>
      <c r="I56" s="7" t="s">
        <v>587</v>
      </c>
      <c r="J56" s="7"/>
      <c r="K56" s="7" t="s">
        <v>1404</v>
      </c>
      <c r="L56" s="7"/>
    </row>
    <row r="57" spans="1:12" ht="28.8" customHeight="1" x14ac:dyDescent="0.55000000000000004">
      <c r="A57" s="7">
        <v>1</v>
      </c>
      <c r="B57" s="83" t="s">
        <v>1405</v>
      </c>
      <c r="C57" s="83" t="s">
        <v>1406</v>
      </c>
      <c r="D57" s="83" t="s">
        <v>1407</v>
      </c>
      <c r="E57" s="90"/>
      <c r="F57" s="83" t="s">
        <v>1408</v>
      </c>
      <c r="G57" s="83" t="s">
        <v>1409</v>
      </c>
      <c r="H57" s="7"/>
      <c r="I57" s="7" t="s">
        <v>1169</v>
      </c>
      <c r="J57" s="7" t="s">
        <v>1169</v>
      </c>
      <c r="K57" s="7" t="s">
        <v>693</v>
      </c>
      <c r="L57" s="7"/>
    </row>
    <row r="58" spans="1:12" ht="28.8" customHeight="1" x14ac:dyDescent="0.55000000000000004">
      <c r="A58" s="7">
        <v>1</v>
      </c>
      <c r="B58" s="83" t="s">
        <v>1410</v>
      </c>
      <c r="C58" s="83" t="s">
        <v>1411</v>
      </c>
      <c r="D58" s="83" t="s">
        <v>1412</v>
      </c>
      <c r="E58" s="90"/>
      <c r="F58" s="83" t="s">
        <v>1413</v>
      </c>
      <c r="G58" s="83" t="s">
        <v>1414</v>
      </c>
      <c r="H58" s="7" t="s">
        <v>878</v>
      </c>
      <c r="I58" s="7" t="s">
        <v>878</v>
      </c>
      <c r="J58" s="7" t="s">
        <v>878</v>
      </c>
      <c r="K58" s="7" t="s">
        <v>1415</v>
      </c>
      <c r="L58" s="7"/>
    </row>
    <row r="59" spans="1:12" ht="28.8" customHeight="1" x14ac:dyDescent="0.55000000000000004">
      <c r="A59" s="7">
        <v>1</v>
      </c>
      <c r="B59" s="83" t="s">
        <v>1416</v>
      </c>
      <c r="C59" s="83" t="s">
        <v>1417</v>
      </c>
      <c r="D59" s="83" t="s">
        <v>1418</v>
      </c>
      <c r="E59" s="90"/>
      <c r="F59" s="83" t="s">
        <v>1294</v>
      </c>
      <c r="G59" s="83" t="s">
        <v>1419</v>
      </c>
      <c r="H59" s="7" t="s">
        <v>878</v>
      </c>
      <c r="I59" s="7" t="s">
        <v>912</v>
      </c>
      <c r="J59" s="7" t="s">
        <v>878</v>
      </c>
      <c r="K59" s="7" t="s">
        <v>1237</v>
      </c>
      <c r="L59" s="7"/>
    </row>
    <row r="60" spans="1:12" ht="28.8" customHeight="1" x14ac:dyDescent="0.55000000000000004">
      <c r="A60" s="7">
        <v>1</v>
      </c>
      <c r="B60" s="83" t="s">
        <v>1420</v>
      </c>
      <c r="C60" s="83" t="s">
        <v>1421</v>
      </c>
      <c r="D60" s="83" t="s">
        <v>1422</v>
      </c>
      <c r="E60" s="90"/>
      <c r="F60" s="83" t="s">
        <v>1423</v>
      </c>
      <c r="G60" s="83" t="s">
        <v>1424</v>
      </c>
      <c r="H60" s="7" t="s">
        <v>1292</v>
      </c>
      <c r="I60" s="7" t="s">
        <v>1425</v>
      </c>
      <c r="J60" s="7" t="s">
        <v>741</v>
      </c>
      <c r="K60" s="7" t="s">
        <v>1426</v>
      </c>
      <c r="L60" s="7"/>
    </row>
    <row r="61" spans="1:12" ht="28.8" customHeight="1" x14ac:dyDescent="0.55000000000000004">
      <c r="A61" s="7">
        <v>1</v>
      </c>
      <c r="B61" s="83" t="s">
        <v>1427</v>
      </c>
      <c r="C61" s="83" t="s">
        <v>1428</v>
      </c>
      <c r="D61" s="83" t="s">
        <v>1429</v>
      </c>
      <c r="E61" s="89"/>
      <c r="F61" s="83" t="s">
        <v>1408</v>
      </c>
      <c r="G61" s="83" t="s">
        <v>1430</v>
      </c>
      <c r="H61" s="7" t="s">
        <v>1292</v>
      </c>
      <c r="I61" s="7" t="s">
        <v>1431</v>
      </c>
      <c r="J61" s="7" t="s">
        <v>741</v>
      </c>
      <c r="K61" s="7" t="s">
        <v>1432</v>
      </c>
      <c r="L61" s="7"/>
    </row>
    <row r="62" spans="1:12" ht="28.8" customHeight="1" x14ac:dyDescent="0.55000000000000004">
      <c r="A62" s="88">
        <v>1</v>
      </c>
      <c r="B62" s="88" t="s">
        <v>1433</v>
      </c>
      <c r="C62" s="88" t="s">
        <v>1434</v>
      </c>
      <c r="D62" s="88" t="s">
        <v>1435</v>
      </c>
      <c r="E62" s="88" t="s">
        <v>1436</v>
      </c>
      <c r="F62" s="83" t="s">
        <v>1437</v>
      </c>
      <c r="G62" s="83" t="s">
        <v>1438</v>
      </c>
      <c r="H62" s="7" t="s">
        <v>878</v>
      </c>
      <c r="I62" s="7" t="s">
        <v>912</v>
      </c>
      <c r="J62" s="7" t="s">
        <v>878</v>
      </c>
      <c r="K62" s="7" t="s">
        <v>1237</v>
      </c>
      <c r="L62" s="7"/>
    </row>
    <row r="63" spans="1:12" ht="28.8" customHeight="1" x14ac:dyDescent="0.55000000000000004">
      <c r="A63" s="89"/>
      <c r="B63" s="89"/>
      <c r="C63" s="89"/>
      <c r="D63" s="89"/>
      <c r="E63" s="89"/>
      <c r="F63" s="83" t="s">
        <v>1439</v>
      </c>
      <c r="G63" s="83" t="s">
        <v>1440</v>
      </c>
      <c r="H63" s="7" t="s">
        <v>878</v>
      </c>
      <c r="I63" s="7" t="s">
        <v>1441</v>
      </c>
      <c r="J63" s="7" t="s">
        <v>878</v>
      </c>
      <c r="K63" s="7" t="s">
        <v>1442</v>
      </c>
      <c r="L63" s="7"/>
    </row>
    <row r="64" spans="1:12" ht="28.8" customHeight="1" x14ac:dyDescent="0.55000000000000004">
      <c r="A64" s="88">
        <v>1</v>
      </c>
      <c r="B64" s="88" t="s">
        <v>1443</v>
      </c>
      <c r="C64" s="88" t="s">
        <v>1444</v>
      </c>
      <c r="D64" s="88" t="s">
        <v>1445</v>
      </c>
      <c r="E64" s="88" t="s">
        <v>1446</v>
      </c>
      <c r="F64" s="83" t="s">
        <v>1447</v>
      </c>
      <c r="G64" s="7" t="s">
        <v>1448</v>
      </c>
      <c r="H64" s="7"/>
      <c r="I64" s="7" t="s">
        <v>1329</v>
      </c>
      <c r="J64" s="7" t="s">
        <v>1160</v>
      </c>
      <c r="K64" s="7" t="s">
        <v>1449</v>
      </c>
      <c r="L64" s="7"/>
    </row>
    <row r="65" spans="1:12" ht="28.8" customHeight="1" x14ac:dyDescent="0.55000000000000004">
      <c r="A65" s="89"/>
      <c r="B65" s="89"/>
      <c r="C65" s="89"/>
      <c r="D65" s="89"/>
      <c r="E65" s="89"/>
      <c r="F65" s="83" t="s">
        <v>1447</v>
      </c>
      <c r="G65" s="7" t="s">
        <v>1450</v>
      </c>
      <c r="H65" s="7"/>
      <c r="I65" s="7" t="s">
        <v>1329</v>
      </c>
      <c r="J65" s="7" t="s">
        <v>1160</v>
      </c>
      <c r="K65" s="7" t="s">
        <v>1451</v>
      </c>
      <c r="L65" s="7"/>
    </row>
    <row r="66" spans="1:12" ht="28.8" customHeight="1" x14ac:dyDescent="0.55000000000000004">
      <c r="A66" s="88">
        <v>1</v>
      </c>
      <c r="B66" s="88" t="s">
        <v>1452</v>
      </c>
      <c r="C66" s="88" t="s">
        <v>1453</v>
      </c>
      <c r="D66" s="88" t="s">
        <v>1454</v>
      </c>
      <c r="E66" s="88" t="s">
        <v>1455</v>
      </c>
      <c r="F66" s="83" t="s">
        <v>1456</v>
      </c>
      <c r="G66" s="7" t="s">
        <v>1457</v>
      </c>
      <c r="H66" s="7" t="s">
        <v>912</v>
      </c>
      <c r="I66" s="7" t="s">
        <v>1458</v>
      </c>
      <c r="J66" s="7" t="s">
        <v>1458</v>
      </c>
      <c r="K66" s="7"/>
      <c r="L66" s="7"/>
    </row>
    <row r="67" spans="1:12" ht="28.8" customHeight="1" x14ac:dyDescent="0.55000000000000004">
      <c r="A67" s="89"/>
      <c r="B67" s="89"/>
      <c r="C67" s="89"/>
      <c r="D67" s="89"/>
      <c r="E67" s="90"/>
      <c r="F67" s="83" t="s">
        <v>1459</v>
      </c>
      <c r="G67" s="7" t="s">
        <v>1460</v>
      </c>
      <c r="H67" s="7" t="s">
        <v>673</v>
      </c>
      <c r="I67" s="7" t="s">
        <v>1461</v>
      </c>
      <c r="J67" s="7" t="s">
        <v>1160</v>
      </c>
      <c r="K67" s="7"/>
      <c r="L67" s="7"/>
    </row>
    <row r="68" spans="1:12" ht="28.8" customHeight="1" x14ac:dyDescent="0.55000000000000004">
      <c r="A68" s="7">
        <v>1</v>
      </c>
      <c r="B68" s="83" t="s">
        <v>1462</v>
      </c>
      <c r="C68" s="83" t="s">
        <v>1463</v>
      </c>
      <c r="D68" s="7" t="s">
        <v>1464</v>
      </c>
      <c r="E68" s="89"/>
      <c r="F68" s="83" t="s">
        <v>1465</v>
      </c>
      <c r="G68" s="7" t="s">
        <v>1466</v>
      </c>
      <c r="H68" s="7" t="s">
        <v>1182</v>
      </c>
      <c r="I68" s="7" t="s">
        <v>1467</v>
      </c>
      <c r="J68" s="7" t="s">
        <v>741</v>
      </c>
      <c r="K68" s="7"/>
      <c r="L68" s="7"/>
    </row>
    <row r="69" spans="1:12" ht="28.8" customHeight="1" x14ac:dyDescent="0.55000000000000004">
      <c r="A69" s="88">
        <v>1</v>
      </c>
      <c r="B69" s="88" t="s">
        <v>1468</v>
      </c>
      <c r="C69" s="88" t="s">
        <v>1469</v>
      </c>
      <c r="D69" s="88" t="s">
        <v>1470</v>
      </c>
      <c r="E69" s="88" t="s">
        <v>1471</v>
      </c>
      <c r="F69" s="83" t="s">
        <v>1472</v>
      </c>
      <c r="G69" s="7" t="s">
        <v>1473</v>
      </c>
      <c r="H69" s="7" t="s">
        <v>1474</v>
      </c>
      <c r="I69" s="7" t="s">
        <v>587</v>
      </c>
      <c r="J69" s="7" t="s">
        <v>1160</v>
      </c>
      <c r="K69" s="7"/>
      <c r="L69" s="7"/>
    </row>
    <row r="70" spans="1:12" ht="28.8" customHeight="1" x14ac:dyDescent="0.55000000000000004">
      <c r="A70" s="89"/>
      <c r="B70" s="89"/>
      <c r="C70" s="89"/>
      <c r="D70" s="89"/>
      <c r="E70" s="90"/>
      <c r="F70" s="83" t="s">
        <v>1472</v>
      </c>
      <c r="G70" s="7" t="s">
        <v>1475</v>
      </c>
      <c r="H70" s="7" t="s">
        <v>587</v>
      </c>
      <c r="I70" s="7" t="s">
        <v>1169</v>
      </c>
      <c r="J70" s="7" t="s">
        <v>1169</v>
      </c>
      <c r="K70" s="7"/>
      <c r="L70" s="7"/>
    </row>
    <row r="71" spans="1:12" ht="28.8" customHeight="1" x14ac:dyDescent="0.55000000000000004">
      <c r="A71" s="7">
        <v>1</v>
      </c>
      <c r="B71" s="83" t="s">
        <v>1476</v>
      </c>
      <c r="C71" s="83" t="s">
        <v>1477</v>
      </c>
      <c r="D71" s="7" t="s">
        <v>1478</v>
      </c>
      <c r="E71" s="90"/>
      <c r="F71" s="83" t="s">
        <v>1472</v>
      </c>
      <c r="G71" s="7" t="s">
        <v>1479</v>
      </c>
      <c r="H71" s="7" t="s">
        <v>1474</v>
      </c>
      <c r="I71" s="7" t="s">
        <v>1169</v>
      </c>
      <c r="J71" s="7" t="s">
        <v>1160</v>
      </c>
      <c r="K71" s="7"/>
      <c r="L71" s="7"/>
    </row>
    <row r="72" spans="1:12" ht="28.8" customHeight="1" x14ac:dyDescent="0.55000000000000004">
      <c r="A72" s="7">
        <v>1</v>
      </c>
      <c r="B72" s="83" t="s">
        <v>1480</v>
      </c>
      <c r="C72" s="83" t="s">
        <v>1481</v>
      </c>
      <c r="D72" s="7" t="s">
        <v>1482</v>
      </c>
      <c r="E72" s="89"/>
      <c r="F72" s="83" t="s">
        <v>1472</v>
      </c>
      <c r="G72" s="7" t="s">
        <v>1483</v>
      </c>
      <c r="H72" s="7" t="s">
        <v>587</v>
      </c>
      <c r="I72" s="7" t="s">
        <v>587</v>
      </c>
      <c r="J72" s="7" t="s">
        <v>1160</v>
      </c>
      <c r="K72" s="7"/>
      <c r="L72" s="7"/>
    </row>
    <row r="73" spans="1:12" ht="28.8" customHeight="1" x14ac:dyDescent="0.55000000000000004">
      <c r="A73" s="88">
        <v>1</v>
      </c>
      <c r="B73" s="88" t="s">
        <v>1484</v>
      </c>
      <c r="C73" s="88" t="s">
        <v>1485</v>
      </c>
      <c r="D73" s="88" t="s">
        <v>1486</v>
      </c>
      <c r="E73" s="88" t="s">
        <v>1487</v>
      </c>
      <c r="F73" s="83" t="s">
        <v>1278</v>
      </c>
      <c r="G73" s="7" t="s">
        <v>1488</v>
      </c>
      <c r="H73" s="7" t="s">
        <v>1169</v>
      </c>
      <c r="I73" s="7" t="s">
        <v>1169</v>
      </c>
      <c r="J73" s="7" t="s">
        <v>1169</v>
      </c>
      <c r="K73" s="7"/>
      <c r="L73" s="7"/>
    </row>
    <row r="74" spans="1:12" ht="28.8" customHeight="1" x14ac:dyDescent="0.55000000000000004">
      <c r="A74" s="89"/>
      <c r="B74" s="89"/>
      <c r="C74" s="89"/>
      <c r="D74" s="89"/>
      <c r="E74" s="89"/>
      <c r="F74" s="83" t="s">
        <v>1278</v>
      </c>
      <c r="G74" s="7" t="s">
        <v>1489</v>
      </c>
      <c r="H74" s="7" t="s">
        <v>912</v>
      </c>
      <c r="I74" s="7" t="s">
        <v>1490</v>
      </c>
      <c r="J74" s="7" t="s">
        <v>912</v>
      </c>
      <c r="K74" s="7"/>
      <c r="L74" s="7"/>
    </row>
    <row r="75" spans="1:12" ht="28.8" customHeight="1" x14ac:dyDescent="0.55000000000000004">
      <c r="A75" s="88">
        <v>1</v>
      </c>
      <c r="B75" s="88" t="s">
        <v>1491</v>
      </c>
      <c r="C75" s="88" t="s">
        <v>1492</v>
      </c>
      <c r="D75" s="88" t="s">
        <v>1493</v>
      </c>
      <c r="E75" s="88" t="s">
        <v>1494</v>
      </c>
      <c r="F75" s="83" t="s">
        <v>1495</v>
      </c>
      <c r="G75" s="7" t="s">
        <v>1496</v>
      </c>
      <c r="H75" s="7"/>
      <c r="I75" s="7" t="s">
        <v>587</v>
      </c>
      <c r="J75" s="7" t="s">
        <v>1160</v>
      </c>
      <c r="K75" s="7"/>
      <c r="L75" s="7"/>
    </row>
    <row r="76" spans="1:12" ht="28.8" customHeight="1" x14ac:dyDescent="0.55000000000000004">
      <c r="A76" s="89"/>
      <c r="B76" s="89"/>
      <c r="C76" s="89"/>
      <c r="D76" s="89"/>
      <c r="E76" s="89"/>
      <c r="F76" s="83" t="s">
        <v>1497</v>
      </c>
      <c r="G76" s="7" t="s">
        <v>1498</v>
      </c>
      <c r="H76" s="7"/>
      <c r="I76" s="7" t="s">
        <v>1169</v>
      </c>
      <c r="J76" s="7"/>
      <c r="K76" s="7"/>
      <c r="L76" s="7"/>
    </row>
    <row r="77" spans="1:12" ht="28.8" customHeight="1" x14ac:dyDescent="0.55000000000000004">
      <c r="A77" s="88">
        <v>1</v>
      </c>
      <c r="B77" s="88" t="s">
        <v>1499</v>
      </c>
      <c r="C77" s="88" t="s">
        <v>1500</v>
      </c>
      <c r="D77" s="88" t="s">
        <v>1501</v>
      </c>
      <c r="E77" s="88" t="s">
        <v>1502</v>
      </c>
      <c r="F77" s="83" t="s">
        <v>1503</v>
      </c>
      <c r="G77" s="7" t="s">
        <v>1504</v>
      </c>
      <c r="H77" s="7" t="s">
        <v>673</v>
      </c>
      <c r="I77" s="7" t="s">
        <v>587</v>
      </c>
      <c r="J77" s="7" t="s">
        <v>1160</v>
      </c>
      <c r="K77" s="7"/>
      <c r="L77" s="7"/>
    </row>
    <row r="78" spans="1:12" ht="28.8" customHeight="1" x14ac:dyDescent="0.55000000000000004">
      <c r="A78" s="89"/>
      <c r="B78" s="89"/>
      <c r="C78" s="89"/>
      <c r="D78" s="89"/>
      <c r="E78" s="89"/>
      <c r="F78" s="83" t="s">
        <v>1503</v>
      </c>
      <c r="G78" s="7" t="s">
        <v>1505</v>
      </c>
      <c r="H78" s="7" t="s">
        <v>673</v>
      </c>
      <c r="I78" s="7" t="s">
        <v>673</v>
      </c>
      <c r="J78" s="7" t="s">
        <v>1169</v>
      </c>
      <c r="K78" s="7"/>
      <c r="L78" s="7"/>
    </row>
    <row r="79" spans="1:12" ht="28.8" customHeight="1" x14ac:dyDescent="0.55000000000000004">
      <c r="A79" s="88">
        <v>1</v>
      </c>
      <c r="B79" s="88" t="s">
        <v>1506</v>
      </c>
      <c r="C79" s="88" t="s">
        <v>1507</v>
      </c>
      <c r="D79" s="88" t="s">
        <v>1508</v>
      </c>
      <c r="E79" s="88" t="s">
        <v>1509</v>
      </c>
      <c r="F79" s="83" t="s">
        <v>1510</v>
      </c>
      <c r="G79" s="7" t="s">
        <v>1511</v>
      </c>
      <c r="H79" s="7" t="s">
        <v>912</v>
      </c>
      <c r="I79" s="7" t="s">
        <v>1512</v>
      </c>
      <c r="J79" s="7" t="s">
        <v>1512</v>
      </c>
      <c r="K79" s="7"/>
      <c r="L79" s="7"/>
    </row>
    <row r="80" spans="1:12" ht="28.8" customHeight="1" x14ac:dyDescent="0.55000000000000004">
      <c r="A80" s="89"/>
      <c r="B80" s="89"/>
      <c r="C80" s="89"/>
      <c r="D80" s="89"/>
      <c r="E80" s="90"/>
      <c r="F80" s="83" t="s">
        <v>1510</v>
      </c>
      <c r="G80" s="7" t="s">
        <v>1513</v>
      </c>
      <c r="H80" s="7" t="s">
        <v>912</v>
      </c>
      <c r="I80" s="7" t="s">
        <v>673</v>
      </c>
      <c r="J80" s="7" t="s">
        <v>673</v>
      </c>
      <c r="K80" s="7"/>
      <c r="L80" s="7"/>
    </row>
    <row r="81" spans="1:12" ht="28.8" customHeight="1" x14ac:dyDescent="0.55000000000000004">
      <c r="A81" s="7">
        <v>1</v>
      </c>
      <c r="B81" s="83" t="s">
        <v>1514</v>
      </c>
      <c r="C81" s="83" t="s">
        <v>1515</v>
      </c>
      <c r="D81" s="7" t="s">
        <v>1516</v>
      </c>
      <c r="E81" s="89"/>
      <c r="F81" s="83" t="s">
        <v>1510</v>
      </c>
      <c r="G81" s="7" t="s">
        <v>1517</v>
      </c>
      <c r="H81" s="7" t="s">
        <v>912</v>
      </c>
      <c r="I81" s="7" t="s">
        <v>912</v>
      </c>
      <c r="J81" s="7" t="s">
        <v>741</v>
      </c>
      <c r="K81" s="7"/>
      <c r="L81" s="7"/>
    </row>
    <row r="82" spans="1:12" ht="28.8" customHeight="1" x14ac:dyDescent="0.55000000000000004">
      <c r="A82" s="7">
        <v>1</v>
      </c>
      <c r="B82" s="83" t="s">
        <v>1518</v>
      </c>
      <c r="C82" s="83" t="s">
        <v>1519</v>
      </c>
      <c r="D82" s="7" t="s">
        <v>1520</v>
      </c>
      <c r="E82" s="81" t="s">
        <v>1521</v>
      </c>
      <c r="F82" s="83" t="s">
        <v>1278</v>
      </c>
      <c r="G82" s="7" t="s">
        <v>1522</v>
      </c>
      <c r="H82" s="7" t="s">
        <v>878</v>
      </c>
      <c r="I82" s="7" t="s">
        <v>1523</v>
      </c>
      <c r="J82" s="7" t="s">
        <v>878</v>
      </c>
      <c r="K82" s="7" t="s">
        <v>1524</v>
      </c>
      <c r="L82" s="7"/>
    </row>
    <row r="83" spans="1:12" ht="28.8" customHeight="1" x14ac:dyDescent="0.55000000000000004">
      <c r="A83" s="88">
        <v>1</v>
      </c>
      <c r="B83" s="88" t="s">
        <v>1525</v>
      </c>
      <c r="C83" s="88" t="s">
        <v>1526</v>
      </c>
      <c r="D83" s="88" t="s">
        <v>1527</v>
      </c>
      <c r="E83" s="88" t="s">
        <v>1528</v>
      </c>
      <c r="F83" s="83" t="s">
        <v>1529</v>
      </c>
      <c r="G83" s="7" t="s">
        <v>1530</v>
      </c>
      <c r="H83" s="7" t="s">
        <v>587</v>
      </c>
      <c r="I83" s="7" t="s">
        <v>587</v>
      </c>
      <c r="J83" s="7"/>
      <c r="K83" s="7" t="s">
        <v>1531</v>
      </c>
      <c r="L83" s="7"/>
    </row>
    <row r="84" spans="1:12" ht="28.8" customHeight="1" x14ac:dyDescent="0.55000000000000004">
      <c r="A84" s="90"/>
      <c r="B84" s="90"/>
      <c r="C84" s="90"/>
      <c r="D84" s="90"/>
      <c r="E84" s="90"/>
      <c r="F84" s="88" t="s">
        <v>1532</v>
      </c>
      <c r="G84" s="88" t="s">
        <v>1533</v>
      </c>
      <c r="H84" s="7" t="s">
        <v>878</v>
      </c>
      <c r="I84" s="7" t="s">
        <v>912</v>
      </c>
      <c r="J84" s="7" t="s">
        <v>878</v>
      </c>
      <c r="K84" s="88" t="s">
        <v>1534</v>
      </c>
      <c r="L84" s="7"/>
    </row>
    <row r="85" spans="1:12" ht="28.8" customHeight="1" x14ac:dyDescent="0.55000000000000004">
      <c r="A85" s="89"/>
      <c r="B85" s="89"/>
      <c r="C85" s="89"/>
      <c r="D85" s="89"/>
      <c r="E85" s="90"/>
      <c r="F85" s="89"/>
      <c r="G85" s="89"/>
      <c r="H85" s="7" t="s">
        <v>878</v>
      </c>
      <c r="I85" s="7" t="s">
        <v>741</v>
      </c>
      <c r="J85" s="7" t="s">
        <v>878</v>
      </c>
      <c r="K85" s="90"/>
      <c r="L85" s="7"/>
    </row>
    <row r="86" spans="1:12" ht="28.8" customHeight="1" x14ac:dyDescent="0.55000000000000004">
      <c r="A86" s="7">
        <v>1</v>
      </c>
      <c r="B86" s="83" t="s">
        <v>1535</v>
      </c>
      <c r="C86" s="83" t="s">
        <v>1536</v>
      </c>
      <c r="D86" s="7" t="s">
        <v>1537</v>
      </c>
      <c r="E86" s="90"/>
      <c r="F86" s="83" t="s">
        <v>1538</v>
      </c>
      <c r="G86" s="7" t="s">
        <v>1539</v>
      </c>
      <c r="H86" s="7" t="s">
        <v>878</v>
      </c>
      <c r="I86" s="7" t="s">
        <v>1540</v>
      </c>
      <c r="J86" s="7" t="s">
        <v>878</v>
      </c>
      <c r="K86" s="89"/>
      <c r="L86" s="7"/>
    </row>
    <row r="87" spans="1:12" ht="28.8" customHeight="1" x14ac:dyDescent="0.55000000000000004">
      <c r="A87" s="81">
        <v>1</v>
      </c>
      <c r="B87" s="7" t="s">
        <v>1541</v>
      </c>
      <c r="C87" s="7" t="s">
        <v>1542</v>
      </c>
      <c r="D87" s="81" t="s">
        <v>1543</v>
      </c>
      <c r="E87" s="90"/>
      <c r="F87" s="83" t="s">
        <v>1544</v>
      </c>
      <c r="G87" s="7" t="s">
        <v>1545</v>
      </c>
      <c r="H87" s="7"/>
      <c r="I87" s="7"/>
      <c r="J87" s="7"/>
      <c r="K87" s="88" t="s">
        <v>1546</v>
      </c>
      <c r="L87" s="7"/>
    </row>
    <row r="88" spans="1:12" ht="28.8" customHeight="1" x14ac:dyDescent="0.55000000000000004">
      <c r="A88" s="81">
        <v>1</v>
      </c>
      <c r="B88" s="7" t="s">
        <v>1547</v>
      </c>
      <c r="C88" s="7" t="s">
        <v>1548</v>
      </c>
      <c r="D88" s="81" t="s">
        <v>1549</v>
      </c>
      <c r="E88" s="90"/>
      <c r="F88" s="83" t="s">
        <v>1544</v>
      </c>
      <c r="G88" s="7" t="s">
        <v>1550</v>
      </c>
      <c r="H88" s="7"/>
      <c r="I88" s="7"/>
      <c r="J88" s="7"/>
      <c r="K88" s="90"/>
      <c r="L88" s="7"/>
    </row>
    <row r="89" spans="1:12" ht="28.8" customHeight="1" x14ac:dyDescent="0.55000000000000004">
      <c r="A89" s="81">
        <v>1</v>
      </c>
      <c r="B89" s="7" t="s">
        <v>1551</v>
      </c>
      <c r="C89" s="7" t="s">
        <v>1552</v>
      </c>
      <c r="D89" s="81" t="s">
        <v>1553</v>
      </c>
      <c r="E89" s="90"/>
      <c r="F89" s="83" t="s">
        <v>1544</v>
      </c>
      <c r="G89" s="7" t="s">
        <v>1554</v>
      </c>
      <c r="H89" s="7"/>
      <c r="I89" s="7"/>
      <c r="J89" s="7"/>
      <c r="K89" s="90"/>
      <c r="L89" s="7"/>
    </row>
    <row r="90" spans="1:12" ht="28.8" customHeight="1" x14ac:dyDescent="0.55000000000000004">
      <c r="A90" s="88">
        <v>1</v>
      </c>
      <c r="B90" s="88" t="s">
        <v>1555</v>
      </c>
      <c r="C90" s="88" t="s">
        <v>1556</v>
      </c>
      <c r="D90" s="88" t="s">
        <v>1557</v>
      </c>
      <c r="E90" s="90"/>
      <c r="F90" s="83" t="s">
        <v>1544</v>
      </c>
      <c r="G90" s="88" t="s">
        <v>1558</v>
      </c>
      <c r="H90" s="7"/>
      <c r="I90" s="7"/>
      <c r="J90" s="7"/>
      <c r="K90" s="90"/>
      <c r="L90" s="7"/>
    </row>
    <row r="91" spans="1:12" ht="28.8" customHeight="1" x14ac:dyDescent="0.55000000000000004">
      <c r="A91" s="89"/>
      <c r="B91" s="89"/>
      <c r="C91" s="89"/>
      <c r="D91" s="89"/>
      <c r="E91" s="89"/>
      <c r="F91" s="83" t="s">
        <v>1544</v>
      </c>
      <c r="G91" s="89"/>
      <c r="H91" s="7"/>
      <c r="I91" s="7"/>
      <c r="J91" s="7"/>
      <c r="K91" s="89"/>
      <c r="L91" s="7"/>
    </row>
    <row r="92" spans="1:12" ht="28.8" customHeight="1" x14ac:dyDescent="0.55000000000000004">
      <c r="A92" s="88">
        <v>1</v>
      </c>
      <c r="B92" s="88" t="s">
        <v>1559</v>
      </c>
      <c r="C92" s="88" t="s">
        <v>1560</v>
      </c>
      <c r="D92" s="88" t="s">
        <v>1561</v>
      </c>
      <c r="E92" s="88" t="s">
        <v>1562</v>
      </c>
      <c r="F92" s="83" t="s">
        <v>1563</v>
      </c>
      <c r="G92" s="7" t="s">
        <v>1564</v>
      </c>
      <c r="H92" s="7" t="s">
        <v>689</v>
      </c>
      <c r="I92" s="7" t="s">
        <v>587</v>
      </c>
      <c r="J92" s="7" t="s">
        <v>1160</v>
      </c>
      <c r="K92" s="7"/>
      <c r="L92" s="7"/>
    </row>
    <row r="93" spans="1:12" ht="28.8" customHeight="1" x14ac:dyDescent="0.55000000000000004">
      <c r="A93" s="89"/>
      <c r="B93" s="89"/>
      <c r="C93" s="89"/>
      <c r="D93" s="89"/>
      <c r="E93" s="90"/>
      <c r="F93" s="83" t="s">
        <v>1563</v>
      </c>
      <c r="G93" s="7" t="s">
        <v>1565</v>
      </c>
      <c r="H93" s="7" t="s">
        <v>878</v>
      </c>
      <c r="I93" s="7" t="s">
        <v>587</v>
      </c>
      <c r="J93" s="7" t="s">
        <v>878</v>
      </c>
      <c r="K93" s="7"/>
      <c r="L93" s="7"/>
    </row>
    <row r="94" spans="1:12" ht="28.8" customHeight="1" x14ac:dyDescent="0.55000000000000004">
      <c r="A94" s="88">
        <v>1</v>
      </c>
      <c r="B94" s="88" t="s">
        <v>1566</v>
      </c>
      <c r="C94" s="88" t="s">
        <v>1567</v>
      </c>
      <c r="D94" s="88" t="s">
        <v>1568</v>
      </c>
      <c r="E94" s="90"/>
      <c r="F94" s="83" t="s">
        <v>1569</v>
      </c>
      <c r="G94" s="7" t="s">
        <v>1570</v>
      </c>
      <c r="H94" s="7" t="s">
        <v>689</v>
      </c>
      <c r="I94" s="7"/>
      <c r="J94" s="7"/>
      <c r="K94" s="7"/>
      <c r="L94" s="7"/>
    </row>
    <row r="95" spans="1:12" ht="28.8" customHeight="1" x14ac:dyDescent="0.55000000000000004">
      <c r="A95" s="90"/>
      <c r="B95" s="90"/>
      <c r="C95" s="90"/>
      <c r="D95" s="90"/>
      <c r="E95" s="90"/>
      <c r="F95" s="83" t="s">
        <v>1571</v>
      </c>
      <c r="G95" s="7" t="s">
        <v>693</v>
      </c>
      <c r="H95" s="7" t="s">
        <v>1572</v>
      </c>
      <c r="I95" s="7" t="s">
        <v>1573</v>
      </c>
      <c r="J95" s="7" t="s">
        <v>1574</v>
      </c>
      <c r="K95" s="7"/>
      <c r="L95" s="7" t="s">
        <v>1575</v>
      </c>
    </row>
    <row r="96" spans="1:12" ht="28.8" customHeight="1" x14ac:dyDescent="0.55000000000000004">
      <c r="A96" s="89"/>
      <c r="B96" s="89"/>
      <c r="C96" s="89"/>
      <c r="D96" s="89"/>
      <c r="E96" s="89"/>
      <c r="F96" s="83" t="s">
        <v>1571</v>
      </c>
      <c r="G96" s="7" t="s">
        <v>1576</v>
      </c>
      <c r="H96" s="7" t="s">
        <v>878</v>
      </c>
      <c r="I96" s="7" t="s">
        <v>1540</v>
      </c>
      <c r="J96" s="7" t="s">
        <v>878</v>
      </c>
      <c r="K96" s="7"/>
      <c r="L96" s="7"/>
    </row>
    <row r="97" spans="1:12" ht="28.8" customHeight="1" x14ac:dyDescent="0.55000000000000004">
      <c r="A97" s="88">
        <v>1</v>
      </c>
      <c r="B97" s="88" t="s">
        <v>1577</v>
      </c>
      <c r="C97" s="88" t="s">
        <v>1578</v>
      </c>
      <c r="D97" s="88" t="s">
        <v>1579</v>
      </c>
      <c r="E97" s="91" t="s">
        <v>1580</v>
      </c>
      <c r="F97" s="88" t="s">
        <v>1581</v>
      </c>
      <c r="G97" s="7" t="s">
        <v>1582</v>
      </c>
      <c r="H97" s="7" t="s">
        <v>587</v>
      </c>
      <c r="I97" s="7" t="s">
        <v>587</v>
      </c>
      <c r="J97" s="7" t="s">
        <v>1160</v>
      </c>
      <c r="K97" s="7"/>
      <c r="L97" s="7"/>
    </row>
    <row r="98" spans="1:12" ht="28.8" customHeight="1" x14ac:dyDescent="0.55000000000000004">
      <c r="A98" s="89"/>
      <c r="B98" s="89"/>
      <c r="C98" s="89"/>
      <c r="D98" s="89"/>
      <c r="E98" s="92"/>
      <c r="F98" s="90"/>
      <c r="G98" s="7" t="s">
        <v>1583</v>
      </c>
      <c r="H98" s="7" t="s">
        <v>878</v>
      </c>
      <c r="I98" s="7" t="s">
        <v>587</v>
      </c>
      <c r="J98" s="7" t="s">
        <v>1160</v>
      </c>
      <c r="K98" s="7"/>
      <c r="L98" s="7"/>
    </row>
    <row r="99" spans="1:12" ht="28.8" customHeight="1" x14ac:dyDescent="0.55000000000000004">
      <c r="A99" s="88">
        <v>1</v>
      </c>
      <c r="B99" s="88" t="s">
        <v>1584</v>
      </c>
      <c r="C99" s="88" t="s">
        <v>1585</v>
      </c>
      <c r="D99" s="88" t="s">
        <v>1586</v>
      </c>
      <c r="E99" s="92"/>
      <c r="F99" s="88" t="s">
        <v>1587</v>
      </c>
      <c r="G99" s="7" t="s">
        <v>1588</v>
      </c>
      <c r="H99" s="7" t="s">
        <v>587</v>
      </c>
      <c r="I99" s="7" t="s">
        <v>1169</v>
      </c>
      <c r="J99" s="7" t="s">
        <v>1169</v>
      </c>
      <c r="K99" s="7"/>
      <c r="L99" s="7"/>
    </row>
    <row r="100" spans="1:12" ht="28.8" customHeight="1" x14ac:dyDescent="0.55000000000000004">
      <c r="A100" s="89"/>
      <c r="B100" s="89"/>
      <c r="C100" s="89"/>
      <c r="D100" s="89"/>
      <c r="E100" s="92"/>
      <c r="F100" s="90"/>
      <c r="G100" s="7" t="s">
        <v>1589</v>
      </c>
      <c r="H100" s="7" t="s">
        <v>878</v>
      </c>
      <c r="I100" s="7" t="s">
        <v>1169</v>
      </c>
      <c r="J100" s="7" t="s">
        <v>1169</v>
      </c>
      <c r="K100" s="7"/>
      <c r="L100" s="7"/>
    </row>
    <row r="101" spans="1:12" ht="28.8" customHeight="1" x14ac:dyDescent="0.55000000000000004">
      <c r="A101" s="88">
        <v>1</v>
      </c>
      <c r="B101" s="88" t="s">
        <v>1590</v>
      </c>
      <c r="C101" s="88" t="s">
        <v>1591</v>
      </c>
      <c r="D101" s="88" t="s">
        <v>1592</v>
      </c>
      <c r="E101" s="92"/>
      <c r="F101" s="90"/>
      <c r="G101" s="7" t="s">
        <v>1593</v>
      </c>
      <c r="H101" s="7" t="s">
        <v>587</v>
      </c>
      <c r="I101" s="7" t="s">
        <v>1169</v>
      </c>
      <c r="J101" s="7" t="s">
        <v>1169</v>
      </c>
      <c r="K101" s="7"/>
      <c r="L101" s="7"/>
    </row>
    <row r="102" spans="1:12" ht="28.8" customHeight="1" x14ac:dyDescent="0.55000000000000004">
      <c r="A102" s="89"/>
      <c r="B102" s="89"/>
      <c r="C102" s="89"/>
      <c r="D102" s="89"/>
      <c r="E102" s="92"/>
      <c r="F102" s="89"/>
      <c r="G102" s="7" t="s">
        <v>1594</v>
      </c>
      <c r="H102" s="7" t="s">
        <v>878</v>
      </c>
      <c r="I102" s="7" t="s">
        <v>1169</v>
      </c>
      <c r="J102" s="7" t="s">
        <v>1169</v>
      </c>
      <c r="K102" s="7"/>
      <c r="L102" s="7"/>
    </row>
    <row r="103" spans="1:12" ht="28.8" customHeight="1" x14ac:dyDescent="0.55000000000000004">
      <c r="A103" s="7">
        <v>1</v>
      </c>
      <c r="B103" s="83" t="s">
        <v>1595</v>
      </c>
      <c r="C103" s="83" t="s">
        <v>1596</v>
      </c>
      <c r="D103" s="7" t="s">
        <v>1597</v>
      </c>
      <c r="E103" s="92"/>
      <c r="F103" s="83"/>
      <c r="H103" s="7"/>
      <c r="I103" s="7"/>
      <c r="J103" s="7"/>
      <c r="K103" s="7"/>
      <c r="L103" s="7"/>
    </row>
    <row r="104" spans="1:12" ht="28.8" customHeight="1" x14ac:dyDescent="0.55000000000000004">
      <c r="A104" s="7">
        <v>1</v>
      </c>
      <c r="B104" s="81" t="s">
        <v>1598</v>
      </c>
      <c r="C104" s="81" t="s">
        <v>1599</v>
      </c>
      <c r="D104" s="81" t="s">
        <v>1600</v>
      </c>
      <c r="E104" s="92"/>
      <c r="F104" s="88" t="s">
        <v>801</v>
      </c>
      <c r="G104" s="7" t="s">
        <v>1601</v>
      </c>
      <c r="H104" s="7" t="s">
        <v>587</v>
      </c>
      <c r="I104" s="7" t="s">
        <v>587</v>
      </c>
      <c r="J104" s="7" t="s">
        <v>1160</v>
      </c>
      <c r="K104" s="7"/>
      <c r="L104" s="7"/>
    </row>
    <row r="105" spans="1:12" ht="28.8" customHeight="1" x14ac:dyDescent="0.55000000000000004">
      <c r="A105" s="7">
        <v>1</v>
      </c>
      <c r="B105" s="83" t="s">
        <v>1602</v>
      </c>
      <c r="C105" s="83" t="s">
        <v>1603</v>
      </c>
      <c r="D105" s="7" t="s">
        <v>1604</v>
      </c>
      <c r="E105" s="92"/>
      <c r="F105" s="90"/>
      <c r="G105" s="7" t="s">
        <v>1605</v>
      </c>
      <c r="H105" s="7" t="s">
        <v>878</v>
      </c>
      <c r="I105" s="7" t="s">
        <v>587</v>
      </c>
      <c r="J105" s="7" t="s">
        <v>1160</v>
      </c>
      <c r="K105" s="7"/>
      <c r="L105" s="7"/>
    </row>
    <row r="106" spans="1:12" ht="28.8" customHeight="1" x14ac:dyDescent="0.55000000000000004">
      <c r="A106" s="88">
        <v>1</v>
      </c>
      <c r="B106" s="88" t="s">
        <v>1606</v>
      </c>
      <c r="C106" s="88" t="s">
        <v>1607</v>
      </c>
      <c r="D106" s="88" t="s">
        <v>1608</v>
      </c>
      <c r="E106" s="92"/>
      <c r="F106" s="90"/>
      <c r="G106" s="7" t="s">
        <v>1609</v>
      </c>
      <c r="H106" s="7" t="s">
        <v>1610</v>
      </c>
      <c r="I106" s="7" t="s">
        <v>587</v>
      </c>
      <c r="J106" s="7" t="s">
        <v>1160</v>
      </c>
      <c r="K106" s="7"/>
      <c r="L106" s="7"/>
    </row>
    <row r="107" spans="1:12" ht="28.8" customHeight="1" x14ac:dyDescent="0.55000000000000004">
      <c r="A107" s="89"/>
      <c r="B107" s="89"/>
      <c r="C107" s="89"/>
      <c r="D107" s="89"/>
      <c r="E107" s="92"/>
      <c r="F107" s="83" t="s">
        <v>1611</v>
      </c>
      <c r="G107" s="7" t="s">
        <v>1612</v>
      </c>
      <c r="H107" s="7" t="s">
        <v>673</v>
      </c>
      <c r="I107" s="7"/>
      <c r="J107" s="7"/>
      <c r="K107" s="7"/>
      <c r="L107" s="7"/>
    </row>
    <row r="108" spans="1:12" ht="28.8" customHeight="1" x14ac:dyDescent="0.55000000000000004">
      <c r="A108" s="88">
        <v>1</v>
      </c>
      <c r="B108" s="88" t="s">
        <v>1613</v>
      </c>
      <c r="C108" s="88" t="s">
        <v>1614</v>
      </c>
      <c r="D108" s="88" t="s">
        <v>1615</v>
      </c>
      <c r="E108" s="92"/>
      <c r="F108" s="83" t="s">
        <v>1616</v>
      </c>
      <c r="G108" s="7" t="s">
        <v>1617</v>
      </c>
      <c r="H108" s="7" t="s">
        <v>878</v>
      </c>
      <c r="I108" s="7" t="s">
        <v>878</v>
      </c>
      <c r="J108" s="7" t="s">
        <v>878</v>
      </c>
      <c r="K108" s="7"/>
      <c r="L108" s="7"/>
    </row>
    <row r="109" spans="1:12" ht="28.8" customHeight="1" x14ac:dyDescent="0.55000000000000004">
      <c r="A109" s="89"/>
      <c r="B109" s="89"/>
      <c r="C109" s="89"/>
      <c r="D109" s="89"/>
      <c r="E109" s="92"/>
      <c r="F109" s="83" t="s">
        <v>1618</v>
      </c>
      <c r="G109" s="7" t="s">
        <v>1619</v>
      </c>
      <c r="H109" s="7" t="s">
        <v>1292</v>
      </c>
      <c r="I109" s="7" t="s">
        <v>1160</v>
      </c>
      <c r="J109" s="7" t="s">
        <v>1160</v>
      </c>
      <c r="K109" s="7"/>
      <c r="L109" s="7"/>
    </row>
    <row r="110" spans="1:12" ht="28.8" customHeight="1" x14ac:dyDescent="0.55000000000000004">
      <c r="A110" s="88">
        <v>1</v>
      </c>
      <c r="B110" s="88" t="s">
        <v>1620</v>
      </c>
      <c r="C110" s="88" t="s">
        <v>1621</v>
      </c>
      <c r="D110" s="88" t="s">
        <v>1622</v>
      </c>
      <c r="E110" s="92"/>
      <c r="F110" s="83" t="s">
        <v>1623</v>
      </c>
      <c r="G110" s="7" t="s">
        <v>1624</v>
      </c>
      <c r="H110" s="7" t="s">
        <v>1292</v>
      </c>
      <c r="I110" s="7" t="s">
        <v>1625</v>
      </c>
      <c r="J110" s="7" t="s">
        <v>1292</v>
      </c>
      <c r="K110" s="7"/>
      <c r="L110" s="7"/>
    </row>
    <row r="111" spans="1:12" ht="28.8" customHeight="1" x14ac:dyDescent="0.55000000000000004">
      <c r="A111" s="89"/>
      <c r="B111" s="89"/>
      <c r="C111" s="89"/>
      <c r="D111" s="89"/>
      <c r="E111" s="93"/>
      <c r="F111" s="83" t="s">
        <v>1626</v>
      </c>
      <c r="G111" s="7" t="s">
        <v>1627</v>
      </c>
      <c r="H111" s="7" t="s">
        <v>1292</v>
      </c>
      <c r="I111" s="7" t="s">
        <v>1628</v>
      </c>
      <c r="J111" s="7" t="s">
        <v>1512</v>
      </c>
      <c r="K111" s="7"/>
      <c r="L111" s="7"/>
    </row>
    <row r="112" spans="1:12" ht="28.8" customHeight="1" x14ac:dyDescent="0.55000000000000004">
      <c r="A112" s="38">
        <v>1</v>
      </c>
      <c r="B112" s="38" t="s">
        <v>1629</v>
      </c>
      <c r="C112" s="38" t="s">
        <v>1630</v>
      </c>
      <c r="D112" s="41" t="s">
        <v>1631</v>
      </c>
      <c r="E112" s="90" t="s">
        <v>1632</v>
      </c>
      <c r="F112" s="83" t="s">
        <v>1284</v>
      </c>
      <c r="G112" s="7" t="s">
        <v>1633</v>
      </c>
      <c r="H112" s="7" t="s">
        <v>878</v>
      </c>
      <c r="I112" s="7" t="s">
        <v>912</v>
      </c>
      <c r="J112" s="7" t="s">
        <v>878</v>
      </c>
      <c r="K112" s="7"/>
      <c r="L112" s="7"/>
    </row>
    <row r="113" spans="1:12" ht="28.8" customHeight="1" x14ac:dyDescent="0.55000000000000004">
      <c r="A113" s="40"/>
      <c r="B113" s="40"/>
      <c r="C113" s="40"/>
      <c r="D113" s="45"/>
      <c r="E113" s="90"/>
      <c r="F113" s="83" t="s">
        <v>1319</v>
      </c>
      <c r="G113" s="7" t="s">
        <v>1634</v>
      </c>
      <c r="H113" s="7" t="s">
        <v>878</v>
      </c>
      <c r="I113" s="7" t="s">
        <v>1160</v>
      </c>
      <c r="J113" s="7" t="s">
        <v>878</v>
      </c>
      <c r="K113" s="7"/>
      <c r="L113" s="7"/>
    </row>
    <row r="114" spans="1:12" ht="28.8" customHeight="1" x14ac:dyDescent="0.55000000000000004">
      <c r="A114" s="7">
        <v>1</v>
      </c>
      <c r="B114" s="83" t="s">
        <v>1635</v>
      </c>
      <c r="C114" s="83" t="s">
        <v>1636</v>
      </c>
      <c r="D114" s="7" t="s">
        <v>1637</v>
      </c>
      <c r="E114" s="90"/>
      <c r="F114" s="83" t="s">
        <v>1638</v>
      </c>
      <c r="G114" s="7" t="s">
        <v>1639</v>
      </c>
      <c r="H114" s="7" t="s">
        <v>878</v>
      </c>
      <c r="I114" s="7" t="s">
        <v>587</v>
      </c>
      <c r="J114" s="7" t="s">
        <v>878</v>
      </c>
      <c r="K114" s="7"/>
      <c r="L114" s="7"/>
    </row>
    <row r="115" spans="1:12" ht="28.8" customHeight="1" x14ac:dyDescent="0.55000000000000004">
      <c r="A115" s="7">
        <v>1</v>
      </c>
      <c r="B115" s="83" t="s">
        <v>1640</v>
      </c>
      <c r="C115" s="83" t="s">
        <v>1641</v>
      </c>
      <c r="D115" s="7" t="s">
        <v>1642</v>
      </c>
      <c r="E115" s="89"/>
      <c r="F115" s="83" t="s">
        <v>1643</v>
      </c>
      <c r="G115" s="7" t="s">
        <v>1644</v>
      </c>
      <c r="H115" s="7" t="s">
        <v>878</v>
      </c>
      <c r="I115" s="7" t="s">
        <v>878</v>
      </c>
      <c r="J115" s="7" t="s">
        <v>878</v>
      </c>
      <c r="K115" s="7"/>
      <c r="L115" s="7"/>
    </row>
    <row r="116" spans="1:12" ht="28.8" customHeight="1" x14ac:dyDescent="0.55000000000000004">
      <c r="A116" s="88">
        <v>1</v>
      </c>
      <c r="B116" s="88" t="s">
        <v>1645</v>
      </c>
      <c r="C116" s="88" t="s">
        <v>1646</v>
      </c>
      <c r="D116" s="88" t="s">
        <v>1647</v>
      </c>
      <c r="E116" s="88" t="s">
        <v>1648</v>
      </c>
      <c r="F116" s="83" t="s">
        <v>1649</v>
      </c>
      <c r="G116" s="7" t="s">
        <v>1650</v>
      </c>
      <c r="H116" s="7" t="s">
        <v>878</v>
      </c>
      <c r="I116" s="7" t="s">
        <v>587</v>
      </c>
      <c r="J116" s="7" t="s">
        <v>878</v>
      </c>
      <c r="K116" s="7" t="s">
        <v>1651</v>
      </c>
      <c r="L116" s="7"/>
    </row>
    <row r="117" spans="1:12" ht="28.8" customHeight="1" x14ac:dyDescent="0.55000000000000004">
      <c r="A117" s="89"/>
      <c r="B117" s="89"/>
      <c r="C117" s="89"/>
      <c r="D117" s="89"/>
      <c r="E117" s="89"/>
      <c r="F117" s="94" t="s">
        <v>1652</v>
      </c>
      <c r="G117" s="7" t="s">
        <v>1653</v>
      </c>
      <c r="H117" s="7" t="s">
        <v>878</v>
      </c>
      <c r="I117" s="7"/>
      <c r="J117" s="7"/>
      <c r="K117" s="7" t="s">
        <v>1654</v>
      </c>
      <c r="L117" s="7"/>
    </row>
    <row r="118" spans="1:12" ht="28.8" customHeight="1" x14ac:dyDescent="0.55000000000000004">
      <c r="A118" s="7">
        <v>10</v>
      </c>
      <c r="B118" s="83" t="s">
        <v>1655</v>
      </c>
      <c r="C118" s="83" t="s">
        <v>1656</v>
      </c>
      <c r="D118" s="7" t="s">
        <v>1657</v>
      </c>
      <c r="E118" s="88" t="s">
        <v>562</v>
      </c>
      <c r="F118" s="88" t="s">
        <v>1658</v>
      </c>
      <c r="G118" s="7" t="s">
        <v>1659</v>
      </c>
      <c r="H118" s="7" t="s">
        <v>912</v>
      </c>
      <c r="I118" s="7"/>
      <c r="J118" s="7"/>
      <c r="K118" s="7"/>
      <c r="L118" s="7"/>
    </row>
    <row r="119" spans="1:12" ht="28.8" customHeight="1" x14ac:dyDescent="0.55000000000000004">
      <c r="A119" s="7">
        <v>10</v>
      </c>
      <c r="B119" s="83" t="s">
        <v>1660</v>
      </c>
      <c r="C119" s="83" t="s">
        <v>1661</v>
      </c>
      <c r="D119" s="7" t="s">
        <v>1662</v>
      </c>
      <c r="E119" s="90"/>
      <c r="F119" s="90"/>
      <c r="G119" s="7" t="s">
        <v>1663</v>
      </c>
      <c r="H119" s="7" t="s">
        <v>673</v>
      </c>
      <c r="I119" s="7"/>
      <c r="J119" s="7"/>
      <c r="K119" s="7"/>
      <c r="L119" s="7"/>
    </row>
    <row r="120" spans="1:12" ht="28.8" customHeight="1" x14ac:dyDescent="0.55000000000000004">
      <c r="A120" s="7">
        <v>10</v>
      </c>
      <c r="B120" s="83" t="s">
        <v>1664</v>
      </c>
      <c r="C120" s="83" t="s">
        <v>1665</v>
      </c>
      <c r="D120" s="7" t="s">
        <v>1666</v>
      </c>
      <c r="E120" s="89"/>
      <c r="F120" s="89"/>
      <c r="G120" s="7" t="s">
        <v>1667</v>
      </c>
      <c r="H120" s="7" t="s">
        <v>878</v>
      </c>
      <c r="I120" s="7"/>
      <c r="J120" s="7"/>
      <c r="K120" s="7"/>
      <c r="L120" s="7"/>
    </row>
    <row r="121" spans="1:12" ht="28.8" customHeight="1" x14ac:dyDescent="0.55000000000000004">
      <c r="A121" s="7">
        <v>1</v>
      </c>
      <c r="B121" s="83" t="s">
        <v>1668</v>
      </c>
      <c r="C121" s="83" t="s">
        <v>1669</v>
      </c>
      <c r="D121" s="7" t="s">
        <v>1670</v>
      </c>
      <c r="E121" s="88" t="s">
        <v>500</v>
      </c>
      <c r="F121" s="38" t="s">
        <v>1671</v>
      </c>
      <c r="G121" s="56">
        <f>44513/(2*0.41)</f>
        <v>54284.14634146342</v>
      </c>
      <c r="H121" s="7" t="s">
        <v>912</v>
      </c>
      <c r="I121" s="7"/>
      <c r="J121" s="7"/>
      <c r="K121" s="7"/>
      <c r="L121" s="7"/>
    </row>
    <row r="122" spans="1:12" ht="28.8" customHeight="1" x14ac:dyDescent="0.55000000000000004">
      <c r="A122" s="7">
        <v>1</v>
      </c>
      <c r="B122" s="83" t="s">
        <v>1672</v>
      </c>
      <c r="C122" s="83" t="s">
        <v>1673</v>
      </c>
      <c r="D122" s="7" t="s">
        <v>1674</v>
      </c>
      <c r="E122" s="90"/>
      <c r="F122" s="39"/>
      <c r="G122" s="56">
        <f>47546/(2*0.41)</f>
        <v>57982.926829268297</v>
      </c>
      <c r="H122" s="7" t="s">
        <v>912</v>
      </c>
      <c r="I122" s="7"/>
      <c r="J122" s="7"/>
      <c r="K122" s="7"/>
      <c r="L122" s="7"/>
    </row>
    <row r="123" spans="1:12" ht="28.8" customHeight="1" x14ac:dyDescent="0.55000000000000004">
      <c r="A123" s="7">
        <v>1</v>
      </c>
      <c r="B123" s="83" t="s">
        <v>1675</v>
      </c>
      <c r="C123" s="83" t="s">
        <v>1676</v>
      </c>
      <c r="D123" s="7" t="s">
        <v>1677</v>
      </c>
      <c r="E123" s="90"/>
      <c r="F123" s="39"/>
      <c r="G123" s="55">
        <f xml:space="preserve"> 5502/(2*0.41)</f>
        <v>6709.7560975609758</v>
      </c>
      <c r="H123" s="7" t="s">
        <v>878</v>
      </c>
      <c r="I123" s="7"/>
      <c r="J123" s="7"/>
      <c r="K123" s="7"/>
      <c r="L123" s="7"/>
    </row>
    <row r="124" spans="1:12" s="79" customFormat="1" ht="28.8" customHeight="1" x14ac:dyDescent="0.55000000000000004">
      <c r="A124" s="8"/>
      <c r="B124" s="95"/>
      <c r="C124" s="95"/>
      <c r="D124" s="8" t="s">
        <v>1678</v>
      </c>
      <c r="E124" s="90"/>
      <c r="F124" s="39"/>
      <c r="G124" s="96">
        <f xml:space="preserve"> 87406/(2*0.41)</f>
        <v>106592.68292682928</v>
      </c>
      <c r="H124" s="8" t="s">
        <v>878</v>
      </c>
      <c r="I124" s="8"/>
      <c r="J124" s="8"/>
      <c r="K124" s="8"/>
      <c r="L124" s="8"/>
    </row>
    <row r="125" spans="1:12" s="79" customFormat="1" ht="28.8" customHeight="1" x14ac:dyDescent="0.55000000000000004">
      <c r="A125" s="8">
        <v>1</v>
      </c>
      <c r="B125" s="95" t="s">
        <v>1679</v>
      </c>
      <c r="C125" s="95" t="s">
        <v>2581</v>
      </c>
      <c r="D125" s="8" t="s">
        <v>1680</v>
      </c>
      <c r="E125" s="90"/>
      <c r="F125" s="39"/>
      <c r="G125" s="96">
        <f xml:space="preserve"> 429823/(2*0.41)</f>
        <v>524174.39024390245</v>
      </c>
      <c r="H125" s="8" t="s">
        <v>587</v>
      </c>
      <c r="I125" s="8"/>
      <c r="J125" s="8"/>
      <c r="K125" s="8"/>
      <c r="L125" s="8"/>
    </row>
    <row r="126" spans="1:12" ht="28.8" customHeight="1" x14ac:dyDescent="0.55000000000000004">
      <c r="A126" s="7">
        <v>1</v>
      </c>
      <c r="B126" s="7" t="s">
        <v>1681</v>
      </c>
      <c r="C126" s="7" t="s">
        <v>1682</v>
      </c>
      <c r="D126" s="7" t="s">
        <v>1683</v>
      </c>
      <c r="E126" s="90"/>
      <c r="F126" s="39"/>
      <c r="G126" s="55">
        <f xml:space="preserve"> 4354/(2*0.41)</f>
        <v>5309.7560975609758</v>
      </c>
      <c r="H126" s="7" t="s">
        <v>587</v>
      </c>
      <c r="I126" s="7"/>
      <c r="J126" s="7"/>
      <c r="K126" s="7"/>
      <c r="L126" s="7"/>
    </row>
    <row r="127" spans="1:12" ht="28.8" customHeight="1" x14ac:dyDescent="0.55000000000000004">
      <c r="A127" s="7">
        <v>1</v>
      </c>
      <c r="B127" s="83" t="s">
        <v>1684</v>
      </c>
      <c r="C127" s="83" t="s">
        <v>1685</v>
      </c>
      <c r="D127" s="7" t="s">
        <v>1686</v>
      </c>
      <c r="E127" s="90"/>
      <c r="F127" s="39"/>
      <c r="G127" s="55">
        <f>136572/(2*0.41)</f>
        <v>166551.21951219512</v>
      </c>
      <c r="H127" s="7"/>
      <c r="I127" s="7"/>
      <c r="J127" s="7"/>
      <c r="K127" s="7"/>
      <c r="L127" s="7"/>
    </row>
    <row r="128" spans="1:12" ht="28.8" customHeight="1" x14ac:dyDescent="0.55000000000000004">
      <c r="A128" s="7">
        <v>1</v>
      </c>
      <c r="B128" s="83" t="s">
        <v>1687</v>
      </c>
      <c r="C128" s="83" t="s">
        <v>1688</v>
      </c>
      <c r="D128" s="7" t="s">
        <v>1689</v>
      </c>
      <c r="E128" s="89"/>
      <c r="F128" s="40"/>
      <c r="G128" s="55">
        <f xml:space="preserve"> 22755/(2*0.41)</f>
        <v>27750</v>
      </c>
      <c r="H128" s="7" t="s">
        <v>673</v>
      </c>
      <c r="I128" s="7"/>
      <c r="J128" s="7"/>
      <c r="K128" s="7"/>
      <c r="L128" s="7"/>
    </row>
    <row r="129" spans="1:12" ht="28.8" customHeight="1" x14ac:dyDescent="0.55000000000000004">
      <c r="A129" s="7">
        <v>10</v>
      </c>
      <c r="B129" s="83" t="s">
        <v>1690</v>
      </c>
      <c r="C129" s="83" t="s">
        <v>1691</v>
      </c>
      <c r="D129" s="7" t="s">
        <v>1692</v>
      </c>
      <c r="E129" s="88" t="s">
        <v>540</v>
      </c>
      <c r="F129" s="38" t="s">
        <v>1671</v>
      </c>
      <c r="G129" s="55">
        <f xml:space="preserve"> (178123/2)*(200.13/108.69)</f>
        <v>163988.20494065693</v>
      </c>
      <c r="H129" s="7" t="s">
        <v>912</v>
      </c>
      <c r="I129" s="7"/>
      <c r="J129" s="7"/>
      <c r="K129" s="7"/>
      <c r="L129" s="7"/>
    </row>
    <row r="130" spans="1:12" ht="28.8" customHeight="1" x14ac:dyDescent="0.55000000000000004">
      <c r="A130" s="7">
        <v>10</v>
      </c>
      <c r="B130" s="83" t="s">
        <v>1693</v>
      </c>
      <c r="C130" s="83" t="s">
        <v>1694</v>
      </c>
      <c r="D130" s="7" t="s">
        <v>1695</v>
      </c>
      <c r="E130" s="90"/>
      <c r="F130" s="39"/>
      <c r="G130" s="55">
        <f xml:space="preserve"> (124761/2)*(200.13/108.69)</f>
        <v>114860.69983439139</v>
      </c>
      <c r="H130" s="7" t="s">
        <v>878</v>
      </c>
      <c r="I130" s="7"/>
      <c r="J130" s="7"/>
      <c r="K130" s="7"/>
      <c r="L130" s="7"/>
    </row>
    <row r="131" spans="1:12" ht="28.8" customHeight="1" x14ac:dyDescent="0.55000000000000004">
      <c r="A131" s="7">
        <v>10</v>
      </c>
      <c r="B131" s="7" t="s">
        <v>1696</v>
      </c>
      <c r="C131" s="7" t="s">
        <v>1697</v>
      </c>
      <c r="D131" s="7" t="s">
        <v>1698</v>
      </c>
      <c r="E131" s="90"/>
      <c r="F131" s="39"/>
      <c r="G131" s="55">
        <f xml:space="preserve"> (409441/2)*(200.13/108.69)</f>
        <v>376950.16712669062</v>
      </c>
      <c r="H131" s="7" t="s">
        <v>587</v>
      </c>
      <c r="I131" s="7"/>
      <c r="J131" s="7"/>
      <c r="K131" s="7"/>
      <c r="L131" s="7"/>
    </row>
    <row r="132" spans="1:12" ht="28.8" customHeight="1" x14ac:dyDescent="0.55000000000000004">
      <c r="A132" s="7">
        <v>10</v>
      </c>
      <c r="B132" s="83" t="s">
        <v>1699</v>
      </c>
      <c r="C132" s="83" t="s">
        <v>1700</v>
      </c>
      <c r="D132" s="7" t="s">
        <v>1701</v>
      </c>
      <c r="E132" s="89"/>
      <c r="F132" s="40"/>
      <c r="G132" s="55">
        <f xml:space="preserve"> (160780/2)*(200.13/108.69)</f>
        <v>148021.44355506488</v>
      </c>
      <c r="H132" s="7" t="s">
        <v>673</v>
      </c>
      <c r="I132" s="7"/>
      <c r="J132" s="7"/>
      <c r="K132" s="7"/>
      <c r="L132" s="7"/>
    </row>
    <row r="133" spans="1:12" ht="28.8" customHeight="1" x14ac:dyDescent="0.55000000000000004">
      <c r="A133" s="7">
        <v>5</v>
      </c>
      <c r="B133" s="7" t="s">
        <v>1702</v>
      </c>
      <c r="C133" s="7" t="s">
        <v>1703</v>
      </c>
      <c r="D133" s="7" t="s">
        <v>1704</v>
      </c>
      <c r="E133" s="38" t="s">
        <v>1705</v>
      </c>
      <c r="F133" s="38" t="s">
        <v>2580</v>
      </c>
      <c r="G133" s="7"/>
      <c r="H133" s="7"/>
      <c r="I133" s="7"/>
      <c r="J133" s="7"/>
      <c r="K133" s="7"/>
      <c r="L133" s="7"/>
    </row>
    <row r="134" spans="1:12" ht="28.8" customHeight="1" x14ac:dyDescent="0.55000000000000004">
      <c r="A134" s="7">
        <v>5</v>
      </c>
      <c r="B134" s="7" t="s">
        <v>1706</v>
      </c>
      <c r="C134" s="7" t="s">
        <v>1707</v>
      </c>
      <c r="D134" s="7" t="s">
        <v>1708</v>
      </c>
      <c r="E134" s="39"/>
      <c r="F134" s="39"/>
      <c r="G134" s="7"/>
      <c r="H134" s="7"/>
      <c r="I134" s="7"/>
      <c r="J134" s="7"/>
      <c r="K134" s="7"/>
      <c r="L134" s="7"/>
    </row>
    <row r="135" spans="1:12" ht="28.8" customHeight="1" x14ac:dyDescent="0.55000000000000004">
      <c r="A135" s="7">
        <v>5</v>
      </c>
      <c r="B135" s="7" t="s">
        <v>1709</v>
      </c>
      <c r="C135" s="7" t="s">
        <v>1710</v>
      </c>
      <c r="D135" s="7" t="s">
        <v>1711</v>
      </c>
      <c r="E135" s="39"/>
      <c r="F135" s="39"/>
      <c r="G135" s="7"/>
      <c r="H135" s="7"/>
      <c r="I135" s="7"/>
      <c r="J135" s="7"/>
      <c r="K135" s="7"/>
      <c r="L135" s="7"/>
    </row>
    <row r="136" spans="1:12" ht="28.8" customHeight="1" x14ac:dyDescent="0.55000000000000004">
      <c r="A136" s="7">
        <v>5</v>
      </c>
      <c r="B136" s="7" t="s">
        <v>1712</v>
      </c>
      <c r="C136" s="7" t="s">
        <v>1713</v>
      </c>
      <c r="D136" s="7" t="s">
        <v>1714</v>
      </c>
      <c r="E136" s="39"/>
      <c r="F136" s="39"/>
      <c r="G136" s="7"/>
      <c r="H136" s="7"/>
      <c r="I136" s="7"/>
      <c r="J136" s="7"/>
      <c r="K136" s="7"/>
      <c r="L136" s="7"/>
    </row>
    <row r="137" spans="1:12" ht="28.8" customHeight="1" x14ac:dyDescent="0.55000000000000004">
      <c r="A137" s="7">
        <v>5</v>
      </c>
      <c r="B137" s="7" t="s">
        <v>1715</v>
      </c>
      <c r="C137" s="7" t="s">
        <v>1716</v>
      </c>
      <c r="D137" s="7" t="s">
        <v>1717</v>
      </c>
      <c r="E137" s="39"/>
      <c r="F137" s="39"/>
      <c r="G137" s="7"/>
      <c r="H137" s="7"/>
      <c r="I137" s="7"/>
      <c r="J137" s="7"/>
      <c r="K137" s="7"/>
      <c r="L137" s="7"/>
    </row>
    <row r="138" spans="1:12" ht="28.8" customHeight="1" x14ac:dyDescent="0.55000000000000004">
      <c r="A138" s="7">
        <v>5</v>
      </c>
      <c r="B138" s="7" t="s">
        <v>1718</v>
      </c>
      <c r="C138" s="7" t="s">
        <v>1719</v>
      </c>
      <c r="D138" s="7" t="s">
        <v>1720</v>
      </c>
      <c r="E138" s="39"/>
      <c r="F138" s="39"/>
      <c r="G138" s="7" t="s">
        <v>1721</v>
      </c>
      <c r="H138" s="7"/>
      <c r="I138" s="7"/>
      <c r="J138" s="7"/>
      <c r="K138" s="7"/>
      <c r="L138" s="7"/>
    </row>
    <row r="139" spans="1:12" ht="28.8" customHeight="1" x14ac:dyDescent="0.55000000000000004">
      <c r="A139" s="7">
        <v>5</v>
      </c>
      <c r="B139" s="7" t="s">
        <v>1722</v>
      </c>
      <c r="C139" s="7" t="s">
        <v>1723</v>
      </c>
      <c r="D139" s="7" t="s">
        <v>1724</v>
      </c>
      <c r="E139" s="39"/>
      <c r="F139" s="39"/>
      <c r="G139" s="7"/>
      <c r="H139" s="7"/>
      <c r="I139" s="7"/>
      <c r="J139" s="7"/>
      <c r="K139" s="7"/>
      <c r="L139" s="7"/>
    </row>
    <row r="140" spans="1:12" ht="28.8" customHeight="1" x14ac:dyDescent="0.55000000000000004">
      <c r="A140" s="7">
        <v>5</v>
      </c>
      <c r="B140" s="7" t="s">
        <v>1725</v>
      </c>
      <c r="C140" s="7" t="s">
        <v>1726</v>
      </c>
      <c r="D140" s="7" t="s">
        <v>1727</v>
      </c>
      <c r="E140" s="39"/>
      <c r="F140" s="39"/>
      <c r="G140" s="7"/>
      <c r="H140" s="7"/>
      <c r="I140" s="7"/>
      <c r="J140" s="7"/>
      <c r="K140" s="7"/>
      <c r="L140" s="7"/>
    </row>
    <row r="141" spans="1:12" ht="28.8" customHeight="1" x14ac:dyDescent="0.55000000000000004">
      <c r="A141" s="7">
        <v>5</v>
      </c>
      <c r="B141" s="7" t="s">
        <v>1728</v>
      </c>
      <c r="C141" s="7" t="s">
        <v>1729</v>
      </c>
      <c r="D141" s="7" t="s">
        <v>1730</v>
      </c>
      <c r="E141" s="39"/>
      <c r="F141" s="39"/>
      <c r="G141" s="7"/>
      <c r="H141" s="7"/>
      <c r="I141" s="7"/>
      <c r="J141" s="7"/>
      <c r="K141" s="7"/>
      <c r="L141" s="7"/>
    </row>
    <row r="142" spans="1:12" ht="28.8" customHeight="1" x14ac:dyDescent="0.55000000000000004">
      <c r="A142" s="7">
        <v>5</v>
      </c>
      <c r="B142" s="97" t="s">
        <v>1731</v>
      </c>
      <c r="C142" s="7" t="s">
        <v>1732</v>
      </c>
      <c r="D142" s="7" t="s">
        <v>1733</v>
      </c>
      <c r="E142" s="39"/>
      <c r="F142" s="39"/>
      <c r="G142" s="7"/>
      <c r="H142" s="7"/>
      <c r="I142" s="7"/>
      <c r="J142" s="7"/>
      <c r="K142" s="7"/>
      <c r="L142" s="7"/>
    </row>
    <row r="143" spans="1:12" ht="28.8" customHeight="1" x14ac:dyDescent="0.55000000000000004">
      <c r="A143" s="7">
        <v>5</v>
      </c>
      <c r="B143" s="33" t="s">
        <v>1734</v>
      </c>
      <c r="C143" s="33" t="s">
        <v>1735</v>
      </c>
      <c r="D143" s="38" t="s">
        <v>1736</v>
      </c>
      <c r="E143" s="39"/>
      <c r="F143" s="39"/>
      <c r="G143" s="7"/>
      <c r="H143" s="7"/>
      <c r="I143" s="7"/>
      <c r="J143" s="7"/>
      <c r="K143" s="7"/>
      <c r="L143" s="7"/>
    </row>
    <row r="144" spans="1:12" ht="28.8" customHeight="1" x14ac:dyDescent="0.55000000000000004">
      <c r="A144" s="7">
        <v>5</v>
      </c>
      <c r="B144" s="33" t="s">
        <v>1737</v>
      </c>
      <c r="C144" s="33" t="s">
        <v>1738</v>
      </c>
      <c r="D144" s="40"/>
      <c r="E144" s="40"/>
      <c r="F144" s="40"/>
      <c r="G144" s="7"/>
      <c r="H144" s="7"/>
      <c r="I144" s="7"/>
      <c r="J144" s="7"/>
      <c r="K144" s="7"/>
      <c r="L144" s="7"/>
    </row>
    <row r="145" spans="1:18" ht="43.2" x14ac:dyDescent="0.55000000000000004">
      <c r="A145" s="7">
        <v>10</v>
      </c>
      <c r="B145" s="7" t="s">
        <v>1739</v>
      </c>
      <c r="C145" s="7" t="s">
        <v>1740</v>
      </c>
      <c r="D145" s="7" t="s">
        <v>1741</v>
      </c>
      <c r="E145" s="7" t="s">
        <v>1742</v>
      </c>
      <c r="F145" s="6" t="s">
        <v>807</v>
      </c>
      <c r="G145" s="7"/>
      <c r="H145" s="7"/>
      <c r="I145" s="7"/>
      <c r="J145" s="7"/>
      <c r="K145" s="7"/>
      <c r="L145" s="7"/>
    </row>
    <row r="146" spans="1:18" ht="43.2" x14ac:dyDescent="0.55000000000000004">
      <c r="A146" s="7">
        <v>10</v>
      </c>
      <c r="B146" s="7" t="s">
        <v>1743</v>
      </c>
      <c r="C146" s="7" t="s">
        <v>1744</v>
      </c>
      <c r="D146" s="7" t="s">
        <v>1745</v>
      </c>
      <c r="E146" s="7" t="s">
        <v>1746</v>
      </c>
      <c r="F146" s="7"/>
      <c r="G146" s="7"/>
      <c r="H146" s="7"/>
      <c r="I146" s="7"/>
      <c r="J146" s="7"/>
      <c r="K146" s="7"/>
      <c r="L146" s="7"/>
    </row>
    <row r="147" spans="1:18" ht="43.2" x14ac:dyDescent="0.55000000000000004">
      <c r="A147" s="7">
        <v>10</v>
      </c>
      <c r="B147" s="7" t="s">
        <v>1747</v>
      </c>
      <c r="C147" s="7" t="s">
        <v>1748</v>
      </c>
      <c r="D147" s="7" t="s">
        <v>1749</v>
      </c>
      <c r="E147" s="7" t="s">
        <v>1750</v>
      </c>
      <c r="F147" s="6" t="s">
        <v>2584</v>
      </c>
      <c r="G147" s="7"/>
      <c r="H147" s="7"/>
      <c r="I147" s="7"/>
      <c r="J147" s="7"/>
      <c r="K147" s="7"/>
      <c r="L147" s="7"/>
    </row>
    <row r="148" spans="1:18" ht="43.2" x14ac:dyDescent="0.55000000000000004">
      <c r="A148" s="7">
        <v>10</v>
      </c>
      <c r="B148" s="7" t="s">
        <v>1751</v>
      </c>
      <c r="C148" s="7" t="s">
        <v>1752</v>
      </c>
      <c r="D148" s="7" t="s">
        <v>1753</v>
      </c>
      <c r="E148" s="7" t="s">
        <v>1754</v>
      </c>
      <c r="F148" s="7" t="s">
        <v>807</v>
      </c>
      <c r="G148" s="7"/>
      <c r="H148" s="7"/>
      <c r="I148" s="7"/>
      <c r="J148" s="7"/>
      <c r="K148" s="7"/>
      <c r="L148" s="7"/>
    </row>
    <row r="149" spans="1:18" ht="43.2" x14ac:dyDescent="0.55000000000000004">
      <c r="A149" s="7">
        <v>10</v>
      </c>
      <c r="B149" s="7" t="s">
        <v>1755</v>
      </c>
      <c r="C149" s="7" t="s">
        <v>1756</v>
      </c>
      <c r="D149" s="7" t="s">
        <v>1757</v>
      </c>
      <c r="E149" s="7" t="s">
        <v>1758</v>
      </c>
      <c r="F149" s="7" t="s">
        <v>807</v>
      </c>
      <c r="G149" s="7"/>
      <c r="H149" s="7"/>
      <c r="I149" s="7"/>
      <c r="J149" s="7"/>
      <c r="K149" s="7"/>
      <c r="L149" s="7"/>
    </row>
    <row r="150" spans="1:18" ht="43.2" x14ac:dyDescent="0.55000000000000004">
      <c r="A150" s="7">
        <v>10</v>
      </c>
      <c r="B150" s="7" t="s">
        <v>1759</v>
      </c>
      <c r="C150" s="7" t="s">
        <v>1760</v>
      </c>
      <c r="D150" s="7" t="s">
        <v>1761</v>
      </c>
      <c r="E150" s="7" t="s">
        <v>1762</v>
      </c>
      <c r="F150" s="7" t="s">
        <v>1804</v>
      </c>
      <c r="G150" s="7"/>
      <c r="H150" s="7"/>
      <c r="I150" s="7"/>
      <c r="J150" s="7"/>
      <c r="K150" s="7"/>
      <c r="L150" s="7"/>
    </row>
    <row r="151" spans="1:18" ht="43.2" x14ac:dyDescent="0.55000000000000004">
      <c r="A151" s="7">
        <v>10</v>
      </c>
      <c r="B151" s="7" t="s">
        <v>1763</v>
      </c>
      <c r="C151" s="7" t="s">
        <v>1764</v>
      </c>
      <c r="D151" s="7" t="s">
        <v>1765</v>
      </c>
      <c r="E151" s="7" t="s">
        <v>1766</v>
      </c>
      <c r="F151" s="7" t="s">
        <v>2587</v>
      </c>
      <c r="G151" s="7"/>
      <c r="H151" s="7"/>
      <c r="I151" s="7"/>
      <c r="J151" s="7"/>
      <c r="K151" s="7"/>
      <c r="L151" s="7"/>
    </row>
    <row r="152" spans="1:18" ht="43.2" x14ac:dyDescent="0.55000000000000004">
      <c r="A152" s="7">
        <v>10</v>
      </c>
      <c r="B152" s="7" t="s">
        <v>1767</v>
      </c>
      <c r="C152" s="7" t="s">
        <v>1768</v>
      </c>
      <c r="D152" s="7" t="s">
        <v>1769</v>
      </c>
      <c r="E152" s="7" t="s">
        <v>1770</v>
      </c>
      <c r="F152" s="7" t="s">
        <v>807</v>
      </c>
      <c r="G152" s="7"/>
      <c r="H152" s="7"/>
      <c r="I152" s="7"/>
      <c r="J152" s="7"/>
      <c r="K152" s="7"/>
      <c r="L152" s="7"/>
    </row>
    <row r="153" spans="1:18" ht="43.2" x14ac:dyDescent="0.55000000000000004">
      <c r="A153" s="7">
        <v>10</v>
      </c>
      <c r="B153" s="7" t="s">
        <v>1771</v>
      </c>
      <c r="C153" s="7" t="s">
        <v>1772</v>
      </c>
      <c r="D153" s="7" t="s">
        <v>1773</v>
      </c>
      <c r="E153" s="7" t="s">
        <v>612</v>
      </c>
      <c r="F153" s="7" t="s">
        <v>1804</v>
      </c>
      <c r="G153" s="7"/>
      <c r="H153" s="7"/>
      <c r="I153" s="7"/>
      <c r="J153" s="7"/>
      <c r="K153" s="7"/>
      <c r="L153" s="7"/>
    </row>
    <row r="154" spans="1:18" ht="43.2" x14ac:dyDescent="0.55000000000000004">
      <c r="A154" s="7">
        <v>10</v>
      </c>
      <c r="B154" s="7" t="s">
        <v>1774</v>
      </c>
      <c r="C154" s="7" t="s">
        <v>1775</v>
      </c>
      <c r="D154" s="7" t="s">
        <v>1776</v>
      </c>
      <c r="E154" s="7" t="s">
        <v>1777</v>
      </c>
      <c r="F154" s="7" t="s">
        <v>1439</v>
      </c>
      <c r="G154" s="7"/>
      <c r="H154" s="7"/>
      <c r="I154" s="7"/>
      <c r="J154" s="7"/>
      <c r="K154" s="7"/>
      <c r="L154" s="7"/>
    </row>
    <row r="155" spans="1:18" ht="43.2" x14ac:dyDescent="0.55000000000000004">
      <c r="A155" s="7">
        <v>10</v>
      </c>
      <c r="B155" s="7" t="s">
        <v>1778</v>
      </c>
      <c r="C155" s="7" t="s">
        <v>1779</v>
      </c>
      <c r="D155" s="7" t="s">
        <v>1780</v>
      </c>
      <c r="E155" s="7" t="s">
        <v>1781</v>
      </c>
      <c r="F155" s="7" t="s">
        <v>2585</v>
      </c>
      <c r="G155" s="7"/>
      <c r="H155" s="7"/>
      <c r="I155" s="7"/>
      <c r="J155" s="7"/>
      <c r="K155" s="7"/>
      <c r="L155" s="7"/>
    </row>
    <row r="156" spans="1:18" ht="43.2" x14ac:dyDescent="0.55000000000000004">
      <c r="A156" s="7">
        <v>10</v>
      </c>
      <c r="B156" s="7" t="s">
        <v>1782</v>
      </c>
      <c r="C156" s="7" t="s">
        <v>1783</v>
      </c>
      <c r="D156" s="7" t="s">
        <v>1784</v>
      </c>
      <c r="E156" s="7" t="s">
        <v>1785</v>
      </c>
      <c r="F156" s="7" t="s">
        <v>1439</v>
      </c>
      <c r="G156" s="56">
        <f xml:space="preserve"> 80000/0.41</f>
        <v>195121.95121951221</v>
      </c>
      <c r="H156" s="7"/>
      <c r="I156" s="7"/>
      <c r="J156" s="7"/>
      <c r="K156" s="7"/>
      <c r="L156" s="7"/>
    </row>
    <row r="157" spans="1:18" ht="43.2" x14ac:dyDescent="0.55000000000000004">
      <c r="A157" s="38">
        <v>5</v>
      </c>
      <c r="B157" s="38" t="s">
        <v>1786</v>
      </c>
      <c r="C157" s="38" t="s">
        <v>1787</v>
      </c>
      <c r="D157" s="38" t="s">
        <v>1788</v>
      </c>
      <c r="E157" s="38" t="s">
        <v>1789</v>
      </c>
      <c r="F157" s="38"/>
      <c r="G157" s="38" t="s">
        <v>1790</v>
      </c>
      <c r="H157" s="38" t="s">
        <v>587</v>
      </c>
      <c r="I157" s="38"/>
      <c r="J157" s="38"/>
      <c r="K157" s="38"/>
      <c r="L157" s="38"/>
      <c r="M157" s="33" t="s">
        <v>1791</v>
      </c>
      <c r="N157" s="33" t="s">
        <v>1792</v>
      </c>
      <c r="O157" s="80" t="s">
        <v>1793</v>
      </c>
      <c r="P157" s="80" t="s">
        <v>1794</v>
      </c>
      <c r="Q157" s="80" t="s">
        <v>1795</v>
      </c>
      <c r="R157" s="80" t="s">
        <v>1796</v>
      </c>
    </row>
    <row r="158" spans="1:18" x14ac:dyDescent="0.55000000000000004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32">
        <v>448</v>
      </c>
      <c r="N158" s="32">
        <v>181</v>
      </c>
      <c r="O158" s="7">
        <f>AVERAGE(M158:N158)*1000</f>
        <v>314500</v>
      </c>
      <c r="P158" s="33">
        <v>1.5</v>
      </c>
      <c r="Q158" s="33">
        <f t="shared" ref="Q158" si="0">P158/2</f>
        <v>0.75</v>
      </c>
      <c r="R158" s="56">
        <f t="shared" ref="R158" si="1">O158*Q158</f>
        <v>235875</v>
      </c>
    </row>
    <row r="159" spans="1:18" x14ac:dyDescent="0.55000000000000004">
      <c r="A159" s="7">
        <v>10</v>
      </c>
      <c r="B159" s="7" t="s">
        <v>1797</v>
      </c>
      <c r="C159" s="7" t="s">
        <v>1798</v>
      </c>
      <c r="D159" s="32" t="s">
        <v>1799</v>
      </c>
      <c r="E159" s="38" t="s">
        <v>1800</v>
      </c>
      <c r="F159" s="7" t="s">
        <v>336</v>
      </c>
      <c r="G159" s="7"/>
      <c r="H159" s="7"/>
      <c r="I159" s="7"/>
      <c r="J159" s="7"/>
      <c r="K159" s="7"/>
      <c r="L159" s="7"/>
    </row>
    <row r="160" spans="1:18" ht="28.8" x14ac:dyDescent="0.55000000000000004">
      <c r="A160" s="7">
        <v>10</v>
      </c>
      <c r="B160" s="31" t="s">
        <v>1801</v>
      </c>
      <c r="C160" s="31" t="s">
        <v>1802</v>
      </c>
      <c r="D160" s="98" t="s">
        <v>1803</v>
      </c>
      <c r="E160" s="39"/>
      <c r="F160" s="7" t="s">
        <v>1804</v>
      </c>
      <c r="G160" s="7"/>
      <c r="H160" s="7"/>
      <c r="I160" s="7"/>
      <c r="J160" s="7"/>
      <c r="K160" s="7"/>
      <c r="L160" s="7"/>
    </row>
    <row r="161" spans="1:12" ht="43.2" x14ac:dyDescent="0.55000000000000004">
      <c r="A161" s="7">
        <v>5</v>
      </c>
      <c r="B161" s="98" t="s">
        <v>1805</v>
      </c>
      <c r="C161" s="98" t="s">
        <v>1806</v>
      </c>
      <c r="D161" s="98" t="s">
        <v>1807</v>
      </c>
      <c r="E161" s="7" t="s">
        <v>1808</v>
      </c>
      <c r="F161" s="7" t="s">
        <v>1809</v>
      </c>
      <c r="G161" s="7"/>
      <c r="H161" s="7"/>
      <c r="I161" s="7"/>
      <c r="J161" s="7"/>
      <c r="K161" s="7"/>
      <c r="L161" s="7"/>
    </row>
    <row r="162" spans="1:12" ht="43.2" x14ac:dyDescent="0.55000000000000004">
      <c r="A162" s="7">
        <v>1</v>
      </c>
      <c r="B162" s="98" t="s">
        <v>1810</v>
      </c>
      <c r="C162" s="98" t="s">
        <v>1811</v>
      </c>
      <c r="D162" s="98" t="s">
        <v>1812</v>
      </c>
      <c r="E162" s="7" t="s">
        <v>1813</v>
      </c>
      <c r="F162" s="7" t="s">
        <v>1814</v>
      </c>
      <c r="G162" s="32" t="s">
        <v>1815</v>
      </c>
      <c r="H162" s="7"/>
      <c r="I162" s="7"/>
      <c r="J162" s="7"/>
      <c r="K162" s="7"/>
      <c r="L162" s="7"/>
    </row>
    <row r="163" spans="1:12" ht="57.6" x14ac:dyDescent="0.55000000000000004">
      <c r="A163" s="7">
        <v>1</v>
      </c>
      <c r="B163" s="98" t="s">
        <v>1816</v>
      </c>
      <c r="C163" s="98" t="s">
        <v>1817</v>
      </c>
      <c r="D163" s="98" t="s">
        <v>1818</v>
      </c>
      <c r="E163" s="38" t="s">
        <v>322</v>
      </c>
      <c r="F163" s="38" t="s">
        <v>323</v>
      </c>
      <c r="G163" s="32"/>
      <c r="H163" s="7" t="s">
        <v>878</v>
      </c>
      <c r="I163" s="7"/>
      <c r="J163" s="7"/>
      <c r="K163" s="7"/>
      <c r="L163" s="7"/>
    </row>
    <row r="164" spans="1:12" ht="72" x14ac:dyDescent="0.55000000000000004">
      <c r="A164" s="7">
        <v>1</v>
      </c>
      <c r="B164" s="98" t="s">
        <v>1819</v>
      </c>
      <c r="C164" s="98" t="s">
        <v>1820</v>
      </c>
      <c r="D164" s="98" t="s">
        <v>1818</v>
      </c>
      <c r="E164" s="39"/>
      <c r="F164" s="39"/>
      <c r="G164" s="32"/>
      <c r="H164" s="7" t="s">
        <v>878</v>
      </c>
      <c r="I164" s="7"/>
      <c r="J164" s="7"/>
      <c r="K164" s="7"/>
      <c r="L164" s="7"/>
    </row>
    <row r="165" spans="1:12" ht="43.2" x14ac:dyDescent="0.55000000000000004">
      <c r="A165" s="7">
        <v>1</v>
      </c>
      <c r="B165" s="98" t="s">
        <v>1821</v>
      </c>
      <c r="C165" s="98" t="s">
        <v>1822</v>
      </c>
      <c r="D165" s="98" t="s">
        <v>1823</v>
      </c>
      <c r="E165" s="39"/>
      <c r="F165" s="39"/>
      <c r="G165" s="32"/>
      <c r="H165" s="7" t="s">
        <v>587</v>
      </c>
      <c r="I165" s="7"/>
      <c r="J165" s="7"/>
      <c r="K165" s="7"/>
      <c r="L165" s="7"/>
    </row>
    <row r="166" spans="1:12" ht="43.2" x14ac:dyDescent="0.55000000000000004">
      <c r="A166" s="7">
        <v>1</v>
      </c>
      <c r="B166" s="98" t="s">
        <v>1824</v>
      </c>
      <c r="C166" s="98" t="s">
        <v>1825</v>
      </c>
      <c r="D166" s="98" t="s">
        <v>1823</v>
      </c>
      <c r="E166" s="39"/>
      <c r="F166" s="39"/>
      <c r="G166" s="32"/>
      <c r="H166" s="7" t="s">
        <v>587</v>
      </c>
      <c r="I166" s="7"/>
      <c r="J166" s="7"/>
      <c r="K166" s="7"/>
      <c r="L166" s="7"/>
    </row>
    <row r="167" spans="1:12" ht="57.6" x14ac:dyDescent="0.55000000000000004">
      <c r="A167" s="7">
        <v>1</v>
      </c>
      <c r="B167" s="98" t="s">
        <v>1826</v>
      </c>
      <c r="C167" s="98" t="s">
        <v>1827</v>
      </c>
      <c r="D167" s="98" t="s">
        <v>1828</v>
      </c>
      <c r="E167" s="39"/>
      <c r="F167" s="39"/>
      <c r="G167" s="32"/>
      <c r="H167" s="7" t="s">
        <v>673</v>
      </c>
      <c r="I167" s="7"/>
      <c r="J167" s="7"/>
      <c r="K167" s="7"/>
      <c r="L167" s="7"/>
    </row>
    <row r="168" spans="1:12" ht="57.6" x14ac:dyDescent="0.55000000000000004">
      <c r="A168" s="7">
        <v>1</v>
      </c>
      <c r="B168" s="98" t="s">
        <v>1829</v>
      </c>
      <c r="C168" s="98" t="s">
        <v>1830</v>
      </c>
      <c r="D168" s="98" t="s">
        <v>1828</v>
      </c>
      <c r="E168" s="40"/>
      <c r="F168" s="40"/>
      <c r="G168" s="32"/>
      <c r="H168" s="7" t="s">
        <v>673</v>
      </c>
      <c r="I168" s="7"/>
      <c r="J168" s="7"/>
      <c r="K168" s="7"/>
      <c r="L168" s="7"/>
    </row>
    <row r="169" spans="1:12" x14ac:dyDescent="0.55000000000000004">
      <c r="A169" s="7">
        <v>1</v>
      </c>
      <c r="B169" s="33" t="s">
        <v>1831</v>
      </c>
      <c r="C169" s="33" t="s">
        <v>1832</v>
      </c>
      <c r="D169" s="7" t="s">
        <v>1833</v>
      </c>
      <c r="E169" s="7" t="s">
        <v>334</v>
      </c>
      <c r="F169" s="100" t="s">
        <v>336</v>
      </c>
      <c r="H169" s="7"/>
      <c r="I169" s="7"/>
      <c r="J169" s="7"/>
      <c r="K169" s="7"/>
      <c r="L169" s="7"/>
    </row>
    <row r="170" spans="1:12" x14ac:dyDescent="0.55000000000000004">
      <c r="A170" s="7">
        <v>1</v>
      </c>
      <c r="B170" s="99" t="s">
        <v>1834</v>
      </c>
      <c r="C170" s="99" t="s">
        <v>1835</v>
      </c>
      <c r="D170" s="7" t="s">
        <v>1833</v>
      </c>
      <c r="E170" s="7" t="s">
        <v>334</v>
      </c>
      <c r="F170" s="101"/>
      <c r="G170" s="99"/>
      <c r="H170" s="7"/>
      <c r="I170" s="7"/>
      <c r="J170" s="7"/>
      <c r="K170" s="7"/>
      <c r="L170" s="7"/>
    </row>
    <row r="171" spans="1:12" x14ac:dyDescent="0.55000000000000004">
      <c r="A171" s="7">
        <v>1</v>
      </c>
      <c r="B171" s="33" t="s">
        <v>1836</v>
      </c>
      <c r="C171" s="33" t="s">
        <v>1837</v>
      </c>
      <c r="D171" s="7" t="s">
        <v>1833</v>
      </c>
      <c r="E171" s="7" t="s">
        <v>334</v>
      </c>
      <c r="F171" s="101"/>
      <c r="H171" s="7"/>
      <c r="I171" s="7"/>
      <c r="J171" s="7"/>
      <c r="K171" s="7"/>
      <c r="L171" s="7"/>
    </row>
    <row r="172" spans="1:12" x14ac:dyDescent="0.55000000000000004">
      <c r="A172" s="7">
        <v>1</v>
      </c>
      <c r="B172" s="99" t="s">
        <v>1838</v>
      </c>
      <c r="C172" s="99" t="s">
        <v>1839</v>
      </c>
      <c r="D172" s="7" t="s">
        <v>1833</v>
      </c>
      <c r="E172" s="7" t="s">
        <v>334</v>
      </c>
      <c r="F172" s="101"/>
      <c r="G172" s="99"/>
      <c r="H172" s="7"/>
      <c r="I172" s="7"/>
      <c r="J172" s="7"/>
      <c r="K172" s="7"/>
      <c r="L172" s="7"/>
    </row>
    <row r="173" spans="1:12" x14ac:dyDescent="0.55000000000000004">
      <c r="A173" s="7">
        <v>1</v>
      </c>
      <c r="B173" s="33" t="s">
        <v>1840</v>
      </c>
      <c r="C173" s="33" t="s">
        <v>1841</v>
      </c>
      <c r="D173" s="7" t="s">
        <v>1833</v>
      </c>
      <c r="E173" s="7" t="s">
        <v>334</v>
      </c>
      <c r="F173" s="101"/>
      <c r="H173" s="7"/>
      <c r="I173" s="7"/>
      <c r="J173" s="7"/>
      <c r="K173" s="7"/>
      <c r="L173" s="7"/>
    </row>
    <row r="174" spans="1:12" x14ac:dyDescent="0.55000000000000004">
      <c r="A174" s="7">
        <v>1</v>
      </c>
      <c r="B174" s="99" t="s">
        <v>1842</v>
      </c>
      <c r="C174" s="99" t="s">
        <v>1843</v>
      </c>
      <c r="D174" s="7" t="s">
        <v>1833</v>
      </c>
      <c r="E174" s="7" t="s">
        <v>334</v>
      </c>
      <c r="F174" s="101"/>
      <c r="G174" s="99"/>
      <c r="H174" s="7"/>
      <c r="I174" s="7"/>
      <c r="J174" s="7"/>
      <c r="K174" s="7"/>
      <c r="L174" s="7"/>
    </row>
    <row r="175" spans="1:12" x14ac:dyDescent="0.55000000000000004">
      <c r="A175" s="7">
        <v>1</v>
      </c>
      <c r="B175" s="33" t="s">
        <v>1844</v>
      </c>
      <c r="C175" s="33" t="s">
        <v>1845</v>
      </c>
      <c r="D175" s="7" t="s">
        <v>1833</v>
      </c>
      <c r="E175" s="7" t="s">
        <v>334</v>
      </c>
      <c r="F175" s="101"/>
      <c r="G175" s="99"/>
      <c r="H175" s="7"/>
      <c r="I175" s="7"/>
      <c r="J175" s="7"/>
      <c r="K175" s="7"/>
      <c r="L175" s="7"/>
    </row>
    <row r="176" spans="1:12" x14ac:dyDescent="0.55000000000000004">
      <c r="A176" s="7">
        <v>1</v>
      </c>
      <c r="B176" s="33" t="s">
        <v>1846</v>
      </c>
      <c r="C176" s="33" t="s">
        <v>1847</v>
      </c>
      <c r="D176" s="7" t="s">
        <v>1833</v>
      </c>
      <c r="E176" s="7" t="s">
        <v>334</v>
      </c>
      <c r="F176" s="101"/>
      <c r="H176" s="7"/>
      <c r="I176" s="7"/>
      <c r="J176" s="7"/>
      <c r="K176" s="7"/>
      <c r="L176" s="7"/>
    </row>
    <row r="177" spans="1:12" ht="25.8" x14ac:dyDescent="0.55000000000000004">
      <c r="A177" s="7">
        <v>1</v>
      </c>
      <c r="B177" s="99" t="s">
        <v>1848</v>
      </c>
      <c r="C177" s="99" t="s">
        <v>1849</v>
      </c>
      <c r="D177" s="7" t="s">
        <v>1833</v>
      </c>
      <c r="E177" s="7" t="s">
        <v>334</v>
      </c>
      <c r="F177" s="101"/>
      <c r="G177" s="99"/>
      <c r="H177" s="7"/>
      <c r="I177" s="7"/>
      <c r="J177" s="7"/>
      <c r="K177" s="7"/>
      <c r="L177" s="7"/>
    </row>
    <row r="178" spans="1:12" x14ac:dyDescent="0.55000000000000004">
      <c r="A178" s="7">
        <v>1</v>
      </c>
      <c r="B178" s="33" t="s">
        <v>1850</v>
      </c>
      <c r="C178" s="33" t="s">
        <v>1851</v>
      </c>
      <c r="D178" s="7" t="s">
        <v>1833</v>
      </c>
      <c r="E178" s="7" t="s">
        <v>334</v>
      </c>
      <c r="F178" s="101"/>
      <c r="H178" s="7"/>
      <c r="I178" s="7"/>
      <c r="J178" s="7"/>
      <c r="K178" s="7"/>
      <c r="L178" s="7"/>
    </row>
    <row r="179" spans="1:12" x14ac:dyDescent="0.55000000000000004">
      <c r="A179" s="7">
        <v>1</v>
      </c>
      <c r="B179" s="99" t="s">
        <v>1852</v>
      </c>
      <c r="C179" s="99" t="s">
        <v>1853</v>
      </c>
      <c r="D179" s="7" t="s">
        <v>1833</v>
      </c>
      <c r="E179" s="7" t="s">
        <v>334</v>
      </c>
      <c r="F179" s="101"/>
      <c r="H179" s="7"/>
      <c r="I179" s="7"/>
      <c r="J179" s="7"/>
      <c r="K179" s="7"/>
      <c r="L179" s="7"/>
    </row>
    <row r="180" spans="1:12" x14ac:dyDescent="0.55000000000000004">
      <c r="A180" s="7">
        <v>1</v>
      </c>
      <c r="B180" s="33" t="s">
        <v>1854</v>
      </c>
      <c r="C180" s="33" t="s">
        <v>1855</v>
      </c>
      <c r="D180" s="7" t="s">
        <v>1833</v>
      </c>
      <c r="E180" s="7" t="s">
        <v>334</v>
      </c>
      <c r="F180" s="101"/>
      <c r="H180" s="7"/>
      <c r="I180" s="7"/>
      <c r="J180" s="7"/>
      <c r="K180" s="7"/>
      <c r="L180" s="7"/>
    </row>
    <row r="181" spans="1:12" ht="25.8" x14ac:dyDescent="0.55000000000000004">
      <c r="A181" s="7">
        <v>1</v>
      </c>
      <c r="B181" s="99" t="s">
        <v>1856</v>
      </c>
      <c r="C181" s="99" t="s">
        <v>1857</v>
      </c>
      <c r="D181" s="7" t="s">
        <v>1833</v>
      </c>
      <c r="E181" s="7" t="s">
        <v>334</v>
      </c>
      <c r="F181" s="101"/>
      <c r="H181" s="7"/>
      <c r="I181" s="7"/>
      <c r="J181" s="7"/>
      <c r="K181" s="7"/>
      <c r="L181" s="7"/>
    </row>
    <row r="182" spans="1:12" x14ac:dyDescent="0.55000000000000004">
      <c r="A182" s="7">
        <v>1</v>
      </c>
      <c r="B182" s="33" t="s">
        <v>1858</v>
      </c>
      <c r="C182" s="33" t="s">
        <v>1859</v>
      </c>
      <c r="D182" s="7" t="s">
        <v>1833</v>
      </c>
      <c r="E182" s="7" t="s">
        <v>334</v>
      </c>
      <c r="F182" s="101"/>
      <c r="H182" s="7"/>
      <c r="I182" s="7"/>
      <c r="J182" s="7"/>
      <c r="K182" s="7"/>
      <c r="L182" s="7"/>
    </row>
    <row r="183" spans="1:12" x14ac:dyDescent="0.55000000000000004">
      <c r="A183" s="7">
        <v>1</v>
      </c>
      <c r="B183" s="7" t="s">
        <v>1860</v>
      </c>
      <c r="C183" s="7" t="s">
        <v>1861</v>
      </c>
      <c r="D183" s="7" t="s">
        <v>1833</v>
      </c>
      <c r="E183" s="7" t="s">
        <v>334</v>
      </c>
      <c r="F183" s="101"/>
      <c r="H183" s="7"/>
      <c r="I183" s="7"/>
      <c r="J183" s="7"/>
      <c r="K183" s="7"/>
      <c r="L183" s="7"/>
    </row>
    <row r="184" spans="1:12" x14ac:dyDescent="0.55000000000000004">
      <c r="A184" s="7">
        <v>1</v>
      </c>
      <c r="B184" s="33" t="s">
        <v>1862</v>
      </c>
      <c r="C184" s="33" t="s">
        <v>1863</v>
      </c>
      <c r="D184" s="7" t="s">
        <v>1833</v>
      </c>
      <c r="E184" s="7" t="s">
        <v>334</v>
      </c>
      <c r="F184" s="101"/>
      <c r="G184" s="7"/>
      <c r="H184" s="7"/>
      <c r="I184" s="7"/>
      <c r="J184" s="7"/>
      <c r="K184" s="7"/>
      <c r="L184" s="7"/>
    </row>
    <row r="185" spans="1:12" x14ac:dyDescent="0.55000000000000004">
      <c r="A185" s="7">
        <v>1</v>
      </c>
      <c r="B185" s="7" t="s">
        <v>1864</v>
      </c>
      <c r="C185" s="7" t="s">
        <v>1865</v>
      </c>
      <c r="D185" s="7" t="s">
        <v>1833</v>
      </c>
      <c r="E185" s="7" t="s">
        <v>334</v>
      </c>
      <c r="F185" s="101"/>
      <c r="G185" s="7"/>
      <c r="H185" s="7"/>
      <c r="I185" s="7"/>
      <c r="J185" s="7"/>
      <c r="K185" s="7"/>
      <c r="L185" s="7"/>
    </row>
    <row r="186" spans="1:12" x14ac:dyDescent="0.55000000000000004">
      <c r="A186" s="7">
        <v>1</v>
      </c>
      <c r="B186" s="33" t="s">
        <v>1866</v>
      </c>
      <c r="C186" s="33" t="s">
        <v>1867</v>
      </c>
      <c r="D186" s="7" t="s">
        <v>1833</v>
      </c>
      <c r="E186" s="7" t="s">
        <v>334</v>
      </c>
      <c r="F186" s="101"/>
      <c r="H186" s="7"/>
      <c r="I186" s="7"/>
      <c r="J186" s="7"/>
      <c r="K186" s="7"/>
      <c r="L186" s="7"/>
    </row>
    <row r="187" spans="1:12" ht="28.8" x14ac:dyDescent="0.55000000000000004">
      <c r="A187" s="7">
        <v>1</v>
      </c>
      <c r="B187" s="7" t="s">
        <v>1868</v>
      </c>
      <c r="C187" s="7" t="s">
        <v>1869</v>
      </c>
      <c r="D187" s="7" t="s">
        <v>1833</v>
      </c>
      <c r="E187" s="7" t="s">
        <v>334</v>
      </c>
      <c r="F187" s="101"/>
      <c r="H187" s="7"/>
      <c r="I187" s="7"/>
      <c r="J187" s="7"/>
      <c r="K187" s="7"/>
      <c r="L187" s="7"/>
    </row>
    <row r="188" spans="1:12" x14ac:dyDescent="0.55000000000000004">
      <c r="A188" s="7">
        <v>1</v>
      </c>
      <c r="B188" s="33" t="s">
        <v>1870</v>
      </c>
      <c r="C188" s="33" t="s">
        <v>1871</v>
      </c>
      <c r="D188" s="7" t="s">
        <v>1833</v>
      </c>
      <c r="E188" s="7" t="s">
        <v>334</v>
      </c>
      <c r="F188" s="101"/>
      <c r="H188" s="7"/>
      <c r="I188" s="7"/>
      <c r="J188" s="7"/>
      <c r="K188" s="7"/>
      <c r="L188" s="7"/>
    </row>
    <row r="189" spans="1:12" ht="28.8" x14ac:dyDescent="0.55000000000000004">
      <c r="A189" s="7">
        <v>1</v>
      </c>
      <c r="B189" s="7" t="s">
        <v>1872</v>
      </c>
      <c r="C189" s="7" t="s">
        <v>1873</v>
      </c>
      <c r="D189" s="7" t="s">
        <v>1833</v>
      </c>
      <c r="E189" s="7" t="s">
        <v>334</v>
      </c>
      <c r="F189" s="101"/>
      <c r="H189" s="7"/>
      <c r="I189" s="7"/>
      <c r="J189" s="7"/>
      <c r="K189" s="7"/>
      <c r="L189" s="7"/>
    </row>
    <row r="190" spans="1:12" x14ac:dyDescent="0.55000000000000004">
      <c r="A190" s="7">
        <v>1</v>
      </c>
      <c r="B190" s="33" t="s">
        <v>1874</v>
      </c>
      <c r="C190" s="33" t="s">
        <v>1875</v>
      </c>
      <c r="D190" s="7" t="s">
        <v>1833</v>
      </c>
      <c r="E190" s="7" t="s">
        <v>334</v>
      </c>
      <c r="F190" s="101"/>
      <c r="G190" s="6"/>
      <c r="H190" s="6"/>
      <c r="I190" s="6"/>
      <c r="J190" s="6"/>
      <c r="K190" s="6"/>
      <c r="L190" s="6"/>
    </row>
    <row r="191" spans="1:12" x14ac:dyDescent="0.55000000000000004">
      <c r="A191" s="7">
        <v>1</v>
      </c>
      <c r="B191" s="33" t="s">
        <v>1876</v>
      </c>
      <c r="C191" s="33" t="s">
        <v>1877</v>
      </c>
      <c r="D191" s="7" t="s">
        <v>1833</v>
      </c>
      <c r="E191" s="7" t="s">
        <v>334</v>
      </c>
      <c r="F191" s="101"/>
      <c r="H191" s="6"/>
      <c r="I191" s="6"/>
      <c r="J191" s="6"/>
      <c r="K191" s="6"/>
      <c r="L191" s="6"/>
    </row>
    <row r="192" spans="1:12" x14ac:dyDescent="0.55000000000000004">
      <c r="A192" s="7">
        <v>1</v>
      </c>
      <c r="B192" s="33" t="s">
        <v>1878</v>
      </c>
      <c r="C192" s="33" t="s">
        <v>1879</v>
      </c>
      <c r="D192" s="7" t="s">
        <v>1833</v>
      </c>
      <c r="E192" s="7" t="s">
        <v>334</v>
      </c>
      <c r="F192" s="101"/>
      <c r="G192" s="6"/>
      <c r="H192" s="6"/>
      <c r="I192" s="6"/>
      <c r="J192" s="6"/>
      <c r="K192" s="6"/>
      <c r="L192" s="6"/>
    </row>
    <row r="193" spans="1:12" x14ac:dyDescent="0.55000000000000004">
      <c r="A193" s="7">
        <v>1</v>
      </c>
      <c r="B193" s="7" t="s">
        <v>1880</v>
      </c>
      <c r="C193" s="7" t="s">
        <v>1881</v>
      </c>
      <c r="D193" s="7" t="s">
        <v>1833</v>
      </c>
      <c r="E193" s="7" t="s">
        <v>334</v>
      </c>
      <c r="F193" s="101"/>
      <c r="H193" s="6"/>
      <c r="I193" s="6"/>
      <c r="J193" s="6"/>
      <c r="K193" s="6"/>
      <c r="L193" s="6"/>
    </row>
    <row r="194" spans="1:12" x14ac:dyDescent="0.55000000000000004">
      <c r="A194" s="7">
        <v>1</v>
      </c>
      <c r="B194" s="33" t="s">
        <v>1882</v>
      </c>
      <c r="C194" s="33" t="s">
        <v>1883</v>
      </c>
      <c r="D194" s="7" t="s">
        <v>1833</v>
      </c>
      <c r="E194" s="7" t="s">
        <v>334</v>
      </c>
      <c r="F194" s="101"/>
      <c r="H194" s="6"/>
      <c r="I194" s="6"/>
      <c r="J194" s="6"/>
      <c r="K194" s="6"/>
      <c r="L194" s="6"/>
    </row>
    <row r="195" spans="1:12" ht="28.8" x14ac:dyDescent="0.55000000000000004">
      <c r="A195" s="7">
        <v>1</v>
      </c>
      <c r="B195" s="7" t="s">
        <v>1884</v>
      </c>
      <c r="C195" s="7" t="s">
        <v>1885</v>
      </c>
      <c r="D195" s="7" t="s">
        <v>1833</v>
      </c>
      <c r="E195" s="7" t="s">
        <v>334</v>
      </c>
      <c r="F195" s="101"/>
      <c r="H195" s="6"/>
      <c r="I195" s="6"/>
      <c r="J195" s="6"/>
      <c r="K195" s="6"/>
      <c r="L195" s="6"/>
    </row>
    <row r="196" spans="1:12" x14ac:dyDescent="0.55000000000000004">
      <c r="A196" s="7">
        <v>1</v>
      </c>
      <c r="B196" s="33" t="s">
        <v>1886</v>
      </c>
      <c r="C196" s="33" t="s">
        <v>1887</v>
      </c>
      <c r="D196" s="7" t="s">
        <v>1833</v>
      </c>
      <c r="E196" s="7" t="s">
        <v>334</v>
      </c>
      <c r="F196" s="101"/>
      <c r="H196" s="6"/>
      <c r="I196" s="6"/>
      <c r="J196" s="6"/>
      <c r="K196" s="6"/>
      <c r="L196" s="6"/>
    </row>
    <row r="197" spans="1:12" x14ac:dyDescent="0.55000000000000004">
      <c r="A197" s="7">
        <v>1</v>
      </c>
      <c r="B197" s="7" t="s">
        <v>1888</v>
      </c>
      <c r="C197" s="7" t="s">
        <v>1889</v>
      </c>
      <c r="D197" s="7" t="s">
        <v>1833</v>
      </c>
      <c r="E197" s="7" t="s">
        <v>334</v>
      </c>
      <c r="F197" s="101"/>
      <c r="H197" s="6"/>
      <c r="I197" s="6"/>
      <c r="J197" s="6"/>
      <c r="K197" s="6"/>
      <c r="L197" s="6"/>
    </row>
    <row r="198" spans="1:12" x14ac:dyDescent="0.55000000000000004">
      <c r="A198" s="7">
        <v>1</v>
      </c>
      <c r="B198" s="33" t="s">
        <v>1890</v>
      </c>
      <c r="C198" s="33" t="s">
        <v>1891</v>
      </c>
      <c r="D198" s="7" t="s">
        <v>1833</v>
      </c>
      <c r="E198" s="7" t="s">
        <v>334</v>
      </c>
      <c r="F198" s="101"/>
      <c r="H198" s="6"/>
      <c r="I198" s="6"/>
      <c r="J198" s="6"/>
      <c r="K198" s="6"/>
      <c r="L198" s="6"/>
    </row>
    <row r="199" spans="1:12" ht="28.8" x14ac:dyDescent="0.55000000000000004">
      <c r="A199" s="7">
        <v>1</v>
      </c>
      <c r="B199" s="7" t="s">
        <v>1892</v>
      </c>
      <c r="C199" s="7" t="s">
        <v>1893</v>
      </c>
      <c r="D199" s="7" t="s">
        <v>1833</v>
      </c>
      <c r="E199" s="7" t="s">
        <v>334</v>
      </c>
      <c r="F199" s="101"/>
      <c r="H199" s="6"/>
      <c r="I199" s="6"/>
      <c r="J199" s="6"/>
      <c r="K199" s="6"/>
      <c r="L199" s="6"/>
    </row>
    <row r="200" spans="1:12" x14ac:dyDescent="0.55000000000000004">
      <c r="A200" s="7">
        <v>1</v>
      </c>
      <c r="B200" s="33" t="s">
        <v>1894</v>
      </c>
      <c r="C200" s="33" t="s">
        <v>1895</v>
      </c>
      <c r="D200" s="7" t="s">
        <v>1833</v>
      </c>
      <c r="E200" s="7" t="s">
        <v>334</v>
      </c>
      <c r="F200" s="101"/>
      <c r="H200" s="6"/>
      <c r="I200" s="6"/>
      <c r="J200" s="6"/>
      <c r="K200" s="6"/>
      <c r="L200" s="6"/>
    </row>
    <row r="201" spans="1:12" x14ac:dyDescent="0.55000000000000004">
      <c r="A201" s="7">
        <v>1</v>
      </c>
      <c r="B201" s="33" t="s">
        <v>1896</v>
      </c>
      <c r="C201" s="33" t="s">
        <v>1897</v>
      </c>
      <c r="D201" s="7" t="s">
        <v>1833</v>
      </c>
      <c r="E201" s="7" t="s">
        <v>334</v>
      </c>
      <c r="F201" s="101"/>
      <c r="H201" s="6"/>
      <c r="I201" s="6"/>
      <c r="J201" s="6"/>
      <c r="K201" s="6"/>
      <c r="L201" s="6"/>
    </row>
    <row r="202" spans="1:12" x14ac:dyDescent="0.55000000000000004">
      <c r="A202" s="7">
        <v>1</v>
      </c>
      <c r="B202" s="6" t="s">
        <v>1898</v>
      </c>
      <c r="C202" s="6" t="s">
        <v>1899</v>
      </c>
      <c r="D202" s="7" t="s">
        <v>1833</v>
      </c>
      <c r="E202" s="7" t="s">
        <v>334</v>
      </c>
      <c r="F202" s="101"/>
      <c r="H202" s="6"/>
      <c r="I202" s="6"/>
      <c r="J202" s="6"/>
      <c r="K202" s="6"/>
      <c r="L202" s="6"/>
    </row>
    <row r="203" spans="1:12" x14ac:dyDescent="0.55000000000000004">
      <c r="A203" s="7">
        <v>1</v>
      </c>
      <c r="B203" s="33" t="s">
        <v>1900</v>
      </c>
      <c r="C203" s="33" t="s">
        <v>1901</v>
      </c>
      <c r="D203" s="7" t="s">
        <v>1833</v>
      </c>
      <c r="E203" s="7" t="s">
        <v>334</v>
      </c>
      <c r="F203" s="101"/>
      <c r="H203" s="6"/>
      <c r="I203" s="6"/>
      <c r="J203" s="6"/>
      <c r="K203" s="6"/>
      <c r="L203" s="6"/>
    </row>
    <row r="204" spans="1:12" x14ac:dyDescent="0.55000000000000004">
      <c r="A204" s="7">
        <v>1</v>
      </c>
      <c r="B204" s="33" t="s">
        <v>1902</v>
      </c>
      <c r="C204" s="33" t="s">
        <v>1903</v>
      </c>
      <c r="D204" s="7" t="s">
        <v>1833</v>
      </c>
      <c r="E204" s="7" t="s">
        <v>334</v>
      </c>
      <c r="F204" s="101"/>
      <c r="G204" s="6"/>
      <c r="H204" s="6"/>
      <c r="I204" s="6"/>
      <c r="J204" s="6"/>
      <c r="K204" s="6"/>
      <c r="L204" s="6"/>
    </row>
    <row r="205" spans="1:12" ht="28.8" x14ac:dyDescent="0.55000000000000004">
      <c r="A205" s="7">
        <v>1</v>
      </c>
      <c r="B205" s="6" t="s">
        <v>1904</v>
      </c>
      <c r="C205" s="6" t="s">
        <v>1905</v>
      </c>
      <c r="D205" s="7" t="s">
        <v>1833</v>
      </c>
      <c r="E205" s="7" t="s">
        <v>334</v>
      </c>
      <c r="F205" s="101"/>
      <c r="G205" s="6"/>
      <c r="H205" s="6"/>
      <c r="I205" s="6"/>
      <c r="J205" s="6"/>
      <c r="K205" s="6"/>
      <c r="L205" s="6"/>
    </row>
    <row r="206" spans="1:12" x14ac:dyDescent="0.55000000000000004">
      <c r="A206" s="7">
        <v>1</v>
      </c>
      <c r="B206" s="33" t="s">
        <v>1906</v>
      </c>
      <c r="C206" s="33" t="s">
        <v>1907</v>
      </c>
      <c r="D206" s="7" t="s">
        <v>1833</v>
      </c>
      <c r="E206" s="7" t="s">
        <v>334</v>
      </c>
      <c r="F206" s="101"/>
      <c r="G206" s="6"/>
      <c r="H206" s="6"/>
      <c r="I206" s="6"/>
      <c r="J206" s="6"/>
      <c r="K206" s="6"/>
      <c r="L206" s="6"/>
    </row>
    <row r="207" spans="1:12" x14ac:dyDescent="0.55000000000000004">
      <c r="A207" s="7">
        <v>1</v>
      </c>
      <c r="B207" s="6" t="s">
        <v>1908</v>
      </c>
      <c r="C207" s="6" t="s">
        <v>1909</v>
      </c>
      <c r="D207" s="7" t="s">
        <v>1833</v>
      </c>
      <c r="E207" s="7" t="s">
        <v>334</v>
      </c>
      <c r="F207" s="101"/>
      <c r="G207" s="6"/>
      <c r="H207" s="6"/>
      <c r="I207" s="6"/>
      <c r="J207" s="6"/>
      <c r="K207" s="6"/>
      <c r="L207" s="6"/>
    </row>
    <row r="208" spans="1:12" x14ac:dyDescent="0.55000000000000004">
      <c r="A208" s="7">
        <v>1</v>
      </c>
      <c r="B208" s="33" t="s">
        <v>1910</v>
      </c>
      <c r="C208" s="33" t="s">
        <v>1911</v>
      </c>
      <c r="D208" s="7" t="s">
        <v>1833</v>
      </c>
      <c r="E208" s="7" t="s">
        <v>334</v>
      </c>
      <c r="F208" s="101"/>
      <c r="G208" s="6"/>
      <c r="H208" s="6"/>
      <c r="I208" s="6"/>
      <c r="J208" s="6"/>
      <c r="K208" s="6"/>
      <c r="L208" s="6"/>
    </row>
    <row r="209" spans="1:12" ht="28.8" x14ac:dyDescent="0.55000000000000004">
      <c r="A209" s="7">
        <v>1</v>
      </c>
      <c r="B209" s="6" t="s">
        <v>1912</v>
      </c>
      <c r="C209" s="6" t="s">
        <v>1913</v>
      </c>
      <c r="D209" s="7" t="s">
        <v>1833</v>
      </c>
      <c r="E209" s="7" t="s">
        <v>334</v>
      </c>
      <c r="F209" s="101"/>
      <c r="G209" s="6"/>
      <c r="H209" s="6"/>
      <c r="I209" s="6"/>
      <c r="J209" s="6"/>
      <c r="K209" s="6"/>
      <c r="L209" s="6"/>
    </row>
    <row r="210" spans="1:12" x14ac:dyDescent="0.55000000000000004">
      <c r="A210" s="7">
        <v>1</v>
      </c>
      <c r="B210" s="33" t="s">
        <v>1914</v>
      </c>
      <c r="C210" s="33" t="s">
        <v>1915</v>
      </c>
      <c r="D210" s="7" t="s">
        <v>1833</v>
      </c>
      <c r="E210" s="7" t="s">
        <v>334</v>
      </c>
      <c r="F210" s="101"/>
      <c r="G210" s="6"/>
      <c r="H210" s="6"/>
      <c r="I210" s="6"/>
      <c r="J210" s="6"/>
      <c r="K210" s="6"/>
      <c r="L210" s="6"/>
    </row>
    <row r="211" spans="1:12" x14ac:dyDescent="0.55000000000000004">
      <c r="A211" s="7">
        <v>1</v>
      </c>
      <c r="B211" s="6" t="s">
        <v>1916</v>
      </c>
      <c r="C211" s="6" t="s">
        <v>1917</v>
      </c>
      <c r="D211" s="7" t="s">
        <v>1833</v>
      </c>
      <c r="E211" s="7" t="s">
        <v>334</v>
      </c>
      <c r="F211" s="101"/>
      <c r="G211" s="6"/>
      <c r="H211" s="6"/>
      <c r="I211" s="6"/>
      <c r="J211" s="6"/>
      <c r="K211" s="6"/>
      <c r="L211" s="6"/>
    </row>
    <row r="212" spans="1:12" x14ac:dyDescent="0.55000000000000004">
      <c r="A212" s="7">
        <v>1</v>
      </c>
      <c r="B212" s="33" t="s">
        <v>1918</v>
      </c>
      <c r="C212" s="33" t="s">
        <v>1919</v>
      </c>
      <c r="D212" s="7" t="s">
        <v>1833</v>
      </c>
      <c r="E212" s="7" t="s">
        <v>334</v>
      </c>
      <c r="F212" s="101"/>
      <c r="G212" s="6"/>
      <c r="H212" s="6"/>
      <c r="I212" s="6"/>
      <c r="J212" s="6"/>
      <c r="K212" s="6"/>
      <c r="L212" s="6"/>
    </row>
    <row r="213" spans="1:12" x14ac:dyDescent="0.55000000000000004">
      <c r="A213" s="7">
        <v>1</v>
      </c>
      <c r="B213" s="6" t="s">
        <v>1920</v>
      </c>
      <c r="C213" s="6" t="s">
        <v>1921</v>
      </c>
      <c r="D213" s="7" t="s">
        <v>1833</v>
      </c>
      <c r="E213" s="7" t="s">
        <v>334</v>
      </c>
      <c r="F213" s="101"/>
      <c r="G213" s="6"/>
      <c r="H213" s="6"/>
      <c r="I213" s="6"/>
      <c r="J213" s="6"/>
      <c r="K213" s="6"/>
      <c r="L213" s="6"/>
    </row>
    <row r="214" spans="1:12" x14ac:dyDescent="0.55000000000000004">
      <c r="A214" s="7">
        <v>1</v>
      </c>
      <c r="B214" s="33" t="s">
        <v>1922</v>
      </c>
      <c r="C214" s="33" t="s">
        <v>1923</v>
      </c>
      <c r="D214" s="7" t="s">
        <v>1833</v>
      </c>
      <c r="E214" s="7" t="s">
        <v>334</v>
      </c>
      <c r="F214" s="101"/>
      <c r="G214" s="6"/>
      <c r="H214" s="6"/>
      <c r="I214" s="6"/>
      <c r="J214" s="6"/>
      <c r="K214" s="6"/>
      <c r="L214" s="6"/>
    </row>
    <row r="215" spans="1:12" x14ac:dyDescent="0.55000000000000004">
      <c r="A215" s="7">
        <v>1</v>
      </c>
      <c r="B215" s="6" t="s">
        <v>1924</v>
      </c>
      <c r="C215" s="6" t="s">
        <v>1925</v>
      </c>
      <c r="D215" s="7" t="s">
        <v>1833</v>
      </c>
      <c r="E215" s="7" t="s">
        <v>334</v>
      </c>
      <c r="F215" s="101"/>
      <c r="G215" s="6"/>
      <c r="H215" s="6"/>
      <c r="I215" s="6"/>
      <c r="J215" s="6"/>
      <c r="K215" s="6"/>
      <c r="L215" s="6"/>
    </row>
    <row r="216" spans="1:12" x14ac:dyDescent="0.55000000000000004">
      <c r="A216" s="7">
        <v>1</v>
      </c>
      <c r="B216" s="33" t="s">
        <v>1926</v>
      </c>
      <c r="C216" s="33" t="s">
        <v>1927</v>
      </c>
      <c r="D216" s="7" t="s">
        <v>1833</v>
      </c>
      <c r="E216" s="7" t="s">
        <v>334</v>
      </c>
      <c r="F216" s="101"/>
      <c r="G216" s="6"/>
      <c r="H216" s="6"/>
      <c r="I216" s="6"/>
      <c r="J216" s="6"/>
      <c r="K216" s="6"/>
      <c r="L216" s="6"/>
    </row>
    <row r="217" spans="1:12" ht="28.8" x14ac:dyDescent="0.55000000000000004">
      <c r="A217" s="7">
        <v>1</v>
      </c>
      <c r="B217" s="6" t="s">
        <v>1928</v>
      </c>
      <c r="C217" s="6" t="s">
        <v>1929</v>
      </c>
      <c r="D217" s="7" t="s">
        <v>1833</v>
      </c>
      <c r="E217" s="7" t="s">
        <v>334</v>
      </c>
      <c r="F217" s="101"/>
      <c r="G217" s="6"/>
      <c r="H217" s="6"/>
      <c r="I217" s="6"/>
      <c r="J217" s="6"/>
      <c r="K217" s="6"/>
      <c r="L217" s="6"/>
    </row>
    <row r="218" spans="1:12" x14ac:dyDescent="0.55000000000000004">
      <c r="A218" s="7">
        <v>1</v>
      </c>
      <c r="B218" s="33" t="s">
        <v>1930</v>
      </c>
      <c r="C218" s="33" t="s">
        <v>1931</v>
      </c>
      <c r="D218" s="7" t="s">
        <v>1833</v>
      </c>
      <c r="E218" s="7" t="s">
        <v>334</v>
      </c>
      <c r="F218" s="101"/>
      <c r="G218" s="6"/>
      <c r="H218" s="6"/>
      <c r="I218" s="6"/>
      <c r="J218" s="6"/>
      <c r="K218" s="6"/>
      <c r="L218" s="6"/>
    </row>
    <row r="219" spans="1:12" ht="28.8" x14ac:dyDescent="0.55000000000000004">
      <c r="A219" s="7">
        <v>1</v>
      </c>
      <c r="B219" s="6" t="s">
        <v>1932</v>
      </c>
      <c r="C219" s="6" t="s">
        <v>1933</v>
      </c>
      <c r="D219" s="7" t="s">
        <v>1833</v>
      </c>
      <c r="E219" s="7" t="s">
        <v>334</v>
      </c>
      <c r="F219" s="101"/>
      <c r="G219" s="6"/>
      <c r="H219" s="6"/>
      <c r="I219" s="6"/>
      <c r="J219" s="6"/>
      <c r="K219" s="6"/>
      <c r="L219" s="6"/>
    </row>
    <row r="220" spans="1:12" x14ac:dyDescent="0.55000000000000004">
      <c r="A220" s="7">
        <v>1</v>
      </c>
      <c r="B220" s="33" t="s">
        <v>1934</v>
      </c>
      <c r="C220" s="33" t="s">
        <v>1935</v>
      </c>
      <c r="D220" s="7" t="s">
        <v>1833</v>
      </c>
      <c r="E220" s="7" t="s">
        <v>334</v>
      </c>
      <c r="F220" s="101"/>
      <c r="G220" s="6"/>
      <c r="H220" s="6"/>
      <c r="I220" s="6"/>
      <c r="J220" s="6"/>
      <c r="K220" s="6"/>
      <c r="L220" s="6"/>
    </row>
    <row r="221" spans="1:12" x14ac:dyDescent="0.55000000000000004">
      <c r="A221" s="7">
        <v>1</v>
      </c>
      <c r="B221" s="6" t="s">
        <v>1936</v>
      </c>
      <c r="C221" s="6" t="s">
        <v>1937</v>
      </c>
      <c r="D221" s="7" t="s">
        <v>1833</v>
      </c>
      <c r="E221" s="7" t="s">
        <v>334</v>
      </c>
      <c r="F221" s="101"/>
      <c r="G221" s="6"/>
      <c r="H221" s="6"/>
      <c r="I221" s="6"/>
      <c r="J221" s="6"/>
      <c r="K221" s="6"/>
      <c r="L221" s="6"/>
    </row>
    <row r="222" spans="1:12" x14ac:dyDescent="0.55000000000000004">
      <c r="A222" s="7">
        <v>1</v>
      </c>
      <c r="B222" s="33" t="s">
        <v>1938</v>
      </c>
      <c r="C222" s="33" t="s">
        <v>1939</v>
      </c>
      <c r="D222" s="7" t="s">
        <v>1833</v>
      </c>
      <c r="E222" s="7" t="s">
        <v>334</v>
      </c>
      <c r="F222" s="101"/>
      <c r="G222" s="6"/>
      <c r="H222" s="6"/>
      <c r="I222" s="6"/>
      <c r="J222" s="6"/>
      <c r="K222" s="6"/>
      <c r="L222" s="6"/>
    </row>
    <row r="223" spans="1:12" x14ac:dyDescent="0.55000000000000004">
      <c r="A223" s="7">
        <v>1</v>
      </c>
      <c r="B223" s="6" t="s">
        <v>1940</v>
      </c>
      <c r="C223" s="6" t="s">
        <v>1941</v>
      </c>
      <c r="D223" s="7" t="s">
        <v>1833</v>
      </c>
      <c r="E223" s="7" t="s">
        <v>334</v>
      </c>
      <c r="F223" s="101"/>
      <c r="G223" s="6"/>
      <c r="H223" s="6"/>
      <c r="I223" s="6"/>
      <c r="J223" s="6"/>
      <c r="K223" s="6"/>
      <c r="L223" s="6"/>
    </row>
    <row r="224" spans="1:12" x14ac:dyDescent="0.55000000000000004">
      <c r="A224" s="7">
        <v>1</v>
      </c>
      <c r="B224" s="33" t="s">
        <v>1942</v>
      </c>
      <c r="C224" s="33" t="s">
        <v>1943</v>
      </c>
      <c r="D224" s="7" t="s">
        <v>1833</v>
      </c>
      <c r="E224" s="7" t="s">
        <v>334</v>
      </c>
      <c r="F224" s="101"/>
      <c r="G224" s="6"/>
      <c r="H224" s="6"/>
      <c r="I224" s="6"/>
      <c r="J224" s="6"/>
      <c r="K224" s="6"/>
      <c r="L224" s="6"/>
    </row>
    <row r="225" spans="1:12" x14ac:dyDescent="0.55000000000000004">
      <c r="A225" s="7">
        <v>1</v>
      </c>
      <c r="B225" s="6" t="s">
        <v>1944</v>
      </c>
      <c r="C225" s="6" t="s">
        <v>1945</v>
      </c>
      <c r="D225" s="7" t="s">
        <v>1833</v>
      </c>
      <c r="E225" s="7" t="s">
        <v>334</v>
      </c>
      <c r="F225" s="101"/>
      <c r="G225" s="6"/>
      <c r="H225" s="6"/>
      <c r="I225" s="6"/>
      <c r="J225" s="6"/>
      <c r="K225" s="6"/>
      <c r="L225" s="6"/>
    </row>
    <row r="226" spans="1:12" x14ac:dyDescent="0.55000000000000004">
      <c r="A226" s="7">
        <v>1</v>
      </c>
      <c r="B226" s="33" t="s">
        <v>1946</v>
      </c>
      <c r="C226" s="33" t="s">
        <v>1947</v>
      </c>
      <c r="D226" s="7" t="s">
        <v>1833</v>
      </c>
      <c r="E226" s="7" t="s">
        <v>334</v>
      </c>
      <c r="F226" s="102"/>
      <c r="G226" s="6"/>
      <c r="H226" s="6"/>
      <c r="I226" s="6"/>
      <c r="J226" s="6"/>
      <c r="K226" s="6"/>
      <c r="L226" s="6"/>
    </row>
    <row r="227" spans="1:12" x14ac:dyDescent="0.55000000000000004">
      <c r="A227" s="7">
        <v>1</v>
      </c>
      <c r="B227" s="33" t="s">
        <v>1948</v>
      </c>
      <c r="C227" s="33" t="s">
        <v>1948</v>
      </c>
      <c r="D227" s="7" t="s">
        <v>1833</v>
      </c>
      <c r="E227" s="7" t="s">
        <v>348</v>
      </c>
      <c r="F227" s="41" t="s">
        <v>436</v>
      </c>
      <c r="G227" s="6"/>
      <c r="H227" s="6"/>
      <c r="I227" s="6"/>
      <c r="J227" s="6"/>
      <c r="K227" s="6"/>
      <c r="L227" s="6"/>
    </row>
    <row r="228" spans="1:12" x14ac:dyDescent="0.55000000000000004">
      <c r="A228" s="7">
        <v>1</v>
      </c>
      <c r="B228" s="33" t="s">
        <v>1949</v>
      </c>
      <c r="C228" s="33" t="s">
        <v>1950</v>
      </c>
      <c r="D228" s="7" t="s">
        <v>1833</v>
      </c>
      <c r="E228" s="7" t="s">
        <v>348</v>
      </c>
      <c r="F228" s="43"/>
      <c r="G228" s="6"/>
      <c r="H228" s="6"/>
      <c r="I228" s="6"/>
      <c r="J228" s="6"/>
      <c r="K228" s="6"/>
      <c r="L228" s="6"/>
    </row>
    <row r="229" spans="1:12" x14ac:dyDescent="0.55000000000000004">
      <c r="A229" s="7">
        <v>1</v>
      </c>
      <c r="B229" s="33" t="s">
        <v>1951</v>
      </c>
      <c r="C229" s="33" t="s">
        <v>1951</v>
      </c>
      <c r="D229" s="7" t="s">
        <v>1833</v>
      </c>
      <c r="E229" s="7" t="s">
        <v>348</v>
      </c>
      <c r="F229" s="43"/>
      <c r="G229" s="6"/>
      <c r="H229" s="6"/>
      <c r="I229" s="6"/>
      <c r="J229" s="6"/>
      <c r="K229" s="6"/>
      <c r="L229" s="6"/>
    </row>
    <row r="230" spans="1:12" x14ac:dyDescent="0.55000000000000004">
      <c r="A230" s="7">
        <v>1</v>
      </c>
      <c r="B230" s="33" t="s">
        <v>1952</v>
      </c>
      <c r="C230" s="33" t="s">
        <v>1953</v>
      </c>
      <c r="D230" s="7" t="s">
        <v>1833</v>
      </c>
      <c r="E230" s="7" t="s">
        <v>348</v>
      </c>
      <c r="F230" s="43"/>
      <c r="G230" s="6"/>
      <c r="H230" s="6"/>
      <c r="I230" s="6"/>
      <c r="J230" s="6"/>
      <c r="K230" s="6"/>
      <c r="L230" s="6"/>
    </row>
    <row r="231" spans="1:12" x14ac:dyDescent="0.55000000000000004">
      <c r="A231" s="7">
        <v>1</v>
      </c>
      <c r="B231" s="33" t="s">
        <v>1954</v>
      </c>
      <c r="C231" s="33" t="s">
        <v>1954</v>
      </c>
      <c r="D231" s="7" t="s">
        <v>1833</v>
      </c>
      <c r="E231" s="7" t="s">
        <v>348</v>
      </c>
      <c r="F231" s="43"/>
      <c r="G231" s="6"/>
      <c r="H231" s="6"/>
      <c r="I231" s="6"/>
      <c r="J231" s="6"/>
      <c r="K231" s="6"/>
      <c r="L231" s="6"/>
    </row>
    <row r="232" spans="1:12" x14ac:dyDescent="0.55000000000000004">
      <c r="A232" s="7">
        <v>1</v>
      </c>
      <c r="B232" s="33" t="s">
        <v>1955</v>
      </c>
      <c r="C232" s="33" t="s">
        <v>1956</v>
      </c>
      <c r="D232" s="7" t="s">
        <v>1833</v>
      </c>
      <c r="E232" s="7" t="s">
        <v>348</v>
      </c>
      <c r="F232" s="43"/>
      <c r="G232" s="6"/>
      <c r="H232" s="6"/>
      <c r="I232" s="6"/>
      <c r="J232" s="6"/>
      <c r="K232" s="6"/>
      <c r="L232" s="6"/>
    </row>
    <row r="233" spans="1:12" x14ac:dyDescent="0.55000000000000004">
      <c r="A233" s="7">
        <v>1</v>
      </c>
      <c r="B233" s="33" t="s">
        <v>1957</v>
      </c>
      <c r="C233" s="33" t="s">
        <v>1957</v>
      </c>
      <c r="D233" s="7" t="s">
        <v>1833</v>
      </c>
      <c r="E233" s="7" t="s">
        <v>348</v>
      </c>
      <c r="F233" s="43"/>
      <c r="G233" s="6"/>
      <c r="H233" s="6"/>
      <c r="I233" s="6"/>
      <c r="J233" s="6"/>
      <c r="K233" s="6"/>
      <c r="L233" s="6"/>
    </row>
    <row r="234" spans="1:12" x14ac:dyDescent="0.55000000000000004">
      <c r="A234" s="7">
        <v>1</v>
      </c>
      <c r="B234" s="33" t="s">
        <v>1958</v>
      </c>
      <c r="C234" s="33" t="s">
        <v>1958</v>
      </c>
      <c r="D234" s="7" t="s">
        <v>1833</v>
      </c>
      <c r="E234" s="7" t="s">
        <v>348</v>
      </c>
      <c r="F234" s="43"/>
      <c r="G234" s="7"/>
      <c r="H234" s="6"/>
      <c r="I234" s="6"/>
      <c r="J234" s="6"/>
      <c r="K234" s="6"/>
      <c r="L234" s="6"/>
    </row>
    <row r="235" spans="1:12" x14ac:dyDescent="0.55000000000000004">
      <c r="A235" s="7">
        <v>1</v>
      </c>
      <c r="B235" s="33" t="s">
        <v>1959</v>
      </c>
      <c r="C235" s="33" t="s">
        <v>1960</v>
      </c>
      <c r="D235" s="7" t="s">
        <v>1833</v>
      </c>
      <c r="E235" s="7" t="s">
        <v>348</v>
      </c>
      <c r="F235" s="43"/>
      <c r="G235" s="7"/>
      <c r="H235" s="6"/>
      <c r="I235" s="6"/>
      <c r="J235" s="6"/>
      <c r="K235" s="6"/>
      <c r="L235" s="6"/>
    </row>
    <row r="236" spans="1:12" x14ac:dyDescent="0.55000000000000004">
      <c r="A236" s="7">
        <v>1</v>
      </c>
      <c r="B236" s="33" t="s">
        <v>1961</v>
      </c>
      <c r="C236" s="33" t="s">
        <v>1961</v>
      </c>
      <c r="D236" s="7" t="s">
        <v>1833</v>
      </c>
      <c r="E236" s="7" t="s">
        <v>348</v>
      </c>
      <c r="F236" s="43"/>
      <c r="G236" s="7"/>
      <c r="H236" s="6"/>
      <c r="I236" s="6"/>
      <c r="J236" s="6"/>
      <c r="K236" s="6"/>
      <c r="L236" s="6"/>
    </row>
    <row r="237" spans="1:12" x14ac:dyDescent="0.55000000000000004">
      <c r="A237" s="7">
        <v>1</v>
      </c>
      <c r="B237" s="33" t="s">
        <v>1962</v>
      </c>
      <c r="C237" s="33" t="s">
        <v>1963</v>
      </c>
      <c r="D237" s="7" t="s">
        <v>1833</v>
      </c>
      <c r="E237" s="7" t="s">
        <v>348</v>
      </c>
      <c r="F237" s="43"/>
      <c r="G237" s="7"/>
      <c r="H237" s="6"/>
      <c r="I237" s="6"/>
      <c r="J237" s="6"/>
      <c r="K237" s="6"/>
      <c r="L237" s="6"/>
    </row>
    <row r="238" spans="1:12" x14ac:dyDescent="0.55000000000000004">
      <c r="A238" s="7">
        <v>1</v>
      </c>
      <c r="B238" s="33" t="s">
        <v>1964</v>
      </c>
      <c r="C238" s="33" t="s">
        <v>1964</v>
      </c>
      <c r="D238" s="7" t="s">
        <v>1833</v>
      </c>
      <c r="E238" s="7" t="s">
        <v>348</v>
      </c>
      <c r="F238" s="43"/>
      <c r="G238" s="7"/>
      <c r="H238" s="6"/>
      <c r="I238" s="6"/>
      <c r="J238" s="6"/>
      <c r="K238" s="6"/>
      <c r="L238" s="6"/>
    </row>
    <row r="239" spans="1:12" x14ac:dyDescent="0.55000000000000004">
      <c r="A239" s="7">
        <v>1</v>
      </c>
      <c r="B239" s="33" t="s">
        <v>1965</v>
      </c>
      <c r="C239" s="33" t="s">
        <v>1966</v>
      </c>
      <c r="D239" s="7" t="s">
        <v>1833</v>
      </c>
      <c r="E239" s="7" t="s">
        <v>348</v>
      </c>
      <c r="F239" s="43"/>
      <c r="G239" s="7"/>
      <c r="H239" s="6"/>
      <c r="I239" s="6"/>
      <c r="J239" s="6"/>
      <c r="K239" s="6"/>
      <c r="L239" s="6"/>
    </row>
    <row r="240" spans="1:12" x14ac:dyDescent="0.55000000000000004">
      <c r="A240" s="7">
        <v>1</v>
      </c>
      <c r="B240" s="33" t="s">
        <v>1967</v>
      </c>
      <c r="C240" s="33" t="s">
        <v>1967</v>
      </c>
      <c r="D240" s="7" t="s">
        <v>1833</v>
      </c>
      <c r="E240" s="7" t="s">
        <v>348</v>
      </c>
      <c r="F240" s="43"/>
      <c r="G240" s="6"/>
      <c r="H240" s="6"/>
      <c r="I240" s="6"/>
      <c r="J240" s="6"/>
      <c r="K240" s="6"/>
      <c r="L240" s="6"/>
    </row>
    <row r="241" spans="1:12" x14ac:dyDescent="0.55000000000000004">
      <c r="A241" s="7">
        <v>1</v>
      </c>
      <c r="B241" s="33" t="s">
        <v>1968</v>
      </c>
      <c r="C241" s="33" t="s">
        <v>1969</v>
      </c>
      <c r="D241" s="7" t="s">
        <v>1833</v>
      </c>
      <c r="E241" s="7" t="s">
        <v>348</v>
      </c>
      <c r="F241" s="43"/>
      <c r="G241" s="6"/>
      <c r="H241" s="6"/>
      <c r="I241" s="6"/>
      <c r="J241" s="6"/>
      <c r="K241" s="6"/>
      <c r="L241" s="6"/>
    </row>
    <row r="242" spans="1:12" x14ac:dyDescent="0.55000000000000004">
      <c r="A242" s="7">
        <v>1</v>
      </c>
      <c r="B242" s="33" t="s">
        <v>1970</v>
      </c>
      <c r="C242" s="33" t="s">
        <v>1970</v>
      </c>
      <c r="D242" s="7" t="s">
        <v>1833</v>
      </c>
      <c r="E242" s="7" t="s">
        <v>348</v>
      </c>
      <c r="F242" s="43"/>
      <c r="I242" s="7"/>
      <c r="J242" s="7"/>
      <c r="K242" s="7"/>
      <c r="L242" s="7"/>
    </row>
    <row r="243" spans="1:12" x14ac:dyDescent="0.55000000000000004">
      <c r="A243" s="7">
        <v>1</v>
      </c>
      <c r="B243" s="33" t="s">
        <v>1971</v>
      </c>
      <c r="C243" s="33" t="s">
        <v>1972</v>
      </c>
      <c r="D243" s="7" t="s">
        <v>1833</v>
      </c>
      <c r="E243" s="7" t="s">
        <v>348</v>
      </c>
      <c r="F243" s="43"/>
      <c r="I243" s="7"/>
      <c r="J243" s="7"/>
      <c r="K243" s="7"/>
      <c r="L243" s="7"/>
    </row>
    <row r="244" spans="1:12" x14ac:dyDescent="0.55000000000000004">
      <c r="A244" s="7">
        <v>1</v>
      </c>
      <c r="B244" s="33" t="s">
        <v>1973</v>
      </c>
      <c r="C244" s="33" t="s">
        <v>1973</v>
      </c>
      <c r="D244" s="7" t="s">
        <v>1833</v>
      </c>
      <c r="E244" s="7" t="s">
        <v>348</v>
      </c>
      <c r="F244" s="43"/>
      <c r="G244" s="7"/>
      <c r="I244" s="7"/>
      <c r="J244" s="7"/>
      <c r="K244" s="7"/>
      <c r="L244" s="7"/>
    </row>
    <row r="245" spans="1:12" x14ac:dyDescent="0.55000000000000004">
      <c r="A245" s="7">
        <v>1</v>
      </c>
      <c r="B245" s="33" t="s">
        <v>1974</v>
      </c>
      <c r="C245" s="33" t="s">
        <v>1975</v>
      </c>
      <c r="D245" s="7" t="s">
        <v>1833</v>
      </c>
      <c r="E245" s="7" t="s">
        <v>348</v>
      </c>
      <c r="F245" s="43"/>
      <c r="G245" s="7"/>
      <c r="I245" s="7"/>
      <c r="J245" s="7"/>
      <c r="K245" s="7"/>
      <c r="L245" s="7"/>
    </row>
    <row r="246" spans="1:12" x14ac:dyDescent="0.55000000000000004">
      <c r="A246" s="7">
        <v>1</v>
      </c>
      <c r="B246" s="33" t="s">
        <v>1976</v>
      </c>
      <c r="C246" s="33" t="s">
        <v>1976</v>
      </c>
      <c r="D246" s="7" t="s">
        <v>1833</v>
      </c>
      <c r="E246" s="7" t="s">
        <v>348</v>
      </c>
      <c r="F246" s="43"/>
      <c r="I246" s="7"/>
      <c r="J246" s="7"/>
      <c r="K246" s="7"/>
      <c r="L246" s="7"/>
    </row>
    <row r="247" spans="1:12" x14ac:dyDescent="0.55000000000000004">
      <c r="A247" s="7">
        <v>1</v>
      </c>
      <c r="B247" s="33" t="s">
        <v>1977</v>
      </c>
      <c r="C247" s="33" t="s">
        <v>1978</v>
      </c>
      <c r="D247" s="7" t="s">
        <v>1833</v>
      </c>
      <c r="E247" s="7" t="s">
        <v>348</v>
      </c>
      <c r="F247" s="43"/>
      <c r="I247" s="7"/>
      <c r="J247" s="7"/>
      <c r="K247" s="7"/>
      <c r="L247" s="7"/>
    </row>
    <row r="248" spans="1:12" x14ac:dyDescent="0.55000000000000004">
      <c r="A248" s="7">
        <v>1</v>
      </c>
      <c r="B248" s="33" t="s">
        <v>1979</v>
      </c>
      <c r="C248" s="33" t="s">
        <v>1979</v>
      </c>
      <c r="D248" s="7" t="s">
        <v>1833</v>
      </c>
      <c r="E248" s="7" t="s">
        <v>348</v>
      </c>
      <c r="F248" s="45"/>
      <c r="I248" s="7"/>
      <c r="J248" s="7"/>
      <c r="K248" s="7"/>
      <c r="L248" s="7"/>
    </row>
    <row r="249" spans="1:12" ht="28.8" x14ac:dyDescent="0.55000000000000004">
      <c r="A249" s="7">
        <v>1</v>
      </c>
      <c r="B249" s="7" t="s">
        <v>1980</v>
      </c>
      <c r="C249" s="7" t="s">
        <v>1980</v>
      </c>
      <c r="D249" s="7" t="s">
        <v>1981</v>
      </c>
      <c r="E249" s="7" t="s">
        <v>435</v>
      </c>
      <c r="F249" s="38" t="s">
        <v>436</v>
      </c>
      <c r="G249" s="33" t="s">
        <v>437</v>
      </c>
      <c r="I249" s="7"/>
      <c r="J249" s="7"/>
      <c r="K249" s="7"/>
      <c r="L249" s="7"/>
    </row>
    <row r="250" spans="1:12" ht="43.2" x14ac:dyDescent="0.55000000000000004">
      <c r="A250" s="7">
        <v>1</v>
      </c>
      <c r="B250" s="7" t="s">
        <v>1982</v>
      </c>
      <c r="C250" s="7" t="s">
        <v>1982</v>
      </c>
      <c r="D250" s="7" t="s">
        <v>1983</v>
      </c>
      <c r="E250" s="7" t="s">
        <v>435</v>
      </c>
      <c r="F250" s="39"/>
      <c r="G250" s="33" t="s">
        <v>437</v>
      </c>
      <c r="I250" s="7"/>
      <c r="J250" s="7"/>
      <c r="K250" s="7"/>
      <c r="L250" s="7"/>
    </row>
    <row r="251" spans="1:12" ht="28.8" x14ac:dyDescent="0.55000000000000004">
      <c r="A251" s="7">
        <v>1</v>
      </c>
      <c r="B251" s="7" t="s">
        <v>1984</v>
      </c>
      <c r="C251" s="7" t="s">
        <v>1984</v>
      </c>
      <c r="D251" s="7" t="s">
        <v>1985</v>
      </c>
      <c r="E251" s="7" t="s">
        <v>435</v>
      </c>
      <c r="F251" s="39"/>
      <c r="G251" s="33" t="s">
        <v>437</v>
      </c>
      <c r="I251" s="7"/>
      <c r="J251" s="7"/>
      <c r="K251" s="7"/>
      <c r="L251" s="7"/>
    </row>
    <row r="252" spans="1:12" ht="43.2" x14ac:dyDescent="0.55000000000000004">
      <c r="A252" s="7">
        <v>1</v>
      </c>
      <c r="B252" s="7" t="s">
        <v>1986</v>
      </c>
      <c r="C252" s="7" t="s">
        <v>1986</v>
      </c>
      <c r="D252" s="7" t="s">
        <v>1987</v>
      </c>
      <c r="E252" s="7" t="s">
        <v>435</v>
      </c>
      <c r="F252" s="40"/>
      <c r="G252" s="33" t="s">
        <v>437</v>
      </c>
      <c r="I252" s="7"/>
      <c r="J252" s="7"/>
      <c r="K252" s="7"/>
      <c r="L252" s="7"/>
    </row>
    <row r="253" spans="1:12" x14ac:dyDescent="0.55000000000000004">
      <c r="A253" s="7"/>
      <c r="B253" s="7"/>
      <c r="F253" s="7"/>
      <c r="I253" s="7"/>
      <c r="J253" s="7"/>
      <c r="K253" s="7"/>
      <c r="L253" s="7"/>
    </row>
    <row r="254" spans="1:12" x14ac:dyDescent="0.55000000000000004">
      <c r="A254" s="7"/>
      <c r="B254" s="7"/>
      <c r="F254" s="7"/>
      <c r="G254" s="7"/>
      <c r="H254" s="7"/>
      <c r="I254" s="7"/>
      <c r="J254" s="7"/>
      <c r="K254" s="7"/>
      <c r="L254" s="7"/>
    </row>
    <row r="255" spans="1:12" x14ac:dyDescent="0.55000000000000004">
      <c r="A255" s="7"/>
      <c r="B255" s="7"/>
      <c r="F255" s="7"/>
      <c r="I255" s="7"/>
      <c r="J255" s="7"/>
      <c r="K255" s="7"/>
      <c r="L255" s="7"/>
    </row>
    <row r="256" spans="1:12" x14ac:dyDescent="0.55000000000000004">
      <c r="A256" s="7"/>
      <c r="B256" s="7"/>
      <c r="F256" s="7"/>
      <c r="I256" s="7"/>
      <c r="J256" s="7"/>
      <c r="K256" s="7"/>
      <c r="L256" s="7"/>
    </row>
    <row r="257" spans="1:12" x14ac:dyDescent="0.55000000000000004">
      <c r="A257" s="7"/>
      <c r="B257" s="7"/>
      <c r="F257" s="7"/>
      <c r="I257" s="7"/>
      <c r="J257" s="7"/>
      <c r="K257" s="7"/>
      <c r="L257" s="7"/>
    </row>
    <row r="258" spans="1:12" x14ac:dyDescent="0.55000000000000004">
      <c r="A258" s="7"/>
      <c r="B258" s="7"/>
      <c r="F258" s="7"/>
      <c r="I258" s="7"/>
      <c r="J258" s="7"/>
      <c r="K258" s="7"/>
      <c r="L258" s="7"/>
    </row>
    <row r="259" spans="1:12" x14ac:dyDescent="0.55000000000000004">
      <c r="A259" s="7"/>
      <c r="B259" s="7"/>
      <c r="F259" s="7"/>
      <c r="I259" s="7"/>
      <c r="J259" s="7"/>
      <c r="K259" s="7"/>
      <c r="L259" s="7"/>
    </row>
    <row r="260" spans="1:12" x14ac:dyDescent="0.55000000000000004">
      <c r="A260" s="7"/>
      <c r="B260" s="7"/>
      <c r="F260" s="7"/>
      <c r="I260" s="7"/>
      <c r="J260" s="7"/>
      <c r="K260" s="7"/>
      <c r="L260" s="7"/>
    </row>
    <row r="261" spans="1:12" x14ac:dyDescent="0.55000000000000004">
      <c r="A261" s="7"/>
      <c r="B261" s="7"/>
      <c r="F261" s="7"/>
      <c r="I261" s="7"/>
      <c r="J261" s="7"/>
      <c r="K261" s="7"/>
      <c r="L261" s="7"/>
    </row>
    <row r="262" spans="1:12" x14ac:dyDescent="0.55000000000000004">
      <c r="A262" s="7"/>
      <c r="B262" s="7"/>
      <c r="F262" s="7"/>
      <c r="I262" s="7"/>
      <c r="J262" s="7"/>
      <c r="K262" s="7"/>
      <c r="L262" s="7"/>
    </row>
    <row r="263" spans="1:12" x14ac:dyDescent="0.55000000000000004">
      <c r="A263" s="7"/>
      <c r="B263" s="7"/>
      <c r="F263" s="7"/>
      <c r="I263" s="7"/>
      <c r="J263" s="7"/>
      <c r="K263" s="7"/>
      <c r="L263" s="7"/>
    </row>
    <row r="264" spans="1:12" x14ac:dyDescent="0.55000000000000004">
      <c r="A264" s="7"/>
      <c r="B264" s="7"/>
      <c r="F264" s="7"/>
      <c r="I264" s="7"/>
      <c r="J264" s="7"/>
      <c r="K264" s="7"/>
      <c r="L264" s="7"/>
    </row>
    <row r="265" spans="1:12" x14ac:dyDescent="0.55000000000000004">
      <c r="A265" s="7"/>
      <c r="B265" s="7"/>
      <c r="F265" s="7"/>
      <c r="I265" s="7"/>
      <c r="J265" s="7"/>
      <c r="K265" s="7"/>
      <c r="L265" s="7"/>
    </row>
    <row r="266" spans="1:12" x14ac:dyDescent="0.55000000000000004">
      <c r="A266" s="7"/>
      <c r="B266" s="7"/>
      <c r="F266" s="7"/>
      <c r="I266" s="7"/>
      <c r="J266" s="7"/>
      <c r="K266" s="7"/>
      <c r="L266" s="7"/>
    </row>
    <row r="267" spans="1:12" x14ac:dyDescent="0.55000000000000004">
      <c r="A267" s="7"/>
      <c r="B267" s="7"/>
      <c r="F267" s="7"/>
      <c r="I267" s="7"/>
      <c r="J267" s="7"/>
      <c r="K267" s="7"/>
      <c r="L267" s="7"/>
    </row>
    <row r="268" spans="1:12" x14ac:dyDescent="0.55000000000000004">
      <c r="A268" s="7"/>
      <c r="B268" s="7"/>
      <c r="F268" s="7"/>
      <c r="I268" s="7"/>
      <c r="J268" s="7"/>
      <c r="K268" s="7"/>
      <c r="L268" s="7"/>
    </row>
    <row r="269" spans="1:12" x14ac:dyDescent="0.55000000000000004">
      <c r="A269" s="7"/>
      <c r="B269" s="7"/>
      <c r="F269" s="7"/>
      <c r="I269" s="7"/>
      <c r="J269" s="7"/>
      <c r="K269" s="7"/>
      <c r="L269" s="7"/>
    </row>
    <row r="270" spans="1:12" x14ac:dyDescent="0.55000000000000004">
      <c r="A270" s="7"/>
      <c r="B270" s="7"/>
      <c r="F270" s="7"/>
      <c r="I270" s="7"/>
      <c r="J270" s="7"/>
      <c r="K270" s="7"/>
      <c r="L270" s="7"/>
    </row>
    <row r="271" spans="1:12" x14ac:dyDescent="0.55000000000000004">
      <c r="A271" s="7"/>
      <c r="B271" s="7"/>
      <c r="F271" s="7"/>
      <c r="I271" s="7"/>
      <c r="J271" s="7"/>
      <c r="K271" s="7"/>
      <c r="L271" s="7"/>
    </row>
    <row r="272" spans="1:12" x14ac:dyDescent="0.55000000000000004">
      <c r="A272" s="7"/>
      <c r="B272" s="7"/>
      <c r="F272" s="7"/>
      <c r="I272" s="7"/>
      <c r="J272" s="7"/>
      <c r="K272" s="7"/>
      <c r="L272" s="7"/>
    </row>
    <row r="273" spans="1:12" x14ac:dyDescent="0.55000000000000004">
      <c r="A273" s="7"/>
      <c r="B273" s="7"/>
      <c r="F273" s="7"/>
      <c r="I273" s="7"/>
      <c r="J273" s="7"/>
      <c r="K273" s="7"/>
      <c r="L273" s="7"/>
    </row>
    <row r="274" spans="1:12" x14ac:dyDescent="0.55000000000000004">
      <c r="A274" s="7"/>
      <c r="B274" s="7"/>
      <c r="F274" s="7"/>
      <c r="I274" s="7"/>
      <c r="J274" s="7"/>
      <c r="K274" s="7"/>
      <c r="L274" s="7"/>
    </row>
    <row r="275" spans="1:12" x14ac:dyDescent="0.55000000000000004">
      <c r="A275" s="7"/>
      <c r="B275" s="7"/>
      <c r="F275" s="7"/>
      <c r="I275" s="7"/>
      <c r="J275" s="7"/>
      <c r="K275" s="7"/>
      <c r="L275" s="7"/>
    </row>
    <row r="276" spans="1:12" x14ac:dyDescent="0.55000000000000004">
      <c r="A276" s="7"/>
      <c r="B276" s="7"/>
      <c r="F276" s="7"/>
      <c r="I276" s="7"/>
      <c r="J276" s="7"/>
      <c r="K276" s="7"/>
      <c r="L276" s="7"/>
    </row>
    <row r="277" spans="1:12" x14ac:dyDescent="0.55000000000000004">
      <c r="A277" s="7"/>
      <c r="B277" s="7"/>
      <c r="F277" s="7"/>
      <c r="I277" s="7"/>
      <c r="J277" s="7"/>
      <c r="K277" s="7"/>
      <c r="L277" s="7"/>
    </row>
    <row r="278" spans="1:12" x14ac:dyDescent="0.55000000000000004">
      <c r="A278" s="7"/>
      <c r="B278" s="7"/>
      <c r="F278" s="7"/>
      <c r="I278" s="7"/>
      <c r="J278" s="7"/>
      <c r="K278" s="7"/>
      <c r="L278" s="7"/>
    </row>
    <row r="279" spans="1:12" x14ac:dyDescent="0.55000000000000004">
      <c r="A279" s="7"/>
      <c r="B279" s="7"/>
      <c r="F279" s="7"/>
      <c r="I279" s="7"/>
      <c r="J279" s="7"/>
      <c r="K279" s="7"/>
      <c r="L279" s="7"/>
    </row>
    <row r="280" spans="1:12" x14ac:dyDescent="0.55000000000000004">
      <c r="A280" s="7"/>
      <c r="B280" s="7"/>
      <c r="F280" s="7"/>
      <c r="I280" s="7"/>
      <c r="J280" s="7"/>
      <c r="K280" s="7"/>
      <c r="L280" s="7"/>
    </row>
    <row r="281" spans="1:12" x14ac:dyDescent="0.55000000000000004">
      <c r="A281" s="7"/>
      <c r="B281" s="7"/>
      <c r="F281" s="7"/>
      <c r="I281" s="7"/>
      <c r="J281" s="7"/>
      <c r="K281" s="7"/>
      <c r="L281" s="7"/>
    </row>
    <row r="282" spans="1:12" x14ac:dyDescent="0.55000000000000004">
      <c r="A282" s="7"/>
      <c r="B282" s="7"/>
      <c r="F282" s="7"/>
      <c r="I282" s="7"/>
      <c r="J282" s="7"/>
      <c r="K282" s="7"/>
      <c r="L282" s="7"/>
    </row>
    <row r="283" spans="1:12" x14ac:dyDescent="0.55000000000000004">
      <c r="A283" s="7"/>
      <c r="B283" s="7"/>
      <c r="F283" s="7"/>
      <c r="G283" s="7"/>
      <c r="H283" s="7"/>
      <c r="I283" s="7"/>
      <c r="J283" s="7"/>
      <c r="K283" s="7"/>
      <c r="L283" s="7"/>
    </row>
    <row r="284" spans="1:12" x14ac:dyDescent="0.55000000000000004">
      <c r="A284" s="7"/>
      <c r="B284" s="7"/>
      <c r="F284" s="7"/>
      <c r="I284" s="7"/>
      <c r="J284" s="7"/>
      <c r="K284" s="7"/>
      <c r="L284" s="7"/>
    </row>
    <row r="285" spans="1:12" x14ac:dyDescent="0.55000000000000004">
      <c r="A285" s="7"/>
      <c r="B285" s="7"/>
      <c r="F285" s="7"/>
      <c r="I285" s="7"/>
      <c r="J285" s="7"/>
      <c r="K285" s="7"/>
      <c r="L285" s="7"/>
    </row>
    <row r="286" spans="1:12" x14ac:dyDescent="0.55000000000000004">
      <c r="A286" s="7"/>
      <c r="B286" s="7"/>
      <c r="F286" s="7"/>
      <c r="I286" s="7"/>
      <c r="J286" s="7"/>
      <c r="K286" s="7"/>
      <c r="L286" s="7"/>
    </row>
    <row r="287" spans="1:12" x14ac:dyDescent="0.55000000000000004">
      <c r="A287" s="7"/>
      <c r="B287" s="7"/>
      <c r="F287" s="7"/>
      <c r="I287" s="7"/>
      <c r="J287" s="7"/>
      <c r="K287" s="7"/>
      <c r="L287" s="7"/>
    </row>
    <row r="288" spans="1:12" x14ac:dyDescent="0.55000000000000004">
      <c r="A288" s="7"/>
      <c r="B288" s="7"/>
      <c r="F288" s="7"/>
      <c r="I288" s="7"/>
      <c r="J288" s="7"/>
      <c r="K288" s="7"/>
      <c r="L288" s="7"/>
    </row>
    <row r="289" spans="1:12" x14ac:dyDescent="0.55000000000000004">
      <c r="A289" s="7"/>
      <c r="B289" s="7"/>
      <c r="F289" s="7"/>
      <c r="I289" s="7"/>
      <c r="J289" s="7"/>
      <c r="K289" s="7"/>
      <c r="L289" s="7"/>
    </row>
    <row r="290" spans="1:12" x14ac:dyDescent="0.55000000000000004">
      <c r="A290" s="7"/>
      <c r="B290" s="7"/>
      <c r="F290" s="7"/>
      <c r="I290" s="7"/>
      <c r="J290" s="7"/>
      <c r="K290" s="7"/>
      <c r="L290" s="7"/>
    </row>
    <row r="291" spans="1:12" x14ac:dyDescent="0.55000000000000004">
      <c r="A291" s="7"/>
      <c r="B291" s="7"/>
      <c r="F291" s="7"/>
      <c r="I291" s="7"/>
      <c r="J291" s="7"/>
      <c r="K291" s="7"/>
      <c r="L291" s="7"/>
    </row>
    <row r="292" spans="1:12" x14ac:dyDescent="0.55000000000000004">
      <c r="A292" s="7"/>
      <c r="B292" s="7"/>
      <c r="F292" s="7"/>
      <c r="I292" s="7"/>
      <c r="J292" s="7"/>
      <c r="K292" s="7"/>
      <c r="L292" s="7"/>
    </row>
    <row r="293" spans="1:12" x14ac:dyDescent="0.55000000000000004">
      <c r="A293" s="7"/>
      <c r="B293" s="7"/>
      <c r="F293" s="7"/>
      <c r="I293" s="7"/>
      <c r="J293" s="7"/>
      <c r="K293" s="7"/>
      <c r="L293" s="7"/>
    </row>
    <row r="294" spans="1:12" x14ac:dyDescent="0.55000000000000004">
      <c r="A294" s="7"/>
      <c r="B294" s="7"/>
      <c r="F294" s="7"/>
      <c r="I294" s="7"/>
      <c r="J294" s="7"/>
      <c r="K294" s="7"/>
      <c r="L294" s="7"/>
    </row>
    <row r="295" spans="1:12" x14ac:dyDescent="0.55000000000000004">
      <c r="A295" s="7"/>
      <c r="B295" s="7"/>
      <c r="F295" s="7"/>
      <c r="I295" s="7"/>
      <c r="J295" s="7"/>
      <c r="K295" s="7"/>
      <c r="L295" s="7"/>
    </row>
    <row r="296" spans="1:12" x14ac:dyDescent="0.55000000000000004">
      <c r="A296" s="7"/>
      <c r="B296" s="7"/>
      <c r="F296" s="7"/>
      <c r="I296" s="7"/>
      <c r="J296" s="7"/>
      <c r="K296" s="7"/>
      <c r="L296" s="7"/>
    </row>
    <row r="297" spans="1:12" x14ac:dyDescent="0.55000000000000004">
      <c r="A297" s="7"/>
      <c r="B297" s="7"/>
      <c r="F297" s="7"/>
      <c r="I297" s="7"/>
      <c r="J297" s="7"/>
      <c r="K297" s="7"/>
      <c r="L297" s="7"/>
    </row>
    <row r="298" spans="1:12" x14ac:dyDescent="0.55000000000000004">
      <c r="A298" s="7"/>
      <c r="B298" s="7"/>
      <c r="F298" s="7"/>
      <c r="I298" s="7"/>
      <c r="J298" s="7"/>
      <c r="K298" s="7"/>
      <c r="L298" s="7"/>
    </row>
    <row r="299" spans="1:12" x14ac:dyDescent="0.55000000000000004">
      <c r="A299" s="7"/>
      <c r="B299" s="7"/>
      <c r="F299" s="7"/>
      <c r="I299" s="7"/>
      <c r="J299" s="7"/>
      <c r="K299" s="7"/>
      <c r="L299" s="7"/>
    </row>
    <row r="300" spans="1:12" x14ac:dyDescent="0.55000000000000004">
      <c r="A300" s="7"/>
      <c r="B300" s="7"/>
      <c r="F300" s="7"/>
      <c r="I300" s="7"/>
      <c r="J300" s="7"/>
      <c r="K300" s="7"/>
      <c r="L300" s="7"/>
    </row>
    <row r="301" spans="1:12" x14ac:dyDescent="0.55000000000000004">
      <c r="A301" s="7"/>
      <c r="B301" s="7"/>
      <c r="F301" s="7"/>
      <c r="I301" s="7"/>
      <c r="J301" s="7"/>
      <c r="K301" s="7"/>
      <c r="L301" s="7"/>
    </row>
    <row r="302" spans="1:12" x14ac:dyDescent="0.55000000000000004">
      <c r="A302" s="7"/>
      <c r="B302" s="7"/>
      <c r="F302" s="7"/>
      <c r="I302" s="7"/>
      <c r="J302" s="7"/>
      <c r="K302" s="7"/>
      <c r="L302" s="7"/>
    </row>
    <row r="303" spans="1:12" x14ac:dyDescent="0.55000000000000004">
      <c r="A303" s="7"/>
      <c r="B303" s="7"/>
      <c r="F303" s="7"/>
      <c r="I303" s="7"/>
      <c r="J303" s="7"/>
      <c r="K303" s="7"/>
      <c r="L303" s="7"/>
    </row>
    <row r="304" spans="1:12" x14ac:dyDescent="0.55000000000000004">
      <c r="A304" s="7"/>
      <c r="B304" s="7"/>
      <c r="F304" s="7"/>
      <c r="I304" s="7"/>
      <c r="J304" s="7"/>
      <c r="K304" s="7"/>
      <c r="L304" s="7"/>
    </row>
    <row r="305" spans="1:12" x14ac:dyDescent="0.55000000000000004">
      <c r="A305" s="7"/>
      <c r="B305" s="7"/>
      <c r="F305" s="7"/>
      <c r="I305" s="7"/>
      <c r="J305" s="7"/>
      <c r="K305" s="7"/>
      <c r="L305" s="7"/>
    </row>
    <row r="306" spans="1:12" x14ac:dyDescent="0.55000000000000004">
      <c r="A306" s="7"/>
      <c r="B306" s="7"/>
      <c r="F306" s="7"/>
      <c r="I306" s="7"/>
      <c r="J306" s="7"/>
      <c r="K306" s="7"/>
      <c r="L306" s="7"/>
    </row>
    <row r="307" spans="1:12" x14ac:dyDescent="0.55000000000000004">
      <c r="A307" s="7"/>
      <c r="B307" s="7"/>
      <c r="F307" s="7"/>
      <c r="I307" s="7"/>
      <c r="J307" s="7"/>
      <c r="K307" s="7"/>
      <c r="L307" s="7"/>
    </row>
    <row r="308" spans="1:12" x14ac:dyDescent="0.55000000000000004">
      <c r="A308" s="7"/>
      <c r="B308" s="7"/>
      <c r="F308" s="7"/>
      <c r="I308" s="7"/>
      <c r="J308" s="7"/>
      <c r="K308" s="7"/>
      <c r="L308" s="7"/>
    </row>
    <row r="309" spans="1:12" x14ac:dyDescent="0.55000000000000004">
      <c r="A309" s="7"/>
      <c r="B309" s="7"/>
      <c r="F309" s="7"/>
      <c r="G309" s="7"/>
      <c r="H309" s="7"/>
      <c r="I309" s="7"/>
      <c r="J309" s="7"/>
      <c r="K309" s="7"/>
      <c r="L309" s="7"/>
    </row>
    <row r="310" spans="1:12" x14ac:dyDescent="0.55000000000000004">
      <c r="A310" s="7"/>
      <c r="B310" s="7"/>
      <c r="F310" s="7"/>
      <c r="I310" s="7"/>
      <c r="J310" s="7"/>
      <c r="K310" s="7"/>
      <c r="L310" s="7"/>
    </row>
    <row r="311" spans="1:12" x14ac:dyDescent="0.55000000000000004">
      <c r="A311" s="7"/>
      <c r="B311" s="7"/>
      <c r="F311" s="7"/>
      <c r="I311" s="7"/>
      <c r="J311" s="7"/>
      <c r="K311" s="7"/>
      <c r="L311" s="7"/>
    </row>
    <row r="312" spans="1:12" x14ac:dyDescent="0.55000000000000004">
      <c r="A312" s="7"/>
      <c r="B312" s="7"/>
      <c r="F312" s="7"/>
      <c r="I312" s="7"/>
      <c r="J312" s="7"/>
      <c r="K312" s="7"/>
      <c r="L312" s="7"/>
    </row>
    <row r="313" spans="1:12" x14ac:dyDescent="0.55000000000000004">
      <c r="A313" s="7"/>
      <c r="B313" s="7"/>
      <c r="F313" s="7"/>
      <c r="I313" s="7"/>
      <c r="J313" s="7"/>
      <c r="K313" s="7"/>
      <c r="L313" s="7"/>
    </row>
    <row r="314" spans="1:12" x14ac:dyDescent="0.55000000000000004">
      <c r="A314" s="7"/>
      <c r="B314" s="7"/>
      <c r="F314" s="7"/>
      <c r="I314" s="7"/>
      <c r="J314" s="7"/>
      <c r="K314" s="7"/>
      <c r="L314" s="7"/>
    </row>
    <row r="315" spans="1:12" x14ac:dyDescent="0.55000000000000004">
      <c r="A315" s="7"/>
      <c r="B315" s="7"/>
      <c r="F315" s="7"/>
      <c r="I315" s="7"/>
      <c r="J315" s="7"/>
      <c r="K315" s="7"/>
      <c r="L315" s="7"/>
    </row>
    <row r="316" spans="1:12" x14ac:dyDescent="0.55000000000000004">
      <c r="A316" s="7"/>
      <c r="B316" s="7"/>
      <c r="F316" s="7"/>
      <c r="I316" s="7"/>
      <c r="J316" s="7"/>
      <c r="K316" s="7"/>
      <c r="L316" s="7"/>
    </row>
    <row r="317" spans="1:12" x14ac:dyDescent="0.55000000000000004">
      <c r="A317" s="7"/>
      <c r="B317" s="7"/>
      <c r="F317" s="7"/>
      <c r="I317" s="7"/>
      <c r="J317" s="7"/>
      <c r="K317" s="7"/>
      <c r="L317" s="7"/>
    </row>
    <row r="318" spans="1:12" x14ac:dyDescent="0.55000000000000004">
      <c r="A318" s="7"/>
      <c r="B318" s="7"/>
      <c r="F318" s="7"/>
      <c r="I318" s="7"/>
      <c r="J318" s="7"/>
      <c r="K318" s="7"/>
      <c r="L318" s="7"/>
    </row>
    <row r="319" spans="1:12" x14ac:dyDescent="0.55000000000000004">
      <c r="A319" s="7"/>
      <c r="B319" s="7"/>
      <c r="F319" s="7"/>
      <c r="I319" s="7"/>
      <c r="J319" s="7"/>
      <c r="K319" s="7"/>
      <c r="L319" s="7"/>
    </row>
    <row r="320" spans="1:12" x14ac:dyDescent="0.55000000000000004">
      <c r="A320" s="7"/>
      <c r="B320" s="7"/>
      <c r="F320" s="7"/>
      <c r="I320" s="7"/>
      <c r="J320" s="7"/>
      <c r="K320" s="7"/>
      <c r="L320" s="7"/>
    </row>
    <row r="321" spans="1:12" x14ac:dyDescent="0.55000000000000004">
      <c r="A321" s="7"/>
      <c r="B321" s="7"/>
      <c r="F321" s="7"/>
      <c r="I321" s="7"/>
      <c r="J321" s="7"/>
      <c r="K321" s="7"/>
      <c r="L321" s="7"/>
    </row>
  </sheetData>
  <mergeCells count="223">
    <mergeCell ref="F249:F252"/>
    <mergeCell ref="E159:E160"/>
    <mergeCell ref="E163:E168"/>
    <mergeCell ref="F163:F168"/>
    <mergeCell ref="F133:F144"/>
    <mergeCell ref="F169:F226"/>
    <mergeCell ref="F227:F248"/>
    <mergeCell ref="G157:G158"/>
    <mergeCell ref="H157:H158"/>
    <mergeCell ref="I157:I158"/>
    <mergeCell ref="J157:J158"/>
    <mergeCell ref="K157:K158"/>
    <mergeCell ref="L157:L158"/>
    <mergeCell ref="E133:E144"/>
    <mergeCell ref="D143:D144"/>
    <mergeCell ref="A157:A158"/>
    <mergeCell ref="B157:B158"/>
    <mergeCell ref="C157:C158"/>
    <mergeCell ref="D157:D158"/>
    <mergeCell ref="E157:E158"/>
    <mergeCell ref="F157:F158"/>
    <mergeCell ref="E118:E120"/>
    <mergeCell ref="F118:F120"/>
    <mergeCell ref="E121:E128"/>
    <mergeCell ref="F121:F128"/>
    <mergeCell ref="E129:E132"/>
    <mergeCell ref="F129:F132"/>
    <mergeCell ref="A112:A113"/>
    <mergeCell ref="B112:B113"/>
    <mergeCell ref="C112:C113"/>
    <mergeCell ref="D112:D113"/>
    <mergeCell ref="E112:E115"/>
    <mergeCell ref="A116:A117"/>
    <mergeCell ref="B116:B117"/>
    <mergeCell ref="C116:C117"/>
    <mergeCell ref="D116:D117"/>
    <mergeCell ref="E116:E11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F99:F102"/>
    <mergeCell ref="A101:A102"/>
    <mergeCell ref="B101:B102"/>
    <mergeCell ref="C101:C102"/>
    <mergeCell ref="D101:D102"/>
    <mergeCell ref="F104:F106"/>
    <mergeCell ref="A106:A107"/>
    <mergeCell ref="B106:B107"/>
    <mergeCell ref="C106:C107"/>
    <mergeCell ref="D106:D107"/>
    <mergeCell ref="A97:A98"/>
    <mergeCell ref="B97:B98"/>
    <mergeCell ref="C97:C98"/>
    <mergeCell ref="D97:D98"/>
    <mergeCell ref="E97:E111"/>
    <mergeCell ref="F97:F98"/>
    <mergeCell ref="A99:A100"/>
    <mergeCell ref="B99:B100"/>
    <mergeCell ref="C99:C100"/>
    <mergeCell ref="D99:D100"/>
    <mergeCell ref="A92:A93"/>
    <mergeCell ref="B92:B93"/>
    <mergeCell ref="C92:C93"/>
    <mergeCell ref="D92:D93"/>
    <mergeCell ref="E92:E96"/>
    <mergeCell ref="A94:A96"/>
    <mergeCell ref="B94:B96"/>
    <mergeCell ref="C94:C96"/>
    <mergeCell ref="D94:D96"/>
    <mergeCell ref="F84:F85"/>
    <mergeCell ref="G84:G85"/>
    <mergeCell ref="K84:K86"/>
    <mergeCell ref="K87:K91"/>
    <mergeCell ref="A90:A91"/>
    <mergeCell ref="B90:B91"/>
    <mergeCell ref="C90:C91"/>
    <mergeCell ref="D90:D91"/>
    <mergeCell ref="G90:G91"/>
    <mergeCell ref="A79:A80"/>
    <mergeCell ref="B79:B80"/>
    <mergeCell ref="C79:C80"/>
    <mergeCell ref="D79:D80"/>
    <mergeCell ref="E79:E81"/>
    <mergeCell ref="A83:A85"/>
    <mergeCell ref="B83:B85"/>
    <mergeCell ref="C83:C85"/>
    <mergeCell ref="D83:D85"/>
    <mergeCell ref="E83:E91"/>
    <mergeCell ref="A75:A76"/>
    <mergeCell ref="B75:B76"/>
    <mergeCell ref="C75:C76"/>
    <mergeCell ref="D75:D76"/>
    <mergeCell ref="E75:E76"/>
    <mergeCell ref="A77:A78"/>
    <mergeCell ref="B77:B78"/>
    <mergeCell ref="C77:C78"/>
    <mergeCell ref="D77:D78"/>
    <mergeCell ref="E77:E78"/>
    <mergeCell ref="A69:A70"/>
    <mergeCell ref="B69:B70"/>
    <mergeCell ref="C69:C70"/>
    <mergeCell ref="D69:D70"/>
    <mergeCell ref="E69:E72"/>
    <mergeCell ref="A73:A74"/>
    <mergeCell ref="B73:B74"/>
    <mergeCell ref="C73:C74"/>
    <mergeCell ref="D73:D74"/>
    <mergeCell ref="E73:E74"/>
    <mergeCell ref="A64:A65"/>
    <mergeCell ref="B64:B65"/>
    <mergeCell ref="C64:C65"/>
    <mergeCell ref="D64:D65"/>
    <mergeCell ref="E64:E65"/>
    <mergeCell ref="A66:A67"/>
    <mergeCell ref="B66:B67"/>
    <mergeCell ref="C66:C67"/>
    <mergeCell ref="D66:D67"/>
    <mergeCell ref="E66:E68"/>
    <mergeCell ref="A55:A56"/>
    <mergeCell ref="B55:B56"/>
    <mergeCell ref="C55:C56"/>
    <mergeCell ref="D55:D56"/>
    <mergeCell ref="E55:E61"/>
    <mergeCell ref="A62:A63"/>
    <mergeCell ref="B62:B63"/>
    <mergeCell ref="C62:C63"/>
    <mergeCell ref="D62:D63"/>
    <mergeCell ref="E62:E63"/>
    <mergeCell ref="A51:A52"/>
    <mergeCell ref="B51:B52"/>
    <mergeCell ref="C51:C52"/>
    <mergeCell ref="D51:D52"/>
    <mergeCell ref="E51:E52"/>
    <mergeCell ref="A53:A54"/>
    <mergeCell ref="B53:B54"/>
    <mergeCell ref="C53:C54"/>
    <mergeCell ref="D53:D54"/>
    <mergeCell ref="E53:E54"/>
    <mergeCell ref="E45:E50"/>
    <mergeCell ref="F45:F50"/>
    <mergeCell ref="A46:A47"/>
    <mergeCell ref="B46:B47"/>
    <mergeCell ref="C46:C47"/>
    <mergeCell ref="D46:D47"/>
    <mergeCell ref="A39:A40"/>
    <mergeCell ref="B39:B40"/>
    <mergeCell ref="C39:C40"/>
    <mergeCell ref="D39:D40"/>
    <mergeCell ref="E39:E40"/>
    <mergeCell ref="E41:E44"/>
    <mergeCell ref="A43:A44"/>
    <mergeCell ref="B43:B44"/>
    <mergeCell ref="C43:C44"/>
    <mergeCell ref="D43:D44"/>
    <mergeCell ref="G33:G36"/>
    <mergeCell ref="A37:A38"/>
    <mergeCell ref="B37:B38"/>
    <mergeCell ref="C37:C38"/>
    <mergeCell ref="D37:D38"/>
    <mergeCell ref="E37:E38"/>
    <mergeCell ref="G29:G32"/>
    <mergeCell ref="A31:A32"/>
    <mergeCell ref="B31:B32"/>
    <mergeCell ref="C31:C32"/>
    <mergeCell ref="D31:D32"/>
    <mergeCell ref="A33:A34"/>
    <mergeCell ref="B33:B34"/>
    <mergeCell ref="C33:C34"/>
    <mergeCell ref="D33:D34"/>
    <mergeCell ref="E33:E36"/>
    <mergeCell ref="A27:A28"/>
    <mergeCell ref="B27:B28"/>
    <mergeCell ref="C27:C28"/>
    <mergeCell ref="D27:D28"/>
    <mergeCell ref="E27:E28"/>
    <mergeCell ref="E29:E32"/>
    <mergeCell ref="E19:E26"/>
    <mergeCell ref="G19:G26"/>
    <mergeCell ref="A25:A26"/>
    <mergeCell ref="B25:B26"/>
    <mergeCell ref="C25:C26"/>
    <mergeCell ref="D25:D26"/>
    <mergeCell ref="L13:L14"/>
    <mergeCell ref="A16:A17"/>
    <mergeCell ref="B16:B17"/>
    <mergeCell ref="C16:C17"/>
    <mergeCell ref="D16:D17"/>
    <mergeCell ref="E16:E18"/>
    <mergeCell ref="F13:F14"/>
    <mergeCell ref="G13:G14"/>
    <mergeCell ref="H13:H14"/>
    <mergeCell ref="I13:I14"/>
    <mergeCell ref="J13:J14"/>
    <mergeCell ref="K13:K14"/>
    <mergeCell ref="A10:A11"/>
    <mergeCell ref="B10:B11"/>
    <mergeCell ref="C10:C11"/>
    <mergeCell ref="D10:D12"/>
    <mergeCell ref="E10:E11"/>
    <mergeCell ref="E13:E15"/>
    <mergeCell ref="F4:F5"/>
    <mergeCell ref="G4:G5"/>
    <mergeCell ref="A6:A9"/>
    <mergeCell ref="B6:B9"/>
    <mergeCell ref="C6:C9"/>
    <mergeCell ref="D6:D9"/>
    <mergeCell ref="E6:E9"/>
    <mergeCell ref="G6:G9"/>
    <mergeCell ref="D2:D3"/>
    <mergeCell ref="G2:G3"/>
    <mergeCell ref="H2:H3"/>
    <mergeCell ref="I2:I3"/>
    <mergeCell ref="J2:J3"/>
    <mergeCell ref="A4:A5"/>
    <mergeCell ref="B4:B5"/>
    <mergeCell ref="C4:C5"/>
    <mergeCell ref="D4:D5"/>
    <mergeCell ref="E4:E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5B13-1815-402B-BEA3-127E5D2ED53D}">
  <dimension ref="A1:E66"/>
  <sheetViews>
    <sheetView topLeftCell="A57" workbookViewId="0">
      <selection activeCell="C66" sqref="C66"/>
    </sheetView>
  </sheetViews>
  <sheetFormatPr defaultRowHeight="14.4" x14ac:dyDescent="0.55000000000000004"/>
  <cols>
    <col min="1" max="1" width="27" style="56" customWidth="1"/>
    <col min="2" max="2" width="6.1015625" style="56" bestFit="1" customWidth="1"/>
    <col min="3" max="4" width="9.15625" style="56" bestFit="1" customWidth="1"/>
    <col min="5" max="5" width="9.20703125" style="56" bestFit="1" customWidth="1"/>
    <col min="6" max="16384" width="8.83984375" style="32"/>
  </cols>
  <sheetData>
    <row r="1" spans="1:5" x14ac:dyDescent="0.55000000000000004">
      <c r="A1" s="56" t="s">
        <v>466</v>
      </c>
      <c r="B1" s="56" t="s">
        <v>467</v>
      </c>
      <c r="C1" s="56" t="s">
        <v>493</v>
      </c>
      <c r="D1" s="57" t="s">
        <v>2071</v>
      </c>
      <c r="E1" s="57"/>
    </row>
    <row r="2" spans="1:5" x14ac:dyDescent="0.55000000000000004">
      <c r="A2" s="56" t="s">
        <v>1988</v>
      </c>
      <c r="B2" s="56" t="s">
        <v>444</v>
      </c>
      <c r="C2" s="56">
        <v>297243.76415791601</v>
      </c>
      <c r="D2" s="56">
        <v>238711.7</v>
      </c>
      <c r="E2" s="56">
        <v>355665.27220000001</v>
      </c>
    </row>
    <row r="3" spans="1:5" x14ac:dyDescent="0.55000000000000004">
      <c r="A3" s="56" t="s">
        <v>1989</v>
      </c>
      <c r="B3" s="56" t="s">
        <v>445</v>
      </c>
      <c r="C3" s="56">
        <v>91393.212022471096</v>
      </c>
      <c r="D3" s="56">
        <v>38917.14</v>
      </c>
      <c r="E3" s="56">
        <v>143914.99228000001</v>
      </c>
    </row>
    <row r="4" spans="1:5" x14ac:dyDescent="0.55000000000000004">
      <c r="A4" s="56" t="s">
        <v>1990</v>
      </c>
      <c r="B4" s="56" t="s">
        <v>446</v>
      </c>
      <c r="C4" s="56">
        <v>1153.49671096112</v>
      </c>
      <c r="D4" s="56">
        <v>362.40730000000002</v>
      </c>
      <c r="E4" s="56">
        <v>1944.6147900000001</v>
      </c>
    </row>
    <row r="5" spans="1:5" x14ac:dyDescent="0.55000000000000004">
      <c r="A5" s="56" t="s">
        <v>1991</v>
      </c>
      <c r="B5" s="56" t="s">
        <v>447</v>
      </c>
      <c r="C5" s="56">
        <v>10</v>
      </c>
      <c r="D5" s="56">
        <v>0</v>
      </c>
      <c r="E5" s="56">
        <v>54422.139470000002</v>
      </c>
    </row>
    <row r="6" spans="1:5" x14ac:dyDescent="0.55000000000000004">
      <c r="A6" s="56" t="s">
        <v>1992</v>
      </c>
      <c r="B6" s="56" t="s">
        <v>448</v>
      </c>
      <c r="C6" s="56">
        <v>9705.9243638593398</v>
      </c>
      <c r="D6" s="56">
        <v>3021.5309999999999</v>
      </c>
      <c r="E6" s="56">
        <v>58332.7667</v>
      </c>
    </row>
    <row r="7" spans="1:5" x14ac:dyDescent="0.55000000000000004">
      <c r="A7" s="56" t="s">
        <v>1993</v>
      </c>
      <c r="B7" s="56" t="s">
        <v>449</v>
      </c>
      <c r="C7" s="56">
        <v>626.89320619255</v>
      </c>
      <c r="D7" s="56">
        <v>230.7089</v>
      </c>
      <c r="E7" s="56">
        <v>1460.3736200000001</v>
      </c>
    </row>
    <row r="8" spans="1:5" x14ac:dyDescent="0.55000000000000004">
      <c r="A8" s="56" t="s">
        <v>1994</v>
      </c>
      <c r="B8" s="56" t="s">
        <v>450</v>
      </c>
      <c r="C8" s="56">
        <v>135.10132022310901</v>
      </c>
      <c r="D8" s="56">
        <v>49.231569999999998</v>
      </c>
      <c r="E8" s="56">
        <v>519.22852999999998</v>
      </c>
    </row>
    <row r="9" spans="1:5" x14ac:dyDescent="0.55000000000000004">
      <c r="A9" s="56" t="s">
        <v>1995</v>
      </c>
      <c r="B9" s="56" t="s">
        <v>451</v>
      </c>
      <c r="C9" s="56">
        <v>493.51943597977998</v>
      </c>
      <c r="D9" s="56">
        <v>0</v>
      </c>
      <c r="E9" s="56">
        <v>2217.31603</v>
      </c>
    </row>
    <row r="10" spans="1:5" x14ac:dyDescent="0.55000000000000004">
      <c r="A10" s="56" t="s">
        <v>1996</v>
      </c>
      <c r="B10" s="56" t="s">
        <v>452</v>
      </c>
      <c r="C10" s="56">
        <v>1934.4605653369599</v>
      </c>
      <c r="D10" s="56">
        <v>0</v>
      </c>
      <c r="E10" s="56">
        <v>4735.4991799999998</v>
      </c>
    </row>
    <row r="11" spans="1:5" x14ac:dyDescent="0.55000000000000004">
      <c r="A11" s="56" t="s">
        <v>1997</v>
      </c>
      <c r="B11" s="56" t="s">
        <v>453</v>
      </c>
      <c r="C11" s="56">
        <v>629.672732351175</v>
      </c>
      <c r="D11" s="56">
        <v>96.907589999999999</v>
      </c>
      <c r="E11" s="56">
        <v>1938.5459699999999</v>
      </c>
    </row>
    <row r="12" spans="1:5" x14ac:dyDescent="0.55000000000000004">
      <c r="A12" s="56" t="s">
        <v>1998</v>
      </c>
      <c r="B12" s="56" t="s">
        <v>454</v>
      </c>
      <c r="C12" s="56">
        <v>189.78989670088799</v>
      </c>
      <c r="D12" s="56">
        <v>61.455399999999997</v>
      </c>
      <c r="E12" s="56">
        <v>475.21892000000003</v>
      </c>
    </row>
    <row r="13" spans="1:5" x14ac:dyDescent="0.55000000000000004">
      <c r="A13" s="56" t="s">
        <v>1999</v>
      </c>
      <c r="B13" s="56" t="s">
        <v>455</v>
      </c>
      <c r="C13" s="56">
        <v>759.87709310560899</v>
      </c>
      <c r="D13" s="56">
        <v>8.6594280000000001</v>
      </c>
      <c r="E13" s="56">
        <v>1784.7837</v>
      </c>
    </row>
    <row r="14" spans="1:5" x14ac:dyDescent="0.55000000000000004">
      <c r="A14" s="56" t="s">
        <v>2000</v>
      </c>
      <c r="B14" s="56" t="s">
        <v>456</v>
      </c>
      <c r="C14" s="56">
        <v>50.979818109409997</v>
      </c>
      <c r="D14" s="56">
        <v>14.3879</v>
      </c>
      <c r="E14" s="56">
        <v>323.57853</v>
      </c>
    </row>
    <row r="15" spans="1:5" x14ac:dyDescent="0.55000000000000004">
      <c r="A15" s="56" t="s">
        <v>2001</v>
      </c>
      <c r="B15" s="56" t="s">
        <v>457</v>
      </c>
      <c r="C15" s="56">
        <v>204.40007266796701</v>
      </c>
      <c r="D15" s="56">
        <v>78.451660000000004</v>
      </c>
      <c r="E15" s="56">
        <v>431.78687000000002</v>
      </c>
    </row>
    <row r="16" spans="1:5" x14ac:dyDescent="0.55000000000000004">
      <c r="A16" s="56" t="s">
        <v>2002</v>
      </c>
      <c r="B16" s="56" t="s">
        <v>458</v>
      </c>
      <c r="C16" s="56">
        <v>576.45088700011797</v>
      </c>
      <c r="D16" s="56">
        <v>308.59589999999997</v>
      </c>
      <c r="E16" s="56">
        <v>1020.83104</v>
      </c>
    </row>
    <row r="17" spans="1:5" x14ac:dyDescent="0.55000000000000004">
      <c r="A17" s="56" t="s">
        <v>2003</v>
      </c>
      <c r="B17" s="56" t="s">
        <v>459</v>
      </c>
      <c r="C17" s="56">
        <v>182.363089400484</v>
      </c>
      <c r="D17" s="56">
        <v>0</v>
      </c>
      <c r="E17" s="56">
        <v>3767.7877899999999</v>
      </c>
    </row>
    <row r="18" spans="1:5" x14ac:dyDescent="0.55000000000000004">
      <c r="A18" s="56" t="s">
        <v>2004</v>
      </c>
      <c r="B18" s="56" t="s">
        <v>460</v>
      </c>
      <c r="C18" s="56">
        <v>1801.92359095539</v>
      </c>
      <c r="D18" s="56">
        <v>979.07939999999996</v>
      </c>
      <c r="E18" s="56">
        <v>3270.88625</v>
      </c>
    </row>
    <row r="19" spans="1:5" x14ac:dyDescent="0.55000000000000004">
      <c r="A19" s="56" t="s">
        <v>2005</v>
      </c>
      <c r="B19" s="56" t="s">
        <v>461</v>
      </c>
      <c r="C19" s="56">
        <v>160.468712457355</v>
      </c>
      <c r="D19" s="56">
        <v>86.326480000000004</v>
      </c>
      <c r="E19" s="56">
        <v>312.92540000000002</v>
      </c>
    </row>
    <row r="20" spans="1:5" x14ac:dyDescent="0.55000000000000004">
      <c r="A20" s="56" t="s">
        <v>2006</v>
      </c>
      <c r="B20" s="56" t="s">
        <v>462</v>
      </c>
      <c r="C20" s="56">
        <v>93</v>
      </c>
      <c r="D20" s="56">
        <v>0</v>
      </c>
      <c r="E20" s="56">
        <v>1303.0793900000001</v>
      </c>
    </row>
    <row r="21" spans="1:5" x14ac:dyDescent="0.55000000000000004">
      <c r="A21" s="56" t="s">
        <v>2007</v>
      </c>
      <c r="B21" s="56" t="s">
        <v>463</v>
      </c>
      <c r="C21" s="56">
        <v>324</v>
      </c>
      <c r="D21" s="56">
        <v>0</v>
      </c>
      <c r="E21" s="56">
        <v>1446.3460700000001</v>
      </c>
    </row>
    <row r="22" spans="1:5" x14ac:dyDescent="0.55000000000000004">
      <c r="A22" s="56" t="s">
        <v>2008</v>
      </c>
      <c r="B22" s="56" t="s">
        <v>464</v>
      </c>
      <c r="C22" s="56">
        <v>10</v>
      </c>
      <c r="D22" s="56">
        <v>0</v>
      </c>
      <c r="E22" s="56">
        <v>1589.1197</v>
      </c>
    </row>
    <row r="23" spans="1:5" x14ac:dyDescent="0.55000000000000004">
      <c r="A23" s="56" t="s">
        <v>2009</v>
      </c>
      <c r="B23" s="56" t="s">
        <v>465</v>
      </c>
      <c r="C23" s="56">
        <v>2032.0943272378499</v>
      </c>
      <c r="D23" s="56">
        <v>148.20419999999999</v>
      </c>
      <c r="E23" s="56">
        <v>3739.9051399999998</v>
      </c>
    </row>
    <row r="24" spans="1:5" x14ac:dyDescent="0.55000000000000004">
      <c r="A24" s="56" t="s">
        <v>2010</v>
      </c>
      <c r="B24" s="56" t="s">
        <v>1105</v>
      </c>
      <c r="C24" s="56">
        <v>1492</v>
      </c>
      <c r="D24" s="56">
        <v>0</v>
      </c>
      <c r="E24" s="56">
        <v>7236.8751899999997</v>
      </c>
    </row>
    <row r="25" spans="1:5" x14ac:dyDescent="0.55000000000000004">
      <c r="A25" s="56" t="s">
        <v>2011</v>
      </c>
      <c r="B25" s="56" t="s">
        <v>1107</v>
      </c>
      <c r="C25" s="56">
        <v>972</v>
      </c>
      <c r="D25" s="56">
        <v>0</v>
      </c>
      <c r="E25" s="56">
        <v>3960.09809</v>
      </c>
    </row>
    <row r="26" spans="1:5" x14ac:dyDescent="0.55000000000000004">
      <c r="A26" s="56" t="s">
        <v>2012</v>
      </c>
      <c r="B26" s="56" t="s">
        <v>1109</v>
      </c>
      <c r="C26" s="56">
        <v>177.474890057289</v>
      </c>
      <c r="D26" s="56">
        <v>64.548060000000007</v>
      </c>
      <c r="E26" s="56">
        <v>489.74223000000001</v>
      </c>
    </row>
    <row r="27" spans="1:5" x14ac:dyDescent="0.55000000000000004">
      <c r="A27" s="56" t="s">
        <v>2013</v>
      </c>
      <c r="B27" s="56" t="s">
        <v>1111</v>
      </c>
      <c r="C27" s="56">
        <v>93</v>
      </c>
      <c r="D27" s="56">
        <v>0</v>
      </c>
      <c r="E27" s="56">
        <v>1303.0793900000001</v>
      </c>
    </row>
    <row r="28" spans="1:5" x14ac:dyDescent="0.55000000000000004">
      <c r="A28" s="56" t="s">
        <v>2014</v>
      </c>
      <c r="B28" s="56" t="s">
        <v>1113</v>
      </c>
      <c r="C28" s="56">
        <v>324</v>
      </c>
      <c r="D28" s="56">
        <v>0</v>
      </c>
      <c r="E28" s="56">
        <v>1446.3460700000001</v>
      </c>
    </row>
    <row r="29" spans="1:5" x14ac:dyDescent="0.55000000000000004">
      <c r="A29" s="56" t="s">
        <v>2015</v>
      </c>
      <c r="B29" s="56" t="s">
        <v>1115</v>
      </c>
      <c r="C29" s="56">
        <v>1702.8506494543401</v>
      </c>
      <c r="D29" s="56">
        <v>0</v>
      </c>
      <c r="E29" s="56">
        <v>7201.86643</v>
      </c>
    </row>
    <row r="30" spans="1:5" x14ac:dyDescent="0.55000000000000004">
      <c r="A30" s="56" t="s">
        <v>2016</v>
      </c>
      <c r="B30" s="56" t="s">
        <v>1117</v>
      </c>
      <c r="C30" s="56">
        <v>93</v>
      </c>
      <c r="D30" s="56">
        <v>0</v>
      </c>
      <c r="E30" s="56">
        <v>1303.0793900000001</v>
      </c>
    </row>
    <row r="31" spans="1:5" x14ac:dyDescent="0.55000000000000004">
      <c r="A31" s="56" t="s">
        <v>2017</v>
      </c>
      <c r="B31" s="56" t="s">
        <v>1119</v>
      </c>
      <c r="C31" s="56">
        <v>324</v>
      </c>
      <c r="D31" s="56">
        <v>0</v>
      </c>
      <c r="E31" s="56">
        <v>1446.3460700000001</v>
      </c>
    </row>
    <row r="32" spans="1:5" x14ac:dyDescent="0.55000000000000004">
      <c r="A32" s="56" t="s">
        <v>2018</v>
      </c>
      <c r="B32" s="56" t="s">
        <v>1121</v>
      </c>
      <c r="C32" s="56">
        <v>10</v>
      </c>
      <c r="D32" s="56">
        <v>0</v>
      </c>
      <c r="E32" s="56">
        <v>1887.3938499999999</v>
      </c>
    </row>
    <row r="33" spans="1:5" x14ac:dyDescent="0.55000000000000004">
      <c r="A33" s="56" t="s">
        <v>2019</v>
      </c>
      <c r="B33" s="56" t="s">
        <v>1123</v>
      </c>
      <c r="C33" s="56">
        <v>332.24179954515199</v>
      </c>
      <c r="D33" s="56">
        <v>0</v>
      </c>
      <c r="E33" s="56">
        <v>2522.1339200000002</v>
      </c>
    </row>
    <row r="34" spans="1:5" x14ac:dyDescent="0.55000000000000004">
      <c r="A34" s="56" t="s">
        <v>2020</v>
      </c>
      <c r="B34" s="56" t="s">
        <v>1125</v>
      </c>
      <c r="C34" s="56">
        <v>1555.7430073626699</v>
      </c>
      <c r="D34" s="56">
        <v>0</v>
      </c>
      <c r="E34" s="56">
        <v>3522.31196</v>
      </c>
    </row>
    <row r="35" spans="1:5" x14ac:dyDescent="0.55000000000000004">
      <c r="A35" s="56" t="s">
        <v>2021</v>
      </c>
      <c r="B35" s="56" t="s">
        <v>1127</v>
      </c>
      <c r="C35" s="56">
        <v>321.480809111996</v>
      </c>
      <c r="D35" s="56">
        <v>187.8691</v>
      </c>
      <c r="E35" s="56">
        <v>572.77002000000005</v>
      </c>
    </row>
    <row r="36" spans="1:5" x14ac:dyDescent="0.55000000000000004">
      <c r="A36" s="56" t="s">
        <v>2022</v>
      </c>
      <c r="B36" s="56" t="s">
        <v>1129</v>
      </c>
      <c r="C36" s="56">
        <v>10</v>
      </c>
      <c r="D36" s="56">
        <v>0</v>
      </c>
      <c r="E36" s="56">
        <v>30.625409999999999</v>
      </c>
    </row>
    <row r="37" spans="1:5" x14ac:dyDescent="0.55000000000000004">
      <c r="A37" s="56" t="s">
        <v>2023</v>
      </c>
      <c r="B37" s="56" t="s">
        <v>1131</v>
      </c>
      <c r="C37" s="56">
        <v>1593.82287181267</v>
      </c>
      <c r="D37" s="56">
        <v>678.76009999999997</v>
      </c>
      <c r="E37" s="56">
        <v>3936.1983</v>
      </c>
    </row>
    <row r="38" spans="1:5" x14ac:dyDescent="0.55000000000000004">
      <c r="A38" s="56" t="s">
        <v>2024</v>
      </c>
      <c r="B38" s="56" t="s">
        <v>1133</v>
      </c>
      <c r="C38" s="56">
        <v>10</v>
      </c>
      <c r="D38" s="56">
        <v>0</v>
      </c>
      <c r="E38" s="56">
        <v>1722.49341</v>
      </c>
    </row>
    <row r="39" spans="1:5" x14ac:dyDescent="0.55000000000000004">
      <c r="A39" s="56" t="s">
        <v>2025</v>
      </c>
      <c r="B39" s="56" t="s">
        <v>1135</v>
      </c>
      <c r="C39" s="56">
        <v>2716.3050165520499</v>
      </c>
      <c r="D39" s="56">
        <v>1409.06</v>
      </c>
      <c r="E39" s="56">
        <v>4536.7567799999997</v>
      </c>
    </row>
    <row r="40" spans="1:5" x14ac:dyDescent="0.55000000000000004">
      <c r="A40" s="56" t="s">
        <v>2026</v>
      </c>
      <c r="B40" s="56" t="s">
        <v>1137</v>
      </c>
      <c r="C40" s="56">
        <v>235.247398335426</v>
      </c>
      <c r="D40" s="56">
        <v>0</v>
      </c>
      <c r="E40" s="56">
        <v>680.52264000000002</v>
      </c>
    </row>
    <row r="41" spans="1:5" x14ac:dyDescent="0.55000000000000004">
      <c r="A41" s="56" t="s">
        <v>2027</v>
      </c>
      <c r="B41" s="56" t="s">
        <v>1139</v>
      </c>
      <c r="C41" s="56">
        <v>1270.68711153051</v>
      </c>
      <c r="D41" s="56">
        <v>790.12239999999997</v>
      </c>
      <c r="E41" s="56">
        <v>1893.5602200000001</v>
      </c>
    </row>
    <row r="42" spans="1:5" x14ac:dyDescent="0.55000000000000004">
      <c r="A42" s="56" t="s">
        <v>2028</v>
      </c>
      <c r="B42" s="56" t="s">
        <v>1141</v>
      </c>
      <c r="C42" s="56">
        <v>170.178361276701</v>
      </c>
      <c r="D42" s="56">
        <v>56.299199999999999</v>
      </c>
      <c r="E42" s="56">
        <v>1040.22695</v>
      </c>
    </row>
    <row r="43" spans="1:5" x14ac:dyDescent="0.55000000000000004">
      <c r="A43" s="56" t="s">
        <v>2029</v>
      </c>
      <c r="B43" s="56" t="s">
        <v>1143</v>
      </c>
      <c r="C43" s="56">
        <v>1399.9624524457099</v>
      </c>
      <c r="D43" s="56">
        <v>0</v>
      </c>
      <c r="E43" s="56">
        <v>5440.7916699999996</v>
      </c>
    </row>
    <row r="44" spans="1:5" x14ac:dyDescent="0.55000000000000004">
      <c r="A44" s="56" t="s">
        <v>2030</v>
      </c>
      <c r="B44" s="56" t="s">
        <v>1145</v>
      </c>
      <c r="C44" s="56">
        <v>1479.81207289895</v>
      </c>
      <c r="D44" s="56">
        <v>0</v>
      </c>
      <c r="E44" s="56">
        <v>3782.16761</v>
      </c>
    </row>
    <row r="45" spans="1:5" x14ac:dyDescent="0.55000000000000004">
      <c r="A45" s="56" t="s">
        <v>2031</v>
      </c>
      <c r="B45" s="56" t="s">
        <v>1147</v>
      </c>
      <c r="C45" s="56">
        <v>830.12454792889605</v>
      </c>
      <c r="D45" s="56">
        <v>535.01750000000004</v>
      </c>
      <c r="E45" s="56">
        <v>1276.29285</v>
      </c>
    </row>
    <row r="46" spans="1:5" x14ac:dyDescent="0.55000000000000004">
      <c r="A46" s="56" t="s">
        <v>2032</v>
      </c>
      <c r="B46" s="56" t="s">
        <v>1149</v>
      </c>
      <c r="C46" s="56">
        <v>464.57409518527402</v>
      </c>
      <c r="D46" s="56">
        <v>156.90110000000001</v>
      </c>
      <c r="E46" s="56">
        <v>2745.0938799999999</v>
      </c>
    </row>
    <row r="47" spans="1:5" x14ac:dyDescent="0.55000000000000004">
      <c r="A47" s="56" t="s">
        <v>2033</v>
      </c>
      <c r="B47" s="56" t="s">
        <v>1151</v>
      </c>
      <c r="C47" s="56">
        <v>1724.6478951572401</v>
      </c>
      <c r="D47" s="56">
        <v>0</v>
      </c>
      <c r="E47" s="56">
        <v>4296.1002399999998</v>
      </c>
    </row>
    <row r="48" spans="1:5" ht="28.8" customHeight="1" x14ac:dyDescent="0.55000000000000004">
      <c r="A48" s="56" t="s">
        <v>2034</v>
      </c>
      <c r="B48" s="56" t="s">
        <v>2035</v>
      </c>
      <c r="C48" s="56">
        <v>52.278582029218398</v>
      </c>
      <c r="D48" s="56">
        <v>0</v>
      </c>
      <c r="E48" s="56">
        <v>486.58368000000002</v>
      </c>
    </row>
    <row r="49" spans="1:5" ht="28.8" customHeight="1" x14ac:dyDescent="0.55000000000000004">
      <c r="A49" s="56" t="s">
        <v>2036</v>
      </c>
      <c r="B49" s="56" t="s">
        <v>2037</v>
      </c>
      <c r="C49" s="56">
        <v>668.61658261741104</v>
      </c>
      <c r="D49" s="56">
        <v>64.612710000000007</v>
      </c>
      <c r="E49" s="56">
        <v>2108.1182600000002</v>
      </c>
    </row>
    <row r="50" spans="1:5" x14ac:dyDescent="0.55000000000000004">
      <c r="A50" s="56" t="s">
        <v>2038</v>
      </c>
      <c r="B50" s="56" t="s">
        <v>2039</v>
      </c>
      <c r="C50" s="56">
        <v>460.44601067328301</v>
      </c>
      <c r="D50" s="56">
        <v>26.295909999999999</v>
      </c>
      <c r="E50" s="56">
        <v>909.62937999999997</v>
      </c>
    </row>
    <row r="51" spans="1:5" ht="28.8" x14ac:dyDescent="0.55000000000000004">
      <c r="A51" s="56" t="s">
        <v>2040</v>
      </c>
      <c r="B51" s="56" t="s">
        <v>2041</v>
      </c>
      <c r="C51" s="56">
        <v>53.3000068750436</v>
      </c>
      <c r="D51" s="56">
        <v>18.133980000000001</v>
      </c>
      <c r="E51" s="56">
        <v>452.14954999999998</v>
      </c>
    </row>
    <row r="52" spans="1:5" x14ac:dyDescent="0.55000000000000004">
      <c r="A52" s="56" t="s">
        <v>2042</v>
      </c>
      <c r="B52" s="56" t="s">
        <v>2043</v>
      </c>
      <c r="C52" s="56">
        <v>10</v>
      </c>
      <c r="D52" s="56">
        <v>0</v>
      </c>
      <c r="E52" s="56">
        <v>485.51512000000002</v>
      </c>
    </row>
    <row r="53" spans="1:5" x14ac:dyDescent="0.55000000000000004">
      <c r="A53" s="56" t="s">
        <v>2044</v>
      </c>
      <c r="B53" s="56" t="s">
        <v>2045</v>
      </c>
      <c r="C53" s="56">
        <v>12.954709454410899</v>
      </c>
      <c r="D53" s="56">
        <v>0</v>
      </c>
      <c r="E53" s="56">
        <v>94.484430000000003</v>
      </c>
    </row>
    <row r="54" spans="1:5" x14ac:dyDescent="0.55000000000000004">
      <c r="A54" s="56" t="s">
        <v>2046</v>
      </c>
      <c r="B54" s="56" t="s">
        <v>2047</v>
      </c>
      <c r="C54" s="56">
        <v>202.70860601130701</v>
      </c>
      <c r="D54" s="56">
        <v>94.428610000000006</v>
      </c>
      <c r="E54" s="56">
        <v>459.53041999999999</v>
      </c>
    </row>
    <row r="55" spans="1:5" x14ac:dyDescent="0.55000000000000004">
      <c r="A55" s="56" t="s">
        <v>2048</v>
      </c>
      <c r="B55" s="56" t="s">
        <v>2049</v>
      </c>
      <c r="C55" s="56">
        <v>24.323483443263498</v>
      </c>
      <c r="D55" s="56">
        <v>7.7996600000000003</v>
      </c>
      <c r="E55" s="56">
        <v>111.33795000000001</v>
      </c>
    </row>
    <row r="56" spans="1:5" ht="28.8" customHeight="1" x14ac:dyDescent="0.55000000000000004">
      <c r="A56" s="56" t="s">
        <v>2050</v>
      </c>
      <c r="B56" s="56" t="s">
        <v>2051</v>
      </c>
      <c r="C56" s="56">
        <v>310.79855695953103</v>
      </c>
      <c r="D56" s="56">
        <v>0</v>
      </c>
      <c r="E56" s="56">
        <v>1301.19768</v>
      </c>
    </row>
    <row r="57" spans="1:5" ht="28.8" customHeight="1" x14ac:dyDescent="0.55000000000000004">
      <c r="A57" s="56" t="s">
        <v>2052</v>
      </c>
      <c r="B57" s="56" t="s">
        <v>2053</v>
      </c>
      <c r="C57" s="56">
        <v>375.35837953461402</v>
      </c>
      <c r="D57" s="56">
        <v>110.0955</v>
      </c>
      <c r="E57" s="56">
        <v>766.88279999999997</v>
      </c>
    </row>
    <row r="58" spans="1:5" ht="28.8" x14ac:dyDescent="0.55000000000000004">
      <c r="A58" s="56" t="s">
        <v>2054</v>
      </c>
      <c r="B58" s="56" t="s">
        <v>2055</v>
      </c>
      <c r="C58" s="56">
        <v>2028.9132795626499</v>
      </c>
      <c r="D58" s="56">
        <v>1113.9639999999999</v>
      </c>
      <c r="E58" s="56">
        <v>3433.1372200000001</v>
      </c>
    </row>
    <row r="59" spans="1:5" ht="28.8" x14ac:dyDescent="0.55000000000000004">
      <c r="A59" s="56" t="s">
        <v>2056</v>
      </c>
      <c r="B59" s="56" t="s">
        <v>2057</v>
      </c>
      <c r="C59" s="56">
        <v>10</v>
      </c>
      <c r="D59" s="56">
        <v>0</v>
      </c>
      <c r="E59" s="56">
        <v>1082.5997299999999</v>
      </c>
    </row>
    <row r="60" spans="1:5" ht="28.8" x14ac:dyDescent="0.55000000000000004">
      <c r="A60" s="56" t="s">
        <v>2058</v>
      </c>
      <c r="B60" s="56" t="s">
        <v>2059</v>
      </c>
      <c r="C60" s="56">
        <v>194.04325045039701</v>
      </c>
      <c r="D60" s="56">
        <v>60.684950000000001</v>
      </c>
      <c r="E60" s="56">
        <v>2181.58367</v>
      </c>
    </row>
    <row r="61" spans="1:5" x14ac:dyDescent="0.55000000000000004">
      <c r="A61" s="56" t="s">
        <v>2060</v>
      </c>
      <c r="B61" s="56" t="s">
        <v>2061</v>
      </c>
      <c r="C61" s="56">
        <v>762.84632334025696</v>
      </c>
      <c r="D61" s="56">
        <v>390.12490000000003</v>
      </c>
      <c r="E61" s="56">
        <v>1686.1707699999999</v>
      </c>
    </row>
    <row r="62" spans="1:5" ht="28.8" x14ac:dyDescent="0.55000000000000004">
      <c r="A62" s="56" t="s">
        <v>2062</v>
      </c>
      <c r="B62" s="56" t="s">
        <v>2063</v>
      </c>
      <c r="C62" s="56">
        <v>287.15227251678198</v>
      </c>
      <c r="D62" s="56">
        <v>0</v>
      </c>
      <c r="E62" s="56">
        <v>567.52963999999997</v>
      </c>
    </row>
    <row r="63" spans="1:5" x14ac:dyDescent="0.55000000000000004">
      <c r="A63" s="56" t="s">
        <v>2064</v>
      </c>
      <c r="B63" s="56" t="s">
        <v>2065</v>
      </c>
      <c r="C63" s="56">
        <v>977.04622806506495</v>
      </c>
      <c r="D63" s="56">
        <v>308.56459999999998</v>
      </c>
      <c r="E63" s="56">
        <v>8500.2704400000002</v>
      </c>
    </row>
    <row r="64" spans="1:5" x14ac:dyDescent="0.55000000000000004">
      <c r="A64" s="56" t="s">
        <v>2066</v>
      </c>
      <c r="B64" s="56" t="s">
        <v>2067</v>
      </c>
      <c r="C64" s="56">
        <v>10</v>
      </c>
      <c r="D64" s="56">
        <v>0</v>
      </c>
      <c r="E64" s="56">
        <v>689.11842999999999</v>
      </c>
    </row>
    <row r="65" spans="1:5" x14ac:dyDescent="0.55000000000000004">
      <c r="A65" s="56" t="s">
        <v>2068</v>
      </c>
      <c r="B65" s="56" t="s">
        <v>2069</v>
      </c>
      <c r="C65" s="56">
        <v>279.58927833683401</v>
      </c>
      <c r="D65" s="56">
        <v>105.8064</v>
      </c>
      <c r="E65" s="56">
        <v>628.75080000000003</v>
      </c>
    </row>
    <row r="66" spans="1:5" x14ac:dyDescent="0.55000000000000004">
      <c r="B66" s="56" t="s">
        <v>1152</v>
      </c>
      <c r="C66" s="47">
        <f>97.69/455 *100</f>
        <v>21.470329670329669</v>
      </c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E867-4B5B-49A2-8AE6-0B2B2634E9DC}">
  <dimension ref="A1:BM201"/>
  <sheetViews>
    <sheetView workbookViewId="0">
      <selection activeCell="H19" sqref="H19"/>
    </sheetView>
  </sheetViews>
  <sheetFormatPr defaultRowHeight="14.4" x14ac:dyDescent="0.55000000000000004"/>
  <cols>
    <col min="2" max="2" width="9.15625" style="9" bestFit="1" customWidth="1"/>
    <col min="3" max="65" width="8.89453125" style="9" bestFit="1" customWidth="1"/>
  </cols>
  <sheetData>
    <row r="1" spans="1:65" x14ac:dyDescent="0.55000000000000004">
      <c r="A1" t="s">
        <v>443</v>
      </c>
      <c r="B1" s="9" t="s">
        <v>444</v>
      </c>
      <c r="C1" s="9" t="s">
        <v>445</v>
      </c>
      <c r="D1" s="9" t="s">
        <v>446</v>
      </c>
      <c r="E1" s="9" t="s">
        <v>447</v>
      </c>
      <c r="F1" s="9" t="s">
        <v>448</v>
      </c>
      <c r="G1" s="9" t="s">
        <v>449</v>
      </c>
      <c r="H1" s="9" t="s">
        <v>450</v>
      </c>
      <c r="I1" s="9" t="s">
        <v>451</v>
      </c>
      <c r="J1" s="9" t="s">
        <v>452</v>
      </c>
      <c r="K1" s="9" t="s">
        <v>453</v>
      </c>
      <c r="L1" s="9" t="s">
        <v>454</v>
      </c>
      <c r="M1" s="9" t="s">
        <v>455</v>
      </c>
      <c r="N1" s="9" t="s">
        <v>456</v>
      </c>
      <c r="O1" s="9" t="s">
        <v>457</v>
      </c>
      <c r="P1" s="9" t="s">
        <v>458</v>
      </c>
      <c r="Q1" s="9" t="s">
        <v>459</v>
      </c>
      <c r="R1" s="9" t="s">
        <v>460</v>
      </c>
      <c r="S1" s="9" t="s">
        <v>461</v>
      </c>
      <c r="T1" s="9" t="s">
        <v>462</v>
      </c>
      <c r="U1" s="9" t="s">
        <v>463</v>
      </c>
      <c r="V1" s="9" t="s">
        <v>464</v>
      </c>
      <c r="W1" s="9" t="s">
        <v>465</v>
      </c>
      <c r="X1" s="9" t="s">
        <v>1105</v>
      </c>
      <c r="Y1" s="9" t="s">
        <v>1107</v>
      </c>
      <c r="Z1" s="9" t="s">
        <v>1109</v>
      </c>
      <c r="AA1" s="9" t="s">
        <v>1111</v>
      </c>
      <c r="AB1" s="9" t="s">
        <v>1113</v>
      </c>
      <c r="AC1" s="9" t="s">
        <v>1115</v>
      </c>
      <c r="AD1" s="9" t="s">
        <v>1117</v>
      </c>
      <c r="AE1" s="9" t="s">
        <v>1119</v>
      </c>
      <c r="AF1" s="9" t="s">
        <v>1121</v>
      </c>
      <c r="AG1" s="9" t="s">
        <v>1123</v>
      </c>
      <c r="AH1" s="9" t="s">
        <v>1125</v>
      </c>
      <c r="AI1" s="9" t="s">
        <v>1127</v>
      </c>
      <c r="AJ1" s="9" t="s">
        <v>1129</v>
      </c>
      <c r="AK1" s="9" t="s">
        <v>1131</v>
      </c>
      <c r="AL1" s="9" t="s">
        <v>1133</v>
      </c>
      <c r="AM1" s="9" t="s">
        <v>1135</v>
      </c>
      <c r="AN1" s="9" t="s">
        <v>1137</v>
      </c>
      <c r="AO1" s="9" t="s">
        <v>1139</v>
      </c>
      <c r="AP1" s="9" t="s">
        <v>1141</v>
      </c>
      <c r="AQ1" s="9" t="s">
        <v>1143</v>
      </c>
      <c r="AR1" s="9" t="s">
        <v>1145</v>
      </c>
      <c r="AS1" s="9" t="s">
        <v>1147</v>
      </c>
      <c r="AT1" s="9" t="s">
        <v>1149</v>
      </c>
      <c r="AU1" s="9" t="s">
        <v>1151</v>
      </c>
      <c r="AV1" s="9" t="s">
        <v>2035</v>
      </c>
      <c r="AW1" s="9" t="s">
        <v>2037</v>
      </c>
      <c r="AX1" s="9" t="s">
        <v>2039</v>
      </c>
      <c r="AY1" s="9" t="s">
        <v>2041</v>
      </c>
      <c r="AZ1" s="9" t="s">
        <v>2043</v>
      </c>
      <c r="BA1" s="9" t="s">
        <v>2045</v>
      </c>
      <c r="BB1" s="9" t="s">
        <v>2047</v>
      </c>
      <c r="BC1" s="9" t="s">
        <v>2049</v>
      </c>
      <c r="BD1" s="9" t="s">
        <v>2051</v>
      </c>
      <c r="BE1" s="9" t="s">
        <v>2053</v>
      </c>
      <c r="BF1" s="9" t="s">
        <v>2055</v>
      </c>
      <c r="BG1" s="9" t="s">
        <v>2057</v>
      </c>
      <c r="BH1" s="9" t="s">
        <v>2059</v>
      </c>
      <c r="BI1" s="9" t="s">
        <v>2061</v>
      </c>
      <c r="BJ1" s="9" t="s">
        <v>2063</v>
      </c>
      <c r="BK1" s="9" t="s">
        <v>2065</v>
      </c>
      <c r="BL1" s="9" t="s">
        <v>2067</v>
      </c>
      <c r="BM1" s="9" t="s">
        <v>2069</v>
      </c>
    </row>
    <row r="2" spans="1:65" x14ac:dyDescent="0.55000000000000004">
      <c r="A2">
        <v>97.696995832285694</v>
      </c>
      <c r="B2" s="9">
        <v>297243.76615199202</v>
      </c>
      <c r="C2" s="9">
        <v>91393.212717711998</v>
      </c>
      <c r="D2" s="9">
        <v>1153.49670562658</v>
      </c>
      <c r="E2" s="9">
        <v>10</v>
      </c>
      <c r="F2" s="9">
        <v>9705.9243362943598</v>
      </c>
      <c r="G2" s="9">
        <v>626.893173568473</v>
      </c>
      <c r="H2" s="9">
        <v>135.101304187696</v>
      </c>
      <c r="I2" s="9">
        <v>493.519527575084</v>
      </c>
      <c r="J2" s="9">
        <v>1934.4605161189099</v>
      </c>
      <c r="K2" s="9">
        <v>629.67264484086797</v>
      </c>
      <c r="L2" s="9">
        <v>189.789919092628</v>
      </c>
      <c r="M2" s="9">
        <v>759.87707375707498</v>
      </c>
      <c r="N2" s="9">
        <v>50.979826004027302</v>
      </c>
      <c r="O2" s="9">
        <v>204.40006194870799</v>
      </c>
      <c r="P2" s="9">
        <v>576.45089093099796</v>
      </c>
      <c r="Q2" s="9">
        <v>182.362902968935</v>
      </c>
      <c r="R2" s="9">
        <v>1801.9235077278099</v>
      </c>
      <c r="S2" s="9">
        <v>160.46870061292299</v>
      </c>
      <c r="T2" s="9">
        <v>356.73215908154498</v>
      </c>
      <c r="U2" s="9">
        <v>108.629398691614</v>
      </c>
      <c r="V2" s="9">
        <v>10</v>
      </c>
      <c r="W2" s="9">
        <v>2032.09427492993</v>
      </c>
      <c r="X2" s="9">
        <v>649.36542172952397</v>
      </c>
      <c r="Y2" s="9">
        <v>1814.96073490088</v>
      </c>
      <c r="Z2" s="9">
        <v>177.47482428730299</v>
      </c>
      <c r="AA2" s="9">
        <v>10</v>
      </c>
      <c r="AB2" s="9">
        <v>10</v>
      </c>
      <c r="AC2" s="9">
        <v>1702.8520491618799</v>
      </c>
      <c r="AD2" s="9">
        <v>754.638415453167</v>
      </c>
      <c r="AE2" s="9">
        <v>10</v>
      </c>
      <c r="AF2" s="9">
        <v>10</v>
      </c>
      <c r="AG2" s="9">
        <v>332.24132676096701</v>
      </c>
      <c r="AH2" s="9">
        <v>1555.74335886324</v>
      </c>
      <c r="AI2" s="9">
        <v>321.48077260902102</v>
      </c>
      <c r="AJ2" s="9">
        <v>10</v>
      </c>
      <c r="AK2" s="9">
        <v>1593.82288594851</v>
      </c>
      <c r="AL2" s="9">
        <v>10</v>
      </c>
      <c r="AM2" s="9">
        <v>2716.3049861988902</v>
      </c>
      <c r="AN2" s="9">
        <v>235.247395809143</v>
      </c>
      <c r="AO2" s="9">
        <v>1270.6870551336001</v>
      </c>
      <c r="AP2" s="9">
        <v>170.17835268898401</v>
      </c>
      <c r="AQ2" s="9">
        <v>1399.9622673563899</v>
      </c>
      <c r="AR2" s="9">
        <v>1479.8119214630201</v>
      </c>
      <c r="AS2" s="9">
        <v>830.12451453345795</v>
      </c>
      <c r="AT2" s="9">
        <v>464.57407671349199</v>
      </c>
      <c r="AU2" s="9">
        <v>1724.64806795287</v>
      </c>
      <c r="AV2" s="9">
        <v>52.278660754663903</v>
      </c>
      <c r="AW2" s="9">
        <v>668.61650960613701</v>
      </c>
      <c r="AX2" s="9">
        <v>460.44600514075501</v>
      </c>
      <c r="AY2" s="9">
        <v>53.299988525692598</v>
      </c>
      <c r="AZ2" s="9">
        <v>10</v>
      </c>
      <c r="BA2" s="9">
        <v>12.9547135423832</v>
      </c>
      <c r="BB2" s="9">
        <v>202.708547853586</v>
      </c>
      <c r="BC2" s="9">
        <v>24.3234838503971</v>
      </c>
      <c r="BD2" s="9">
        <v>310.79864310877502</v>
      </c>
      <c r="BE2" s="9">
        <v>375.35843111363999</v>
      </c>
      <c r="BF2" s="9">
        <v>2028.91320416545</v>
      </c>
      <c r="BG2" s="9">
        <v>10</v>
      </c>
      <c r="BH2" s="9">
        <v>194.04325702167799</v>
      </c>
      <c r="BI2" s="9">
        <v>762.84629406950796</v>
      </c>
      <c r="BJ2" s="9">
        <v>287.15229830936102</v>
      </c>
      <c r="BK2" s="9">
        <v>977.046457029115</v>
      </c>
      <c r="BL2" s="9">
        <v>10</v>
      </c>
      <c r="BM2" s="9">
        <v>279.589241196442</v>
      </c>
    </row>
    <row r="3" spans="1:65" x14ac:dyDescent="0.55000000000000004">
      <c r="A3">
        <v>97.696995832285694</v>
      </c>
      <c r="B3" s="9">
        <v>297243.76186872798</v>
      </c>
      <c r="C3" s="9">
        <v>91393.2132517297</v>
      </c>
      <c r="D3" s="9">
        <v>1153.4967191933899</v>
      </c>
      <c r="E3" s="9">
        <v>10</v>
      </c>
      <c r="F3" s="9">
        <v>9705.9245539522508</v>
      </c>
      <c r="G3" s="9">
        <v>626.89321110454102</v>
      </c>
      <c r="H3" s="9">
        <v>135.10130664130401</v>
      </c>
      <c r="I3" s="9">
        <v>493.51947799885301</v>
      </c>
      <c r="J3" s="9">
        <v>1934.4605602537299</v>
      </c>
      <c r="K3" s="9">
        <v>629.67266010223705</v>
      </c>
      <c r="L3" s="9">
        <v>189.78994114699299</v>
      </c>
      <c r="M3" s="9">
        <v>759.87712576200204</v>
      </c>
      <c r="N3" s="9">
        <v>50.979838944845</v>
      </c>
      <c r="O3" s="9">
        <v>204.40002691714801</v>
      </c>
      <c r="P3" s="9">
        <v>576.45089490592704</v>
      </c>
      <c r="Q3" s="9">
        <v>182.36303237528301</v>
      </c>
      <c r="R3" s="9">
        <v>1801.92364379542</v>
      </c>
      <c r="S3" s="9">
        <v>160.46869895802701</v>
      </c>
      <c r="T3" s="9">
        <v>155.34636598864699</v>
      </c>
      <c r="U3" s="9">
        <v>12.892174589438801</v>
      </c>
      <c r="V3" s="9">
        <v>10</v>
      </c>
      <c r="W3" s="9">
        <v>2032.0943698675301</v>
      </c>
      <c r="X3" s="9">
        <v>1594.7474207262101</v>
      </c>
      <c r="Y3" s="9">
        <v>869.57981055100402</v>
      </c>
      <c r="Z3" s="9">
        <v>177.47488710402101</v>
      </c>
      <c r="AA3" s="9">
        <v>10</v>
      </c>
      <c r="AB3" s="9">
        <v>1051.11801431602</v>
      </c>
      <c r="AC3" s="9">
        <v>1702.8508543548401</v>
      </c>
      <c r="AD3" s="9">
        <v>10.6434859730635</v>
      </c>
      <c r="AE3" s="9">
        <v>10</v>
      </c>
      <c r="AF3" s="9">
        <v>10</v>
      </c>
      <c r="AG3" s="9">
        <v>332.24119629566098</v>
      </c>
      <c r="AH3" s="9">
        <v>1555.7432808477199</v>
      </c>
      <c r="AI3" s="9">
        <v>321.48079759631901</v>
      </c>
      <c r="AJ3" s="9">
        <v>10</v>
      </c>
      <c r="AK3" s="9">
        <v>1593.82290691974</v>
      </c>
      <c r="AL3" s="9">
        <v>10</v>
      </c>
      <c r="AM3" s="9">
        <v>2716.3048420339501</v>
      </c>
      <c r="AN3" s="9">
        <v>235.24732130310699</v>
      </c>
      <c r="AO3" s="9">
        <v>1270.6870652533701</v>
      </c>
      <c r="AP3" s="9">
        <v>170.17837916957001</v>
      </c>
      <c r="AQ3" s="9">
        <v>1399.9623730098299</v>
      </c>
      <c r="AR3" s="9">
        <v>1479.8119843331699</v>
      </c>
      <c r="AS3" s="9">
        <v>830.124537025471</v>
      </c>
      <c r="AT3" s="9">
        <v>464.57407033654403</v>
      </c>
      <c r="AU3" s="9">
        <v>1724.6480207683401</v>
      </c>
      <c r="AV3" s="9">
        <v>52.278612272802398</v>
      </c>
      <c r="AW3" s="9">
        <v>668.61655470537005</v>
      </c>
      <c r="AX3" s="9">
        <v>460.44603250558703</v>
      </c>
      <c r="AY3" s="9">
        <v>53.300012587710398</v>
      </c>
      <c r="AZ3" s="9">
        <v>10</v>
      </c>
      <c r="BA3" s="9">
        <v>12.9547042958284</v>
      </c>
      <c r="BB3" s="9">
        <v>202.70858694929299</v>
      </c>
      <c r="BC3" s="9">
        <v>24.323489950339901</v>
      </c>
      <c r="BD3" s="9">
        <v>310.79851962552902</v>
      </c>
      <c r="BE3" s="9">
        <v>375.35842355191699</v>
      </c>
      <c r="BF3" s="9">
        <v>2028.9132002235001</v>
      </c>
      <c r="BG3" s="9">
        <v>10</v>
      </c>
      <c r="BH3" s="9">
        <v>194.04320011002301</v>
      </c>
      <c r="BI3" s="9">
        <v>762.846275781749</v>
      </c>
      <c r="BJ3" s="9">
        <v>287.15225438592103</v>
      </c>
      <c r="BK3" s="9">
        <v>977.04610219271797</v>
      </c>
      <c r="BL3" s="9">
        <v>10</v>
      </c>
      <c r="BM3" s="9">
        <v>279.58928333893698</v>
      </c>
    </row>
    <row r="4" spans="1:65" x14ac:dyDescent="0.55000000000000004">
      <c r="A4">
        <v>97.696995832285793</v>
      </c>
      <c r="B4" s="9">
        <v>297243.76723804098</v>
      </c>
      <c r="C4" s="9">
        <v>91393.212097727999</v>
      </c>
      <c r="D4" s="9">
        <v>1153.49669291182</v>
      </c>
      <c r="E4" s="9">
        <v>10</v>
      </c>
      <c r="F4" s="9">
        <v>9705.9239899362201</v>
      </c>
      <c r="G4" s="9">
        <v>626.893179282598</v>
      </c>
      <c r="H4" s="9">
        <v>135.10128176480401</v>
      </c>
      <c r="I4" s="9">
        <v>493.51940677861398</v>
      </c>
      <c r="J4" s="9">
        <v>1934.4605522331201</v>
      </c>
      <c r="K4" s="9">
        <v>629.67273939075505</v>
      </c>
      <c r="L4" s="9">
        <v>189.78989604275301</v>
      </c>
      <c r="M4" s="9">
        <v>759.87715548783001</v>
      </c>
      <c r="N4" s="9">
        <v>50.979819897743198</v>
      </c>
      <c r="O4" s="9">
        <v>204.40000878063401</v>
      </c>
      <c r="P4" s="9">
        <v>576.45090823975897</v>
      </c>
      <c r="Q4" s="9">
        <v>182.36320950267699</v>
      </c>
      <c r="R4" s="9">
        <v>1801.92358830065</v>
      </c>
      <c r="S4" s="9">
        <v>160.46867723636799</v>
      </c>
      <c r="T4" s="9">
        <v>668.16106833697904</v>
      </c>
      <c r="U4" s="9">
        <v>10.641486507726301</v>
      </c>
      <c r="V4" s="9">
        <v>10</v>
      </c>
      <c r="W4" s="9">
        <v>2032.0942912722501</v>
      </c>
      <c r="X4" s="9">
        <v>1082.5763595895601</v>
      </c>
      <c r="Y4" s="9">
        <v>1381.7511182721501</v>
      </c>
      <c r="Z4" s="9">
        <v>177.47485083326501</v>
      </c>
      <c r="AA4" s="9">
        <v>10</v>
      </c>
      <c r="AB4" s="9">
        <v>541.19745668270798</v>
      </c>
      <c r="AC4" s="9">
        <v>1702.8503270679</v>
      </c>
      <c r="AD4" s="9">
        <v>10</v>
      </c>
      <c r="AE4" s="9">
        <v>10</v>
      </c>
      <c r="AF4" s="9">
        <v>10</v>
      </c>
      <c r="AG4" s="9">
        <v>332.24170247801402</v>
      </c>
      <c r="AH4" s="9">
        <v>1555.7430038493901</v>
      </c>
      <c r="AI4" s="9">
        <v>321.48078410411301</v>
      </c>
      <c r="AJ4" s="9">
        <v>10</v>
      </c>
      <c r="AK4" s="9">
        <v>1593.8228432446199</v>
      </c>
      <c r="AL4" s="9">
        <v>10</v>
      </c>
      <c r="AM4" s="9">
        <v>2716.3050912507701</v>
      </c>
      <c r="AN4" s="9">
        <v>235.247306759053</v>
      </c>
      <c r="AO4" s="9">
        <v>1270.6870745624401</v>
      </c>
      <c r="AP4" s="9">
        <v>170.17836422513599</v>
      </c>
      <c r="AQ4" s="9">
        <v>1399.9624224382101</v>
      </c>
      <c r="AR4" s="9">
        <v>1479.8120286636399</v>
      </c>
      <c r="AS4" s="9">
        <v>830.12452319028102</v>
      </c>
      <c r="AT4" s="9">
        <v>464.57408220226603</v>
      </c>
      <c r="AU4" s="9">
        <v>1724.6480632877399</v>
      </c>
      <c r="AV4" s="9">
        <v>52.278646966766097</v>
      </c>
      <c r="AW4" s="9">
        <v>668.61650433120496</v>
      </c>
      <c r="AX4" s="9">
        <v>460.44602096565899</v>
      </c>
      <c r="AY4" s="9">
        <v>53.299996523562697</v>
      </c>
      <c r="AZ4" s="9">
        <v>10</v>
      </c>
      <c r="BA4" s="9">
        <v>12.954705960843</v>
      </c>
      <c r="BB4" s="9">
        <v>202.70857006602</v>
      </c>
      <c r="BC4" s="9">
        <v>24.323484475433201</v>
      </c>
      <c r="BD4" s="9">
        <v>310.798542521304</v>
      </c>
      <c r="BE4" s="9">
        <v>375.35839565104902</v>
      </c>
      <c r="BF4" s="9">
        <v>2028.9133159417499</v>
      </c>
      <c r="BG4" s="9">
        <v>10</v>
      </c>
      <c r="BH4" s="9">
        <v>194.043187566342</v>
      </c>
      <c r="BI4" s="9">
        <v>762.84630795273199</v>
      </c>
      <c r="BJ4" s="9">
        <v>287.15227863428402</v>
      </c>
      <c r="BK4" s="9">
        <v>977.04636979513498</v>
      </c>
      <c r="BL4" s="9">
        <v>10</v>
      </c>
      <c r="BM4" s="9">
        <v>279.58922933543198</v>
      </c>
    </row>
    <row r="5" spans="1:65" x14ac:dyDescent="0.55000000000000004">
      <c r="A5">
        <v>97.696995832285793</v>
      </c>
      <c r="B5" s="9">
        <v>297243.76444840297</v>
      </c>
      <c r="C5" s="9">
        <v>91393.213991096898</v>
      </c>
      <c r="D5" s="9">
        <v>1153.49674178693</v>
      </c>
      <c r="E5" s="9">
        <v>10</v>
      </c>
      <c r="F5" s="9">
        <v>9705.9248657104999</v>
      </c>
      <c r="G5" s="9">
        <v>626.89321412735899</v>
      </c>
      <c r="H5" s="9">
        <v>135.101299817035</v>
      </c>
      <c r="I5" s="9">
        <v>493.51943912056203</v>
      </c>
      <c r="J5" s="9">
        <v>1934.46062454453</v>
      </c>
      <c r="K5" s="9">
        <v>629.67265626533697</v>
      </c>
      <c r="L5" s="9">
        <v>189.78992994623701</v>
      </c>
      <c r="M5" s="9">
        <v>759.87714133326801</v>
      </c>
      <c r="N5" s="9">
        <v>50.979828135479103</v>
      </c>
      <c r="O5" s="9">
        <v>204.40002755535701</v>
      </c>
      <c r="P5" s="9">
        <v>576.45089691027101</v>
      </c>
      <c r="Q5" s="9">
        <v>182.36329398838501</v>
      </c>
      <c r="R5" s="9">
        <v>1801.92363643265</v>
      </c>
      <c r="S5" s="9">
        <v>160.46869166321201</v>
      </c>
      <c r="T5" s="9">
        <v>139.27067689615501</v>
      </c>
      <c r="U5" s="9">
        <v>31.8209987167848</v>
      </c>
      <c r="V5" s="9">
        <v>10</v>
      </c>
      <c r="W5" s="9">
        <v>2032.0943040096899</v>
      </c>
      <c r="X5" s="9">
        <v>575.81142997069799</v>
      </c>
      <c r="Y5" s="9">
        <v>1888.5156976708699</v>
      </c>
      <c r="Z5" s="9">
        <v>177.47488801406499</v>
      </c>
      <c r="AA5" s="9">
        <v>10</v>
      </c>
      <c r="AB5" s="9">
        <v>13.2535661695345</v>
      </c>
      <c r="AC5" s="9">
        <v>1702.85096247518</v>
      </c>
      <c r="AD5" s="9">
        <v>1045.6547591390699</v>
      </c>
      <c r="AE5" s="9">
        <v>10</v>
      </c>
      <c r="AF5" s="9">
        <v>10</v>
      </c>
      <c r="AG5" s="9">
        <v>332.24171426743601</v>
      </c>
      <c r="AH5" s="9">
        <v>1555.74306341035</v>
      </c>
      <c r="AI5" s="9">
        <v>321.48080764144999</v>
      </c>
      <c r="AJ5" s="9">
        <v>10</v>
      </c>
      <c r="AK5" s="9">
        <v>1593.82286907451</v>
      </c>
      <c r="AL5" s="9">
        <v>10</v>
      </c>
      <c r="AM5" s="9">
        <v>2716.3051052278201</v>
      </c>
      <c r="AN5" s="9">
        <v>235.247323131364</v>
      </c>
      <c r="AO5" s="9">
        <v>1270.68710274353</v>
      </c>
      <c r="AP5" s="9">
        <v>170.178375042499</v>
      </c>
      <c r="AQ5" s="9">
        <v>1399.9624928051601</v>
      </c>
      <c r="AR5" s="9">
        <v>1479.8120797148099</v>
      </c>
      <c r="AS5" s="9">
        <v>830.12454787389095</v>
      </c>
      <c r="AT5" s="9">
        <v>464.57410680764298</v>
      </c>
      <c r="AU5" s="9">
        <v>1724.64785241145</v>
      </c>
      <c r="AV5" s="9">
        <v>52.2785931785549</v>
      </c>
      <c r="AW5" s="9">
        <v>668.61662872939405</v>
      </c>
      <c r="AX5" s="9">
        <v>460.44598121972001</v>
      </c>
      <c r="AY5" s="9">
        <v>53.300003771174303</v>
      </c>
      <c r="AZ5" s="9">
        <v>10</v>
      </c>
      <c r="BA5" s="9">
        <v>12.954710890263399</v>
      </c>
      <c r="BB5" s="9">
        <v>202.708593195579</v>
      </c>
      <c r="BC5" s="9">
        <v>24.3234847155781</v>
      </c>
      <c r="BD5" s="9">
        <v>310.79849390268703</v>
      </c>
      <c r="BE5" s="9">
        <v>375.35842313351401</v>
      </c>
      <c r="BF5" s="9">
        <v>2028.91336286466</v>
      </c>
      <c r="BG5" s="9">
        <v>10</v>
      </c>
      <c r="BH5" s="9">
        <v>194.04319723093701</v>
      </c>
      <c r="BI5" s="9">
        <v>762.84628371160295</v>
      </c>
      <c r="BJ5" s="9">
        <v>287.152297173926</v>
      </c>
      <c r="BK5" s="9">
        <v>977.04642126810904</v>
      </c>
      <c r="BL5" s="9">
        <v>10</v>
      </c>
      <c r="BM5" s="9">
        <v>279.58927936738303</v>
      </c>
    </row>
    <row r="6" spans="1:65" x14ac:dyDescent="0.55000000000000004">
      <c r="A6">
        <v>97.696995832285893</v>
      </c>
      <c r="B6" s="9">
        <v>297243.76488417998</v>
      </c>
      <c r="C6" s="9">
        <v>91393.211246970503</v>
      </c>
      <c r="D6" s="9">
        <v>1153.4967122157</v>
      </c>
      <c r="E6" s="9">
        <v>10</v>
      </c>
      <c r="F6" s="9">
        <v>9705.9236241712897</v>
      </c>
      <c r="G6" s="9">
        <v>626.89326321309704</v>
      </c>
      <c r="H6" s="9">
        <v>135.10132171537899</v>
      </c>
      <c r="I6" s="9">
        <v>493.51944711798598</v>
      </c>
      <c r="J6" s="9">
        <v>1934.4605512562</v>
      </c>
      <c r="K6" s="9">
        <v>629.672776576351</v>
      </c>
      <c r="L6" s="9">
        <v>189.78995054156999</v>
      </c>
      <c r="M6" s="9">
        <v>759.87711960891897</v>
      </c>
      <c r="N6" s="9">
        <v>50.979832605219201</v>
      </c>
      <c r="O6" s="9">
        <v>204.40012623345899</v>
      </c>
      <c r="P6" s="9">
        <v>576.45091987098203</v>
      </c>
      <c r="Q6" s="9">
        <v>182.362928665308</v>
      </c>
      <c r="R6" s="9">
        <v>1801.92363326396</v>
      </c>
      <c r="S6" s="9">
        <v>160.46873497239</v>
      </c>
      <c r="T6" s="9">
        <v>161.49428904795801</v>
      </c>
      <c r="U6" s="9">
        <v>23.4746891162061</v>
      </c>
      <c r="V6" s="9">
        <v>10</v>
      </c>
      <c r="W6" s="9">
        <v>2032.0943110342</v>
      </c>
      <c r="X6" s="9">
        <v>1588.23084408063</v>
      </c>
      <c r="Y6" s="9">
        <v>876.09562501706398</v>
      </c>
      <c r="Z6" s="9">
        <v>177.47489251174201</v>
      </c>
      <c r="AA6" s="9">
        <v>10</v>
      </c>
      <c r="AB6" s="9">
        <v>289.07834643878402</v>
      </c>
      <c r="AC6" s="9">
        <v>1702.8520085875</v>
      </c>
      <c r="AD6" s="9">
        <v>11.011147611113699</v>
      </c>
      <c r="AE6" s="9">
        <v>754.94148208559898</v>
      </c>
      <c r="AF6" s="9">
        <v>10</v>
      </c>
      <c r="AG6" s="9">
        <v>332.24129237371301</v>
      </c>
      <c r="AH6" s="9">
        <v>1555.7436115196001</v>
      </c>
      <c r="AI6" s="9">
        <v>321.48082250097201</v>
      </c>
      <c r="AJ6" s="9">
        <v>10</v>
      </c>
      <c r="AK6" s="9">
        <v>1593.8229427935401</v>
      </c>
      <c r="AL6" s="9">
        <v>10</v>
      </c>
      <c r="AM6" s="9">
        <v>2716.30506636463</v>
      </c>
      <c r="AN6" s="9">
        <v>235.247463664549</v>
      </c>
      <c r="AO6" s="9">
        <v>1270.6872127205399</v>
      </c>
      <c r="AP6" s="9">
        <v>170.178376365177</v>
      </c>
      <c r="AQ6" s="9">
        <v>1399.9623704650501</v>
      </c>
      <c r="AR6" s="9">
        <v>1479.81203198751</v>
      </c>
      <c r="AS6" s="9">
        <v>830.12460170874203</v>
      </c>
      <c r="AT6" s="9">
        <v>464.57413520168302</v>
      </c>
      <c r="AU6" s="9">
        <v>1724.64802144246</v>
      </c>
      <c r="AV6" s="9">
        <v>52.278598973061698</v>
      </c>
      <c r="AW6" s="9">
        <v>668.61658400307704</v>
      </c>
      <c r="AX6" s="9">
        <v>460.44601070497799</v>
      </c>
      <c r="AY6" s="9">
        <v>53.300013567294002</v>
      </c>
      <c r="AZ6" s="9">
        <v>10</v>
      </c>
      <c r="BA6" s="9">
        <v>12.954711477359499</v>
      </c>
      <c r="BB6" s="9">
        <v>202.708595984574</v>
      </c>
      <c r="BC6" s="9">
        <v>24.323482375416301</v>
      </c>
      <c r="BD6" s="9">
        <v>310.79855077789801</v>
      </c>
      <c r="BE6" s="9">
        <v>375.35840175307402</v>
      </c>
      <c r="BF6" s="9">
        <v>2028.91333980734</v>
      </c>
      <c r="BG6" s="9">
        <v>10</v>
      </c>
      <c r="BH6" s="9">
        <v>194.04331137854001</v>
      </c>
      <c r="BI6" s="9">
        <v>762.846327265426</v>
      </c>
      <c r="BJ6" s="9">
        <v>287.15229770372599</v>
      </c>
      <c r="BK6" s="9">
        <v>977.04638895705398</v>
      </c>
      <c r="BL6" s="9">
        <v>10</v>
      </c>
      <c r="BM6" s="9">
        <v>279.58931961916198</v>
      </c>
    </row>
    <row r="7" spans="1:65" x14ac:dyDescent="0.55000000000000004">
      <c r="A7">
        <v>97.696995832285893</v>
      </c>
      <c r="B7" s="9">
        <v>297243.76231082203</v>
      </c>
      <c r="C7" s="9">
        <v>91393.212874705307</v>
      </c>
      <c r="D7" s="9">
        <v>1153.49672247121</v>
      </c>
      <c r="E7" s="9">
        <v>10</v>
      </c>
      <c r="F7" s="9">
        <v>9705.9237309872897</v>
      </c>
      <c r="G7" s="9">
        <v>626.89328894256505</v>
      </c>
      <c r="H7" s="9">
        <v>135.10130326364401</v>
      </c>
      <c r="I7" s="9">
        <v>493.51940827691101</v>
      </c>
      <c r="J7" s="9">
        <v>1934.4605693927499</v>
      </c>
      <c r="K7" s="9">
        <v>629.67273563102106</v>
      </c>
      <c r="L7" s="9">
        <v>189.78995549862501</v>
      </c>
      <c r="M7" s="9">
        <v>759.87722082708501</v>
      </c>
      <c r="N7" s="9">
        <v>50.979826605489897</v>
      </c>
      <c r="O7" s="9">
        <v>204.400067134203</v>
      </c>
      <c r="P7" s="9">
        <v>576.450932499327</v>
      </c>
      <c r="Q7" s="9">
        <v>182.36303175832799</v>
      </c>
      <c r="R7" s="9">
        <v>1801.9236006159299</v>
      </c>
      <c r="S7" s="9">
        <v>160.468712834916</v>
      </c>
      <c r="T7" s="9">
        <v>222.146034131894</v>
      </c>
      <c r="U7" s="9">
        <v>422.05824504268998</v>
      </c>
      <c r="V7" s="9">
        <v>10</v>
      </c>
      <c r="W7" s="9">
        <v>2032.0943869683099</v>
      </c>
      <c r="X7" s="9">
        <v>1528.5907059624401</v>
      </c>
      <c r="Y7" s="9">
        <v>935.73620028418497</v>
      </c>
      <c r="Z7" s="9">
        <v>177.474860703183</v>
      </c>
      <c r="AA7" s="9">
        <v>10</v>
      </c>
      <c r="AB7" s="9">
        <v>10</v>
      </c>
      <c r="AC7" s="9">
        <v>1702.85133111199</v>
      </c>
      <c r="AD7" s="9">
        <v>10</v>
      </c>
      <c r="AE7" s="9">
        <v>575.79569191197299</v>
      </c>
      <c r="AF7" s="9">
        <v>10</v>
      </c>
      <c r="AG7" s="9">
        <v>332.24128120557498</v>
      </c>
      <c r="AH7" s="9">
        <v>1555.7435715317699</v>
      </c>
      <c r="AI7" s="9">
        <v>321.480822917674</v>
      </c>
      <c r="AJ7" s="9">
        <v>10</v>
      </c>
      <c r="AK7" s="9">
        <v>1593.82297634989</v>
      </c>
      <c r="AL7" s="9">
        <v>10</v>
      </c>
      <c r="AM7" s="9">
        <v>2716.3051245715301</v>
      </c>
      <c r="AN7" s="9">
        <v>235.24738241113499</v>
      </c>
      <c r="AO7" s="9">
        <v>1270.6872034545099</v>
      </c>
      <c r="AP7" s="9">
        <v>170.178398198759</v>
      </c>
      <c r="AQ7" s="9">
        <v>1399.9624854881099</v>
      </c>
      <c r="AR7" s="9">
        <v>1479.8120821274399</v>
      </c>
      <c r="AS7" s="9">
        <v>830.12463476495498</v>
      </c>
      <c r="AT7" s="9">
        <v>464.57411858573101</v>
      </c>
      <c r="AU7" s="9">
        <v>1724.6479226481999</v>
      </c>
      <c r="AV7" s="9">
        <v>52.278593584462897</v>
      </c>
      <c r="AW7" s="9">
        <v>668.61661851964004</v>
      </c>
      <c r="AX7" s="9">
        <v>460.446009920096</v>
      </c>
      <c r="AY7" s="9">
        <v>53.299994214957898</v>
      </c>
      <c r="AZ7" s="9">
        <v>10</v>
      </c>
      <c r="BA7" s="9">
        <v>12.954712522936701</v>
      </c>
      <c r="BB7" s="9">
        <v>202.70858242101701</v>
      </c>
      <c r="BC7" s="9">
        <v>24.323484986101899</v>
      </c>
      <c r="BD7" s="9">
        <v>310.798476193304</v>
      </c>
      <c r="BE7" s="9">
        <v>375.35839965515902</v>
      </c>
      <c r="BF7" s="9">
        <v>2028.9133823534801</v>
      </c>
      <c r="BG7" s="9">
        <v>10</v>
      </c>
      <c r="BH7" s="9">
        <v>194.043264041779</v>
      </c>
      <c r="BI7" s="9">
        <v>762.84630479348004</v>
      </c>
      <c r="BJ7" s="9">
        <v>287.15230394355399</v>
      </c>
      <c r="BK7" s="9">
        <v>977.04637455393299</v>
      </c>
      <c r="BL7" s="9">
        <v>10</v>
      </c>
      <c r="BM7" s="9">
        <v>279.58929697530499</v>
      </c>
    </row>
    <row r="8" spans="1:65" x14ac:dyDescent="0.55000000000000004">
      <c r="A8">
        <v>97.696995832285893</v>
      </c>
      <c r="B8" s="9">
        <v>297243.76653030497</v>
      </c>
      <c r="C8" s="9">
        <v>91393.212320671504</v>
      </c>
      <c r="D8" s="9">
        <v>1153.4967079998501</v>
      </c>
      <c r="E8" s="9">
        <v>10</v>
      </c>
      <c r="F8" s="9">
        <v>9705.9247551239005</v>
      </c>
      <c r="G8" s="9">
        <v>626.89327945689399</v>
      </c>
      <c r="H8" s="9">
        <v>135.10129798900701</v>
      </c>
      <c r="I8" s="9">
        <v>493.51944080900699</v>
      </c>
      <c r="J8" s="9">
        <v>1934.46053202962</v>
      </c>
      <c r="K8" s="9">
        <v>629.67272582955104</v>
      </c>
      <c r="L8" s="9">
        <v>189.789922667708</v>
      </c>
      <c r="M8" s="9">
        <v>759.87715676157495</v>
      </c>
      <c r="N8" s="9">
        <v>50.979829757756399</v>
      </c>
      <c r="O8" s="9">
        <v>204.40005246982</v>
      </c>
      <c r="P8" s="9">
        <v>576.45093045186695</v>
      </c>
      <c r="Q8" s="9">
        <v>182.36331218585701</v>
      </c>
      <c r="R8" s="9">
        <v>1801.92368365517</v>
      </c>
      <c r="S8" s="9">
        <v>160.46871354594299</v>
      </c>
      <c r="T8" s="9">
        <v>1041.1030181434101</v>
      </c>
      <c r="U8" s="9">
        <v>24.524242642246399</v>
      </c>
      <c r="V8" s="9">
        <v>10</v>
      </c>
      <c r="W8" s="9">
        <v>2032.09429527405</v>
      </c>
      <c r="X8" s="9">
        <v>709.634426491363</v>
      </c>
      <c r="Y8" s="9">
        <v>1754.69307220173</v>
      </c>
      <c r="Z8" s="9">
        <v>177.47488753455499</v>
      </c>
      <c r="AA8" s="9">
        <v>10</v>
      </c>
      <c r="AB8" s="9">
        <v>154.372708106787</v>
      </c>
      <c r="AC8" s="9">
        <v>1702.8501938116599</v>
      </c>
      <c r="AD8" s="9">
        <v>10</v>
      </c>
      <c r="AE8" s="9">
        <v>10</v>
      </c>
      <c r="AF8" s="9">
        <v>10</v>
      </c>
      <c r="AG8" s="9">
        <v>332.24153412984703</v>
      </c>
      <c r="AH8" s="9">
        <v>1555.7432675274199</v>
      </c>
      <c r="AI8" s="9">
        <v>321.48082239207099</v>
      </c>
      <c r="AJ8" s="9">
        <v>10</v>
      </c>
      <c r="AK8" s="9">
        <v>1593.8229284665799</v>
      </c>
      <c r="AL8" s="9">
        <v>10</v>
      </c>
      <c r="AM8" s="9">
        <v>2716.3051154544901</v>
      </c>
      <c r="AN8" s="9">
        <v>235.247358630185</v>
      </c>
      <c r="AO8" s="9">
        <v>1270.68717392654</v>
      </c>
      <c r="AP8" s="9">
        <v>170.17839039028601</v>
      </c>
      <c r="AQ8" s="9">
        <v>1399.96243688394</v>
      </c>
      <c r="AR8" s="9">
        <v>1479.81211385748</v>
      </c>
      <c r="AS8" s="9">
        <v>830.12459568788802</v>
      </c>
      <c r="AT8" s="9">
        <v>464.574151453887</v>
      </c>
      <c r="AU8" s="9">
        <v>1724.6479460385001</v>
      </c>
      <c r="AV8" s="9">
        <v>52.278576613528401</v>
      </c>
      <c r="AW8" s="9">
        <v>668.61666468822705</v>
      </c>
      <c r="AX8" s="9">
        <v>460.44600137481899</v>
      </c>
      <c r="AY8" s="9">
        <v>53.300008883426202</v>
      </c>
      <c r="AZ8" s="9">
        <v>10</v>
      </c>
      <c r="BA8" s="9">
        <v>12.9547113106981</v>
      </c>
      <c r="BB8" s="9">
        <v>202.708593967214</v>
      </c>
      <c r="BC8" s="9">
        <v>24.323484887844899</v>
      </c>
      <c r="BD8" s="9">
        <v>310.79840376429098</v>
      </c>
      <c r="BE8" s="9">
        <v>375.358409229058</v>
      </c>
      <c r="BF8" s="9">
        <v>2028.9133537095299</v>
      </c>
      <c r="BG8" s="9">
        <v>10</v>
      </c>
      <c r="BH8" s="9">
        <v>194.04324715530001</v>
      </c>
      <c r="BI8" s="9">
        <v>762.84635993913298</v>
      </c>
      <c r="BJ8" s="9">
        <v>287.15231023909001</v>
      </c>
      <c r="BK8" s="9">
        <v>977.04628298615398</v>
      </c>
      <c r="BL8" s="9">
        <v>10</v>
      </c>
      <c r="BM8" s="9">
        <v>279.589294409513</v>
      </c>
    </row>
    <row r="9" spans="1:65" x14ac:dyDescent="0.55000000000000004">
      <c r="A9">
        <v>97.696995832286007</v>
      </c>
      <c r="B9" s="9">
        <v>297243.764217416</v>
      </c>
      <c r="C9" s="9">
        <v>91393.206768075906</v>
      </c>
      <c r="D9" s="9">
        <v>1153.4967162729599</v>
      </c>
      <c r="E9" s="9">
        <v>10</v>
      </c>
      <c r="F9" s="9">
        <v>9705.9243415804704</v>
      </c>
      <c r="G9" s="9">
        <v>626.89323248980395</v>
      </c>
      <c r="H9" s="9">
        <v>135.10132059512301</v>
      </c>
      <c r="I9" s="9">
        <v>493.51940283714202</v>
      </c>
      <c r="J9" s="9">
        <v>1934.4605825149899</v>
      </c>
      <c r="K9" s="9">
        <v>629.67279403686098</v>
      </c>
      <c r="L9" s="9">
        <v>189.78992372371599</v>
      </c>
      <c r="M9" s="9">
        <v>759.87711252707004</v>
      </c>
      <c r="N9" s="9">
        <v>50.979817757307899</v>
      </c>
      <c r="O9" s="9">
        <v>204.40016338121799</v>
      </c>
      <c r="P9" s="9">
        <v>576.45092337123697</v>
      </c>
      <c r="Q9" s="9">
        <v>182.362847474239</v>
      </c>
      <c r="R9" s="9">
        <v>1801.9236312934599</v>
      </c>
      <c r="S9" s="9">
        <v>160.46873902598699</v>
      </c>
      <c r="T9" s="9">
        <v>1194.30153981992</v>
      </c>
      <c r="U9" s="9">
        <v>15.698462942836001</v>
      </c>
      <c r="V9" s="9">
        <v>10</v>
      </c>
      <c r="W9" s="9">
        <v>2032.0943172988</v>
      </c>
      <c r="X9" s="9">
        <v>556.43477875818303</v>
      </c>
      <c r="Y9" s="9">
        <v>1907.89162791123</v>
      </c>
      <c r="Z9" s="9">
        <v>177.47489123543301</v>
      </c>
      <c r="AA9" s="9">
        <v>10</v>
      </c>
      <c r="AB9" s="9">
        <v>10</v>
      </c>
      <c r="AC9" s="9">
        <v>1702.8518377752</v>
      </c>
      <c r="AD9" s="9">
        <v>10</v>
      </c>
      <c r="AE9" s="9">
        <v>10</v>
      </c>
      <c r="AF9" s="9">
        <v>10</v>
      </c>
      <c r="AG9" s="9">
        <v>332.241137843155</v>
      </c>
      <c r="AH9" s="9">
        <v>1555.7436417981901</v>
      </c>
      <c r="AI9" s="9">
        <v>321.48081807726902</v>
      </c>
      <c r="AJ9" s="9">
        <v>10</v>
      </c>
      <c r="AK9" s="9">
        <v>1593.82296537973</v>
      </c>
      <c r="AL9" s="9">
        <v>10</v>
      </c>
      <c r="AM9" s="9">
        <v>2716.3049283007099</v>
      </c>
      <c r="AN9" s="9">
        <v>235.24753073957501</v>
      </c>
      <c r="AO9" s="9">
        <v>1270.6872081711199</v>
      </c>
      <c r="AP9" s="9">
        <v>170.17837902710599</v>
      </c>
      <c r="AQ9" s="9">
        <v>1399.96232191635</v>
      </c>
      <c r="AR9" s="9">
        <v>1479.8120996001401</v>
      </c>
      <c r="AS9" s="9">
        <v>830.124597772833</v>
      </c>
      <c r="AT9" s="9">
        <v>464.57414225003799</v>
      </c>
      <c r="AU9" s="9">
        <v>1724.6480528423499</v>
      </c>
      <c r="AV9" s="9">
        <v>52.278614146145202</v>
      </c>
      <c r="AW9" s="9">
        <v>668.61654964608101</v>
      </c>
      <c r="AX9" s="9">
        <v>460.44601685851097</v>
      </c>
      <c r="AY9" s="9">
        <v>53.300002320709503</v>
      </c>
      <c r="AZ9" s="9">
        <v>10</v>
      </c>
      <c r="BA9" s="9">
        <v>12.954711094319601</v>
      </c>
      <c r="BB9" s="9">
        <v>202.70860312162301</v>
      </c>
      <c r="BC9" s="9">
        <v>24.3234840836936</v>
      </c>
      <c r="BD9" s="9">
        <v>310.79850755041701</v>
      </c>
      <c r="BE9" s="9">
        <v>375.35842268156603</v>
      </c>
      <c r="BF9" s="9">
        <v>2028.9132467976999</v>
      </c>
      <c r="BG9" s="9">
        <v>10</v>
      </c>
      <c r="BH9" s="9">
        <v>194.043376425866</v>
      </c>
      <c r="BI9" s="9">
        <v>762.84635226161595</v>
      </c>
      <c r="BJ9" s="9">
        <v>287.15230419021498</v>
      </c>
      <c r="BK9" s="9">
        <v>977.04633795967197</v>
      </c>
      <c r="BL9" s="9">
        <v>10</v>
      </c>
      <c r="BM9" s="9">
        <v>279.58931657241601</v>
      </c>
    </row>
    <row r="10" spans="1:65" x14ac:dyDescent="0.55000000000000004">
      <c r="A10">
        <v>97.696995832286007</v>
      </c>
      <c r="B10" s="9">
        <v>297243.76584481401</v>
      </c>
      <c r="C10" s="9">
        <v>91393.213120747605</v>
      </c>
      <c r="D10" s="9">
        <v>1153.4966832984901</v>
      </c>
      <c r="E10" s="9">
        <v>10</v>
      </c>
      <c r="F10" s="9">
        <v>9705.9237115342203</v>
      </c>
      <c r="G10" s="9">
        <v>626.89324230841396</v>
      </c>
      <c r="H10" s="9">
        <v>135.10132617770699</v>
      </c>
      <c r="I10" s="9">
        <v>493.51942028168202</v>
      </c>
      <c r="J10" s="9">
        <v>1934.46063421911</v>
      </c>
      <c r="K10" s="9">
        <v>629.67274417269903</v>
      </c>
      <c r="L10" s="9">
        <v>189.78993519223201</v>
      </c>
      <c r="M10" s="9">
        <v>759.87707805810203</v>
      </c>
      <c r="N10" s="9">
        <v>50.979819564998998</v>
      </c>
      <c r="O10" s="9">
        <v>204.40016500599799</v>
      </c>
      <c r="P10" s="9">
        <v>576.450913003697</v>
      </c>
      <c r="Q10" s="9">
        <v>182.36289777589599</v>
      </c>
      <c r="R10" s="9">
        <v>1801.9235724743301</v>
      </c>
      <c r="S10" s="9">
        <v>160.468740271385</v>
      </c>
      <c r="T10" s="9">
        <v>794.25359168041996</v>
      </c>
      <c r="U10" s="9">
        <v>25.923506554129201</v>
      </c>
      <c r="V10" s="9">
        <v>10</v>
      </c>
      <c r="W10" s="9">
        <v>2032.0943424997099</v>
      </c>
      <c r="X10" s="9">
        <v>566.659729218037</v>
      </c>
      <c r="Y10" s="9">
        <v>1897.66657870161</v>
      </c>
      <c r="Z10" s="9">
        <v>177.474900375028</v>
      </c>
      <c r="AA10" s="9">
        <v>17.6550276312277</v>
      </c>
      <c r="AB10" s="9">
        <v>10</v>
      </c>
      <c r="AC10" s="9">
        <v>1702.85210011257</v>
      </c>
      <c r="AD10" s="9">
        <v>392.167909886063</v>
      </c>
      <c r="AE10" s="9">
        <v>10</v>
      </c>
      <c r="AF10" s="9">
        <v>10</v>
      </c>
      <c r="AG10" s="9">
        <v>332.24143053386501</v>
      </c>
      <c r="AH10" s="9">
        <v>1555.7435996136701</v>
      </c>
      <c r="AI10" s="9">
        <v>321.48082114988301</v>
      </c>
      <c r="AJ10" s="9">
        <v>10</v>
      </c>
      <c r="AK10" s="9">
        <v>1593.8228625926199</v>
      </c>
      <c r="AL10" s="9">
        <v>10</v>
      </c>
      <c r="AM10" s="9">
        <v>2716.30502560489</v>
      </c>
      <c r="AN10" s="9">
        <v>235.247529393967</v>
      </c>
      <c r="AO10" s="9">
        <v>1270.6872106226299</v>
      </c>
      <c r="AP10" s="9">
        <v>170.17838613708599</v>
      </c>
      <c r="AQ10" s="9">
        <v>1399.9624227301799</v>
      </c>
      <c r="AR10" s="9">
        <v>1479.8121134335199</v>
      </c>
      <c r="AS10" s="9">
        <v>830.12459577821198</v>
      </c>
      <c r="AT10" s="9">
        <v>464.57411948801598</v>
      </c>
      <c r="AU10" s="9">
        <v>1724.6479769415701</v>
      </c>
      <c r="AV10" s="9">
        <v>52.278583197723499</v>
      </c>
      <c r="AW10" s="9">
        <v>668.61660753072499</v>
      </c>
      <c r="AX10" s="9">
        <v>460.44600706699498</v>
      </c>
      <c r="AY10" s="9">
        <v>53.300009724266701</v>
      </c>
      <c r="AZ10" s="9">
        <v>10</v>
      </c>
      <c r="BA10" s="9">
        <v>12.954708284252501</v>
      </c>
      <c r="BB10" s="9">
        <v>202.70859755224299</v>
      </c>
      <c r="BC10" s="9">
        <v>24.323487186211999</v>
      </c>
      <c r="BD10" s="9">
        <v>310.79841584735999</v>
      </c>
      <c r="BE10" s="9">
        <v>375.358428922077</v>
      </c>
      <c r="BF10" s="9">
        <v>2028.9132731306399</v>
      </c>
      <c r="BG10" s="9">
        <v>10</v>
      </c>
      <c r="BH10" s="9">
        <v>194.04337511164101</v>
      </c>
      <c r="BI10" s="9">
        <v>762.84630312464799</v>
      </c>
      <c r="BJ10" s="9">
        <v>287.15229989357903</v>
      </c>
      <c r="BK10" s="9">
        <v>977.04626837797298</v>
      </c>
      <c r="BL10" s="9">
        <v>10</v>
      </c>
      <c r="BM10" s="9">
        <v>279.58931598373198</v>
      </c>
    </row>
    <row r="11" spans="1:65" x14ac:dyDescent="0.55000000000000004">
      <c r="A11">
        <v>97.696995832286007</v>
      </c>
      <c r="B11" s="9">
        <v>297243.76698663703</v>
      </c>
      <c r="C11" s="9">
        <v>91393.210196788903</v>
      </c>
      <c r="D11" s="9">
        <v>1153.4967141443101</v>
      </c>
      <c r="E11" s="9">
        <v>10</v>
      </c>
      <c r="F11" s="9">
        <v>9705.9237203821995</v>
      </c>
      <c r="G11" s="9">
        <v>626.89321643577603</v>
      </c>
      <c r="H11" s="9">
        <v>135.101334415851</v>
      </c>
      <c r="I11" s="9">
        <v>493.51937470810299</v>
      </c>
      <c r="J11" s="9">
        <v>1934.4605396566401</v>
      </c>
      <c r="K11" s="9">
        <v>629.67273459007697</v>
      </c>
      <c r="L11" s="9">
        <v>189.78992905993999</v>
      </c>
      <c r="M11" s="9">
        <v>759.87704569293896</v>
      </c>
      <c r="N11" s="9">
        <v>50.979823596591601</v>
      </c>
      <c r="O11" s="9">
        <v>204.40015634307801</v>
      </c>
      <c r="P11" s="9">
        <v>576.45090220961197</v>
      </c>
      <c r="Q11" s="9">
        <v>182.362911656611</v>
      </c>
      <c r="R11" s="9">
        <v>1801.92347670448</v>
      </c>
      <c r="S11" s="9">
        <v>160.468750675991</v>
      </c>
      <c r="T11" s="9">
        <v>1136.3552209806801</v>
      </c>
      <c r="U11" s="9">
        <v>12.898525794081699</v>
      </c>
      <c r="V11" s="9">
        <v>10</v>
      </c>
      <c r="W11" s="9">
        <v>2032.09432783536</v>
      </c>
      <c r="X11" s="9">
        <v>614.38098768569</v>
      </c>
      <c r="Y11" s="9">
        <v>1849.94530935439</v>
      </c>
      <c r="Z11" s="9">
        <v>177.47489503338801</v>
      </c>
      <c r="AA11" s="9">
        <v>10</v>
      </c>
      <c r="AB11" s="9">
        <v>10</v>
      </c>
      <c r="AC11" s="9">
        <v>1702.8521526219499</v>
      </c>
      <c r="AD11" s="9">
        <v>10</v>
      </c>
      <c r="AE11" s="9">
        <v>70.746270195935907</v>
      </c>
      <c r="AF11" s="9">
        <v>10</v>
      </c>
      <c r="AG11" s="9">
        <v>332.24128156612699</v>
      </c>
      <c r="AH11" s="9">
        <v>1555.7436763711</v>
      </c>
      <c r="AI11" s="9">
        <v>321.48081382427102</v>
      </c>
      <c r="AJ11" s="9">
        <v>10</v>
      </c>
      <c r="AK11" s="9">
        <v>1593.82286147066</v>
      </c>
      <c r="AL11" s="9">
        <v>10</v>
      </c>
      <c r="AM11" s="9">
        <v>2716.3051203494902</v>
      </c>
      <c r="AN11" s="9">
        <v>235.247531141156</v>
      </c>
      <c r="AO11" s="9">
        <v>1270.68717794348</v>
      </c>
      <c r="AP11" s="9">
        <v>170.17836862813101</v>
      </c>
      <c r="AQ11" s="9">
        <v>1399.96232935529</v>
      </c>
      <c r="AR11" s="9">
        <v>1479.81197344929</v>
      </c>
      <c r="AS11" s="9">
        <v>830.12457516683105</v>
      </c>
      <c r="AT11" s="9">
        <v>464.57412663481801</v>
      </c>
      <c r="AU11" s="9">
        <v>1724.64789994443</v>
      </c>
      <c r="AV11" s="9">
        <v>52.2785815303425</v>
      </c>
      <c r="AW11" s="9">
        <v>668.61658084355497</v>
      </c>
      <c r="AX11" s="9">
        <v>460.44602665393001</v>
      </c>
      <c r="AY11" s="9">
        <v>53.300014482783403</v>
      </c>
      <c r="AZ11" s="9">
        <v>10</v>
      </c>
      <c r="BA11" s="9">
        <v>12.9547078966028</v>
      </c>
      <c r="BB11" s="9">
        <v>202.70859291822001</v>
      </c>
      <c r="BC11" s="9">
        <v>24.3234859855413</v>
      </c>
      <c r="BD11" s="9">
        <v>310.798408918473</v>
      </c>
      <c r="BE11" s="9">
        <v>375.35843177489301</v>
      </c>
      <c r="BF11" s="9">
        <v>2028.9133833272499</v>
      </c>
      <c r="BG11" s="9">
        <v>10</v>
      </c>
      <c r="BH11" s="9">
        <v>194.043349343941</v>
      </c>
      <c r="BI11" s="9">
        <v>762.846301352095</v>
      </c>
      <c r="BJ11" s="9">
        <v>287.152310997146</v>
      </c>
      <c r="BK11" s="9">
        <v>977.04636802033394</v>
      </c>
      <c r="BL11" s="9">
        <v>10</v>
      </c>
      <c r="BM11" s="9">
        <v>279.58932130004098</v>
      </c>
    </row>
    <row r="12" spans="1:65" x14ac:dyDescent="0.55000000000000004">
      <c r="A12">
        <v>97.696995832286106</v>
      </c>
      <c r="B12" s="9">
        <v>297243.76588377601</v>
      </c>
      <c r="C12" s="9">
        <v>91393.2111096515</v>
      </c>
      <c r="D12" s="9">
        <v>1153.49672872421</v>
      </c>
      <c r="E12" s="9">
        <v>10</v>
      </c>
      <c r="F12" s="9">
        <v>9705.9245696826292</v>
      </c>
      <c r="G12" s="9">
        <v>626.893267500403</v>
      </c>
      <c r="H12" s="9">
        <v>135.10132862363</v>
      </c>
      <c r="I12" s="9">
        <v>493.51946997569098</v>
      </c>
      <c r="J12" s="9">
        <v>1934.4606137368701</v>
      </c>
      <c r="K12" s="9">
        <v>629.67284652957505</v>
      </c>
      <c r="L12" s="9">
        <v>189.789922688844</v>
      </c>
      <c r="M12" s="9">
        <v>759.87708541420295</v>
      </c>
      <c r="N12" s="9">
        <v>50.979827639477101</v>
      </c>
      <c r="O12" s="9">
        <v>204.400144620036</v>
      </c>
      <c r="P12" s="9">
        <v>576.45090640389606</v>
      </c>
      <c r="Q12" s="9">
        <v>182.36302393711301</v>
      </c>
      <c r="R12" s="9">
        <v>1801.9235555016601</v>
      </c>
      <c r="S12" s="9">
        <v>160.46873376680199</v>
      </c>
      <c r="T12" s="9">
        <v>37.857839848205202</v>
      </c>
      <c r="U12" s="9">
        <v>10.6219660651133</v>
      </c>
      <c r="V12" s="9">
        <v>10</v>
      </c>
      <c r="W12" s="9">
        <v>2032.0943417511601</v>
      </c>
      <c r="X12" s="9">
        <v>638.37789927246797</v>
      </c>
      <c r="Y12" s="9">
        <v>1825.9481446572499</v>
      </c>
      <c r="Z12" s="9">
        <v>177.47484472975799</v>
      </c>
      <c r="AA12" s="9">
        <v>1084.5002254327401</v>
      </c>
      <c r="AB12" s="9">
        <v>97.020007382785906</v>
      </c>
      <c r="AC12" s="9">
        <v>1702.8518997415299</v>
      </c>
      <c r="AD12" s="9">
        <v>10</v>
      </c>
      <c r="AE12" s="9">
        <v>10</v>
      </c>
      <c r="AF12" s="9">
        <v>10</v>
      </c>
      <c r="AG12" s="9">
        <v>332.24144666608299</v>
      </c>
      <c r="AH12" s="9">
        <v>1555.74359190413</v>
      </c>
      <c r="AI12" s="9">
        <v>321.48082141416802</v>
      </c>
      <c r="AJ12" s="9">
        <v>10</v>
      </c>
      <c r="AK12" s="9">
        <v>1593.8228393069201</v>
      </c>
      <c r="AL12" s="9">
        <v>10</v>
      </c>
      <c r="AM12" s="9">
        <v>2716.3050982736099</v>
      </c>
      <c r="AN12" s="9">
        <v>235.24750459640001</v>
      </c>
      <c r="AO12" s="9">
        <v>1270.6872101259501</v>
      </c>
      <c r="AP12" s="9">
        <v>170.17838631780899</v>
      </c>
      <c r="AQ12" s="9">
        <v>1399.9623832193299</v>
      </c>
      <c r="AR12" s="9">
        <v>1479.81201851797</v>
      </c>
      <c r="AS12" s="9">
        <v>830.12460013760096</v>
      </c>
      <c r="AT12" s="9">
        <v>464.57414250659502</v>
      </c>
      <c r="AU12" s="9">
        <v>1724.6479268434</v>
      </c>
      <c r="AV12" s="9">
        <v>52.278599131557399</v>
      </c>
      <c r="AW12" s="9">
        <v>668.61652173995697</v>
      </c>
      <c r="AX12" s="9">
        <v>460.44600838641099</v>
      </c>
      <c r="AY12" s="9">
        <v>53.299990031832799</v>
      </c>
      <c r="AZ12" s="9">
        <v>10</v>
      </c>
      <c r="BA12" s="9">
        <v>12.9547124802266</v>
      </c>
      <c r="BB12" s="9">
        <v>202.70857492019999</v>
      </c>
      <c r="BC12" s="9">
        <v>24.323484986836899</v>
      </c>
      <c r="BD12" s="9">
        <v>310.79847360122898</v>
      </c>
      <c r="BE12" s="9">
        <v>375.35840364631599</v>
      </c>
      <c r="BF12" s="9">
        <v>2028.91338510624</v>
      </c>
      <c r="BG12" s="9">
        <v>10</v>
      </c>
      <c r="BH12" s="9">
        <v>194.043345820946</v>
      </c>
      <c r="BI12" s="9">
        <v>762.84632692408002</v>
      </c>
      <c r="BJ12" s="9">
        <v>287.152315368438</v>
      </c>
      <c r="BK12" s="9">
        <v>977.04659694463601</v>
      </c>
      <c r="BL12" s="9">
        <v>10</v>
      </c>
      <c r="BM12" s="9">
        <v>279.58931081052799</v>
      </c>
    </row>
    <row r="13" spans="1:65" x14ac:dyDescent="0.55000000000000004">
      <c r="A13">
        <v>97.696995832286106</v>
      </c>
      <c r="B13" s="9">
        <v>297243.76538547</v>
      </c>
      <c r="C13" s="9">
        <v>91393.209909930403</v>
      </c>
      <c r="D13" s="9">
        <v>1153.49672576073</v>
      </c>
      <c r="E13" s="9">
        <v>10</v>
      </c>
      <c r="F13" s="9">
        <v>9705.9241078768391</v>
      </c>
      <c r="G13" s="9">
        <v>626.89321369725099</v>
      </c>
      <c r="H13" s="9">
        <v>135.10133005466301</v>
      </c>
      <c r="I13" s="9">
        <v>493.51947279347502</v>
      </c>
      <c r="J13" s="9">
        <v>1934.46059883254</v>
      </c>
      <c r="K13" s="9">
        <v>629.67271717259803</v>
      </c>
      <c r="L13" s="9">
        <v>189.78993230062599</v>
      </c>
      <c r="M13" s="9">
        <v>759.87710384488901</v>
      </c>
      <c r="N13" s="9">
        <v>50.979813685443503</v>
      </c>
      <c r="O13" s="9">
        <v>204.40015912230899</v>
      </c>
      <c r="P13" s="9">
        <v>576.45092972121302</v>
      </c>
      <c r="Q13" s="9">
        <v>182.36274325966201</v>
      </c>
      <c r="R13" s="9">
        <v>1801.92355518724</v>
      </c>
      <c r="S13" s="9">
        <v>160.46873660172699</v>
      </c>
      <c r="T13" s="9">
        <v>842.710552458449</v>
      </c>
      <c r="U13" s="9">
        <v>10.0000296742574</v>
      </c>
      <c r="V13" s="9">
        <v>10</v>
      </c>
      <c r="W13" s="9">
        <v>2032.0943221063301</v>
      </c>
      <c r="X13" s="9">
        <v>622.84175906246298</v>
      </c>
      <c r="Y13" s="9">
        <v>1841.48481037989</v>
      </c>
      <c r="Z13" s="9">
        <v>177.47489824444401</v>
      </c>
      <c r="AA13" s="9">
        <v>295.18359181188202</v>
      </c>
      <c r="AB13" s="9">
        <v>10</v>
      </c>
      <c r="AC13" s="9">
        <v>1702.8519682697899</v>
      </c>
      <c r="AD13" s="9">
        <v>10.000458290279401</v>
      </c>
      <c r="AE13" s="9">
        <v>82.105323684470605</v>
      </c>
      <c r="AF13" s="9">
        <v>10</v>
      </c>
      <c r="AG13" s="9">
        <v>332.24124089247101</v>
      </c>
      <c r="AH13" s="9">
        <v>1555.7436255802299</v>
      </c>
      <c r="AI13" s="9">
        <v>321.48082056213099</v>
      </c>
      <c r="AJ13" s="9">
        <v>10</v>
      </c>
      <c r="AK13" s="9">
        <v>1593.8228964628399</v>
      </c>
      <c r="AL13" s="9">
        <v>10</v>
      </c>
      <c r="AM13" s="9">
        <v>2716.3051027331799</v>
      </c>
      <c r="AN13" s="9">
        <v>235.24752718942699</v>
      </c>
      <c r="AO13" s="9">
        <v>1270.6872049122401</v>
      </c>
      <c r="AP13" s="9">
        <v>170.17836363171301</v>
      </c>
      <c r="AQ13" s="9">
        <v>1399.96228523836</v>
      </c>
      <c r="AR13" s="9">
        <v>1479.8120466632499</v>
      </c>
      <c r="AS13" s="9">
        <v>830.12458529674802</v>
      </c>
      <c r="AT13" s="9">
        <v>464.57414991499599</v>
      </c>
      <c r="AU13" s="9">
        <v>1724.6480423921701</v>
      </c>
      <c r="AV13" s="9">
        <v>52.278589908215601</v>
      </c>
      <c r="AW13" s="9">
        <v>668.61663948979105</v>
      </c>
      <c r="AX13" s="9">
        <v>460.44599684802</v>
      </c>
      <c r="AY13" s="9">
        <v>53.300010728758203</v>
      </c>
      <c r="AZ13" s="9">
        <v>10</v>
      </c>
      <c r="BA13" s="9">
        <v>12.954718874036701</v>
      </c>
      <c r="BB13" s="9">
        <v>202.708598233949</v>
      </c>
      <c r="BC13" s="9">
        <v>24.323482106864098</v>
      </c>
      <c r="BD13" s="9">
        <v>310.79843035308602</v>
      </c>
      <c r="BE13" s="9">
        <v>375.358407968427</v>
      </c>
      <c r="BF13" s="9">
        <v>2028.91333315621</v>
      </c>
      <c r="BG13" s="9">
        <v>10</v>
      </c>
      <c r="BH13" s="9">
        <v>194.04335750520099</v>
      </c>
      <c r="BI13" s="9">
        <v>762.84633070278301</v>
      </c>
      <c r="BJ13" s="9">
        <v>287.15230711435203</v>
      </c>
      <c r="BK13" s="9">
        <v>977.04629714178998</v>
      </c>
      <c r="BL13" s="9">
        <v>10</v>
      </c>
      <c r="BM13" s="9">
        <v>279.589314542826</v>
      </c>
    </row>
    <row r="14" spans="1:65" x14ac:dyDescent="0.55000000000000004">
      <c r="A14">
        <v>97.696995832286106</v>
      </c>
      <c r="B14" s="9">
        <v>297243.76422296098</v>
      </c>
      <c r="C14" s="9">
        <v>91393.211379383298</v>
      </c>
      <c r="D14" s="9">
        <v>1153.4967325498901</v>
      </c>
      <c r="E14" s="9">
        <v>10</v>
      </c>
      <c r="F14" s="9">
        <v>9705.9248891543193</v>
      </c>
      <c r="G14" s="9">
        <v>626.893228420951</v>
      </c>
      <c r="H14" s="9">
        <v>135.10132591054901</v>
      </c>
      <c r="I14" s="9">
        <v>493.519374129737</v>
      </c>
      <c r="J14" s="9">
        <v>1934.4604678004901</v>
      </c>
      <c r="K14" s="9">
        <v>629.67278097444205</v>
      </c>
      <c r="L14" s="9">
        <v>189.78993010468301</v>
      </c>
      <c r="M14" s="9">
        <v>759.87704156957</v>
      </c>
      <c r="N14" s="9">
        <v>50.9798154886685</v>
      </c>
      <c r="O14" s="9">
        <v>204.400187668163</v>
      </c>
      <c r="P14" s="9">
        <v>576.45088473036299</v>
      </c>
      <c r="Q14" s="9">
        <v>182.36276945505301</v>
      </c>
      <c r="R14" s="9">
        <v>1801.92354367911</v>
      </c>
      <c r="S14" s="9">
        <v>160.468750390054</v>
      </c>
      <c r="T14" s="9">
        <v>131.34916636382701</v>
      </c>
      <c r="U14" s="9">
        <v>10.0020061063928</v>
      </c>
      <c r="V14" s="9">
        <v>10</v>
      </c>
      <c r="W14" s="9">
        <v>2032.09430892761</v>
      </c>
      <c r="X14" s="9">
        <v>868.38841105818699</v>
      </c>
      <c r="Y14" s="9">
        <v>1595.93781100663</v>
      </c>
      <c r="Z14" s="9">
        <v>177.47490299181999</v>
      </c>
      <c r="AA14" s="9">
        <v>298.17831364780199</v>
      </c>
      <c r="AB14" s="9">
        <v>10</v>
      </c>
      <c r="AC14" s="9">
        <v>1702.8522942321299</v>
      </c>
      <c r="AD14" s="9">
        <v>472.820305686013</v>
      </c>
      <c r="AE14" s="9">
        <v>327.65025193107402</v>
      </c>
      <c r="AF14" s="9">
        <v>10</v>
      </c>
      <c r="AG14" s="9">
        <v>332.241481631981</v>
      </c>
      <c r="AH14" s="9">
        <v>1555.74353335718</v>
      </c>
      <c r="AI14" s="9">
        <v>321.48082062011201</v>
      </c>
      <c r="AJ14" s="9">
        <v>10</v>
      </c>
      <c r="AK14" s="9">
        <v>1593.82284625632</v>
      </c>
      <c r="AL14" s="9">
        <v>10</v>
      </c>
      <c r="AM14" s="9">
        <v>2716.3050842892399</v>
      </c>
      <c r="AN14" s="9">
        <v>235.24755967420799</v>
      </c>
      <c r="AO14" s="9">
        <v>1270.68718558668</v>
      </c>
      <c r="AP14" s="9">
        <v>170.17837438196301</v>
      </c>
      <c r="AQ14" s="9">
        <v>1399.9624802787901</v>
      </c>
      <c r="AR14" s="9">
        <v>1479.81213653244</v>
      </c>
      <c r="AS14" s="9">
        <v>830.12459198682598</v>
      </c>
      <c r="AT14" s="9">
        <v>464.57413964016598</v>
      </c>
      <c r="AU14" s="9">
        <v>1724.6478879040801</v>
      </c>
      <c r="AV14" s="9">
        <v>52.278572323095297</v>
      </c>
      <c r="AW14" s="9">
        <v>668.61658153967903</v>
      </c>
      <c r="AX14" s="9">
        <v>460.446010829714</v>
      </c>
      <c r="AY14" s="9">
        <v>53.300011030826902</v>
      </c>
      <c r="AZ14" s="9">
        <v>10</v>
      </c>
      <c r="BA14" s="9">
        <v>12.954705813173801</v>
      </c>
      <c r="BB14" s="9">
        <v>202.70860373637001</v>
      </c>
      <c r="BC14" s="9">
        <v>24.323487780733998</v>
      </c>
      <c r="BD14" s="9">
        <v>310.79840607121298</v>
      </c>
      <c r="BE14" s="9">
        <v>375.35843010084301</v>
      </c>
      <c r="BF14" s="9">
        <v>2028.91332914229</v>
      </c>
      <c r="BG14" s="9">
        <v>10</v>
      </c>
      <c r="BH14" s="9">
        <v>194.04338959965099</v>
      </c>
      <c r="BI14" s="9">
        <v>762.84628877532498</v>
      </c>
      <c r="BJ14" s="9">
        <v>287.15230004015802</v>
      </c>
      <c r="BK14" s="9">
        <v>977.04640411545904</v>
      </c>
      <c r="BL14" s="9">
        <v>10</v>
      </c>
      <c r="BM14" s="9">
        <v>279.58933402173801</v>
      </c>
    </row>
    <row r="15" spans="1:65" x14ac:dyDescent="0.55000000000000004">
      <c r="A15">
        <v>97.696995832286106</v>
      </c>
      <c r="B15" s="9">
        <v>297243.768248101</v>
      </c>
      <c r="C15" s="9">
        <v>91393.210487809803</v>
      </c>
      <c r="D15" s="9">
        <v>1153.49670269835</v>
      </c>
      <c r="E15" s="9">
        <v>10</v>
      </c>
      <c r="F15" s="9">
        <v>9705.9240750029694</v>
      </c>
      <c r="G15" s="9">
        <v>626.89322764356598</v>
      </c>
      <c r="H15" s="9">
        <v>135.10133771255499</v>
      </c>
      <c r="I15" s="9">
        <v>493.51944890953303</v>
      </c>
      <c r="J15" s="9">
        <v>1934.4606418733499</v>
      </c>
      <c r="K15" s="9">
        <v>629.67279739896298</v>
      </c>
      <c r="L15" s="9">
        <v>189.78993953403801</v>
      </c>
      <c r="M15" s="9">
        <v>759.87709178480395</v>
      </c>
      <c r="N15" s="9">
        <v>50.9798176296161</v>
      </c>
      <c r="O15" s="9">
        <v>204.40016036530599</v>
      </c>
      <c r="P15" s="9">
        <v>576.45092962717899</v>
      </c>
      <c r="Q15" s="9">
        <v>182.36257844581601</v>
      </c>
      <c r="R15" s="9">
        <v>1801.9235267932399</v>
      </c>
      <c r="S15" s="9">
        <v>160.46874159998001</v>
      </c>
      <c r="T15" s="9">
        <v>363.875147927591</v>
      </c>
      <c r="U15" s="9">
        <v>80.663158769463493</v>
      </c>
      <c r="V15" s="9">
        <v>10</v>
      </c>
      <c r="W15" s="9">
        <v>2032.0944377128001</v>
      </c>
      <c r="X15" s="9">
        <v>1179.60645056782</v>
      </c>
      <c r="Y15" s="9">
        <v>1284.72011968484</v>
      </c>
      <c r="Z15" s="9">
        <v>177.474901193167</v>
      </c>
      <c r="AA15" s="9">
        <v>217.25488792677299</v>
      </c>
      <c r="AB15" s="9">
        <v>222.338246824545</v>
      </c>
      <c r="AC15" s="9">
        <v>1702.85186483804</v>
      </c>
      <c r="AD15" s="9">
        <v>10</v>
      </c>
      <c r="AE15" s="9">
        <v>355.868562860721</v>
      </c>
      <c r="AF15" s="9">
        <v>10</v>
      </c>
      <c r="AG15" s="9">
        <v>332.24107585576598</v>
      </c>
      <c r="AH15" s="9">
        <v>1555.7437592016399</v>
      </c>
      <c r="AI15" s="9">
        <v>321.48081826242901</v>
      </c>
      <c r="AJ15" s="9">
        <v>10</v>
      </c>
      <c r="AK15" s="9">
        <v>1593.82284896389</v>
      </c>
      <c r="AL15" s="9">
        <v>10</v>
      </c>
      <c r="AM15" s="9">
        <v>2716.3050089339999</v>
      </c>
      <c r="AN15" s="9">
        <v>235.247507767402</v>
      </c>
      <c r="AO15" s="9">
        <v>1270.6872231928201</v>
      </c>
      <c r="AP15" s="9">
        <v>170.178385110455</v>
      </c>
      <c r="AQ15" s="9">
        <v>1399.96242906309</v>
      </c>
      <c r="AR15" s="9">
        <v>1479.8120748414699</v>
      </c>
      <c r="AS15" s="9">
        <v>830.12461745358098</v>
      </c>
      <c r="AT15" s="9">
        <v>464.574104723836</v>
      </c>
      <c r="AU15" s="9">
        <v>1724.6481107808399</v>
      </c>
      <c r="AV15" s="9">
        <v>52.278576758242302</v>
      </c>
      <c r="AW15" s="9">
        <v>668.61651801784797</v>
      </c>
      <c r="AX15" s="9">
        <v>460.44602896305599</v>
      </c>
      <c r="AY15" s="9">
        <v>53.300014275861301</v>
      </c>
      <c r="AZ15" s="9">
        <v>10</v>
      </c>
      <c r="BA15" s="9">
        <v>12.9547118772176</v>
      </c>
      <c r="BB15" s="9">
        <v>202.70860326325001</v>
      </c>
      <c r="BC15" s="9">
        <v>24.323485542596501</v>
      </c>
      <c r="BD15" s="9">
        <v>310.79851416516902</v>
      </c>
      <c r="BE15" s="9">
        <v>375.35842979616598</v>
      </c>
      <c r="BF15" s="9">
        <v>2028.9132430853999</v>
      </c>
      <c r="BG15" s="9">
        <v>10</v>
      </c>
      <c r="BH15" s="9">
        <v>194.04337084673401</v>
      </c>
      <c r="BI15" s="9">
        <v>762.84632486726298</v>
      </c>
      <c r="BJ15" s="9">
        <v>287.15229231166501</v>
      </c>
      <c r="BK15" s="9">
        <v>977.04635436356295</v>
      </c>
      <c r="BL15" s="9">
        <v>10</v>
      </c>
      <c r="BM15" s="9">
        <v>279.58931203379802</v>
      </c>
    </row>
    <row r="16" spans="1:65" x14ac:dyDescent="0.55000000000000004">
      <c r="A16">
        <v>97.696995832286106</v>
      </c>
      <c r="B16" s="9">
        <v>297243.76589474798</v>
      </c>
      <c r="C16" s="9">
        <v>91393.213609060796</v>
      </c>
      <c r="D16" s="9">
        <v>1153.49669851013</v>
      </c>
      <c r="E16" s="9">
        <v>10</v>
      </c>
      <c r="F16" s="9">
        <v>9705.9239092317603</v>
      </c>
      <c r="G16" s="9">
        <v>626.89321067000401</v>
      </c>
      <c r="H16" s="9">
        <v>135.10129072075199</v>
      </c>
      <c r="I16" s="9">
        <v>493.51948774005501</v>
      </c>
      <c r="J16" s="9">
        <v>1934.46044879705</v>
      </c>
      <c r="K16" s="9">
        <v>629.67266946027701</v>
      </c>
      <c r="L16" s="9">
        <v>189.78993645690599</v>
      </c>
      <c r="M16" s="9">
        <v>759.87716324578105</v>
      </c>
      <c r="N16" s="9">
        <v>50.979837074823301</v>
      </c>
      <c r="O16" s="9">
        <v>204.39998843334399</v>
      </c>
      <c r="P16" s="9">
        <v>576.45089029340397</v>
      </c>
      <c r="Q16" s="9">
        <v>182.363095071966</v>
      </c>
      <c r="R16" s="9">
        <v>1801.92359512437</v>
      </c>
      <c r="S16" s="9">
        <v>160.46868399339201</v>
      </c>
      <c r="T16" s="9">
        <v>624.83742560903102</v>
      </c>
      <c r="U16" s="9">
        <v>106.42970458571</v>
      </c>
      <c r="V16" s="9">
        <v>10</v>
      </c>
      <c r="W16" s="9">
        <v>2032.09434255326</v>
      </c>
      <c r="X16" s="9">
        <v>1125.90018026658</v>
      </c>
      <c r="Y16" s="9">
        <v>1338.4276454128101</v>
      </c>
      <c r="Z16" s="9">
        <v>177.47488091652201</v>
      </c>
      <c r="AA16" s="9">
        <v>10</v>
      </c>
      <c r="AB16" s="9">
        <v>10</v>
      </c>
      <c r="AC16" s="9">
        <v>1702.85046307518</v>
      </c>
      <c r="AD16" s="9">
        <v>10</v>
      </c>
      <c r="AE16" s="9">
        <v>488.73287389086499</v>
      </c>
      <c r="AF16" s="9">
        <v>10</v>
      </c>
      <c r="AG16" s="9">
        <v>332.24144846580202</v>
      </c>
      <c r="AH16" s="9">
        <v>1555.7433800567401</v>
      </c>
      <c r="AI16" s="9">
        <v>321.48079920052697</v>
      </c>
      <c r="AJ16" s="9">
        <v>10</v>
      </c>
      <c r="AK16" s="9">
        <v>1593.8228995424499</v>
      </c>
      <c r="AL16" s="9">
        <v>10</v>
      </c>
      <c r="AM16" s="9">
        <v>2716.3052116609902</v>
      </c>
      <c r="AN16" s="9">
        <v>235.24727787072499</v>
      </c>
      <c r="AO16" s="9">
        <v>1270.68711418977</v>
      </c>
      <c r="AP16" s="9">
        <v>170.178388900735</v>
      </c>
      <c r="AQ16" s="9">
        <v>1399.96246236605</v>
      </c>
      <c r="AR16" s="9">
        <v>1479.8120547203901</v>
      </c>
      <c r="AS16" s="9">
        <v>830.12455187690898</v>
      </c>
      <c r="AT16" s="9">
        <v>464.57410686178002</v>
      </c>
      <c r="AU16" s="9">
        <v>1724.64790304647</v>
      </c>
      <c r="AV16" s="9">
        <v>52.278618831152798</v>
      </c>
      <c r="AW16" s="9">
        <v>668.61654273791203</v>
      </c>
      <c r="AX16" s="9">
        <v>460.44600328444898</v>
      </c>
      <c r="AY16" s="9">
        <v>53.300001947637</v>
      </c>
      <c r="AZ16" s="9">
        <v>10</v>
      </c>
      <c r="BA16" s="9">
        <v>12.9547116950641</v>
      </c>
      <c r="BB16" s="9">
        <v>202.70858650307099</v>
      </c>
      <c r="BC16" s="9">
        <v>24.3234850372205</v>
      </c>
      <c r="BD16" s="9">
        <v>310.79843376401197</v>
      </c>
      <c r="BE16" s="9">
        <v>375.35838364508697</v>
      </c>
      <c r="BF16" s="9">
        <v>2028.9134343158801</v>
      </c>
      <c r="BG16" s="9">
        <v>10</v>
      </c>
      <c r="BH16" s="9">
        <v>194.04318867591601</v>
      </c>
      <c r="BI16" s="9">
        <v>762.84629262125304</v>
      </c>
      <c r="BJ16" s="9">
        <v>287.15230157646897</v>
      </c>
      <c r="BK16" s="9">
        <v>977.04660552173505</v>
      </c>
      <c r="BL16" s="9">
        <v>10</v>
      </c>
      <c r="BM16" s="9">
        <v>279.58927696434301</v>
      </c>
    </row>
    <row r="17" spans="1:65" x14ac:dyDescent="0.55000000000000004">
      <c r="A17">
        <v>97.696995832286106</v>
      </c>
      <c r="B17" s="9">
        <v>297243.76521718601</v>
      </c>
      <c r="C17" s="9">
        <v>91393.210861459404</v>
      </c>
      <c r="D17" s="9">
        <v>1153.4967358404899</v>
      </c>
      <c r="E17" s="9">
        <v>10</v>
      </c>
      <c r="F17" s="9">
        <v>9705.9236417226293</v>
      </c>
      <c r="G17" s="9">
        <v>626.893268913572</v>
      </c>
      <c r="H17" s="9">
        <v>135.10132870127899</v>
      </c>
      <c r="I17" s="9">
        <v>493.51944292166303</v>
      </c>
      <c r="J17" s="9">
        <v>1934.4605533173301</v>
      </c>
      <c r="K17" s="9">
        <v>629.67286513680006</v>
      </c>
      <c r="L17" s="9">
        <v>189.789921037976</v>
      </c>
      <c r="M17" s="9">
        <v>759.87714391778002</v>
      </c>
      <c r="N17" s="9">
        <v>50.979814150614402</v>
      </c>
      <c r="O17" s="9">
        <v>204.40018884466701</v>
      </c>
      <c r="P17" s="9">
        <v>576.45093421984495</v>
      </c>
      <c r="Q17" s="9">
        <v>182.36277856202699</v>
      </c>
      <c r="R17" s="9">
        <v>1801.92362060394</v>
      </c>
      <c r="S17" s="9">
        <v>160.46874927239401</v>
      </c>
      <c r="T17" s="9">
        <v>345.149010697096</v>
      </c>
      <c r="U17" s="9">
        <v>10.0006612452799</v>
      </c>
      <c r="V17" s="9">
        <v>10</v>
      </c>
      <c r="W17" s="9">
        <v>2032.0942884328799</v>
      </c>
      <c r="X17" s="9">
        <v>550.73599582528902</v>
      </c>
      <c r="Y17" s="9">
        <v>1913.5894699427699</v>
      </c>
      <c r="Z17" s="9">
        <v>177.474864028242</v>
      </c>
      <c r="AA17" s="9">
        <v>864.85036791725895</v>
      </c>
      <c r="AB17" s="9">
        <v>10</v>
      </c>
      <c r="AC17" s="9">
        <v>1702.8527599449801</v>
      </c>
      <c r="AD17" s="9">
        <v>10</v>
      </c>
      <c r="AE17" s="9">
        <v>10</v>
      </c>
      <c r="AF17" s="9">
        <v>10</v>
      </c>
      <c r="AG17" s="9">
        <v>332.24134612499802</v>
      </c>
      <c r="AH17" s="9">
        <v>1555.7436184015301</v>
      </c>
      <c r="AI17" s="9">
        <v>321.48081094316501</v>
      </c>
      <c r="AJ17" s="9">
        <v>10</v>
      </c>
      <c r="AK17" s="9">
        <v>1593.8227985977001</v>
      </c>
      <c r="AL17" s="9">
        <v>10</v>
      </c>
      <c r="AM17" s="9">
        <v>2716.3050419298702</v>
      </c>
      <c r="AN17" s="9">
        <v>235.24756201241601</v>
      </c>
      <c r="AO17" s="9">
        <v>1270.68722309289</v>
      </c>
      <c r="AP17" s="9">
        <v>170.178391820868</v>
      </c>
      <c r="AQ17" s="9">
        <v>1399.9623986469501</v>
      </c>
      <c r="AR17" s="9">
        <v>1479.81217395203</v>
      </c>
      <c r="AS17" s="9">
        <v>830.12460775932698</v>
      </c>
      <c r="AT17" s="9">
        <v>464.57412294466201</v>
      </c>
      <c r="AU17" s="9">
        <v>1724.6479034152601</v>
      </c>
      <c r="AV17" s="9">
        <v>52.278615700116198</v>
      </c>
      <c r="AW17" s="9">
        <v>668.61659033242404</v>
      </c>
      <c r="AX17" s="9">
        <v>460.446022560823</v>
      </c>
      <c r="AY17" s="9">
        <v>53.2999979269768</v>
      </c>
      <c r="AZ17" s="9">
        <v>10</v>
      </c>
      <c r="BA17" s="9">
        <v>12.9547039585362</v>
      </c>
      <c r="BB17" s="9">
        <v>202.708584714132</v>
      </c>
      <c r="BC17" s="9">
        <v>24.3234864508083</v>
      </c>
      <c r="BD17" s="9">
        <v>310.79844087856702</v>
      </c>
      <c r="BE17" s="9">
        <v>375.35842384539899</v>
      </c>
      <c r="BF17" s="9">
        <v>2028.9132959813701</v>
      </c>
      <c r="BG17" s="9">
        <v>10</v>
      </c>
      <c r="BH17" s="9">
        <v>194.043383987803</v>
      </c>
      <c r="BI17" s="9">
        <v>762.846363891289</v>
      </c>
      <c r="BJ17" s="9">
        <v>287.15229097549502</v>
      </c>
      <c r="BK17" s="9">
        <v>977.04627501079005</v>
      </c>
      <c r="BL17" s="9">
        <v>10</v>
      </c>
      <c r="BM17" s="9">
        <v>279.58931277564</v>
      </c>
    </row>
    <row r="18" spans="1:65" x14ac:dyDescent="0.55000000000000004">
      <c r="A18">
        <v>97.696995832286106</v>
      </c>
      <c r="B18" s="9">
        <v>297243.766732638</v>
      </c>
      <c r="C18" s="9">
        <v>91393.209215619805</v>
      </c>
      <c r="D18" s="9">
        <v>1153.4967163860599</v>
      </c>
      <c r="E18" s="9">
        <v>10</v>
      </c>
      <c r="F18" s="9">
        <v>9705.9241888730103</v>
      </c>
      <c r="G18" s="9">
        <v>626.89323837050904</v>
      </c>
      <c r="H18" s="9">
        <v>135.101342268499</v>
      </c>
      <c r="I18" s="9">
        <v>493.51941770683402</v>
      </c>
      <c r="J18" s="9">
        <v>1934.4606598410301</v>
      </c>
      <c r="K18" s="9">
        <v>629.67272973904096</v>
      </c>
      <c r="L18" s="9">
        <v>189.789941281777</v>
      </c>
      <c r="M18" s="9">
        <v>759.87703458916201</v>
      </c>
      <c r="N18" s="9">
        <v>50.979827572564702</v>
      </c>
      <c r="O18" s="9">
        <v>204.400184088641</v>
      </c>
      <c r="P18" s="9">
        <v>576.45089133620002</v>
      </c>
      <c r="Q18" s="9">
        <v>182.362784797611</v>
      </c>
      <c r="R18" s="9">
        <v>1801.92350641189</v>
      </c>
      <c r="S18" s="9">
        <v>160.46875446256399</v>
      </c>
      <c r="T18" s="9">
        <v>553.00317403275596</v>
      </c>
      <c r="U18" s="9">
        <v>25.42069497184</v>
      </c>
      <c r="V18" s="9">
        <v>10</v>
      </c>
      <c r="W18" s="9">
        <v>2032.09436329651</v>
      </c>
      <c r="X18" s="9">
        <v>573.18475661970604</v>
      </c>
      <c r="Y18" s="9">
        <v>1891.14124156137</v>
      </c>
      <c r="Z18" s="9">
        <v>177.47484408388399</v>
      </c>
      <c r="AA18" s="9">
        <v>10</v>
      </c>
      <c r="AB18" s="9">
        <v>17.028248721343399</v>
      </c>
      <c r="AC18" s="9">
        <v>1702.85244553911</v>
      </c>
      <c r="AD18" s="9">
        <v>634.54792075523505</v>
      </c>
      <c r="AE18" s="9">
        <v>10</v>
      </c>
      <c r="AF18" s="9">
        <v>10</v>
      </c>
      <c r="AG18" s="9">
        <v>332.241400963736</v>
      </c>
      <c r="AH18" s="9">
        <v>1555.74358633881</v>
      </c>
      <c r="AI18" s="9">
        <v>321.48080320443398</v>
      </c>
      <c r="AJ18" s="9">
        <v>10</v>
      </c>
      <c r="AK18" s="9">
        <v>1593.8228749918801</v>
      </c>
      <c r="AL18" s="9">
        <v>10</v>
      </c>
      <c r="AM18" s="9">
        <v>2716.3050114389798</v>
      </c>
      <c r="AN18" s="9">
        <v>235.247539532373</v>
      </c>
      <c r="AO18" s="9">
        <v>1270.68718489292</v>
      </c>
      <c r="AP18" s="9">
        <v>170.178363874502</v>
      </c>
      <c r="AQ18" s="9">
        <v>1399.96263091776</v>
      </c>
      <c r="AR18" s="9">
        <v>1479.8121825670801</v>
      </c>
      <c r="AS18" s="9">
        <v>830.12457548279099</v>
      </c>
      <c r="AT18" s="9">
        <v>464.57409454673399</v>
      </c>
      <c r="AU18" s="9">
        <v>1724.6480266896399</v>
      </c>
      <c r="AV18" s="9">
        <v>52.278614503692097</v>
      </c>
      <c r="AW18" s="9">
        <v>668.61656464831503</v>
      </c>
      <c r="AX18" s="9">
        <v>460.44600796411203</v>
      </c>
      <c r="AY18" s="9">
        <v>53.299996536851303</v>
      </c>
      <c r="AZ18" s="9">
        <v>10</v>
      </c>
      <c r="BA18" s="9">
        <v>12.954708519033501</v>
      </c>
      <c r="BB18" s="9">
        <v>202.708575575775</v>
      </c>
      <c r="BC18" s="9">
        <v>24.323486724396101</v>
      </c>
      <c r="BD18" s="9">
        <v>310.79858960059499</v>
      </c>
      <c r="BE18" s="9">
        <v>375.35843011077702</v>
      </c>
      <c r="BF18" s="9">
        <v>2028.9132836266199</v>
      </c>
      <c r="BG18" s="9">
        <v>10</v>
      </c>
      <c r="BH18" s="9">
        <v>194.04339359215601</v>
      </c>
      <c r="BI18" s="9">
        <v>762.84632721691196</v>
      </c>
      <c r="BJ18" s="9">
        <v>287.15229206295498</v>
      </c>
      <c r="BK18" s="9">
        <v>977.04638758886904</v>
      </c>
      <c r="BL18" s="9">
        <v>10</v>
      </c>
      <c r="BM18" s="9">
        <v>279.58931749816497</v>
      </c>
    </row>
    <row r="19" spans="1:65" x14ac:dyDescent="0.55000000000000004">
      <c r="A19">
        <v>97.696995832286106</v>
      </c>
      <c r="B19" s="9">
        <v>297243.76799901499</v>
      </c>
      <c r="C19" s="9">
        <v>91393.209478358607</v>
      </c>
      <c r="D19" s="9">
        <v>1153.4967048129799</v>
      </c>
      <c r="E19" s="9">
        <v>10</v>
      </c>
      <c r="F19" s="9">
        <v>9705.9238085381094</v>
      </c>
      <c r="G19" s="9">
        <v>626.893256809028</v>
      </c>
      <c r="H19" s="9">
        <v>135.10131795894</v>
      </c>
      <c r="I19" s="9">
        <v>493.519443214962</v>
      </c>
      <c r="J19" s="9">
        <v>1934.4606005123701</v>
      </c>
      <c r="K19" s="9">
        <v>629.67275904610699</v>
      </c>
      <c r="L19" s="9">
        <v>189.789934384655</v>
      </c>
      <c r="M19" s="9">
        <v>759.87713460704504</v>
      </c>
      <c r="N19" s="9">
        <v>50.979824571173303</v>
      </c>
      <c r="O19" s="9">
        <v>204.40014432915399</v>
      </c>
      <c r="P19" s="9">
        <v>576.45090846001801</v>
      </c>
      <c r="Q19" s="9">
        <v>182.36274452722901</v>
      </c>
      <c r="R19" s="9">
        <v>1801.92351584742</v>
      </c>
      <c r="S19" s="9">
        <v>160.46873939630399</v>
      </c>
      <c r="T19" s="9">
        <v>587.63069859647203</v>
      </c>
      <c r="U19" s="9">
        <v>10.004806172074799</v>
      </c>
      <c r="V19" s="9">
        <v>10</v>
      </c>
      <c r="W19" s="9">
        <v>2032.0943687574199</v>
      </c>
      <c r="X19" s="9">
        <v>1018.17210005995</v>
      </c>
      <c r="Y19" s="9">
        <v>1446.1545592258799</v>
      </c>
      <c r="Z19" s="9">
        <v>177.47491197129401</v>
      </c>
      <c r="AA19" s="9">
        <v>10</v>
      </c>
      <c r="AB19" s="9">
        <v>10</v>
      </c>
      <c r="AC19" s="9">
        <v>1702.85167884258</v>
      </c>
      <c r="AD19" s="9">
        <v>154.933666946529</v>
      </c>
      <c r="AE19" s="9">
        <v>477.43086399732903</v>
      </c>
      <c r="AF19" s="9">
        <v>10</v>
      </c>
      <c r="AG19" s="9">
        <v>332.241371217253</v>
      </c>
      <c r="AH19" s="9">
        <v>1555.7434976750101</v>
      </c>
      <c r="AI19" s="9">
        <v>321.48082750855099</v>
      </c>
      <c r="AJ19" s="9">
        <v>10</v>
      </c>
      <c r="AK19" s="9">
        <v>1593.82286040391</v>
      </c>
      <c r="AL19" s="9">
        <v>10</v>
      </c>
      <c r="AM19" s="9">
        <v>2716.30497150566</v>
      </c>
      <c r="AN19" s="9">
        <v>235.24750272406001</v>
      </c>
      <c r="AO19" s="9">
        <v>1270.68724290419</v>
      </c>
      <c r="AP19" s="9">
        <v>170.17838417289099</v>
      </c>
      <c r="AQ19" s="9">
        <v>1399.96250949208</v>
      </c>
      <c r="AR19" s="9">
        <v>1479.81213546922</v>
      </c>
      <c r="AS19" s="9">
        <v>830.12461231319298</v>
      </c>
      <c r="AT19" s="9">
        <v>464.57415237614202</v>
      </c>
      <c r="AU19" s="9">
        <v>1724.64806179025</v>
      </c>
      <c r="AV19" s="9">
        <v>52.278569495097301</v>
      </c>
      <c r="AW19" s="9">
        <v>668.61663763273305</v>
      </c>
      <c r="AX19" s="9">
        <v>460.44600516161802</v>
      </c>
      <c r="AY19" s="9">
        <v>53.300016187949304</v>
      </c>
      <c r="AZ19" s="9">
        <v>10</v>
      </c>
      <c r="BA19" s="9">
        <v>12.954709174544099</v>
      </c>
      <c r="BB19" s="9">
        <v>202.708611262566</v>
      </c>
      <c r="BC19" s="9">
        <v>24.323486091451201</v>
      </c>
      <c r="BD19" s="9">
        <v>310.798393144209</v>
      </c>
      <c r="BE19" s="9">
        <v>375.35842116249898</v>
      </c>
      <c r="BF19" s="9">
        <v>2028.9132493104701</v>
      </c>
      <c r="BG19" s="9">
        <v>10</v>
      </c>
      <c r="BH19" s="9">
        <v>194.04335158567699</v>
      </c>
      <c r="BI19" s="9">
        <v>762.84628531254805</v>
      </c>
      <c r="BJ19" s="9">
        <v>287.15230411725901</v>
      </c>
      <c r="BK19" s="9">
        <v>977.04644110402103</v>
      </c>
      <c r="BL19" s="9">
        <v>10</v>
      </c>
      <c r="BM19" s="9">
        <v>279.589326190831</v>
      </c>
    </row>
    <row r="20" spans="1:65" x14ac:dyDescent="0.55000000000000004">
      <c r="A20">
        <v>97.696995832286106</v>
      </c>
      <c r="B20" s="9">
        <v>297243.76516210899</v>
      </c>
      <c r="C20" s="9">
        <v>91393.209340355403</v>
      </c>
      <c r="D20" s="9">
        <v>1153.4967219052801</v>
      </c>
      <c r="E20" s="9">
        <v>10</v>
      </c>
      <c r="F20" s="9">
        <v>9705.9243159893904</v>
      </c>
      <c r="G20" s="9">
        <v>626.89323743525802</v>
      </c>
      <c r="H20" s="9">
        <v>135.10133164130301</v>
      </c>
      <c r="I20" s="9">
        <v>493.519458285403</v>
      </c>
      <c r="J20" s="9">
        <v>1934.4606273039699</v>
      </c>
      <c r="K20" s="9">
        <v>629.67278140206304</v>
      </c>
      <c r="L20" s="9">
        <v>189.789956703874</v>
      </c>
      <c r="M20" s="9">
        <v>759.87713346503801</v>
      </c>
      <c r="N20" s="9">
        <v>50.979832201916999</v>
      </c>
      <c r="O20" s="9">
        <v>204.40016009149801</v>
      </c>
      <c r="P20" s="9">
        <v>576.45092396537098</v>
      </c>
      <c r="Q20" s="9">
        <v>182.362791698872</v>
      </c>
      <c r="R20" s="9">
        <v>1801.9235829135</v>
      </c>
      <c r="S20" s="9">
        <v>160.468743370211</v>
      </c>
      <c r="T20" s="9">
        <v>283.68607657926998</v>
      </c>
      <c r="U20" s="9">
        <v>534.17853017199195</v>
      </c>
      <c r="V20" s="9">
        <v>10</v>
      </c>
      <c r="W20" s="9">
        <v>2032.0943315761399</v>
      </c>
      <c r="X20" s="9">
        <v>1074.91482055445</v>
      </c>
      <c r="Y20" s="9">
        <v>1389.41149692461</v>
      </c>
      <c r="Z20" s="9">
        <v>177.47487307470701</v>
      </c>
      <c r="AA20" s="9">
        <v>402.13546503496502</v>
      </c>
      <c r="AB20" s="9">
        <v>10</v>
      </c>
      <c r="AC20" s="9">
        <v>1702.8517020670699</v>
      </c>
      <c r="AD20" s="9">
        <v>10</v>
      </c>
      <c r="AE20" s="9">
        <v>10</v>
      </c>
      <c r="AF20" s="9">
        <v>10</v>
      </c>
      <c r="AG20" s="9">
        <v>332.24112480167503</v>
      </c>
      <c r="AH20" s="9">
        <v>1555.7438008363299</v>
      </c>
      <c r="AI20" s="9">
        <v>321.48082252178898</v>
      </c>
      <c r="AJ20" s="9">
        <v>10</v>
      </c>
      <c r="AK20" s="9">
        <v>1593.82287026121</v>
      </c>
      <c r="AL20" s="9">
        <v>10</v>
      </c>
      <c r="AM20" s="9">
        <v>2716.30506170329</v>
      </c>
      <c r="AN20" s="9">
        <v>235.24752016452399</v>
      </c>
      <c r="AO20" s="9">
        <v>1270.6872196070999</v>
      </c>
      <c r="AP20" s="9">
        <v>170.178399484344</v>
      </c>
      <c r="AQ20" s="9">
        <v>1399.96248713716</v>
      </c>
      <c r="AR20" s="9">
        <v>1479.8120783972699</v>
      </c>
      <c r="AS20" s="9">
        <v>830.12461115351095</v>
      </c>
      <c r="AT20" s="9">
        <v>464.57418133908698</v>
      </c>
      <c r="AU20" s="9">
        <v>1724.6479454114401</v>
      </c>
      <c r="AV20" s="9">
        <v>52.278596144150697</v>
      </c>
      <c r="AW20" s="9">
        <v>668.61662598230805</v>
      </c>
      <c r="AX20" s="9">
        <v>460.44602103184502</v>
      </c>
      <c r="AY20" s="9">
        <v>53.300000313661798</v>
      </c>
      <c r="AZ20" s="9">
        <v>10</v>
      </c>
      <c r="BA20" s="9">
        <v>12.9547115071099</v>
      </c>
      <c r="BB20" s="9">
        <v>202.70859486084399</v>
      </c>
      <c r="BC20" s="9">
        <v>24.3234842694572</v>
      </c>
      <c r="BD20" s="9">
        <v>310.79845145072898</v>
      </c>
      <c r="BE20" s="9">
        <v>375.35842900636601</v>
      </c>
      <c r="BF20" s="9">
        <v>2028.9132813613701</v>
      </c>
      <c r="BG20" s="9">
        <v>10</v>
      </c>
      <c r="BH20" s="9">
        <v>194.04334213094799</v>
      </c>
      <c r="BI20" s="9">
        <v>762.84632938127697</v>
      </c>
      <c r="BJ20" s="9">
        <v>287.15230785502899</v>
      </c>
      <c r="BK20" s="9">
        <v>977.04631087667099</v>
      </c>
      <c r="BL20" s="9">
        <v>10</v>
      </c>
      <c r="BM20" s="9">
        <v>279.58933809312902</v>
      </c>
    </row>
    <row r="21" spans="1:65" x14ac:dyDescent="0.55000000000000004">
      <c r="A21">
        <v>97.696995832286106</v>
      </c>
      <c r="B21" s="9">
        <v>297243.76613985997</v>
      </c>
      <c r="C21" s="9">
        <v>91393.208274366203</v>
      </c>
      <c r="D21" s="9">
        <v>1153.4966867144101</v>
      </c>
      <c r="E21" s="9">
        <v>10</v>
      </c>
      <c r="F21" s="9">
        <v>9705.9248101732592</v>
      </c>
      <c r="G21" s="9">
        <v>626.89326626598904</v>
      </c>
      <c r="H21" s="9">
        <v>135.10134422116499</v>
      </c>
      <c r="I21" s="9">
        <v>493.51948156885499</v>
      </c>
      <c r="J21" s="9">
        <v>1934.4604177732899</v>
      </c>
      <c r="K21" s="9">
        <v>629.67274223897698</v>
      </c>
      <c r="L21" s="9">
        <v>189.789945643404</v>
      </c>
      <c r="M21" s="9">
        <v>759.87707414925501</v>
      </c>
      <c r="N21" s="9">
        <v>50.9798309647745</v>
      </c>
      <c r="O21" s="9">
        <v>204.400146217128</v>
      </c>
      <c r="P21" s="9">
        <v>576.45092358450302</v>
      </c>
      <c r="Q21" s="9">
        <v>182.36281075725299</v>
      </c>
      <c r="R21" s="9">
        <v>1801.92360944441</v>
      </c>
      <c r="S21" s="9">
        <v>160.468747025798</v>
      </c>
      <c r="T21" s="9">
        <v>1199.8614967809201</v>
      </c>
      <c r="U21" s="9">
        <v>10.1385353460003</v>
      </c>
      <c r="V21" s="9">
        <v>10</v>
      </c>
      <c r="W21" s="9">
        <v>2032.0943957059701</v>
      </c>
      <c r="X21" s="9">
        <v>550.87491640151495</v>
      </c>
      <c r="Y21" s="9">
        <v>1913.45166016085</v>
      </c>
      <c r="Z21" s="9">
        <v>177.47488428056101</v>
      </c>
      <c r="AA21" s="9">
        <v>10</v>
      </c>
      <c r="AB21" s="9">
        <v>10</v>
      </c>
      <c r="AC21" s="9">
        <v>1702.8517471611301</v>
      </c>
      <c r="AD21" s="9">
        <v>10</v>
      </c>
      <c r="AE21" s="9">
        <v>10</v>
      </c>
      <c r="AF21" s="9">
        <v>10</v>
      </c>
      <c r="AG21" s="9">
        <v>332.24120239971501</v>
      </c>
      <c r="AH21" s="9">
        <v>1555.74359520916</v>
      </c>
      <c r="AI21" s="9">
        <v>321.48084446272202</v>
      </c>
      <c r="AJ21" s="9">
        <v>10</v>
      </c>
      <c r="AK21" s="9">
        <v>1593.8229129468</v>
      </c>
      <c r="AL21" s="9">
        <v>10</v>
      </c>
      <c r="AM21" s="9">
        <v>2716.30502338104</v>
      </c>
      <c r="AN21" s="9">
        <v>235.24748833062301</v>
      </c>
      <c r="AO21" s="9">
        <v>1270.6871745563799</v>
      </c>
      <c r="AP21" s="9">
        <v>170.178373328308</v>
      </c>
      <c r="AQ21" s="9">
        <v>1399.9625352936</v>
      </c>
      <c r="AR21" s="9">
        <v>1479.8121585470301</v>
      </c>
      <c r="AS21" s="9">
        <v>830.12459882794303</v>
      </c>
      <c r="AT21" s="9">
        <v>464.57409944734599</v>
      </c>
      <c r="AU21" s="9">
        <v>1724.6480080989199</v>
      </c>
      <c r="AV21" s="9">
        <v>52.278573637318402</v>
      </c>
      <c r="AW21" s="9">
        <v>668.61664876327995</v>
      </c>
      <c r="AX21" s="9">
        <v>460.44600983933901</v>
      </c>
      <c r="AY21" s="9">
        <v>53.300008293113798</v>
      </c>
      <c r="AZ21" s="9">
        <v>10</v>
      </c>
      <c r="BA21" s="9">
        <v>12.9547097314911</v>
      </c>
      <c r="BB21" s="9">
        <v>202.708599840858</v>
      </c>
      <c r="BC21" s="9">
        <v>24.323484787371999</v>
      </c>
      <c r="BD21" s="9">
        <v>310.79842307415203</v>
      </c>
      <c r="BE21" s="9">
        <v>375.35841550769197</v>
      </c>
      <c r="BF21" s="9">
        <v>2028.91330121806</v>
      </c>
      <c r="BG21" s="9">
        <v>10</v>
      </c>
      <c r="BH21" s="9">
        <v>194.04334223689699</v>
      </c>
      <c r="BI21" s="9">
        <v>762.846344669931</v>
      </c>
      <c r="BJ21" s="9">
        <v>287.15229543961198</v>
      </c>
      <c r="BK21" s="9">
        <v>977.04626598169102</v>
      </c>
      <c r="BL21" s="9">
        <v>10</v>
      </c>
      <c r="BM21" s="9">
        <v>279.58934436762098</v>
      </c>
    </row>
    <row r="22" spans="1:65" x14ac:dyDescent="0.55000000000000004">
      <c r="A22">
        <v>97.696995832286206</v>
      </c>
      <c r="B22" s="9">
        <v>297243.767819723</v>
      </c>
      <c r="C22" s="9">
        <v>91393.209653691505</v>
      </c>
      <c r="D22" s="9">
        <v>1153.4967012018101</v>
      </c>
      <c r="E22" s="9">
        <v>10</v>
      </c>
      <c r="F22" s="9">
        <v>9705.9240844209708</v>
      </c>
      <c r="G22" s="9">
        <v>626.89329005657601</v>
      </c>
      <c r="H22" s="9">
        <v>135.101335279545</v>
      </c>
      <c r="I22" s="9">
        <v>493.51946759065601</v>
      </c>
      <c r="J22" s="9">
        <v>1934.4605210438301</v>
      </c>
      <c r="K22" s="9">
        <v>629.67284164292903</v>
      </c>
      <c r="L22" s="9">
        <v>189.78991177549599</v>
      </c>
      <c r="M22" s="9">
        <v>759.87716003798505</v>
      </c>
      <c r="N22" s="9">
        <v>50.979808967994501</v>
      </c>
      <c r="O22" s="9">
        <v>204.400180592618</v>
      </c>
      <c r="P22" s="9">
        <v>576.45092989252896</v>
      </c>
      <c r="Q22" s="9">
        <v>182.362973479527</v>
      </c>
      <c r="R22" s="9">
        <v>1801.9236251299201</v>
      </c>
      <c r="S22" s="9">
        <v>160.468748706095</v>
      </c>
      <c r="T22" s="9">
        <v>1152.0773613193501</v>
      </c>
      <c r="U22" s="9">
        <v>57.205323344925297</v>
      </c>
      <c r="V22" s="9">
        <v>10</v>
      </c>
      <c r="W22" s="9">
        <v>2032.0943343348999</v>
      </c>
      <c r="X22" s="9">
        <v>598.65945047338505</v>
      </c>
      <c r="Y22" s="9">
        <v>1865.66726508079</v>
      </c>
      <c r="Z22" s="9">
        <v>177.47490567709301</v>
      </c>
      <c r="AA22" s="9">
        <v>10</v>
      </c>
      <c r="AB22" s="9">
        <v>10</v>
      </c>
      <c r="AC22" s="9">
        <v>1702.8511396864001</v>
      </c>
      <c r="AD22" s="9">
        <v>10</v>
      </c>
      <c r="AE22" s="9">
        <v>10.7173602526479</v>
      </c>
      <c r="AF22" s="9">
        <v>10</v>
      </c>
      <c r="AG22" s="9">
        <v>332.24130717707402</v>
      </c>
      <c r="AH22" s="9">
        <v>1555.74362099729</v>
      </c>
      <c r="AI22" s="9">
        <v>321.48083432209597</v>
      </c>
      <c r="AJ22" s="9">
        <v>10</v>
      </c>
      <c r="AK22" s="9">
        <v>1593.8228994916101</v>
      </c>
      <c r="AL22" s="9">
        <v>10</v>
      </c>
      <c r="AM22" s="9">
        <v>2716.30500757969</v>
      </c>
      <c r="AN22" s="9">
        <v>235.24753722220601</v>
      </c>
      <c r="AO22" s="9">
        <v>1270.6872566736799</v>
      </c>
      <c r="AP22" s="9">
        <v>170.17839274827799</v>
      </c>
      <c r="AQ22" s="9">
        <v>1399.9624686357699</v>
      </c>
      <c r="AR22" s="9">
        <v>1479.81209899695</v>
      </c>
      <c r="AS22" s="9">
        <v>830.12461582848698</v>
      </c>
      <c r="AT22" s="9">
        <v>464.574146504103</v>
      </c>
      <c r="AU22" s="9">
        <v>1724.6479909150301</v>
      </c>
      <c r="AV22" s="9">
        <v>52.278567147926303</v>
      </c>
      <c r="AW22" s="9">
        <v>668.61660587562596</v>
      </c>
      <c r="AX22" s="9">
        <v>460.44601055548799</v>
      </c>
      <c r="AY22" s="9">
        <v>53.300010520968897</v>
      </c>
      <c r="AZ22" s="9">
        <v>10</v>
      </c>
      <c r="BA22" s="9">
        <v>12.9547048370271</v>
      </c>
      <c r="BB22" s="9">
        <v>202.70860786325201</v>
      </c>
      <c r="BC22" s="9">
        <v>24.323486803668899</v>
      </c>
      <c r="BD22" s="9">
        <v>310.79834192619001</v>
      </c>
      <c r="BE22" s="9">
        <v>375.35843588694598</v>
      </c>
      <c r="BF22" s="9">
        <v>2028.9133220031199</v>
      </c>
      <c r="BG22" s="9">
        <v>10</v>
      </c>
      <c r="BH22" s="9">
        <v>194.04335633998599</v>
      </c>
      <c r="BI22" s="9">
        <v>762.84635220948803</v>
      </c>
      <c r="BJ22" s="9">
        <v>287.15230507395398</v>
      </c>
      <c r="BK22" s="9">
        <v>977.04636923767896</v>
      </c>
      <c r="BL22" s="9">
        <v>10</v>
      </c>
      <c r="BM22" s="9">
        <v>279.58932769356602</v>
      </c>
    </row>
    <row r="23" spans="1:65" x14ac:dyDescent="0.55000000000000004">
      <c r="A23">
        <v>97.696995832286206</v>
      </c>
      <c r="B23" s="9">
        <v>297243.76568936103</v>
      </c>
      <c r="C23" s="9">
        <v>91393.211820065204</v>
      </c>
      <c r="D23" s="9">
        <v>1153.4967342966299</v>
      </c>
      <c r="E23" s="9">
        <v>10</v>
      </c>
      <c r="F23" s="9">
        <v>9705.9237113272502</v>
      </c>
      <c r="G23" s="9">
        <v>626.89325802261703</v>
      </c>
      <c r="H23" s="9">
        <v>135.101341104932</v>
      </c>
      <c r="I23" s="9">
        <v>493.51940606424102</v>
      </c>
      <c r="J23" s="9">
        <v>1934.4605988360099</v>
      </c>
      <c r="K23" s="9">
        <v>629.672784613006</v>
      </c>
      <c r="L23" s="9">
        <v>189.78992961550401</v>
      </c>
      <c r="M23" s="9">
        <v>759.87712997521396</v>
      </c>
      <c r="N23" s="9">
        <v>50.979822814114101</v>
      </c>
      <c r="O23" s="9">
        <v>204.40017860575301</v>
      </c>
      <c r="P23" s="9">
        <v>576.45095901913896</v>
      </c>
      <c r="Q23" s="9">
        <v>182.36264660645099</v>
      </c>
      <c r="R23" s="9">
        <v>1801.9235568214999</v>
      </c>
      <c r="S23" s="9">
        <v>160.46874936937499</v>
      </c>
      <c r="T23" s="9">
        <v>922.00599096983899</v>
      </c>
      <c r="U23" s="9">
        <v>287.99404782039898</v>
      </c>
      <c r="V23" s="9">
        <v>10</v>
      </c>
      <c r="W23" s="9">
        <v>2032.09432783744</v>
      </c>
      <c r="X23" s="9">
        <v>828.73011955860602</v>
      </c>
      <c r="Y23" s="9">
        <v>1635.5960032524499</v>
      </c>
      <c r="Z23" s="9">
        <v>177.47485041963</v>
      </c>
      <c r="AA23" s="9">
        <v>10</v>
      </c>
      <c r="AB23" s="9">
        <v>10</v>
      </c>
      <c r="AC23" s="9">
        <v>1702.8521991334901</v>
      </c>
      <c r="AD23" s="9">
        <v>10</v>
      </c>
      <c r="AE23" s="9">
        <v>10</v>
      </c>
      <c r="AF23" s="9">
        <v>10</v>
      </c>
      <c r="AG23" s="9">
        <v>332.24127149366802</v>
      </c>
      <c r="AH23" s="9">
        <v>1555.74371510588</v>
      </c>
      <c r="AI23" s="9">
        <v>321.48081816313498</v>
      </c>
      <c r="AJ23" s="9">
        <v>10</v>
      </c>
      <c r="AK23" s="9">
        <v>1593.82299451736</v>
      </c>
      <c r="AL23" s="9">
        <v>10</v>
      </c>
      <c r="AM23" s="9">
        <v>2716.3049995147098</v>
      </c>
      <c r="AN23" s="9">
        <v>235.24754530561</v>
      </c>
      <c r="AO23" s="9">
        <v>1270.6872499323799</v>
      </c>
      <c r="AP23" s="9">
        <v>170.17838594379401</v>
      </c>
      <c r="AQ23" s="9">
        <v>1399.96228231435</v>
      </c>
      <c r="AR23" s="9">
        <v>1479.81205487224</v>
      </c>
      <c r="AS23" s="9">
        <v>830.12463794726602</v>
      </c>
      <c r="AT23" s="9">
        <v>464.57411843995197</v>
      </c>
      <c r="AU23" s="9">
        <v>1724.64803078461</v>
      </c>
      <c r="AV23" s="9">
        <v>52.278608790619202</v>
      </c>
      <c r="AW23" s="9">
        <v>668.61649884876999</v>
      </c>
      <c r="AX23" s="9">
        <v>460.44602935774299</v>
      </c>
      <c r="AY23" s="9">
        <v>53.2999940775711</v>
      </c>
      <c r="AZ23" s="9">
        <v>10</v>
      </c>
      <c r="BA23" s="9">
        <v>12.9547085568994</v>
      </c>
      <c r="BB23" s="9">
        <v>202.70858027391199</v>
      </c>
      <c r="BC23" s="9">
        <v>24.323486236187598</v>
      </c>
      <c r="BD23" s="9">
        <v>310.79847311798301</v>
      </c>
      <c r="BE23" s="9">
        <v>375.35843904481402</v>
      </c>
      <c r="BF23" s="9">
        <v>2028.9132569962701</v>
      </c>
      <c r="BG23" s="9">
        <v>10</v>
      </c>
      <c r="BH23" s="9">
        <v>194.04338758563799</v>
      </c>
      <c r="BI23" s="9">
        <v>762.84636004961999</v>
      </c>
      <c r="BJ23" s="9">
        <v>287.15229238109202</v>
      </c>
      <c r="BK23" s="9">
        <v>977.04645209084697</v>
      </c>
      <c r="BL23" s="9">
        <v>10</v>
      </c>
      <c r="BM23" s="9">
        <v>279.58931590258197</v>
      </c>
    </row>
    <row r="24" spans="1:65" x14ac:dyDescent="0.55000000000000004">
      <c r="A24">
        <v>97.696995832286206</v>
      </c>
      <c r="B24" s="9">
        <v>297243.76294907503</v>
      </c>
      <c r="C24" s="9">
        <v>91393.210237272404</v>
      </c>
      <c r="D24" s="9">
        <v>1153.49672920526</v>
      </c>
      <c r="E24" s="9">
        <v>10</v>
      </c>
      <c r="F24" s="9">
        <v>9705.9238425448693</v>
      </c>
      <c r="G24" s="9">
        <v>626.89324043160195</v>
      </c>
      <c r="H24" s="9">
        <v>135.10133638787499</v>
      </c>
      <c r="I24" s="9">
        <v>493.51939828891</v>
      </c>
      <c r="J24" s="9">
        <v>1934.4605022854701</v>
      </c>
      <c r="K24" s="9">
        <v>629.67278656577503</v>
      </c>
      <c r="L24" s="9">
        <v>189.78991810442699</v>
      </c>
      <c r="M24" s="9">
        <v>759.87706045829498</v>
      </c>
      <c r="N24" s="9">
        <v>50.979820753274801</v>
      </c>
      <c r="O24" s="9">
        <v>204.400183010571</v>
      </c>
      <c r="P24" s="9">
        <v>576.45093217515</v>
      </c>
      <c r="Q24" s="9">
        <v>182.36272920765501</v>
      </c>
      <c r="R24" s="9">
        <v>1801.92359836423</v>
      </c>
      <c r="S24" s="9">
        <v>160.468743128645</v>
      </c>
      <c r="T24" s="9">
        <v>1099.61876295507</v>
      </c>
      <c r="U24" s="9">
        <v>10.3058723356116</v>
      </c>
      <c r="V24" s="9">
        <v>10</v>
      </c>
      <c r="W24" s="9">
        <v>2032.0942992585201</v>
      </c>
      <c r="X24" s="9">
        <v>551.04215855151699</v>
      </c>
      <c r="Y24" s="9">
        <v>1913.2842281816299</v>
      </c>
      <c r="Z24" s="9">
        <v>177.47490824155801</v>
      </c>
      <c r="AA24" s="9">
        <v>110.075395267847</v>
      </c>
      <c r="AB24" s="9">
        <v>10</v>
      </c>
      <c r="AC24" s="9">
        <v>1702.8522075897799</v>
      </c>
      <c r="AD24" s="9">
        <v>10</v>
      </c>
      <c r="AE24" s="9">
        <v>10</v>
      </c>
      <c r="AF24" s="9">
        <v>10</v>
      </c>
      <c r="AG24" s="9">
        <v>332.24150380111701</v>
      </c>
      <c r="AH24" s="9">
        <v>1555.7434368233901</v>
      </c>
      <c r="AI24" s="9">
        <v>321.48083463293301</v>
      </c>
      <c r="AJ24" s="9">
        <v>10</v>
      </c>
      <c r="AK24" s="9">
        <v>1593.8228472415699</v>
      </c>
      <c r="AL24" s="9">
        <v>10</v>
      </c>
      <c r="AM24" s="9">
        <v>2716.3050011857399</v>
      </c>
      <c r="AN24" s="9">
        <v>235.24756864237401</v>
      </c>
      <c r="AO24" s="9">
        <v>1270.68721611244</v>
      </c>
      <c r="AP24" s="9">
        <v>170.178370606383</v>
      </c>
      <c r="AQ24" s="9">
        <v>1399.9624496317799</v>
      </c>
      <c r="AR24" s="9">
        <v>1479.8120735981299</v>
      </c>
      <c r="AS24" s="9">
        <v>830.12460952365996</v>
      </c>
      <c r="AT24" s="9">
        <v>464.57416452900299</v>
      </c>
      <c r="AU24" s="9">
        <v>1724.64789132537</v>
      </c>
      <c r="AV24" s="9">
        <v>52.278572074210999</v>
      </c>
      <c r="AW24" s="9">
        <v>668.61660401184497</v>
      </c>
      <c r="AX24" s="9">
        <v>460.44604029214702</v>
      </c>
      <c r="AY24" s="9">
        <v>53.300011059408398</v>
      </c>
      <c r="AZ24" s="9">
        <v>10</v>
      </c>
      <c r="BA24" s="9">
        <v>12.954712469579301</v>
      </c>
      <c r="BB24" s="9">
        <v>202.708601626432</v>
      </c>
      <c r="BC24" s="9">
        <v>24.323482950531201</v>
      </c>
      <c r="BD24" s="9">
        <v>310.798422187894</v>
      </c>
      <c r="BE24" s="9">
        <v>375.35843938213799</v>
      </c>
      <c r="BF24" s="9">
        <v>2028.9133040372101</v>
      </c>
      <c r="BG24" s="9">
        <v>10</v>
      </c>
      <c r="BH24" s="9">
        <v>194.04335729049799</v>
      </c>
      <c r="BI24" s="9">
        <v>762.84635484103205</v>
      </c>
      <c r="BJ24" s="9">
        <v>287.15231970617202</v>
      </c>
      <c r="BK24" s="9">
        <v>977.04635548982299</v>
      </c>
      <c r="BL24" s="9">
        <v>10</v>
      </c>
      <c r="BM24" s="9">
        <v>279.58932104625001</v>
      </c>
    </row>
    <row r="25" spans="1:65" x14ac:dyDescent="0.55000000000000004">
      <c r="A25">
        <v>97.696995832286206</v>
      </c>
      <c r="B25" s="9">
        <v>297243.764622955</v>
      </c>
      <c r="C25" s="9">
        <v>91393.211429275907</v>
      </c>
      <c r="D25" s="9">
        <v>1153.4967119926</v>
      </c>
      <c r="E25" s="9">
        <v>10</v>
      </c>
      <c r="F25" s="9">
        <v>9705.9238492585191</v>
      </c>
      <c r="G25" s="9">
        <v>626.89325537569903</v>
      </c>
      <c r="H25" s="9">
        <v>135.10133848064899</v>
      </c>
      <c r="I25" s="9">
        <v>493.51943844354298</v>
      </c>
      <c r="J25" s="9">
        <v>1934.4605759313699</v>
      </c>
      <c r="K25" s="9">
        <v>629.67275613596598</v>
      </c>
      <c r="L25" s="9">
        <v>189.789921196579</v>
      </c>
      <c r="M25" s="9">
        <v>759.87704443242797</v>
      </c>
      <c r="N25" s="9">
        <v>50.979815890978102</v>
      </c>
      <c r="O25" s="9">
        <v>204.40019654097799</v>
      </c>
      <c r="P25" s="9">
        <v>576.45093834797797</v>
      </c>
      <c r="Q25" s="9">
        <v>182.36301437392899</v>
      </c>
      <c r="R25" s="9">
        <v>1801.92353794211</v>
      </c>
      <c r="S25" s="9">
        <v>160.46875304082499</v>
      </c>
      <c r="T25" s="9">
        <v>1199.99997146384</v>
      </c>
      <c r="U25" s="9">
        <v>10.0000058207079</v>
      </c>
      <c r="V25" s="9">
        <v>10</v>
      </c>
      <c r="W25" s="9">
        <v>2032.0943357180599</v>
      </c>
      <c r="X25" s="9">
        <v>550.73637122424498</v>
      </c>
      <c r="Y25" s="9">
        <v>1913.5901576020999</v>
      </c>
      <c r="Z25" s="9">
        <v>177.47488995275501</v>
      </c>
      <c r="AA25" s="9">
        <v>10</v>
      </c>
      <c r="AB25" s="9">
        <v>10</v>
      </c>
      <c r="AC25" s="9">
        <v>1702.8516809061</v>
      </c>
      <c r="AD25" s="9">
        <v>10</v>
      </c>
      <c r="AE25" s="9">
        <v>10</v>
      </c>
      <c r="AF25" s="9">
        <v>10</v>
      </c>
      <c r="AG25" s="9">
        <v>332.24160662194703</v>
      </c>
      <c r="AH25" s="9">
        <v>1555.7434709568399</v>
      </c>
      <c r="AI25" s="9">
        <v>321.48081673764801</v>
      </c>
      <c r="AJ25" s="9">
        <v>10</v>
      </c>
      <c r="AK25" s="9">
        <v>1593.8229001141799</v>
      </c>
      <c r="AL25" s="9">
        <v>10</v>
      </c>
      <c r="AM25" s="9">
        <v>2716.30509541018</v>
      </c>
      <c r="AN25" s="9">
        <v>235.24757572283201</v>
      </c>
      <c r="AO25" s="9">
        <v>1270.6871882742801</v>
      </c>
      <c r="AP25" s="9">
        <v>170.17838120517101</v>
      </c>
      <c r="AQ25" s="9">
        <v>1399.96257650293</v>
      </c>
      <c r="AR25" s="9">
        <v>1479.81213186841</v>
      </c>
      <c r="AS25" s="9">
        <v>830.12461016225404</v>
      </c>
      <c r="AT25" s="9">
        <v>464.57410818075903</v>
      </c>
      <c r="AU25" s="9">
        <v>1724.6479087185301</v>
      </c>
      <c r="AV25" s="9">
        <v>52.278581618799002</v>
      </c>
      <c r="AW25" s="9">
        <v>668.61655329765199</v>
      </c>
      <c r="AX25" s="9">
        <v>460.44601371469702</v>
      </c>
      <c r="AY25" s="9">
        <v>53.300010546025597</v>
      </c>
      <c r="AZ25" s="9">
        <v>10</v>
      </c>
      <c r="BA25" s="9">
        <v>12.9547079364696</v>
      </c>
      <c r="BB25" s="9">
        <v>202.70859027844901</v>
      </c>
      <c r="BC25" s="9">
        <v>24.323486440170502</v>
      </c>
      <c r="BD25" s="9">
        <v>310.79840515721497</v>
      </c>
      <c r="BE25" s="9">
        <v>375.35842970285898</v>
      </c>
      <c r="BF25" s="9">
        <v>2028.9132870306701</v>
      </c>
      <c r="BG25" s="9">
        <v>10</v>
      </c>
      <c r="BH25" s="9">
        <v>194.04337770687499</v>
      </c>
      <c r="BI25" s="9">
        <v>762.84631229128001</v>
      </c>
      <c r="BJ25" s="9">
        <v>287.15231291485202</v>
      </c>
      <c r="BK25" s="9">
        <v>977.04654858806396</v>
      </c>
      <c r="BL25" s="9">
        <v>10</v>
      </c>
      <c r="BM25" s="9">
        <v>279.589325092249</v>
      </c>
    </row>
    <row r="26" spans="1:65" x14ac:dyDescent="0.55000000000000004">
      <c r="A26">
        <v>97.696995832286206</v>
      </c>
      <c r="B26" s="9">
        <v>297243.76345382503</v>
      </c>
      <c r="C26" s="9">
        <v>91393.212128342406</v>
      </c>
      <c r="D26" s="9">
        <v>1153.49670186496</v>
      </c>
      <c r="E26" s="9">
        <v>10</v>
      </c>
      <c r="F26" s="9">
        <v>9705.9237985033105</v>
      </c>
      <c r="G26" s="9">
        <v>626.89326865738406</v>
      </c>
      <c r="H26" s="9">
        <v>135.10133417784201</v>
      </c>
      <c r="I26" s="9">
        <v>493.519442537256</v>
      </c>
      <c r="J26" s="9">
        <v>1934.4605360492999</v>
      </c>
      <c r="K26" s="9">
        <v>629.67280968903799</v>
      </c>
      <c r="L26" s="9">
        <v>189.789932339496</v>
      </c>
      <c r="M26" s="9">
        <v>759.87707804236595</v>
      </c>
      <c r="N26" s="9">
        <v>50.979810411566099</v>
      </c>
      <c r="O26" s="9">
        <v>204.40020738197299</v>
      </c>
      <c r="P26" s="9">
        <v>576.45093250669197</v>
      </c>
      <c r="Q26" s="9">
        <v>182.36279762051899</v>
      </c>
      <c r="R26" s="9">
        <v>1801.92358563371</v>
      </c>
      <c r="S26" s="9">
        <v>160.468757567105</v>
      </c>
      <c r="T26" s="9">
        <v>1181.5986628538701</v>
      </c>
      <c r="U26" s="9">
        <v>13.910288526574901</v>
      </c>
      <c r="V26" s="9">
        <v>10</v>
      </c>
      <c r="W26" s="9">
        <v>2032.0943074966401</v>
      </c>
      <c r="X26" s="9">
        <v>554.64672860718304</v>
      </c>
      <c r="Y26" s="9">
        <v>1909.67978231077</v>
      </c>
      <c r="Z26" s="9">
        <v>177.47488288205</v>
      </c>
      <c r="AA26" s="9">
        <v>24.491064739198201</v>
      </c>
      <c r="AB26" s="9">
        <v>10</v>
      </c>
      <c r="AC26" s="9">
        <v>1702.8517702782499</v>
      </c>
      <c r="AD26" s="9">
        <v>10</v>
      </c>
      <c r="AE26" s="9">
        <v>10</v>
      </c>
      <c r="AF26" s="9">
        <v>10</v>
      </c>
      <c r="AG26" s="9">
        <v>332.24124644489001</v>
      </c>
      <c r="AH26" s="9">
        <v>1555.74365383082</v>
      </c>
      <c r="AI26" s="9">
        <v>321.48082321635098</v>
      </c>
      <c r="AJ26" s="9">
        <v>10</v>
      </c>
      <c r="AK26" s="9">
        <v>1593.8228557469399</v>
      </c>
      <c r="AL26" s="9">
        <v>10</v>
      </c>
      <c r="AM26" s="9">
        <v>2716.3049763377398</v>
      </c>
      <c r="AN26" s="9">
        <v>235.247594946232</v>
      </c>
      <c r="AO26" s="9">
        <v>1270.6872414807001</v>
      </c>
      <c r="AP26" s="9">
        <v>170.17836972365299</v>
      </c>
      <c r="AQ26" s="9">
        <v>1399.9623631116499</v>
      </c>
      <c r="AR26" s="9">
        <v>1479.81214384853</v>
      </c>
      <c r="AS26" s="9">
        <v>830.12460286395003</v>
      </c>
      <c r="AT26" s="9">
        <v>464.57417357262801</v>
      </c>
      <c r="AU26" s="9">
        <v>1724.6480245099399</v>
      </c>
      <c r="AV26" s="9">
        <v>52.2786023819964</v>
      </c>
      <c r="AW26" s="9">
        <v>668.61659505323803</v>
      </c>
      <c r="AX26" s="9">
        <v>460.44598463122298</v>
      </c>
      <c r="AY26" s="9">
        <v>53.300003189623602</v>
      </c>
      <c r="AZ26" s="9">
        <v>10</v>
      </c>
      <c r="BA26" s="9">
        <v>12.954716848657499</v>
      </c>
      <c r="BB26" s="9">
        <v>202.70858350463899</v>
      </c>
      <c r="BC26" s="9">
        <v>24.323482922906599</v>
      </c>
      <c r="BD26" s="9">
        <v>310.79843310535398</v>
      </c>
      <c r="BE26" s="9">
        <v>375.35842404471902</v>
      </c>
      <c r="BF26" s="9">
        <v>2028.91325220921</v>
      </c>
      <c r="BG26" s="9">
        <v>10</v>
      </c>
      <c r="BH26" s="9">
        <v>194.04339494848199</v>
      </c>
      <c r="BI26" s="9">
        <v>762.84634818560198</v>
      </c>
      <c r="BJ26" s="9">
        <v>287.15228976952898</v>
      </c>
      <c r="BK26" s="9">
        <v>977.04630779025899</v>
      </c>
      <c r="BL26" s="9">
        <v>10</v>
      </c>
      <c r="BM26" s="9">
        <v>279.58932533536301</v>
      </c>
    </row>
    <row r="27" spans="1:65" x14ac:dyDescent="0.55000000000000004">
      <c r="A27">
        <v>97.696995832286206</v>
      </c>
      <c r="B27" s="9">
        <v>297243.76796027902</v>
      </c>
      <c r="C27" s="9">
        <v>91393.211681639907</v>
      </c>
      <c r="D27" s="9">
        <v>1153.4967144872801</v>
      </c>
      <c r="E27" s="9">
        <v>10</v>
      </c>
      <c r="F27" s="9">
        <v>9705.9237481269793</v>
      </c>
      <c r="G27" s="9">
        <v>626.89320281780203</v>
      </c>
      <c r="H27" s="9">
        <v>135.10135319046799</v>
      </c>
      <c r="I27" s="9">
        <v>493.51942229439902</v>
      </c>
      <c r="J27" s="9">
        <v>1934.4605013017699</v>
      </c>
      <c r="K27" s="9">
        <v>629.67274707075603</v>
      </c>
      <c r="L27" s="9">
        <v>189.78993076476601</v>
      </c>
      <c r="M27" s="9">
        <v>759.87708183682503</v>
      </c>
      <c r="N27" s="9">
        <v>50.979819600655397</v>
      </c>
      <c r="O27" s="9">
        <v>204.40018749268901</v>
      </c>
      <c r="P27" s="9">
        <v>576.45091506112999</v>
      </c>
      <c r="Q27" s="9">
        <v>182.363087117503</v>
      </c>
      <c r="R27" s="9">
        <v>1801.9235714070901</v>
      </c>
      <c r="S27" s="9">
        <v>160.468758194533</v>
      </c>
      <c r="T27" s="9">
        <v>1179.9605239883999</v>
      </c>
      <c r="U27" s="9">
        <v>10.0024749465444</v>
      </c>
      <c r="V27" s="9">
        <v>10</v>
      </c>
      <c r="W27" s="9">
        <v>2032.09427773319</v>
      </c>
      <c r="X27" s="9">
        <v>552.44490708007402</v>
      </c>
      <c r="Y27" s="9">
        <v>1911.88079513804</v>
      </c>
      <c r="Z27" s="9">
        <v>177.47490026103901</v>
      </c>
      <c r="AA27" s="9">
        <v>28.3301605095436</v>
      </c>
      <c r="AB27" s="9">
        <v>10</v>
      </c>
      <c r="AC27" s="9">
        <v>1702.8521753586001</v>
      </c>
      <c r="AD27" s="9">
        <v>10</v>
      </c>
      <c r="AE27" s="9">
        <v>11.7068607965029</v>
      </c>
      <c r="AF27" s="9">
        <v>10</v>
      </c>
      <c r="AG27" s="9">
        <v>332.24150914250203</v>
      </c>
      <c r="AH27" s="9">
        <v>1555.7435313342401</v>
      </c>
      <c r="AI27" s="9">
        <v>321.48082759856999</v>
      </c>
      <c r="AJ27" s="9">
        <v>10</v>
      </c>
      <c r="AK27" s="9">
        <v>1593.8228891599799</v>
      </c>
      <c r="AL27" s="9">
        <v>10</v>
      </c>
      <c r="AM27" s="9">
        <v>2716.3051198047401</v>
      </c>
      <c r="AN27" s="9">
        <v>235.24755993584401</v>
      </c>
      <c r="AO27" s="9">
        <v>1270.6871898146001</v>
      </c>
      <c r="AP27" s="9">
        <v>170.17839448049</v>
      </c>
      <c r="AQ27" s="9">
        <v>1399.96241688484</v>
      </c>
      <c r="AR27" s="9">
        <v>1479.8120843496499</v>
      </c>
      <c r="AS27" s="9">
        <v>830.12459318843401</v>
      </c>
      <c r="AT27" s="9">
        <v>464.57411212757</v>
      </c>
      <c r="AU27" s="9">
        <v>1724.6479363301401</v>
      </c>
      <c r="AV27" s="9">
        <v>52.278587729340103</v>
      </c>
      <c r="AW27" s="9">
        <v>668.61663195287201</v>
      </c>
      <c r="AX27" s="9">
        <v>460.44601830784097</v>
      </c>
      <c r="AY27" s="9">
        <v>53.3000115642784</v>
      </c>
      <c r="AZ27" s="9">
        <v>10</v>
      </c>
      <c r="BA27" s="9">
        <v>12.9547147927513</v>
      </c>
      <c r="BB27" s="9">
        <v>202.708592925468</v>
      </c>
      <c r="BC27" s="9">
        <v>24.323481428776301</v>
      </c>
      <c r="BD27" s="9">
        <v>310.79847769218497</v>
      </c>
      <c r="BE27" s="9">
        <v>375.35843297120999</v>
      </c>
      <c r="BF27" s="9">
        <v>2028.91328793045</v>
      </c>
      <c r="BG27" s="9">
        <v>10</v>
      </c>
      <c r="BH27" s="9">
        <v>194.04337760414299</v>
      </c>
      <c r="BI27" s="9">
        <v>762.84632243584997</v>
      </c>
      <c r="BJ27" s="9">
        <v>287.15230694322599</v>
      </c>
      <c r="BK27" s="9">
        <v>977.04632850884195</v>
      </c>
      <c r="BL27" s="9">
        <v>10</v>
      </c>
      <c r="BM27" s="9">
        <v>279.589320553052</v>
      </c>
    </row>
    <row r="28" spans="1:65" x14ac:dyDescent="0.55000000000000004">
      <c r="A28">
        <v>97.696995832286206</v>
      </c>
      <c r="B28" s="9">
        <v>297243.76442142198</v>
      </c>
      <c r="C28" s="9">
        <v>91393.210503620197</v>
      </c>
      <c r="D28" s="9">
        <v>1153.49673170954</v>
      </c>
      <c r="E28" s="9">
        <v>10</v>
      </c>
      <c r="F28" s="9">
        <v>9705.9241642978304</v>
      </c>
      <c r="G28" s="9">
        <v>626.89323571305397</v>
      </c>
      <c r="H28" s="9">
        <v>135.10133544689199</v>
      </c>
      <c r="I28" s="9">
        <v>493.519370605284</v>
      </c>
      <c r="J28" s="9">
        <v>1934.46066308641</v>
      </c>
      <c r="K28" s="9">
        <v>629.67279181195704</v>
      </c>
      <c r="L28" s="9">
        <v>189.78991489419201</v>
      </c>
      <c r="M28" s="9">
        <v>759.87714936699899</v>
      </c>
      <c r="N28" s="9">
        <v>50.979809984997701</v>
      </c>
      <c r="O28" s="9">
        <v>204.40019688576999</v>
      </c>
      <c r="P28" s="9">
        <v>576.45091462523601</v>
      </c>
      <c r="Q28" s="9">
        <v>182.36272695274599</v>
      </c>
      <c r="R28" s="9">
        <v>1801.92346519855</v>
      </c>
      <c r="S28" s="9">
        <v>160.46875216718499</v>
      </c>
      <c r="T28" s="9">
        <v>640.13604394631295</v>
      </c>
      <c r="U28" s="9">
        <v>301.86490965754399</v>
      </c>
      <c r="V28" s="9">
        <v>10</v>
      </c>
      <c r="W28" s="9">
        <v>2032.0942893973099</v>
      </c>
      <c r="X28" s="9">
        <v>842.60090303258403</v>
      </c>
      <c r="Y28" s="9">
        <v>1621.72515041979</v>
      </c>
      <c r="Z28" s="9">
        <v>177.474876173773</v>
      </c>
      <c r="AA28" s="9">
        <v>277.99907854021302</v>
      </c>
      <c r="AB28" s="9">
        <v>10</v>
      </c>
      <c r="AC28" s="9">
        <v>1702.85217342642</v>
      </c>
      <c r="AD28" s="9">
        <v>10</v>
      </c>
      <c r="AE28" s="9">
        <v>10</v>
      </c>
      <c r="AF28" s="9">
        <v>10</v>
      </c>
      <c r="AG28" s="9">
        <v>332.241479803885</v>
      </c>
      <c r="AH28" s="9">
        <v>1555.7434953914899</v>
      </c>
      <c r="AI28" s="9">
        <v>321.48081705947499</v>
      </c>
      <c r="AJ28" s="9">
        <v>10</v>
      </c>
      <c r="AK28" s="9">
        <v>1593.82287607587</v>
      </c>
      <c r="AL28" s="9">
        <v>10</v>
      </c>
      <c r="AM28" s="9">
        <v>2716.30499820164</v>
      </c>
      <c r="AN28" s="9">
        <v>235.24759269669701</v>
      </c>
      <c r="AO28" s="9">
        <v>1270.68725378157</v>
      </c>
      <c r="AP28" s="9">
        <v>170.17837130798401</v>
      </c>
      <c r="AQ28" s="9">
        <v>1399.9624348934401</v>
      </c>
      <c r="AR28" s="9">
        <v>1479.81208823824</v>
      </c>
      <c r="AS28" s="9">
        <v>830.12461380954699</v>
      </c>
      <c r="AT28" s="9">
        <v>464.57418770848801</v>
      </c>
      <c r="AU28" s="9">
        <v>1724.6479704902799</v>
      </c>
      <c r="AV28" s="9">
        <v>52.278575568614698</v>
      </c>
      <c r="AW28" s="9">
        <v>668.61658967014398</v>
      </c>
      <c r="AX28" s="9">
        <v>460.44601528340701</v>
      </c>
      <c r="AY28" s="9">
        <v>53.300002673987599</v>
      </c>
      <c r="AZ28" s="9">
        <v>10</v>
      </c>
      <c r="BA28" s="9">
        <v>12.954712815180001</v>
      </c>
      <c r="BB28" s="9">
        <v>202.70858999009599</v>
      </c>
      <c r="BC28" s="9">
        <v>24.3234829832179</v>
      </c>
      <c r="BD28" s="9">
        <v>310.79843383922997</v>
      </c>
      <c r="BE28" s="9">
        <v>375.35842629336798</v>
      </c>
      <c r="BF28" s="9">
        <v>2028.9132724629801</v>
      </c>
      <c r="BG28" s="9">
        <v>10</v>
      </c>
      <c r="BH28" s="9">
        <v>194.04342091304599</v>
      </c>
      <c r="BI28" s="9">
        <v>762.84635348449103</v>
      </c>
      <c r="BJ28" s="9">
        <v>287.15229872603197</v>
      </c>
      <c r="BK28" s="9">
        <v>977.04627932300696</v>
      </c>
      <c r="BL28" s="9">
        <v>10</v>
      </c>
      <c r="BM28" s="9">
        <v>279.58929991685801</v>
      </c>
    </row>
    <row r="29" spans="1:65" x14ac:dyDescent="0.55000000000000004">
      <c r="A29">
        <v>97.696995832286206</v>
      </c>
      <c r="B29" s="9">
        <v>297243.76663223398</v>
      </c>
      <c r="C29" s="9">
        <v>91393.210756092201</v>
      </c>
      <c r="D29" s="9">
        <v>1153.4967214795299</v>
      </c>
      <c r="E29" s="9">
        <v>10</v>
      </c>
      <c r="F29" s="9">
        <v>9705.9245375499795</v>
      </c>
      <c r="G29" s="9">
        <v>626.89326299140998</v>
      </c>
      <c r="H29" s="9">
        <v>135.101320952669</v>
      </c>
      <c r="I29" s="9">
        <v>493.51940531137097</v>
      </c>
      <c r="J29" s="9">
        <v>1934.46056655901</v>
      </c>
      <c r="K29" s="9">
        <v>629.67277945129899</v>
      </c>
      <c r="L29" s="9">
        <v>189.78993466756401</v>
      </c>
      <c r="M29" s="9">
        <v>759.877062596011</v>
      </c>
      <c r="N29" s="9">
        <v>50.979819139763698</v>
      </c>
      <c r="O29" s="9">
        <v>204.400180585497</v>
      </c>
      <c r="P29" s="9">
        <v>576.45092151274503</v>
      </c>
      <c r="Q29" s="9">
        <v>182.36299287288301</v>
      </c>
      <c r="R29" s="9">
        <v>1801.9235809264101</v>
      </c>
      <c r="S29" s="9">
        <v>160.46874525697601</v>
      </c>
      <c r="T29" s="9">
        <v>1199.9431764421099</v>
      </c>
      <c r="U29" s="9">
        <v>10.056818270650499</v>
      </c>
      <c r="V29" s="9">
        <v>10</v>
      </c>
      <c r="W29" s="9">
        <v>2032.0943689595099</v>
      </c>
      <c r="X29" s="9">
        <v>550.79319951864204</v>
      </c>
      <c r="Y29" s="9">
        <v>1913.5333362216199</v>
      </c>
      <c r="Z29" s="9">
        <v>177.474888514214</v>
      </c>
      <c r="AA29" s="9">
        <v>10</v>
      </c>
      <c r="AB29" s="9">
        <v>10</v>
      </c>
      <c r="AC29" s="9">
        <v>1702.8517477852599</v>
      </c>
      <c r="AD29" s="9">
        <v>10</v>
      </c>
      <c r="AE29" s="9">
        <v>10</v>
      </c>
      <c r="AF29" s="9">
        <v>10</v>
      </c>
      <c r="AG29" s="9">
        <v>332.24161298711402</v>
      </c>
      <c r="AH29" s="9">
        <v>1555.7435110614099</v>
      </c>
      <c r="AI29" s="9">
        <v>321.48082694472498</v>
      </c>
      <c r="AJ29" s="9">
        <v>10</v>
      </c>
      <c r="AK29" s="9">
        <v>1593.82291930171</v>
      </c>
      <c r="AL29" s="9">
        <v>10</v>
      </c>
      <c r="AM29" s="9">
        <v>2716.3051783829201</v>
      </c>
      <c r="AN29" s="9">
        <v>235.24753651530199</v>
      </c>
      <c r="AO29" s="9">
        <v>1270.6871812116799</v>
      </c>
      <c r="AP29" s="9">
        <v>170.178379105044</v>
      </c>
      <c r="AQ29" s="9">
        <v>1399.9624961551399</v>
      </c>
      <c r="AR29" s="9">
        <v>1479.81207162131</v>
      </c>
      <c r="AS29" s="9">
        <v>830.124609278408</v>
      </c>
      <c r="AT29" s="9">
        <v>464.57414232854597</v>
      </c>
      <c r="AU29" s="9">
        <v>1724.64797620473</v>
      </c>
      <c r="AV29" s="9">
        <v>52.278585378640898</v>
      </c>
      <c r="AW29" s="9">
        <v>668.61666659787602</v>
      </c>
      <c r="AX29" s="9">
        <v>460.44600720044701</v>
      </c>
      <c r="AY29" s="9">
        <v>53.300009803031202</v>
      </c>
      <c r="AZ29" s="9">
        <v>10</v>
      </c>
      <c r="BA29" s="9">
        <v>12.954713193960201</v>
      </c>
      <c r="BB29" s="9">
        <v>202.70860178921899</v>
      </c>
      <c r="BC29" s="9">
        <v>24.323485378498599</v>
      </c>
      <c r="BD29" s="9">
        <v>310.79847706282601</v>
      </c>
      <c r="BE29" s="9">
        <v>375.358414602832</v>
      </c>
      <c r="BF29" s="9">
        <v>2028.91342591591</v>
      </c>
      <c r="BG29" s="9">
        <v>10</v>
      </c>
      <c r="BH29" s="9">
        <v>194.04338507173301</v>
      </c>
      <c r="BI29" s="9">
        <v>762.84633212091501</v>
      </c>
      <c r="BJ29" s="9">
        <v>287.15232508434798</v>
      </c>
      <c r="BK29" s="9">
        <v>977.04654070453398</v>
      </c>
      <c r="BL29" s="9">
        <v>10</v>
      </c>
      <c r="BM29" s="9">
        <v>279.58930542579799</v>
      </c>
    </row>
    <row r="30" spans="1:65" x14ac:dyDescent="0.55000000000000004">
      <c r="A30">
        <v>97.696995832286206</v>
      </c>
      <c r="B30" s="9">
        <v>297243.76390711102</v>
      </c>
      <c r="C30" s="9">
        <v>91393.210938837496</v>
      </c>
      <c r="D30" s="9">
        <v>1153.49672510145</v>
      </c>
      <c r="E30" s="9">
        <v>10</v>
      </c>
      <c r="F30" s="9">
        <v>9705.9242704554799</v>
      </c>
      <c r="G30" s="9">
        <v>626.89325278362003</v>
      </c>
      <c r="H30" s="9">
        <v>135.10133786789601</v>
      </c>
      <c r="I30" s="9">
        <v>493.519424453856</v>
      </c>
      <c r="J30" s="9">
        <v>1934.4605221069801</v>
      </c>
      <c r="K30" s="9">
        <v>629.67283358779002</v>
      </c>
      <c r="L30" s="9">
        <v>189.78991602473999</v>
      </c>
      <c r="M30" s="9">
        <v>759.87712396746895</v>
      </c>
      <c r="N30" s="9">
        <v>50.979819162916698</v>
      </c>
      <c r="O30" s="9">
        <v>204.40017430607401</v>
      </c>
      <c r="P30" s="9">
        <v>576.45092093456901</v>
      </c>
      <c r="Q30" s="9">
        <v>182.36293340540701</v>
      </c>
      <c r="R30" s="9">
        <v>1801.9235451478901</v>
      </c>
      <c r="S30" s="9">
        <v>160.46874623330501</v>
      </c>
      <c r="T30" s="9">
        <v>1199.99968366912</v>
      </c>
      <c r="U30" s="9">
        <v>10.0003005898796</v>
      </c>
      <c r="V30" s="9">
        <v>10</v>
      </c>
      <c r="W30" s="9">
        <v>2032.0943456162199</v>
      </c>
      <c r="X30" s="9">
        <v>550.73701083187598</v>
      </c>
      <c r="Y30" s="9">
        <v>1913.58965409384</v>
      </c>
      <c r="Z30" s="9">
        <v>177.47489413259299</v>
      </c>
      <c r="AA30" s="9">
        <v>10</v>
      </c>
      <c r="AB30" s="9">
        <v>10</v>
      </c>
      <c r="AC30" s="9">
        <v>1702.85143996691</v>
      </c>
      <c r="AD30" s="9">
        <v>10</v>
      </c>
      <c r="AE30" s="9">
        <v>10</v>
      </c>
      <c r="AF30" s="9">
        <v>10</v>
      </c>
      <c r="AG30" s="9">
        <v>332.24128021347298</v>
      </c>
      <c r="AH30" s="9">
        <v>1555.7437127525</v>
      </c>
      <c r="AI30" s="9">
        <v>321.48083914431197</v>
      </c>
      <c r="AJ30" s="9">
        <v>10</v>
      </c>
      <c r="AK30" s="9">
        <v>1593.82289295191</v>
      </c>
      <c r="AL30" s="9">
        <v>10</v>
      </c>
      <c r="AM30" s="9">
        <v>2716.3051004817398</v>
      </c>
      <c r="AN30" s="9">
        <v>235.24752672044801</v>
      </c>
      <c r="AO30" s="9">
        <v>1270.68724824537</v>
      </c>
      <c r="AP30" s="9">
        <v>170.17839421898401</v>
      </c>
      <c r="AQ30" s="9">
        <v>1399.9623252157801</v>
      </c>
      <c r="AR30" s="9">
        <v>1479.81199105049</v>
      </c>
      <c r="AS30" s="9">
        <v>830.124640075657</v>
      </c>
      <c r="AT30" s="9">
        <v>464.57415632839297</v>
      </c>
      <c r="AU30" s="9">
        <v>1724.6479691828399</v>
      </c>
      <c r="AV30" s="9">
        <v>52.278572758159598</v>
      </c>
      <c r="AW30" s="9">
        <v>668.61662617620004</v>
      </c>
      <c r="AX30" s="9">
        <v>460.44602160977303</v>
      </c>
      <c r="AY30" s="9">
        <v>53.300013705880403</v>
      </c>
      <c r="AZ30" s="9">
        <v>10</v>
      </c>
      <c r="BA30" s="9">
        <v>12.954713943426199</v>
      </c>
      <c r="BB30" s="9">
        <v>202.708601340505</v>
      </c>
      <c r="BC30" s="9">
        <v>24.323482219682099</v>
      </c>
      <c r="BD30" s="9">
        <v>310.79844948025999</v>
      </c>
      <c r="BE30" s="9">
        <v>375.35840853571102</v>
      </c>
      <c r="BF30" s="9">
        <v>2028.91335652463</v>
      </c>
      <c r="BG30" s="9">
        <v>10</v>
      </c>
      <c r="BH30" s="9">
        <v>194.04336600823299</v>
      </c>
      <c r="BI30" s="9">
        <v>762.84633624664605</v>
      </c>
      <c r="BJ30" s="9">
        <v>287.15231687046497</v>
      </c>
      <c r="BK30" s="9">
        <v>977.04652683627796</v>
      </c>
      <c r="BL30" s="9">
        <v>10</v>
      </c>
      <c r="BM30" s="9">
        <v>279.58931043194201</v>
      </c>
    </row>
    <row r="31" spans="1:65" x14ac:dyDescent="0.55000000000000004">
      <c r="A31">
        <v>97.696995832286206</v>
      </c>
      <c r="B31" s="9">
        <v>297243.76568938099</v>
      </c>
      <c r="C31" s="9">
        <v>91393.210613770294</v>
      </c>
      <c r="D31" s="9">
        <v>1153.49671431554</v>
      </c>
      <c r="E31" s="9">
        <v>10</v>
      </c>
      <c r="F31" s="9">
        <v>9705.9238322459496</v>
      </c>
      <c r="G31" s="9">
        <v>626.89323060657398</v>
      </c>
      <c r="H31" s="9">
        <v>135.101340775522</v>
      </c>
      <c r="I31" s="9">
        <v>493.51937388171001</v>
      </c>
      <c r="J31" s="9">
        <v>1934.46070627824</v>
      </c>
      <c r="K31" s="9">
        <v>629.67271144089898</v>
      </c>
      <c r="L31" s="9">
        <v>189.789937107556</v>
      </c>
      <c r="M31" s="9">
        <v>759.87703081124403</v>
      </c>
      <c r="N31" s="9">
        <v>50.979816070615001</v>
      </c>
      <c r="O31" s="9">
        <v>204.40019334599901</v>
      </c>
      <c r="P31" s="9">
        <v>576.45092008307597</v>
      </c>
      <c r="Q31" s="9">
        <v>182.363042106488</v>
      </c>
      <c r="R31" s="9">
        <v>1801.9235764565799</v>
      </c>
      <c r="S31" s="9">
        <v>160.46875389534401</v>
      </c>
      <c r="T31" s="9">
        <v>1173.94628337527</v>
      </c>
      <c r="U31" s="9">
        <v>36.053757710296701</v>
      </c>
      <c r="V31" s="9">
        <v>10</v>
      </c>
      <c r="W31" s="9">
        <v>2032.0943725203699</v>
      </c>
      <c r="X31" s="9">
        <v>576.79018220796195</v>
      </c>
      <c r="Y31" s="9">
        <v>1887.53644926273</v>
      </c>
      <c r="Z31" s="9">
        <v>177.474910973129</v>
      </c>
      <c r="AA31" s="9">
        <v>10</v>
      </c>
      <c r="AB31" s="9">
        <v>10</v>
      </c>
      <c r="AC31" s="9">
        <v>1702.85153639224</v>
      </c>
      <c r="AD31" s="9">
        <v>10</v>
      </c>
      <c r="AE31" s="9">
        <v>10</v>
      </c>
      <c r="AF31" s="9">
        <v>10</v>
      </c>
      <c r="AG31" s="9">
        <v>332.24144435933601</v>
      </c>
      <c r="AH31" s="9">
        <v>1555.74373832161</v>
      </c>
      <c r="AI31" s="9">
        <v>321.48081472092099</v>
      </c>
      <c r="AJ31" s="9">
        <v>10</v>
      </c>
      <c r="AK31" s="9">
        <v>1593.8228931875999</v>
      </c>
      <c r="AL31" s="9">
        <v>10</v>
      </c>
      <c r="AM31" s="9">
        <v>2716.3052023519999</v>
      </c>
      <c r="AN31" s="9">
        <v>235.24757644306101</v>
      </c>
      <c r="AO31" s="9">
        <v>1270.6871965816299</v>
      </c>
      <c r="AP31" s="9">
        <v>170.17835845885199</v>
      </c>
      <c r="AQ31" s="9">
        <v>1399.9622397722101</v>
      </c>
      <c r="AR31" s="9">
        <v>1479.8119669569601</v>
      </c>
      <c r="AS31" s="9">
        <v>830.12458175959398</v>
      </c>
      <c r="AT31" s="9">
        <v>464.57411986038102</v>
      </c>
      <c r="AU31" s="9">
        <v>1724.64794416326</v>
      </c>
      <c r="AV31" s="9">
        <v>52.278587611029103</v>
      </c>
      <c r="AW31" s="9">
        <v>668.61658989341197</v>
      </c>
      <c r="AX31" s="9">
        <v>460.44603181012599</v>
      </c>
      <c r="AY31" s="9">
        <v>53.300012248972898</v>
      </c>
      <c r="AZ31" s="9">
        <v>10</v>
      </c>
      <c r="BA31" s="9">
        <v>12.954709960468699</v>
      </c>
      <c r="BB31" s="9">
        <v>202.70860140722999</v>
      </c>
      <c r="BC31" s="9">
        <v>24.3234843100585</v>
      </c>
      <c r="BD31" s="9">
        <v>310.79842756803799</v>
      </c>
      <c r="BE31" s="9">
        <v>375.35842763338098</v>
      </c>
      <c r="BF31" s="9">
        <v>2028.9133545265099</v>
      </c>
      <c r="BG31" s="9">
        <v>10</v>
      </c>
      <c r="BH31" s="9">
        <v>194.04339886368501</v>
      </c>
      <c r="BI31" s="9">
        <v>762.84635306964401</v>
      </c>
      <c r="BJ31" s="9">
        <v>287.15228467357298</v>
      </c>
      <c r="BK31" s="9">
        <v>977.04623743781303</v>
      </c>
      <c r="BL31" s="9">
        <v>10</v>
      </c>
      <c r="BM31" s="9">
        <v>279.58932644196199</v>
      </c>
    </row>
    <row r="32" spans="1:65" x14ac:dyDescent="0.55000000000000004">
      <c r="A32">
        <v>97.696995832286206</v>
      </c>
      <c r="B32" s="9">
        <v>297243.76565187698</v>
      </c>
      <c r="C32" s="9">
        <v>91393.2118055459</v>
      </c>
      <c r="D32" s="9">
        <v>1153.4967221407001</v>
      </c>
      <c r="E32" s="9">
        <v>10</v>
      </c>
      <c r="F32" s="9">
        <v>9705.9239639923999</v>
      </c>
      <c r="G32" s="9">
        <v>626.89327962879497</v>
      </c>
      <c r="H32" s="9">
        <v>135.10133824600601</v>
      </c>
      <c r="I32" s="9">
        <v>493.51945280551098</v>
      </c>
      <c r="J32" s="9">
        <v>1934.4604221955001</v>
      </c>
      <c r="K32" s="9">
        <v>629.67280135857902</v>
      </c>
      <c r="L32" s="9">
        <v>189.789936769219</v>
      </c>
      <c r="M32" s="9">
        <v>759.87707660165904</v>
      </c>
      <c r="N32" s="9">
        <v>50.979817034043101</v>
      </c>
      <c r="O32" s="9">
        <v>204.400184756192</v>
      </c>
      <c r="P32" s="9">
        <v>576.45092569471501</v>
      </c>
      <c r="Q32" s="9">
        <v>182.36292777038099</v>
      </c>
      <c r="R32" s="9">
        <v>1801.9235389612199</v>
      </c>
      <c r="S32" s="9">
        <v>160.46874600798</v>
      </c>
      <c r="T32" s="9">
        <v>1197.2252962124201</v>
      </c>
      <c r="U32" s="9">
        <v>12.7747234583848</v>
      </c>
      <c r="V32" s="9">
        <v>10</v>
      </c>
      <c r="W32" s="9">
        <v>2032.0943538465499</v>
      </c>
      <c r="X32" s="9">
        <v>553.51107931178501</v>
      </c>
      <c r="Y32" s="9">
        <v>1910.81531522096</v>
      </c>
      <c r="Z32" s="9">
        <v>177.47488387564201</v>
      </c>
      <c r="AA32" s="9">
        <v>10</v>
      </c>
      <c r="AB32" s="9">
        <v>10</v>
      </c>
      <c r="AC32" s="9">
        <v>1702.8516028020499</v>
      </c>
      <c r="AD32" s="9">
        <v>10</v>
      </c>
      <c r="AE32" s="9">
        <v>10</v>
      </c>
      <c r="AF32" s="9">
        <v>10</v>
      </c>
      <c r="AG32" s="9">
        <v>332.24127324678398</v>
      </c>
      <c r="AH32" s="9">
        <v>1555.7436544817699</v>
      </c>
      <c r="AI32" s="9">
        <v>321.48083139905799</v>
      </c>
      <c r="AJ32" s="9">
        <v>10</v>
      </c>
      <c r="AK32" s="9">
        <v>1593.82284924121</v>
      </c>
      <c r="AL32" s="9">
        <v>10</v>
      </c>
      <c r="AM32" s="9">
        <v>2716.3049261813298</v>
      </c>
      <c r="AN32" s="9">
        <v>235.24756520024499</v>
      </c>
      <c r="AO32" s="9">
        <v>1270.6872094062201</v>
      </c>
      <c r="AP32" s="9">
        <v>170.178388613994</v>
      </c>
      <c r="AQ32" s="9">
        <v>1399.9626315692101</v>
      </c>
      <c r="AR32" s="9">
        <v>1479.8121321202</v>
      </c>
      <c r="AS32" s="9">
        <v>830.12459001799095</v>
      </c>
      <c r="AT32" s="9">
        <v>464.57413974933701</v>
      </c>
      <c r="AU32" s="9">
        <v>1724.6479358382301</v>
      </c>
      <c r="AV32" s="9">
        <v>52.278591599042002</v>
      </c>
      <c r="AW32" s="9">
        <v>668.61664091810201</v>
      </c>
      <c r="AX32" s="9">
        <v>460.44601782923002</v>
      </c>
      <c r="AY32" s="9">
        <v>53.300008605035998</v>
      </c>
      <c r="AZ32" s="9">
        <v>10</v>
      </c>
      <c r="BA32" s="9">
        <v>12.954718638293899</v>
      </c>
      <c r="BB32" s="9">
        <v>202.708594473462</v>
      </c>
      <c r="BC32" s="9">
        <v>24.3234797418827</v>
      </c>
      <c r="BD32" s="9">
        <v>310.79842358394399</v>
      </c>
      <c r="BE32" s="9">
        <v>375.35841978586399</v>
      </c>
      <c r="BF32" s="9">
        <v>2028.9133121416201</v>
      </c>
      <c r="BG32" s="9">
        <v>10</v>
      </c>
      <c r="BH32" s="9">
        <v>194.04338720696401</v>
      </c>
      <c r="BI32" s="9">
        <v>762.84635309013004</v>
      </c>
      <c r="BJ32" s="9">
        <v>287.15230123171102</v>
      </c>
      <c r="BK32" s="9">
        <v>977.04620934676302</v>
      </c>
      <c r="BL32" s="9">
        <v>10</v>
      </c>
      <c r="BM32" s="9">
        <v>279.58933300032999</v>
      </c>
    </row>
    <row r="33" spans="1:65" x14ac:dyDescent="0.55000000000000004">
      <c r="A33">
        <v>97.696995832286206</v>
      </c>
      <c r="B33" s="9">
        <v>297243.77006173698</v>
      </c>
      <c r="C33" s="9">
        <v>91393.209028369703</v>
      </c>
      <c r="D33" s="9">
        <v>1153.4966882650399</v>
      </c>
      <c r="E33" s="9">
        <v>10</v>
      </c>
      <c r="F33" s="9">
        <v>9705.9242938414809</v>
      </c>
      <c r="G33" s="9">
        <v>626.89322760542404</v>
      </c>
      <c r="H33" s="9">
        <v>135.10131858143501</v>
      </c>
      <c r="I33" s="9">
        <v>493.51942302318798</v>
      </c>
      <c r="J33" s="9">
        <v>1934.46051591481</v>
      </c>
      <c r="K33" s="9">
        <v>629.672792713229</v>
      </c>
      <c r="L33" s="9">
        <v>189.789949899178</v>
      </c>
      <c r="M33" s="9">
        <v>759.87711395111899</v>
      </c>
      <c r="N33" s="9">
        <v>50.979838260823499</v>
      </c>
      <c r="O33" s="9">
        <v>204.40011497917999</v>
      </c>
      <c r="P33" s="9">
        <v>576.45093073993405</v>
      </c>
      <c r="Q33" s="9">
        <v>182.362840944233</v>
      </c>
      <c r="R33" s="9">
        <v>1801.9235625562901</v>
      </c>
      <c r="S33" s="9">
        <v>160.46873703762401</v>
      </c>
      <c r="T33" s="9">
        <v>905.51225516190095</v>
      </c>
      <c r="U33" s="9">
        <v>10.4685353262073</v>
      </c>
      <c r="V33" s="9">
        <v>10</v>
      </c>
      <c r="W33" s="9">
        <v>2032.0943047359401</v>
      </c>
      <c r="X33" s="9">
        <v>551.55580142835902</v>
      </c>
      <c r="Y33" s="9">
        <v>1912.7705119473801</v>
      </c>
      <c r="Z33" s="9">
        <v>177.474898409248</v>
      </c>
      <c r="AA33" s="9">
        <v>10</v>
      </c>
      <c r="AB33" s="9">
        <v>10</v>
      </c>
      <c r="AC33" s="9">
        <v>1702.8521552718901</v>
      </c>
      <c r="AD33" s="9">
        <v>303.66809174933701</v>
      </c>
      <c r="AE33" s="9">
        <v>10.351149668888</v>
      </c>
      <c r="AF33" s="9">
        <v>10</v>
      </c>
      <c r="AG33" s="9">
        <v>332.24128754051702</v>
      </c>
      <c r="AH33" s="9">
        <v>1555.7436328281001</v>
      </c>
      <c r="AI33" s="9">
        <v>321.48082540515998</v>
      </c>
      <c r="AJ33" s="9">
        <v>10</v>
      </c>
      <c r="AK33" s="9">
        <v>1593.8228754120601</v>
      </c>
      <c r="AL33" s="9">
        <v>10</v>
      </c>
      <c r="AM33" s="9">
        <v>2716.3051034658602</v>
      </c>
      <c r="AN33" s="9">
        <v>235.247446142717</v>
      </c>
      <c r="AO33" s="9">
        <v>1270.68721425841</v>
      </c>
      <c r="AP33" s="9">
        <v>170.17838796749001</v>
      </c>
      <c r="AQ33" s="9">
        <v>1399.9624351605501</v>
      </c>
      <c r="AR33" s="9">
        <v>1479.81204801275</v>
      </c>
      <c r="AS33" s="9">
        <v>830.12460757422696</v>
      </c>
      <c r="AT33" s="9">
        <v>464.57416735820698</v>
      </c>
      <c r="AU33" s="9">
        <v>1724.64790963821</v>
      </c>
      <c r="AV33" s="9">
        <v>52.278569715075299</v>
      </c>
      <c r="AW33" s="9">
        <v>668.61662746218303</v>
      </c>
      <c r="AX33" s="9">
        <v>460.44598410569199</v>
      </c>
      <c r="AY33" s="9">
        <v>53.300010813632198</v>
      </c>
      <c r="AZ33" s="9">
        <v>10</v>
      </c>
      <c r="BA33" s="9">
        <v>12.9546934084072</v>
      </c>
      <c r="BB33" s="9">
        <v>202.708600633233</v>
      </c>
      <c r="BC33" s="9">
        <v>24.3234924417706</v>
      </c>
      <c r="BD33" s="9">
        <v>310.79846747066</v>
      </c>
      <c r="BE33" s="9">
        <v>375.35844429189598</v>
      </c>
      <c r="BF33" s="9">
        <v>2028.9133009255299</v>
      </c>
      <c r="BG33" s="9">
        <v>10</v>
      </c>
      <c r="BH33" s="9">
        <v>194.043316776816</v>
      </c>
      <c r="BI33" s="9">
        <v>762.84634348013697</v>
      </c>
      <c r="BJ33" s="9">
        <v>287.15230180295299</v>
      </c>
      <c r="BK33" s="9">
        <v>977.04643448624995</v>
      </c>
      <c r="BL33" s="9">
        <v>10</v>
      </c>
      <c r="BM33" s="9">
        <v>279.58933127400798</v>
      </c>
    </row>
    <row r="34" spans="1:65" x14ac:dyDescent="0.55000000000000004">
      <c r="A34">
        <v>97.696995832286206</v>
      </c>
      <c r="B34" s="9">
        <v>297243.76486648002</v>
      </c>
      <c r="C34" s="9">
        <v>91393.209705614703</v>
      </c>
      <c r="D34" s="9">
        <v>1153.4967118089201</v>
      </c>
      <c r="E34" s="9">
        <v>10</v>
      </c>
      <c r="F34" s="9">
        <v>9705.9235593655903</v>
      </c>
      <c r="G34" s="9">
        <v>626.89322286429501</v>
      </c>
      <c r="H34" s="9">
        <v>135.101343943404</v>
      </c>
      <c r="I34" s="9">
        <v>493.51943183061701</v>
      </c>
      <c r="J34" s="9">
        <v>1934.4606037523799</v>
      </c>
      <c r="K34" s="9">
        <v>629.67276354722605</v>
      </c>
      <c r="L34" s="9">
        <v>189.789927973966</v>
      </c>
      <c r="M34" s="9">
        <v>759.87706443994</v>
      </c>
      <c r="N34" s="9">
        <v>50.979818493869999</v>
      </c>
      <c r="O34" s="9">
        <v>204.40019275108401</v>
      </c>
      <c r="P34" s="9">
        <v>576.450909842903</v>
      </c>
      <c r="Q34" s="9">
        <v>182.362686796666</v>
      </c>
      <c r="R34" s="9">
        <v>1801.9235200308501</v>
      </c>
      <c r="S34" s="9">
        <v>160.46875814557399</v>
      </c>
      <c r="T34" s="9">
        <v>51.943153974024</v>
      </c>
      <c r="U34" s="9">
        <v>10.072322370977201</v>
      </c>
      <c r="V34" s="9">
        <v>10</v>
      </c>
      <c r="W34" s="9">
        <v>2032.09432784464</v>
      </c>
      <c r="X34" s="9">
        <v>822.57836930929705</v>
      </c>
      <c r="Y34" s="9">
        <v>1641.7480713564601</v>
      </c>
      <c r="Z34" s="9">
        <v>177.474892302108</v>
      </c>
      <c r="AA34" s="9">
        <v>101.69157889994</v>
      </c>
      <c r="AB34" s="9">
        <v>10.376425321494301</v>
      </c>
      <c r="AC34" s="9">
        <v>1702.85215793971</v>
      </c>
      <c r="AD34" s="9">
        <v>794.52312216054099</v>
      </c>
      <c r="AE34" s="9">
        <v>281.39338028063997</v>
      </c>
      <c r="AF34" s="9">
        <v>10</v>
      </c>
      <c r="AG34" s="9">
        <v>332.24117982548398</v>
      </c>
      <c r="AH34" s="9">
        <v>1555.7437526425599</v>
      </c>
      <c r="AI34" s="9">
        <v>321.48083239774797</v>
      </c>
      <c r="AJ34" s="9">
        <v>10</v>
      </c>
      <c r="AK34" s="9">
        <v>1593.8229154486301</v>
      </c>
      <c r="AL34" s="9">
        <v>10</v>
      </c>
      <c r="AM34" s="9">
        <v>2716.3050238768401</v>
      </c>
      <c r="AN34" s="9">
        <v>235.24755070827001</v>
      </c>
      <c r="AO34" s="9">
        <v>1270.68720585242</v>
      </c>
      <c r="AP34" s="9">
        <v>170.178376182817</v>
      </c>
      <c r="AQ34" s="9">
        <v>1399.9623065040801</v>
      </c>
      <c r="AR34" s="9">
        <v>1479.8119922037899</v>
      </c>
      <c r="AS34" s="9">
        <v>830.12459899238399</v>
      </c>
      <c r="AT34" s="9">
        <v>464.57408770248401</v>
      </c>
      <c r="AU34" s="9">
        <v>1724.6480851185399</v>
      </c>
      <c r="AV34" s="9">
        <v>52.278566167503598</v>
      </c>
      <c r="AW34" s="9">
        <v>668.61656529622201</v>
      </c>
      <c r="AX34" s="9">
        <v>460.446020051711</v>
      </c>
      <c r="AY34" s="9">
        <v>53.300010568343097</v>
      </c>
      <c r="AZ34" s="9">
        <v>10</v>
      </c>
      <c r="BA34" s="9">
        <v>12.9547112081374</v>
      </c>
      <c r="BB34" s="9">
        <v>202.70860135787501</v>
      </c>
      <c r="BC34" s="9">
        <v>24.323487028815698</v>
      </c>
      <c r="BD34" s="9">
        <v>310.79841549722801</v>
      </c>
      <c r="BE34" s="9">
        <v>375.35842275559901</v>
      </c>
      <c r="BF34" s="9">
        <v>2028.9133077762001</v>
      </c>
      <c r="BG34" s="9">
        <v>10</v>
      </c>
      <c r="BH34" s="9">
        <v>194.04336705270899</v>
      </c>
      <c r="BI34" s="9">
        <v>762.84634305036798</v>
      </c>
      <c r="BJ34" s="9">
        <v>287.152291136278</v>
      </c>
      <c r="BK34" s="9">
        <v>977.04644052227104</v>
      </c>
      <c r="BL34" s="9">
        <v>10</v>
      </c>
      <c r="BM34" s="9">
        <v>279.58931599298802</v>
      </c>
    </row>
    <row r="35" spans="1:65" x14ac:dyDescent="0.55000000000000004">
      <c r="A35">
        <v>97.696995832286206</v>
      </c>
      <c r="B35" s="9">
        <v>297243.76681830297</v>
      </c>
      <c r="C35" s="9">
        <v>91393.209988363495</v>
      </c>
      <c r="D35" s="9">
        <v>1153.4966975085899</v>
      </c>
      <c r="E35" s="9">
        <v>10</v>
      </c>
      <c r="F35" s="9">
        <v>9705.9237938896804</v>
      </c>
      <c r="G35" s="9">
        <v>626.89325386726796</v>
      </c>
      <c r="H35" s="9">
        <v>135.10133462095499</v>
      </c>
      <c r="I35" s="9">
        <v>493.51940951277498</v>
      </c>
      <c r="J35" s="9">
        <v>1934.4606024193699</v>
      </c>
      <c r="K35" s="9">
        <v>629.67276757656498</v>
      </c>
      <c r="L35" s="9">
        <v>189.78992417769101</v>
      </c>
      <c r="M35" s="9">
        <v>759.87708934300304</v>
      </c>
      <c r="N35" s="9">
        <v>50.979827741507599</v>
      </c>
      <c r="O35" s="9">
        <v>204.40017161910399</v>
      </c>
      <c r="P35" s="9">
        <v>576.45094066024603</v>
      </c>
      <c r="Q35" s="9">
        <v>182.36281086198301</v>
      </c>
      <c r="R35" s="9">
        <v>1801.92363312726</v>
      </c>
      <c r="S35" s="9">
        <v>160.46875435695301</v>
      </c>
      <c r="T35" s="9">
        <v>1198.7171557638401</v>
      </c>
      <c r="U35" s="9">
        <v>11.2828706481745</v>
      </c>
      <c r="V35" s="9">
        <v>10</v>
      </c>
      <c r="W35" s="9">
        <v>2032.09432318267</v>
      </c>
      <c r="X35" s="9">
        <v>552.01897563179796</v>
      </c>
      <c r="Y35" s="9">
        <v>1912.3072422688599</v>
      </c>
      <c r="Z35" s="9">
        <v>177.47487932546599</v>
      </c>
      <c r="AA35" s="9">
        <v>10</v>
      </c>
      <c r="AB35" s="9">
        <v>10</v>
      </c>
      <c r="AC35" s="9">
        <v>1702.85218518945</v>
      </c>
      <c r="AD35" s="9">
        <v>10</v>
      </c>
      <c r="AE35" s="9">
        <v>10</v>
      </c>
      <c r="AF35" s="9">
        <v>10</v>
      </c>
      <c r="AG35" s="9">
        <v>332.24139999998698</v>
      </c>
      <c r="AH35" s="9">
        <v>1555.7435757184401</v>
      </c>
      <c r="AI35" s="9">
        <v>321.48082893680402</v>
      </c>
      <c r="AJ35" s="9">
        <v>10</v>
      </c>
      <c r="AK35" s="9">
        <v>1593.8229353332499</v>
      </c>
      <c r="AL35" s="9">
        <v>10</v>
      </c>
      <c r="AM35" s="9">
        <v>2716.3050969733499</v>
      </c>
      <c r="AN35" s="9">
        <v>235.24753541498001</v>
      </c>
      <c r="AO35" s="9">
        <v>1270.68723467475</v>
      </c>
      <c r="AP35" s="9">
        <v>170.178400848667</v>
      </c>
      <c r="AQ35" s="9">
        <v>1399.9625237913301</v>
      </c>
      <c r="AR35" s="9">
        <v>1479.81216949963</v>
      </c>
      <c r="AS35" s="9">
        <v>830.12462778442796</v>
      </c>
      <c r="AT35" s="9">
        <v>464.57416670544899</v>
      </c>
      <c r="AU35" s="9">
        <v>1724.64797431587</v>
      </c>
      <c r="AV35" s="9">
        <v>52.278591760798101</v>
      </c>
      <c r="AW35" s="9">
        <v>668.61660461063798</v>
      </c>
      <c r="AX35" s="9">
        <v>460.44601494379901</v>
      </c>
      <c r="AY35" s="9">
        <v>53.299999699753997</v>
      </c>
      <c r="AZ35" s="9">
        <v>10</v>
      </c>
      <c r="BA35" s="9">
        <v>12.9547027486917</v>
      </c>
      <c r="BB35" s="9">
        <v>202.708594650365</v>
      </c>
      <c r="BC35" s="9">
        <v>24.323486839405501</v>
      </c>
      <c r="BD35" s="9">
        <v>310.79843600212598</v>
      </c>
      <c r="BE35" s="9">
        <v>375.358417132608</v>
      </c>
      <c r="BF35" s="9">
        <v>2028.91333261877</v>
      </c>
      <c r="BG35" s="9">
        <v>10</v>
      </c>
      <c r="BH35" s="9">
        <v>194.043393619814</v>
      </c>
      <c r="BI35" s="9">
        <v>762.84633449490696</v>
      </c>
      <c r="BJ35" s="9">
        <v>287.15229294857602</v>
      </c>
      <c r="BK35" s="9">
        <v>977.04639972192604</v>
      </c>
      <c r="BL35" s="9">
        <v>10</v>
      </c>
      <c r="BM35" s="9">
        <v>279.58931982828398</v>
      </c>
    </row>
    <row r="36" spans="1:65" x14ac:dyDescent="0.55000000000000004">
      <c r="A36">
        <v>97.696995832286206</v>
      </c>
      <c r="B36" s="9">
        <v>297243.765819575</v>
      </c>
      <c r="C36" s="9">
        <v>91393.210115191498</v>
      </c>
      <c r="D36" s="9">
        <v>1153.49671916137</v>
      </c>
      <c r="E36" s="9">
        <v>10</v>
      </c>
      <c r="F36" s="9">
        <v>9705.9241836949295</v>
      </c>
      <c r="G36" s="9">
        <v>626.89324371102396</v>
      </c>
      <c r="H36" s="9">
        <v>135.101321498609</v>
      </c>
      <c r="I36" s="9">
        <v>493.51947965024402</v>
      </c>
      <c r="J36" s="9">
        <v>1934.46062402341</v>
      </c>
      <c r="K36" s="9">
        <v>629.67277321613801</v>
      </c>
      <c r="L36" s="9">
        <v>189.78993495248</v>
      </c>
      <c r="M36" s="9">
        <v>759.87706961813103</v>
      </c>
      <c r="N36" s="9">
        <v>50.9798121510428</v>
      </c>
      <c r="O36" s="9">
        <v>204.40019813865101</v>
      </c>
      <c r="P36" s="9">
        <v>576.45092746178102</v>
      </c>
      <c r="Q36" s="9">
        <v>182.362963462756</v>
      </c>
      <c r="R36" s="9">
        <v>1801.9236353840399</v>
      </c>
      <c r="S36" s="9">
        <v>160.468749958861</v>
      </c>
      <c r="T36" s="9">
        <v>1199.9002437075301</v>
      </c>
      <c r="U36" s="9">
        <v>10.0997805852278</v>
      </c>
      <c r="V36" s="9">
        <v>10</v>
      </c>
      <c r="W36" s="9">
        <v>2032.0943395019001</v>
      </c>
      <c r="X36" s="9">
        <v>550.83600857700196</v>
      </c>
      <c r="Y36" s="9">
        <v>1913.4903067392099</v>
      </c>
      <c r="Z36" s="9">
        <v>177.47488243418599</v>
      </c>
      <c r="AA36" s="9">
        <v>10</v>
      </c>
      <c r="AB36" s="9">
        <v>10</v>
      </c>
      <c r="AC36" s="9">
        <v>1702.8519251524001</v>
      </c>
      <c r="AD36" s="9">
        <v>10</v>
      </c>
      <c r="AE36" s="9">
        <v>10</v>
      </c>
      <c r="AF36" s="9">
        <v>10</v>
      </c>
      <c r="AG36" s="9">
        <v>332.241229997755</v>
      </c>
      <c r="AH36" s="9">
        <v>1555.7436798748699</v>
      </c>
      <c r="AI36" s="9">
        <v>321.48082664876898</v>
      </c>
      <c r="AJ36" s="9">
        <v>10</v>
      </c>
      <c r="AK36" s="9">
        <v>1593.8228880342101</v>
      </c>
      <c r="AL36" s="9">
        <v>10</v>
      </c>
      <c r="AM36" s="9">
        <v>2716.3050101542899</v>
      </c>
      <c r="AN36" s="9">
        <v>235.24758246091</v>
      </c>
      <c r="AO36" s="9">
        <v>1270.68721561036</v>
      </c>
      <c r="AP36" s="9">
        <v>170.17839331027201</v>
      </c>
      <c r="AQ36" s="9">
        <v>1399.9622788111301</v>
      </c>
      <c r="AR36" s="9">
        <v>1479.8119727654</v>
      </c>
      <c r="AS36" s="9">
        <v>830.12459245882997</v>
      </c>
      <c r="AT36" s="9">
        <v>464.57413106137898</v>
      </c>
      <c r="AU36" s="9">
        <v>1724.64803742546</v>
      </c>
      <c r="AV36" s="9">
        <v>52.278608544475901</v>
      </c>
      <c r="AW36" s="9">
        <v>668.61660505093801</v>
      </c>
      <c r="AX36" s="9">
        <v>460.44600868894798</v>
      </c>
      <c r="AY36" s="9">
        <v>53.300007296158299</v>
      </c>
      <c r="AZ36" s="9">
        <v>10</v>
      </c>
      <c r="BA36" s="9">
        <v>12.9547117084812</v>
      </c>
      <c r="BB36" s="9">
        <v>202.70858317301801</v>
      </c>
      <c r="BC36" s="9">
        <v>24.323481936480199</v>
      </c>
      <c r="BD36" s="9">
        <v>310.79842253162701</v>
      </c>
      <c r="BE36" s="9">
        <v>375.35842063874298</v>
      </c>
      <c r="BF36" s="9">
        <v>2028.9133007820501</v>
      </c>
      <c r="BG36" s="9">
        <v>10</v>
      </c>
      <c r="BH36" s="9">
        <v>194.043395726743</v>
      </c>
      <c r="BI36" s="9">
        <v>762.84636407475102</v>
      </c>
      <c r="BJ36" s="9">
        <v>287.15229814888698</v>
      </c>
      <c r="BK36" s="9">
        <v>977.04634028924897</v>
      </c>
      <c r="BL36" s="9">
        <v>10</v>
      </c>
      <c r="BM36" s="9">
        <v>279.589318309872</v>
      </c>
    </row>
    <row r="37" spans="1:65" x14ac:dyDescent="0.55000000000000004">
      <c r="A37">
        <v>97.696995832286305</v>
      </c>
      <c r="B37" s="9">
        <v>297243.76339652698</v>
      </c>
      <c r="C37" s="9">
        <v>91393.209912226404</v>
      </c>
      <c r="D37" s="9">
        <v>1153.4967349108699</v>
      </c>
      <c r="E37" s="9">
        <v>10</v>
      </c>
      <c r="F37" s="9">
        <v>9705.9236794730095</v>
      </c>
      <c r="G37" s="9">
        <v>626.89321690177803</v>
      </c>
      <c r="H37" s="9">
        <v>135.101340537997</v>
      </c>
      <c r="I37" s="9">
        <v>493.519358894601</v>
      </c>
      <c r="J37" s="9">
        <v>1934.4606537874299</v>
      </c>
      <c r="K37" s="9">
        <v>629.67274762665897</v>
      </c>
      <c r="L37" s="9">
        <v>189.78995407341699</v>
      </c>
      <c r="M37" s="9">
        <v>759.87706953737404</v>
      </c>
      <c r="N37" s="9">
        <v>50.979834940192198</v>
      </c>
      <c r="O37" s="9">
        <v>204.40018286915199</v>
      </c>
      <c r="P37" s="9">
        <v>576.45091475311301</v>
      </c>
      <c r="Q37" s="9">
        <v>182.36312056446101</v>
      </c>
      <c r="R37" s="9">
        <v>1801.9235402568199</v>
      </c>
      <c r="S37" s="9">
        <v>160.468754570812</v>
      </c>
      <c r="T37" s="9">
        <v>1081.30104798405</v>
      </c>
      <c r="U37" s="9">
        <v>52.118333229843202</v>
      </c>
      <c r="V37" s="9">
        <v>10</v>
      </c>
      <c r="W37" s="9">
        <v>2032.09425622309</v>
      </c>
      <c r="X37" s="9">
        <v>592.85459484733701</v>
      </c>
      <c r="Y37" s="9">
        <v>1871.4718621836901</v>
      </c>
      <c r="Z37" s="9">
        <v>177.474900094444</v>
      </c>
      <c r="AA37" s="9">
        <v>10</v>
      </c>
      <c r="AB37" s="9">
        <v>10</v>
      </c>
      <c r="AC37" s="9">
        <v>1702.8518199570699</v>
      </c>
      <c r="AD37" s="9">
        <v>86.580649841509498</v>
      </c>
      <c r="AE37" s="9">
        <v>10</v>
      </c>
      <c r="AF37" s="9">
        <v>10</v>
      </c>
      <c r="AG37" s="9">
        <v>332.24125728129201</v>
      </c>
      <c r="AH37" s="9">
        <v>1555.7438106346001</v>
      </c>
      <c r="AI37" s="9">
        <v>321.48083146623901</v>
      </c>
      <c r="AJ37" s="9">
        <v>10</v>
      </c>
      <c r="AK37" s="9">
        <v>1593.82289554249</v>
      </c>
      <c r="AL37" s="9">
        <v>10</v>
      </c>
      <c r="AM37" s="9">
        <v>2716.3051771986102</v>
      </c>
      <c r="AN37" s="9">
        <v>235.24756744755001</v>
      </c>
      <c r="AO37" s="9">
        <v>1270.68719665348</v>
      </c>
      <c r="AP37" s="9">
        <v>170.178402335003</v>
      </c>
      <c r="AQ37" s="9">
        <v>1399.9623744773301</v>
      </c>
      <c r="AR37" s="9">
        <v>1479.81206022588</v>
      </c>
      <c r="AS37" s="9">
        <v>830.12460713271696</v>
      </c>
      <c r="AT37" s="9">
        <v>464.57416528812399</v>
      </c>
      <c r="AU37" s="9">
        <v>1724.64791837596</v>
      </c>
      <c r="AV37" s="9">
        <v>52.278582245375802</v>
      </c>
      <c r="AW37" s="9">
        <v>668.61660749867099</v>
      </c>
      <c r="AX37" s="9">
        <v>460.44602314657101</v>
      </c>
      <c r="AY37" s="9">
        <v>53.300007461222698</v>
      </c>
      <c r="AZ37" s="9">
        <v>10</v>
      </c>
      <c r="BA37" s="9">
        <v>12.9547147523084</v>
      </c>
      <c r="BB37" s="9">
        <v>202.70859683985401</v>
      </c>
      <c r="BC37" s="9">
        <v>24.323484899082199</v>
      </c>
      <c r="BD37" s="9">
        <v>310.79842544994301</v>
      </c>
      <c r="BE37" s="9">
        <v>375.35841539031799</v>
      </c>
      <c r="BF37" s="9">
        <v>2028.9133317189901</v>
      </c>
      <c r="BG37" s="9">
        <v>10</v>
      </c>
      <c r="BH37" s="9">
        <v>194.043392474527</v>
      </c>
      <c r="BI37" s="9">
        <v>762.84632182785799</v>
      </c>
      <c r="BJ37" s="9">
        <v>287.15229459320398</v>
      </c>
      <c r="BK37" s="9">
        <v>977.04635672551001</v>
      </c>
      <c r="BL37" s="9">
        <v>10</v>
      </c>
      <c r="BM37" s="9">
        <v>279.58932840487802</v>
      </c>
    </row>
    <row r="38" spans="1:65" x14ac:dyDescent="0.55000000000000004">
      <c r="A38">
        <v>97.696995832286305</v>
      </c>
      <c r="B38" s="9">
        <v>297243.76509028103</v>
      </c>
      <c r="C38" s="9">
        <v>91393.209757374105</v>
      </c>
      <c r="D38" s="9">
        <v>1153.4967313987399</v>
      </c>
      <c r="E38" s="9">
        <v>10</v>
      </c>
      <c r="F38" s="9">
        <v>9705.9244661613193</v>
      </c>
      <c r="G38" s="9">
        <v>626.89328099844602</v>
      </c>
      <c r="H38" s="9">
        <v>135.10132340550399</v>
      </c>
      <c r="I38" s="9">
        <v>493.519392554538</v>
      </c>
      <c r="J38" s="9">
        <v>1934.46053699403</v>
      </c>
      <c r="K38" s="9">
        <v>629.67277860624802</v>
      </c>
      <c r="L38" s="9">
        <v>189.789933019865</v>
      </c>
      <c r="M38" s="9">
        <v>759.87718191081399</v>
      </c>
      <c r="N38" s="9">
        <v>50.9798197698343</v>
      </c>
      <c r="O38" s="9">
        <v>204.40017242629401</v>
      </c>
      <c r="P38" s="9">
        <v>576.45093798840605</v>
      </c>
      <c r="Q38" s="9">
        <v>182.36297551598199</v>
      </c>
      <c r="R38" s="9">
        <v>1801.92366271735</v>
      </c>
      <c r="S38" s="9">
        <v>160.468750918468</v>
      </c>
      <c r="T38" s="9">
        <v>245.734529590389</v>
      </c>
      <c r="U38" s="9">
        <v>10.0000565250867</v>
      </c>
      <c r="V38" s="9">
        <v>10</v>
      </c>
      <c r="W38" s="9">
        <v>2032.09425338387</v>
      </c>
      <c r="X38" s="9">
        <v>825.04511155993305</v>
      </c>
      <c r="Y38" s="9">
        <v>1639.2810179626699</v>
      </c>
      <c r="Z38" s="9">
        <v>177.47490906783401</v>
      </c>
      <c r="AA38" s="9">
        <v>10</v>
      </c>
      <c r="AB38" s="9">
        <v>10</v>
      </c>
      <c r="AC38" s="9">
        <v>1702.8522452782299</v>
      </c>
      <c r="AD38" s="9">
        <v>689.95637508942298</v>
      </c>
      <c r="AE38" s="9">
        <v>284.30904015224303</v>
      </c>
      <c r="AF38" s="9">
        <v>10</v>
      </c>
      <c r="AG38" s="9">
        <v>332.241303095148</v>
      </c>
      <c r="AH38" s="9">
        <v>1555.7437082338599</v>
      </c>
      <c r="AI38" s="9">
        <v>321.48083974851698</v>
      </c>
      <c r="AJ38" s="9">
        <v>10</v>
      </c>
      <c r="AK38" s="9">
        <v>1593.82283867261</v>
      </c>
      <c r="AL38" s="9">
        <v>10</v>
      </c>
      <c r="AM38" s="9">
        <v>2716.3051117566802</v>
      </c>
      <c r="AN38" s="9">
        <v>235.24753444371601</v>
      </c>
      <c r="AO38" s="9">
        <v>1270.68726108749</v>
      </c>
      <c r="AP38" s="9">
        <v>170.17838669974799</v>
      </c>
      <c r="AQ38" s="9">
        <v>1399.9625612591301</v>
      </c>
      <c r="AR38" s="9">
        <v>1479.8121737941201</v>
      </c>
      <c r="AS38" s="9">
        <v>830.12462209649004</v>
      </c>
      <c r="AT38" s="9">
        <v>464.57413012517299</v>
      </c>
      <c r="AU38" s="9">
        <v>1724.64797802678</v>
      </c>
      <c r="AV38" s="9">
        <v>52.278537583717103</v>
      </c>
      <c r="AW38" s="9">
        <v>668.61663609588595</v>
      </c>
      <c r="AX38" s="9">
        <v>460.44602147270399</v>
      </c>
      <c r="AY38" s="9">
        <v>53.300016578588199</v>
      </c>
      <c r="AZ38" s="9">
        <v>10</v>
      </c>
      <c r="BA38" s="9">
        <v>12.9547068966554</v>
      </c>
      <c r="BB38" s="9">
        <v>202.70861223177599</v>
      </c>
      <c r="BC38" s="9">
        <v>24.323483738603201</v>
      </c>
      <c r="BD38" s="9">
        <v>310.798482557402</v>
      </c>
      <c r="BE38" s="9">
        <v>375.35841932341299</v>
      </c>
      <c r="BF38" s="9">
        <v>2028.91330082066</v>
      </c>
      <c r="BG38" s="9">
        <v>10</v>
      </c>
      <c r="BH38" s="9">
        <v>194.04338246910399</v>
      </c>
      <c r="BI38" s="9">
        <v>762.84637005164302</v>
      </c>
      <c r="BJ38" s="9">
        <v>287.152302361777</v>
      </c>
      <c r="BK38" s="9">
        <v>977.04631594607804</v>
      </c>
      <c r="BL38" s="9">
        <v>10</v>
      </c>
      <c r="BM38" s="9">
        <v>279.58933093016299</v>
      </c>
    </row>
    <row r="39" spans="1:65" x14ac:dyDescent="0.55000000000000004">
      <c r="A39">
        <v>97.696995832286305</v>
      </c>
      <c r="B39" s="9">
        <v>297243.76854302798</v>
      </c>
      <c r="C39" s="9">
        <v>91393.209934030005</v>
      </c>
      <c r="D39" s="9">
        <v>1153.4967268246101</v>
      </c>
      <c r="E39" s="9">
        <v>10</v>
      </c>
      <c r="F39" s="9">
        <v>9705.9243237707506</v>
      </c>
      <c r="G39" s="9">
        <v>626.893256697163</v>
      </c>
      <c r="H39" s="9">
        <v>135.101330796768</v>
      </c>
      <c r="I39" s="9">
        <v>493.51944373426198</v>
      </c>
      <c r="J39" s="9">
        <v>1934.4605284336801</v>
      </c>
      <c r="K39" s="9">
        <v>629.672794795605</v>
      </c>
      <c r="L39" s="9">
        <v>189.789921332962</v>
      </c>
      <c r="M39" s="9">
        <v>759.87711640668999</v>
      </c>
      <c r="N39" s="9">
        <v>50.979813826193499</v>
      </c>
      <c r="O39" s="9">
        <v>204.40017810467199</v>
      </c>
      <c r="P39" s="9">
        <v>576.45092374209401</v>
      </c>
      <c r="Q39" s="9">
        <v>182.36280019251799</v>
      </c>
      <c r="R39" s="9">
        <v>1801.9235460648099</v>
      </c>
      <c r="S39" s="9">
        <v>160.468750556868</v>
      </c>
      <c r="T39" s="9">
        <v>542.46369261022005</v>
      </c>
      <c r="U39" s="9">
        <v>632.38817937990996</v>
      </c>
      <c r="V39" s="9">
        <v>10</v>
      </c>
      <c r="W39" s="9">
        <v>2032.0943805956699</v>
      </c>
      <c r="X39" s="9">
        <v>1173.1246322072</v>
      </c>
      <c r="Y39" s="9">
        <v>1291.20199252007</v>
      </c>
      <c r="Z39" s="9">
        <v>177.47488049999899</v>
      </c>
      <c r="AA39" s="9">
        <v>45.148127479500502</v>
      </c>
      <c r="AB39" s="9">
        <v>10</v>
      </c>
      <c r="AC39" s="9">
        <v>1702.8519532987</v>
      </c>
      <c r="AD39" s="9">
        <v>10</v>
      </c>
      <c r="AE39" s="9">
        <v>10</v>
      </c>
      <c r="AF39" s="9">
        <v>10</v>
      </c>
      <c r="AG39" s="9">
        <v>332.24114059543899</v>
      </c>
      <c r="AH39" s="9">
        <v>1555.7436868894499</v>
      </c>
      <c r="AI39" s="9">
        <v>321.48082263817503</v>
      </c>
      <c r="AJ39" s="9">
        <v>10</v>
      </c>
      <c r="AK39" s="9">
        <v>1593.8227923350701</v>
      </c>
      <c r="AL39" s="9">
        <v>10</v>
      </c>
      <c r="AM39" s="9">
        <v>2716.3050344253302</v>
      </c>
      <c r="AN39" s="9">
        <v>235.24754775273999</v>
      </c>
      <c r="AO39" s="9">
        <v>1270.6872549668899</v>
      </c>
      <c r="AP39" s="9">
        <v>170.17837227001201</v>
      </c>
      <c r="AQ39" s="9">
        <v>1399.9625406463899</v>
      </c>
      <c r="AR39" s="9">
        <v>1479.8121447946901</v>
      </c>
      <c r="AS39" s="9">
        <v>830.12461093680702</v>
      </c>
      <c r="AT39" s="9">
        <v>464.57415751382399</v>
      </c>
      <c r="AU39" s="9">
        <v>1724.6478945317499</v>
      </c>
      <c r="AV39" s="9">
        <v>52.2785854716508</v>
      </c>
      <c r="AW39" s="9">
        <v>668.61667375310901</v>
      </c>
      <c r="AX39" s="9">
        <v>460.44598825856099</v>
      </c>
      <c r="AY39" s="9">
        <v>53.300010614084997</v>
      </c>
      <c r="AZ39" s="9">
        <v>10</v>
      </c>
      <c r="BA39" s="9">
        <v>12.954702868808701</v>
      </c>
      <c r="BB39" s="9">
        <v>202.70858892567099</v>
      </c>
      <c r="BC39" s="9">
        <v>24.323486816563399</v>
      </c>
      <c r="BD39" s="9">
        <v>310.79838509759998</v>
      </c>
      <c r="BE39" s="9">
        <v>375.35841115773098</v>
      </c>
      <c r="BF39" s="9">
        <v>2028.91334136161</v>
      </c>
      <c r="BG39" s="9">
        <v>10</v>
      </c>
      <c r="BH39" s="9">
        <v>194.043373367313</v>
      </c>
      <c r="BI39" s="9">
        <v>762.84632541998894</v>
      </c>
      <c r="BJ39" s="9">
        <v>287.15231905525297</v>
      </c>
      <c r="BK39" s="9">
        <v>977.04647956992699</v>
      </c>
      <c r="BL39" s="9">
        <v>10</v>
      </c>
      <c r="BM39" s="9">
        <v>279.58932520176501</v>
      </c>
    </row>
    <row r="40" spans="1:65" x14ac:dyDescent="0.55000000000000004">
      <c r="A40">
        <v>97.696995832286305</v>
      </c>
      <c r="B40" s="9">
        <v>297243.76287865097</v>
      </c>
      <c r="C40" s="9">
        <v>91393.212235950603</v>
      </c>
      <c r="D40" s="9">
        <v>1153.49672594959</v>
      </c>
      <c r="E40" s="9">
        <v>10</v>
      </c>
      <c r="F40" s="9">
        <v>9705.9238487607199</v>
      </c>
      <c r="G40" s="9">
        <v>626.89325940406195</v>
      </c>
      <c r="H40" s="9">
        <v>135.101314587573</v>
      </c>
      <c r="I40" s="9">
        <v>493.51938036162198</v>
      </c>
      <c r="J40" s="9">
        <v>1934.46051283204</v>
      </c>
      <c r="K40" s="9">
        <v>629.67278406355297</v>
      </c>
      <c r="L40" s="9">
        <v>189.78992956613601</v>
      </c>
      <c r="M40" s="9">
        <v>759.87713343862401</v>
      </c>
      <c r="N40" s="9">
        <v>50.979825718561301</v>
      </c>
      <c r="O40" s="9">
        <v>204.400161752011</v>
      </c>
      <c r="P40" s="9">
        <v>576.45093594668401</v>
      </c>
      <c r="Q40" s="9">
        <v>182.36287220100601</v>
      </c>
      <c r="R40" s="9">
        <v>1801.9236115306201</v>
      </c>
      <c r="S40" s="9">
        <v>160.46874456210099</v>
      </c>
      <c r="T40" s="9">
        <v>1199.9472884778399</v>
      </c>
      <c r="U40" s="9">
        <v>10.000023282831499</v>
      </c>
      <c r="V40" s="9">
        <v>10</v>
      </c>
      <c r="W40" s="9">
        <v>2032.0943649578801</v>
      </c>
      <c r="X40" s="9">
        <v>550.73653744869796</v>
      </c>
      <c r="Y40" s="9">
        <v>1913.5898719536799</v>
      </c>
      <c r="Z40" s="9">
        <v>177.47491994578399</v>
      </c>
      <c r="AA40" s="9">
        <v>10</v>
      </c>
      <c r="AB40" s="9">
        <v>10</v>
      </c>
      <c r="AC40" s="9">
        <v>1702.85165149007</v>
      </c>
      <c r="AD40" s="9">
        <v>10.052720881522699</v>
      </c>
      <c r="AE40" s="9">
        <v>10</v>
      </c>
      <c r="AF40" s="9">
        <v>10</v>
      </c>
      <c r="AG40" s="9">
        <v>332.24128249517298</v>
      </c>
      <c r="AH40" s="9">
        <v>1555.74368851036</v>
      </c>
      <c r="AI40" s="9">
        <v>321.48083775761103</v>
      </c>
      <c r="AJ40" s="9">
        <v>10</v>
      </c>
      <c r="AK40" s="9">
        <v>1593.82286504491</v>
      </c>
      <c r="AL40" s="9">
        <v>10</v>
      </c>
      <c r="AM40" s="9">
        <v>2716.3050188406901</v>
      </c>
      <c r="AN40" s="9">
        <v>235.24752721846599</v>
      </c>
      <c r="AO40" s="9">
        <v>1270.6872354207601</v>
      </c>
      <c r="AP40" s="9">
        <v>170.178385022349</v>
      </c>
      <c r="AQ40" s="9">
        <v>1399.9623278347501</v>
      </c>
      <c r="AR40" s="9">
        <v>1479.8120969373001</v>
      </c>
      <c r="AS40" s="9">
        <v>830.124615843833</v>
      </c>
      <c r="AT40" s="9">
        <v>464.57414735645</v>
      </c>
      <c r="AU40" s="9">
        <v>1724.64790688116</v>
      </c>
      <c r="AV40" s="9">
        <v>52.278561001146898</v>
      </c>
      <c r="AW40" s="9">
        <v>668.61661866959003</v>
      </c>
      <c r="AX40" s="9">
        <v>460.44600911429399</v>
      </c>
      <c r="AY40" s="9">
        <v>53.300015886290602</v>
      </c>
      <c r="AZ40" s="9">
        <v>10</v>
      </c>
      <c r="BA40" s="9">
        <v>12.954721495626799</v>
      </c>
      <c r="BB40" s="9">
        <v>202.70861726719701</v>
      </c>
      <c r="BC40" s="9">
        <v>24.323479889447398</v>
      </c>
      <c r="BD40" s="9">
        <v>310.79840784277201</v>
      </c>
      <c r="BE40" s="9">
        <v>375.35842128709601</v>
      </c>
      <c r="BF40" s="9">
        <v>2028.91331642403</v>
      </c>
      <c r="BG40" s="9">
        <v>10</v>
      </c>
      <c r="BH40" s="9">
        <v>194.043359652124</v>
      </c>
      <c r="BI40" s="9">
        <v>762.84637948379202</v>
      </c>
      <c r="BJ40" s="9">
        <v>287.15231363717498</v>
      </c>
      <c r="BK40" s="9">
        <v>977.046367776583</v>
      </c>
      <c r="BL40" s="9">
        <v>10</v>
      </c>
      <c r="BM40" s="9">
        <v>279.58932174817801</v>
      </c>
    </row>
    <row r="41" spans="1:65" x14ac:dyDescent="0.55000000000000004">
      <c r="A41">
        <v>97.696995832286305</v>
      </c>
      <c r="B41" s="9">
        <v>297243.76846538199</v>
      </c>
      <c r="C41" s="9">
        <v>91393.208262170403</v>
      </c>
      <c r="D41" s="9">
        <v>1153.4967217830699</v>
      </c>
      <c r="E41" s="9">
        <v>10</v>
      </c>
      <c r="F41" s="9">
        <v>9705.9242282792802</v>
      </c>
      <c r="G41" s="9">
        <v>626.89324938004495</v>
      </c>
      <c r="H41" s="9">
        <v>135.10134534107399</v>
      </c>
      <c r="I41" s="9">
        <v>493.51936394125198</v>
      </c>
      <c r="J41" s="9">
        <v>1934.46046374458</v>
      </c>
      <c r="K41" s="9">
        <v>629.672885127482</v>
      </c>
      <c r="L41" s="9">
        <v>189.78992056560401</v>
      </c>
      <c r="M41" s="9">
        <v>759.877163300034</v>
      </c>
      <c r="N41" s="9">
        <v>50.979807268004699</v>
      </c>
      <c r="O41" s="9">
        <v>204.400194431556</v>
      </c>
      <c r="P41" s="9">
        <v>576.45092175288005</v>
      </c>
      <c r="Q41" s="9">
        <v>182.362900443071</v>
      </c>
      <c r="R41" s="9">
        <v>1801.9235577116599</v>
      </c>
      <c r="S41" s="9">
        <v>160.468750949813</v>
      </c>
      <c r="T41" s="9">
        <v>513.152452618604</v>
      </c>
      <c r="U41" s="9">
        <v>352.125905137855</v>
      </c>
      <c r="V41" s="9">
        <v>10</v>
      </c>
      <c r="W41" s="9">
        <v>2032.0943429286999</v>
      </c>
      <c r="X41" s="9">
        <v>892.86191437795799</v>
      </c>
      <c r="Y41" s="9">
        <v>1571.4642832613999</v>
      </c>
      <c r="Z41" s="9">
        <v>177.47483403202699</v>
      </c>
      <c r="AA41" s="9">
        <v>10</v>
      </c>
      <c r="AB41" s="9">
        <v>10</v>
      </c>
      <c r="AC41" s="9">
        <v>1702.85202949678</v>
      </c>
      <c r="AD41" s="9">
        <v>354.72168368594799</v>
      </c>
      <c r="AE41" s="9">
        <v>10</v>
      </c>
      <c r="AF41" s="9">
        <v>10</v>
      </c>
      <c r="AG41" s="9">
        <v>332.24134772762397</v>
      </c>
      <c r="AH41" s="9">
        <v>1555.7436826432299</v>
      </c>
      <c r="AI41" s="9">
        <v>321.48082101601898</v>
      </c>
      <c r="AJ41" s="9">
        <v>10</v>
      </c>
      <c r="AK41" s="9">
        <v>1593.8228605583599</v>
      </c>
      <c r="AL41" s="9">
        <v>10</v>
      </c>
      <c r="AM41" s="9">
        <v>2716.3050691476801</v>
      </c>
      <c r="AN41" s="9">
        <v>235.24755843241601</v>
      </c>
      <c r="AO41" s="9">
        <v>1270.6872766205699</v>
      </c>
      <c r="AP41" s="9">
        <v>170.17838220869299</v>
      </c>
      <c r="AQ41" s="9">
        <v>1399.96246181943</v>
      </c>
      <c r="AR41" s="9">
        <v>1479.8121793861901</v>
      </c>
      <c r="AS41" s="9">
        <v>830.12461523104696</v>
      </c>
      <c r="AT41" s="9">
        <v>464.574169454291</v>
      </c>
      <c r="AU41" s="9">
        <v>1724.64792186</v>
      </c>
      <c r="AV41" s="9">
        <v>52.278614761052303</v>
      </c>
      <c r="AW41" s="9">
        <v>668.61658387787702</v>
      </c>
      <c r="AX41" s="9">
        <v>460.44600293422099</v>
      </c>
      <c r="AY41" s="9">
        <v>53.299986312689697</v>
      </c>
      <c r="AZ41" s="9">
        <v>10</v>
      </c>
      <c r="BA41" s="9">
        <v>12.954706448389301</v>
      </c>
      <c r="BB41" s="9">
        <v>202.708577529173</v>
      </c>
      <c r="BC41" s="9">
        <v>24.323486330732901</v>
      </c>
      <c r="BD41" s="9">
        <v>310.79844534628802</v>
      </c>
      <c r="BE41" s="9">
        <v>375.35843759394697</v>
      </c>
      <c r="BF41" s="9">
        <v>2028.91329122465</v>
      </c>
      <c r="BG41" s="9">
        <v>10</v>
      </c>
      <c r="BH41" s="9">
        <v>194.043377184706</v>
      </c>
      <c r="BI41" s="9">
        <v>762.84637780682203</v>
      </c>
      <c r="BJ41" s="9">
        <v>287.15228711972998</v>
      </c>
      <c r="BK41" s="9">
        <v>977.04630428173505</v>
      </c>
      <c r="BL41" s="9">
        <v>10</v>
      </c>
      <c r="BM41" s="9">
        <v>279.58931556673798</v>
      </c>
    </row>
    <row r="42" spans="1:65" x14ac:dyDescent="0.55000000000000004">
      <c r="A42">
        <v>97.696995832286305</v>
      </c>
      <c r="B42" s="9">
        <v>297243.76548837399</v>
      </c>
      <c r="C42" s="9">
        <v>91393.211369804107</v>
      </c>
      <c r="D42" s="9">
        <v>1153.49673406947</v>
      </c>
      <c r="E42" s="9">
        <v>10</v>
      </c>
      <c r="F42" s="9">
        <v>9705.9236730238208</v>
      </c>
      <c r="G42" s="9">
        <v>626.89324967498396</v>
      </c>
      <c r="H42" s="9">
        <v>135.10134824397699</v>
      </c>
      <c r="I42" s="9">
        <v>493.51943472889502</v>
      </c>
      <c r="J42" s="9">
        <v>1934.46056394987</v>
      </c>
      <c r="K42" s="9">
        <v>629.67283149474895</v>
      </c>
      <c r="L42" s="9">
        <v>189.78991617873899</v>
      </c>
      <c r="M42" s="9">
        <v>759.87703943553299</v>
      </c>
      <c r="N42" s="9">
        <v>50.979812970558598</v>
      </c>
      <c r="O42" s="9">
        <v>204.40020921338399</v>
      </c>
      <c r="P42" s="9">
        <v>576.45093421186095</v>
      </c>
      <c r="Q42" s="9">
        <v>182.36270461362199</v>
      </c>
      <c r="R42" s="9">
        <v>1801.9235550362901</v>
      </c>
      <c r="S42" s="9">
        <v>160.46876283082401</v>
      </c>
      <c r="T42" s="9">
        <v>1058.6073915608799</v>
      </c>
      <c r="U42" s="9">
        <v>151.39263381284701</v>
      </c>
      <c r="V42" s="9">
        <v>10</v>
      </c>
      <c r="W42" s="9">
        <v>2032.09433337428</v>
      </c>
      <c r="X42" s="9">
        <v>692.12943518161603</v>
      </c>
      <c r="Y42" s="9">
        <v>1772.1974338587299</v>
      </c>
      <c r="Z42" s="9">
        <v>177.47489032099301</v>
      </c>
      <c r="AA42" s="9">
        <v>10</v>
      </c>
      <c r="AB42" s="9">
        <v>10</v>
      </c>
      <c r="AC42" s="9">
        <v>1702.8514844055501</v>
      </c>
      <c r="AD42" s="9">
        <v>10</v>
      </c>
      <c r="AE42" s="9">
        <v>10</v>
      </c>
      <c r="AF42" s="9">
        <v>10</v>
      </c>
      <c r="AG42" s="9">
        <v>332.241472303953</v>
      </c>
      <c r="AH42" s="9">
        <v>1555.74369595691</v>
      </c>
      <c r="AI42" s="9">
        <v>321.48083426952797</v>
      </c>
      <c r="AJ42" s="9">
        <v>10</v>
      </c>
      <c r="AK42" s="9">
        <v>1593.8228641863</v>
      </c>
      <c r="AL42" s="9">
        <v>10</v>
      </c>
      <c r="AM42" s="9">
        <v>2716.3050873802899</v>
      </c>
      <c r="AN42" s="9">
        <v>235.24759614202699</v>
      </c>
      <c r="AO42" s="9">
        <v>1270.6872305781501</v>
      </c>
      <c r="AP42" s="9">
        <v>170.17837834745299</v>
      </c>
      <c r="AQ42" s="9">
        <v>1399.96242154232</v>
      </c>
      <c r="AR42" s="9">
        <v>1479.81208691043</v>
      </c>
      <c r="AS42" s="9">
        <v>830.12461734245403</v>
      </c>
      <c r="AT42" s="9">
        <v>464.57416249886597</v>
      </c>
      <c r="AU42" s="9">
        <v>1724.64789948215</v>
      </c>
      <c r="AV42" s="9">
        <v>52.278594903679299</v>
      </c>
      <c r="AW42" s="9">
        <v>668.61663196906295</v>
      </c>
      <c r="AX42" s="9">
        <v>460.44602102377797</v>
      </c>
      <c r="AY42" s="9">
        <v>53.300006245569101</v>
      </c>
      <c r="AZ42" s="9">
        <v>10</v>
      </c>
      <c r="BA42" s="9">
        <v>12.954705667778301</v>
      </c>
      <c r="BB42" s="9">
        <v>202.708592340297</v>
      </c>
      <c r="BC42" s="9">
        <v>24.323486537861001</v>
      </c>
      <c r="BD42" s="9">
        <v>310.79849637788402</v>
      </c>
      <c r="BE42" s="9">
        <v>375.358426948116</v>
      </c>
      <c r="BF42" s="9">
        <v>2028.9132915933001</v>
      </c>
      <c r="BG42" s="9">
        <v>10</v>
      </c>
      <c r="BH42" s="9">
        <v>194.04339236782599</v>
      </c>
      <c r="BI42" s="9">
        <v>762.84636601413195</v>
      </c>
      <c r="BJ42" s="9">
        <v>287.15228331257799</v>
      </c>
      <c r="BK42" s="9">
        <v>977.04627707522104</v>
      </c>
      <c r="BL42" s="9">
        <v>10</v>
      </c>
      <c r="BM42" s="9">
        <v>279.58931849795999</v>
      </c>
    </row>
    <row r="43" spans="1:65" x14ac:dyDescent="0.55000000000000004">
      <c r="A43">
        <v>97.696995832286305</v>
      </c>
      <c r="B43" s="9">
        <v>297243.76632343599</v>
      </c>
      <c r="C43" s="9">
        <v>91393.208620820806</v>
      </c>
      <c r="D43" s="9">
        <v>1153.49671853412</v>
      </c>
      <c r="E43" s="9">
        <v>10</v>
      </c>
      <c r="F43" s="9">
        <v>9705.9247351439808</v>
      </c>
      <c r="G43" s="9">
        <v>626.89322951068903</v>
      </c>
      <c r="H43" s="9">
        <v>135.101337183498</v>
      </c>
      <c r="I43" s="9">
        <v>493.519401890045</v>
      </c>
      <c r="J43" s="9">
        <v>1934.46059424395</v>
      </c>
      <c r="K43" s="9">
        <v>629.67280082782997</v>
      </c>
      <c r="L43" s="9">
        <v>189.789920949688</v>
      </c>
      <c r="M43" s="9">
        <v>759.87709369892605</v>
      </c>
      <c r="N43" s="9">
        <v>50.979810513929401</v>
      </c>
      <c r="O43" s="9">
        <v>204.40021057235799</v>
      </c>
      <c r="P43" s="9">
        <v>576.45091581658198</v>
      </c>
      <c r="Q43" s="9">
        <v>182.36282762787999</v>
      </c>
      <c r="R43" s="9">
        <v>1801.92357660477</v>
      </c>
      <c r="S43" s="9">
        <v>160.46875608884301</v>
      </c>
      <c r="T43" s="9">
        <v>53.876357616915897</v>
      </c>
      <c r="U43" s="9">
        <v>10.9672720881562</v>
      </c>
      <c r="V43" s="9">
        <v>10</v>
      </c>
      <c r="W43" s="9">
        <v>2032.0942986952</v>
      </c>
      <c r="X43" s="9">
        <v>551.70370182816305</v>
      </c>
      <c r="Y43" s="9">
        <v>1912.62278997616</v>
      </c>
      <c r="Z43" s="9">
        <v>177.47491310043799</v>
      </c>
      <c r="AA43" s="9">
        <v>12.242901492647301</v>
      </c>
      <c r="AB43" s="9">
        <v>10</v>
      </c>
      <c r="AC43" s="9">
        <v>1702.85172452712</v>
      </c>
      <c r="AD43" s="9">
        <v>1152.9134853785599</v>
      </c>
      <c r="AE43" s="9">
        <v>10</v>
      </c>
      <c r="AF43" s="9">
        <v>10</v>
      </c>
      <c r="AG43" s="9">
        <v>332.241323497986</v>
      </c>
      <c r="AH43" s="9">
        <v>1555.74355523196</v>
      </c>
      <c r="AI43" s="9">
        <v>321.480822513617</v>
      </c>
      <c r="AJ43" s="9">
        <v>10</v>
      </c>
      <c r="AK43" s="9">
        <v>1593.8228733496501</v>
      </c>
      <c r="AL43" s="9">
        <v>10</v>
      </c>
      <c r="AM43" s="9">
        <v>2716.3050093638099</v>
      </c>
      <c r="AN43" s="9">
        <v>235.247614924949</v>
      </c>
      <c r="AO43" s="9">
        <v>1270.6872373476499</v>
      </c>
      <c r="AP43" s="9">
        <v>170.17838895775901</v>
      </c>
      <c r="AQ43" s="9">
        <v>1399.9624712068901</v>
      </c>
      <c r="AR43" s="9">
        <v>1479.81211566346</v>
      </c>
      <c r="AS43" s="9">
        <v>830.12460786869303</v>
      </c>
      <c r="AT43" s="9">
        <v>464.57411683569899</v>
      </c>
      <c r="AU43" s="9">
        <v>1724.6479077838701</v>
      </c>
      <c r="AV43" s="9">
        <v>52.2785832220477</v>
      </c>
      <c r="AW43" s="9">
        <v>668.61655223774301</v>
      </c>
      <c r="AX43" s="9">
        <v>460.44601334347999</v>
      </c>
      <c r="AY43" s="9">
        <v>53.3000161141725</v>
      </c>
      <c r="AZ43" s="9">
        <v>10</v>
      </c>
      <c r="BA43" s="9">
        <v>12.954717562909901</v>
      </c>
      <c r="BB43" s="9">
        <v>202.70860479225499</v>
      </c>
      <c r="BC43" s="9">
        <v>24.323482916909001</v>
      </c>
      <c r="BD43" s="9">
        <v>310.79850402609799</v>
      </c>
      <c r="BE43" s="9">
        <v>375.35844743694599</v>
      </c>
      <c r="BF43" s="9">
        <v>2028.9132456114801</v>
      </c>
      <c r="BG43" s="9">
        <v>10</v>
      </c>
      <c r="BH43" s="9">
        <v>194.043397911781</v>
      </c>
      <c r="BI43" s="9">
        <v>762.84632682840902</v>
      </c>
      <c r="BJ43" s="9">
        <v>287.152281759723</v>
      </c>
      <c r="BK43" s="9">
        <v>977.04640044120003</v>
      </c>
      <c r="BL43" s="9">
        <v>10</v>
      </c>
      <c r="BM43" s="9">
        <v>279.58932890064801</v>
      </c>
    </row>
    <row r="44" spans="1:65" x14ac:dyDescent="0.55000000000000004">
      <c r="A44">
        <v>97.696995832286305</v>
      </c>
      <c r="B44" s="9">
        <v>297243.768853341</v>
      </c>
      <c r="C44" s="9">
        <v>91393.210388031497</v>
      </c>
      <c r="D44" s="9">
        <v>1153.4967051375399</v>
      </c>
      <c r="E44" s="9">
        <v>10</v>
      </c>
      <c r="F44" s="9">
        <v>9705.9239817649905</v>
      </c>
      <c r="G44" s="9">
        <v>626.89327139995396</v>
      </c>
      <c r="H44" s="9">
        <v>135.10134508552201</v>
      </c>
      <c r="I44" s="9">
        <v>493.51942634970999</v>
      </c>
      <c r="J44" s="9">
        <v>1934.4604933118701</v>
      </c>
      <c r="K44" s="9">
        <v>629.67275770638798</v>
      </c>
      <c r="L44" s="9">
        <v>189.78993051526999</v>
      </c>
      <c r="M44" s="9">
        <v>759.877072384857</v>
      </c>
      <c r="N44" s="9">
        <v>50.979812084383198</v>
      </c>
      <c r="O44" s="9">
        <v>204.400180233139</v>
      </c>
      <c r="P44" s="9">
        <v>576.45092605205605</v>
      </c>
      <c r="Q44" s="9">
        <v>182.36277773752599</v>
      </c>
      <c r="R44" s="9">
        <v>1801.9236127320301</v>
      </c>
      <c r="S44" s="9">
        <v>160.468750586738</v>
      </c>
      <c r="T44" s="9">
        <v>802.73354830815299</v>
      </c>
      <c r="U44" s="9">
        <v>76.249930954589502</v>
      </c>
      <c r="V44" s="9">
        <v>10</v>
      </c>
      <c r="W44" s="9">
        <v>2032.09429929823</v>
      </c>
      <c r="X44" s="9">
        <v>948.00261316233104</v>
      </c>
      <c r="Y44" s="9">
        <v>1516.3235347031</v>
      </c>
      <c r="Z44" s="9">
        <v>177.474899854483</v>
      </c>
      <c r="AA44" s="9">
        <v>10</v>
      </c>
      <c r="AB44" s="9">
        <v>341.01655999174602</v>
      </c>
      <c r="AC44" s="9">
        <v>1702.85199572435</v>
      </c>
      <c r="AD44" s="9">
        <v>10</v>
      </c>
      <c r="AE44" s="9">
        <v>10</v>
      </c>
      <c r="AF44" s="9">
        <v>10</v>
      </c>
      <c r="AG44" s="9">
        <v>332.24104839666199</v>
      </c>
      <c r="AH44" s="9">
        <v>1555.7437836623801</v>
      </c>
      <c r="AI44" s="9">
        <v>321.48084231914999</v>
      </c>
      <c r="AJ44" s="9">
        <v>10</v>
      </c>
      <c r="AK44" s="9">
        <v>1593.8228715023199</v>
      </c>
      <c r="AL44" s="9">
        <v>10</v>
      </c>
      <c r="AM44" s="9">
        <v>2716.3049561626999</v>
      </c>
      <c r="AN44" s="9">
        <v>235.24755207194801</v>
      </c>
      <c r="AO44" s="9">
        <v>1270.68717872141</v>
      </c>
      <c r="AP44" s="9">
        <v>170.178378947341</v>
      </c>
      <c r="AQ44" s="9">
        <v>1399.96250941327</v>
      </c>
      <c r="AR44" s="9">
        <v>1479.81213472998</v>
      </c>
      <c r="AS44" s="9">
        <v>830.12460548219804</v>
      </c>
      <c r="AT44" s="9">
        <v>464.57417305955801</v>
      </c>
      <c r="AU44" s="9">
        <v>1724.6480844965299</v>
      </c>
      <c r="AV44" s="9">
        <v>52.278586790342999</v>
      </c>
      <c r="AW44" s="9">
        <v>668.61663839256505</v>
      </c>
      <c r="AX44" s="9">
        <v>460.44599328120597</v>
      </c>
      <c r="AY44" s="9">
        <v>53.300009294094302</v>
      </c>
      <c r="AZ44" s="9">
        <v>10</v>
      </c>
      <c r="BA44" s="9">
        <v>12.9547100603824</v>
      </c>
      <c r="BB44" s="9">
        <v>202.708607624546</v>
      </c>
      <c r="BC44" s="9">
        <v>24.323487914497601</v>
      </c>
      <c r="BD44" s="9">
        <v>310.79842723307701</v>
      </c>
      <c r="BE44" s="9">
        <v>375.35843808023702</v>
      </c>
      <c r="BF44" s="9">
        <v>2028.9132888891399</v>
      </c>
      <c r="BG44" s="9">
        <v>10</v>
      </c>
      <c r="BH44" s="9">
        <v>194.04339385171201</v>
      </c>
      <c r="BI44" s="9">
        <v>762.84631865302504</v>
      </c>
      <c r="BJ44" s="9">
        <v>287.15231840296099</v>
      </c>
      <c r="BK44" s="9">
        <v>977.04642120630501</v>
      </c>
      <c r="BL44" s="9">
        <v>10</v>
      </c>
      <c r="BM44" s="9">
        <v>279.58933623058903</v>
      </c>
    </row>
    <row r="45" spans="1:65" x14ac:dyDescent="0.55000000000000004">
      <c r="A45">
        <v>97.696995832286305</v>
      </c>
      <c r="B45" s="9">
        <v>297243.76956758503</v>
      </c>
      <c r="C45" s="9">
        <v>91393.210245238093</v>
      </c>
      <c r="D45" s="9">
        <v>1153.49672056501</v>
      </c>
      <c r="E45" s="9">
        <v>10</v>
      </c>
      <c r="F45" s="9">
        <v>9705.9244092427998</v>
      </c>
      <c r="G45" s="9">
        <v>626.89326000374194</v>
      </c>
      <c r="H45" s="9">
        <v>135.10134525324199</v>
      </c>
      <c r="I45" s="9">
        <v>493.519461131269</v>
      </c>
      <c r="J45" s="9">
        <v>1934.46069400529</v>
      </c>
      <c r="K45" s="9">
        <v>629.67277792607899</v>
      </c>
      <c r="L45" s="9">
        <v>189.78994774610101</v>
      </c>
      <c r="M45" s="9">
        <v>759.87712256479301</v>
      </c>
      <c r="N45" s="9">
        <v>50.979827534884897</v>
      </c>
      <c r="O45" s="9">
        <v>204.40016403711101</v>
      </c>
      <c r="P45" s="9">
        <v>576.45095568829095</v>
      </c>
      <c r="Q45" s="9">
        <v>182.362876014591</v>
      </c>
      <c r="R45" s="9">
        <v>1801.9236093483501</v>
      </c>
      <c r="S45" s="9">
        <v>160.46874845214299</v>
      </c>
      <c r="T45" s="9">
        <v>1134.59169580906</v>
      </c>
      <c r="U45" s="9">
        <v>10.242352955355701</v>
      </c>
      <c r="V45" s="9">
        <v>10</v>
      </c>
      <c r="W45" s="9">
        <v>2032.0943005946399</v>
      </c>
      <c r="X45" s="9">
        <v>616.14444807367499</v>
      </c>
      <c r="Y45" s="9">
        <v>1848.1817480463901</v>
      </c>
      <c r="Z45" s="9">
        <v>177.474884130058</v>
      </c>
      <c r="AA45" s="9">
        <v>10</v>
      </c>
      <c r="AB45" s="9">
        <v>75.165984482798905</v>
      </c>
      <c r="AC45" s="9">
        <v>1702.85191199004</v>
      </c>
      <c r="AD45" s="9">
        <v>10</v>
      </c>
      <c r="AE45" s="9">
        <v>10</v>
      </c>
      <c r="AF45" s="9">
        <v>10</v>
      </c>
      <c r="AG45" s="9">
        <v>332.241261866336</v>
      </c>
      <c r="AH45" s="9">
        <v>1555.74383618857</v>
      </c>
      <c r="AI45" s="9">
        <v>321.48083616003299</v>
      </c>
      <c r="AJ45" s="9">
        <v>10</v>
      </c>
      <c r="AK45" s="9">
        <v>1593.8229577086099</v>
      </c>
      <c r="AL45" s="9">
        <v>10</v>
      </c>
      <c r="AM45" s="9">
        <v>2716.3051074668801</v>
      </c>
      <c r="AN45" s="9">
        <v>235.24753690135199</v>
      </c>
      <c r="AO45" s="9">
        <v>1270.68724257812</v>
      </c>
      <c r="AP45" s="9">
        <v>170.17837969001101</v>
      </c>
      <c r="AQ45" s="9">
        <v>1399.96240882508</v>
      </c>
      <c r="AR45" s="9">
        <v>1479.81205592265</v>
      </c>
      <c r="AS45" s="9">
        <v>830.12463782619204</v>
      </c>
      <c r="AT45" s="9">
        <v>464.57416852858398</v>
      </c>
      <c r="AU45" s="9">
        <v>1724.6480638020701</v>
      </c>
      <c r="AV45" s="9">
        <v>52.278585118994002</v>
      </c>
      <c r="AW45" s="9">
        <v>668.61662799642795</v>
      </c>
      <c r="AX45" s="9">
        <v>460.44601314669399</v>
      </c>
      <c r="AY45" s="9">
        <v>53.3000025898193</v>
      </c>
      <c r="AZ45" s="9">
        <v>10</v>
      </c>
      <c r="BA45" s="9">
        <v>12.9546988683955</v>
      </c>
      <c r="BB45" s="9">
        <v>202.708599502292</v>
      </c>
      <c r="BC45" s="9">
        <v>24.323488750174199</v>
      </c>
      <c r="BD45" s="9">
        <v>310.79839076416602</v>
      </c>
      <c r="BE45" s="9">
        <v>375.35840911706498</v>
      </c>
      <c r="BF45" s="9">
        <v>2028.91328461021</v>
      </c>
      <c r="BG45" s="9">
        <v>10</v>
      </c>
      <c r="BH45" s="9">
        <v>194.04336386330999</v>
      </c>
      <c r="BI45" s="9">
        <v>762.84636877217599</v>
      </c>
      <c r="BJ45" s="9">
        <v>287.15230231481098</v>
      </c>
      <c r="BK45" s="9">
        <v>977.04635811798903</v>
      </c>
      <c r="BL45" s="9">
        <v>10</v>
      </c>
      <c r="BM45" s="9">
        <v>279.58932402719898</v>
      </c>
    </row>
    <row r="46" spans="1:65" x14ac:dyDescent="0.55000000000000004">
      <c r="A46">
        <v>97.696995832286305</v>
      </c>
      <c r="B46" s="9">
        <v>297243.76432067301</v>
      </c>
      <c r="C46" s="9">
        <v>91393.211299511197</v>
      </c>
      <c r="D46" s="9">
        <v>1153.49671791318</v>
      </c>
      <c r="E46" s="9">
        <v>10</v>
      </c>
      <c r="F46" s="9">
        <v>9705.9238578489094</v>
      </c>
      <c r="G46" s="9">
        <v>626.89329284748806</v>
      </c>
      <c r="H46" s="9">
        <v>135.101320777128</v>
      </c>
      <c r="I46" s="9">
        <v>493.519412936121</v>
      </c>
      <c r="J46" s="9">
        <v>1934.46064558541</v>
      </c>
      <c r="K46" s="9">
        <v>629.67276827495903</v>
      </c>
      <c r="L46" s="9">
        <v>189.78993348824099</v>
      </c>
      <c r="M46" s="9">
        <v>759.877185512285</v>
      </c>
      <c r="N46" s="9">
        <v>50.979817276270197</v>
      </c>
      <c r="O46" s="9">
        <v>204.400141845425</v>
      </c>
      <c r="P46" s="9">
        <v>576.45097709503796</v>
      </c>
      <c r="Q46" s="9">
        <v>182.36271042155701</v>
      </c>
      <c r="R46" s="9">
        <v>1801.9236362623401</v>
      </c>
      <c r="S46" s="9">
        <v>160.46873264389799</v>
      </c>
      <c r="T46" s="9">
        <v>1200.0000762028801</v>
      </c>
      <c r="U46" s="9">
        <v>10</v>
      </c>
      <c r="V46" s="9">
        <v>10</v>
      </c>
      <c r="W46" s="9">
        <v>2032.09436693062</v>
      </c>
      <c r="X46" s="9">
        <v>550.73669442760399</v>
      </c>
      <c r="Y46" s="9">
        <v>1913.58999538527</v>
      </c>
      <c r="Z46" s="9">
        <v>177.474874663028</v>
      </c>
      <c r="AA46" s="9">
        <v>10</v>
      </c>
      <c r="AB46" s="9">
        <v>10</v>
      </c>
      <c r="AC46" s="9">
        <v>1702.85164278245</v>
      </c>
      <c r="AD46" s="9">
        <v>10</v>
      </c>
      <c r="AE46" s="9">
        <v>10</v>
      </c>
      <c r="AF46" s="9">
        <v>10</v>
      </c>
      <c r="AG46" s="9">
        <v>332.24097632588399</v>
      </c>
      <c r="AH46" s="9">
        <v>1555.7437357824399</v>
      </c>
      <c r="AI46" s="9">
        <v>321.480829030103</v>
      </c>
      <c r="AJ46" s="9">
        <v>10</v>
      </c>
      <c r="AK46" s="9">
        <v>1593.82300225584</v>
      </c>
      <c r="AL46" s="9">
        <v>10</v>
      </c>
      <c r="AM46" s="9">
        <v>2716.30495524554</v>
      </c>
      <c r="AN46" s="9">
        <v>235.24748990294</v>
      </c>
      <c r="AO46" s="9">
        <v>1270.68726915365</v>
      </c>
      <c r="AP46" s="9">
        <v>170.17837267385599</v>
      </c>
      <c r="AQ46" s="9">
        <v>1399.96234779731</v>
      </c>
      <c r="AR46" s="9">
        <v>1479.8120865303499</v>
      </c>
      <c r="AS46" s="9">
        <v>830.124640748508</v>
      </c>
      <c r="AT46" s="9">
        <v>464.57416591462697</v>
      </c>
      <c r="AU46" s="9">
        <v>1724.64817345711</v>
      </c>
      <c r="AV46" s="9">
        <v>52.278577537845599</v>
      </c>
      <c r="AW46" s="9">
        <v>668.61658038317501</v>
      </c>
      <c r="AX46" s="9">
        <v>460.44600971349502</v>
      </c>
      <c r="AY46" s="9">
        <v>53.299994272501301</v>
      </c>
      <c r="AZ46" s="9">
        <v>10</v>
      </c>
      <c r="BA46" s="9">
        <v>12.9547129330013</v>
      </c>
      <c r="BB46" s="9">
        <v>202.70858414066501</v>
      </c>
      <c r="BC46" s="9">
        <v>24.3234836941275</v>
      </c>
      <c r="BD46" s="9">
        <v>310.79847744041098</v>
      </c>
      <c r="BE46" s="9">
        <v>375.35841491855501</v>
      </c>
      <c r="BF46" s="9">
        <v>2028.9133320276201</v>
      </c>
      <c r="BG46" s="9">
        <v>10</v>
      </c>
      <c r="BH46" s="9">
        <v>194.043338383318</v>
      </c>
      <c r="BI46" s="9">
        <v>762.846383084428</v>
      </c>
      <c r="BJ46" s="9">
        <v>287.15229946568098</v>
      </c>
      <c r="BK46" s="9">
        <v>977.04642032894503</v>
      </c>
      <c r="BL46" s="9">
        <v>10</v>
      </c>
      <c r="BM46" s="9">
        <v>279.58932257337301</v>
      </c>
    </row>
    <row r="47" spans="1:65" x14ac:dyDescent="0.55000000000000004">
      <c r="A47">
        <v>97.696995832286305</v>
      </c>
      <c r="B47" s="9">
        <v>297243.76810006</v>
      </c>
      <c r="C47" s="9">
        <v>91393.210267180795</v>
      </c>
      <c r="D47" s="9">
        <v>1153.49671879569</v>
      </c>
      <c r="E47" s="9">
        <v>10</v>
      </c>
      <c r="F47" s="9">
        <v>9705.9247721300508</v>
      </c>
      <c r="G47" s="9">
        <v>626.89326186249502</v>
      </c>
      <c r="H47" s="9">
        <v>135.10133887925701</v>
      </c>
      <c r="I47" s="9">
        <v>493.519436630678</v>
      </c>
      <c r="J47" s="9">
        <v>1934.46060781714</v>
      </c>
      <c r="K47" s="9">
        <v>629.67275157884706</v>
      </c>
      <c r="L47" s="9">
        <v>189.789944475597</v>
      </c>
      <c r="M47" s="9">
        <v>759.87705884191496</v>
      </c>
      <c r="N47" s="9">
        <v>50.979829645761598</v>
      </c>
      <c r="O47" s="9">
        <v>204.400181714913</v>
      </c>
      <c r="P47" s="9">
        <v>576.45090588117398</v>
      </c>
      <c r="Q47" s="9">
        <v>182.36292356056001</v>
      </c>
      <c r="R47" s="9">
        <v>1801.9236113269001</v>
      </c>
      <c r="S47" s="9">
        <v>160.46875667999501</v>
      </c>
      <c r="T47" s="9">
        <v>1198.81789777672</v>
      </c>
      <c r="U47" s="9">
        <v>11.182145059126499</v>
      </c>
      <c r="V47" s="9">
        <v>10</v>
      </c>
      <c r="W47" s="9">
        <v>2032.09431478644</v>
      </c>
      <c r="X47" s="9">
        <v>551.91804720290304</v>
      </c>
      <c r="Y47" s="9">
        <v>1912.4080365012501</v>
      </c>
      <c r="Z47" s="9">
        <v>177.47490709328099</v>
      </c>
      <c r="AA47" s="9">
        <v>10</v>
      </c>
      <c r="AB47" s="9">
        <v>10</v>
      </c>
      <c r="AC47" s="9">
        <v>1702.8521795055699</v>
      </c>
      <c r="AD47" s="9">
        <v>10</v>
      </c>
      <c r="AE47" s="9">
        <v>10</v>
      </c>
      <c r="AF47" s="9">
        <v>10</v>
      </c>
      <c r="AG47" s="9">
        <v>332.24141688802098</v>
      </c>
      <c r="AH47" s="9">
        <v>1555.7435420248</v>
      </c>
      <c r="AI47" s="9">
        <v>321.48083845994802</v>
      </c>
      <c r="AJ47" s="9">
        <v>10</v>
      </c>
      <c r="AK47" s="9">
        <v>1593.8227917530701</v>
      </c>
      <c r="AL47" s="9">
        <v>10</v>
      </c>
      <c r="AM47" s="9">
        <v>2716.3050137444802</v>
      </c>
      <c r="AN47" s="9">
        <v>235.24754370813</v>
      </c>
      <c r="AO47" s="9">
        <v>1270.6871995344</v>
      </c>
      <c r="AP47" s="9">
        <v>170.17837352372101</v>
      </c>
      <c r="AQ47" s="9">
        <v>1399.9624800627</v>
      </c>
      <c r="AR47" s="9">
        <v>1479.8121215280901</v>
      </c>
      <c r="AS47" s="9">
        <v>830.12458382101204</v>
      </c>
      <c r="AT47" s="9">
        <v>464.57412068666002</v>
      </c>
      <c r="AU47" s="9">
        <v>1724.6480280117</v>
      </c>
      <c r="AV47" s="9">
        <v>52.278555643375697</v>
      </c>
      <c r="AW47" s="9">
        <v>668.61669185357096</v>
      </c>
      <c r="AX47" s="9">
        <v>460.44600454583599</v>
      </c>
      <c r="AY47" s="9">
        <v>53.3000164710718</v>
      </c>
      <c r="AZ47" s="9">
        <v>10</v>
      </c>
      <c r="BA47" s="9">
        <v>12.954713484739999</v>
      </c>
      <c r="BB47" s="9">
        <v>202.70861533454701</v>
      </c>
      <c r="BC47" s="9">
        <v>24.323485590241901</v>
      </c>
      <c r="BD47" s="9">
        <v>310.79831601997</v>
      </c>
      <c r="BE47" s="9">
        <v>375.358411364147</v>
      </c>
      <c r="BF47" s="9">
        <v>2028.91333505373</v>
      </c>
      <c r="BG47" s="9">
        <v>10</v>
      </c>
      <c r="BH47" s="9">
        <v>194.04336628064101</v>
      </c>
      <c r="BI47" s="9">
        <v>762.84631240285398</v>
      </c>
      <c r="BJ47" s="9">
        <v>287.15231269800501</v>
      </c>
      <c r="BK47" s="9">
        <v>977.04626695794798</v>
      </c>
      <c r="BL47" s="9">
        <v>10</v>
      </c>
      <c r="BM47" s="9">
        <v>279.58935741121002</v>
      </c>
    </row>
    <row r="48" spans="1:65" x14ac:dyDescent="0.55000000000000004">
      <c r="A48">
        <v>97.696995832286305</v>
      </c>
      <c r="B48" s="9">
        <v>297243.76523211802</v>
      </c>
      <c r="C48" s="9">
        <v>91393.207873089501</v>
      </c>
      <c r="D48" s="9">
        <v>1153.4967132214099</v>
      </c>
      <c r="E48" s="9">
        <v>10</v>
      </c>
      <c r="F48" s="9">
        <v>9705.9236935011795</v>
      </c>
      <c r="G48" s="9">
        <v>626.89324376508398</v>
      </c>
      <c r="H48" s="9">
        <v>135.10133907346301</v>
      </c>
      <c r="I48" s="9">
        <v>493.51945619011798</v>
      </c>
      <c r="J48" s="9">
        <v>1934.4605021693101</v>
      </c>
      <c r="K48" s="9">
        <v>629.67276179436794</v>
      </c>
      <c r="L48" s="9">
        <v>189.78995079723299</v>
      </c>
      <c r="M48" s="9">
        <v>759.87707689006299</v>
      </c>
      <c r="N48" s="9">
        <v>50.9798290874527</v>
      </c>
      <c r="O48" s="9">
        <v>204.40015769786999</v>
      </c>
      <c r="P48" s="9">
        <v>576.45091424986697</v>
      </c>
      <c r="Q48" s="9">
        <v>182.36285999503099</v>
      </c>
      <c r="R48" s="9">
        <v>1801.92356149538</v>
      </c>
      <c r="S48" s="9">
        <v>160.468751205724</v>
      </c>
      <c r="T48" s="9">
        <v>1199.97148390745</v>
      </c>
      <c r="U48" s="9">
        <v>10.028535185752901</v>
      </c>
      <c r="V48" s="9">
        <v>10</v>
      </c>
      <c r="W48" s="9">
        <v>2032.0943334271501</v>
      </c>
      <c r="X48" s="9">
        <v>550.76439642093396</v>
      </c>
      <c r="Y48" s="9">
        <v>1913.5614525936001</v>
      </c>
      <c r="Z48" s="9">
        <v>177.474894360875</v>
      </c>
      <c r="AA48" s="9">
        <v>10</v>
      </c>
      <c r="AB48" s="9">
        <v>10</v>
      </c>
      <c r="AC48" s="9">
        <v>1702.85238334824</v>
      </c>
      <c r="AD48" s="9">
        <v>10</v>
      </c>
      <c r="AE48" s="9">
        <v>10</v>
      </c>
      <c r="AF48" s="9">
        <v>10</v>
      </c>
      <c r="AG48" s="9">
        <v>332.241379701526</v>
      </c>
      <c r="AH48" s="9">
        <v>1555.7436209176101</v>
      </c>
      <c r="AI48" s="9">
        <v>321.48083936934501</v>
      </c>
      <c r="AJ48" s="9">
        <v>10</v>
      </c>
      <c r="AK48" s="9">
        <v>1593.82288212766</v>
      </c>
      <c r="AL48" s="9">
        <v>10</v>
      </c>
      <c r="AM48" s="9">
        <v>2716.3051793690302</v>
      </c>
      <c r="AN48" s="9">
        <v>235.24751767667701</v>
      </c>
      <c r="AO48" s="9">
        <v>1270.6872016361301</v>
      </c>
      <c r="AP48" s="9">
        <v>170.17837243951399</v>
      </c>
      <c r="AQ48" s="9">
        <v>1399.9624549310799</v>
      </c>
      <c r="AR48" s="9">
        <v>1479.81210337881</v>
      </c>
      <c r="AS48" s="9">
        <v>830.12461100008795</v>
      </c>
      <c r="AT48" s="9">
        <v>464.57417386962197</v>
      </c>
      <c r="AU48" s="9">
        <v>1724.64797612128</v>
      </c>
      <c r="AV48" s="9">
        <v>52.278580063434603</v>
      </c>
      <c r="AW48" s="9">
        <v>668.61659626203198</v>
      </c>
      <c r="AX48" s="9">
        <v>460.44601743344202</v>
      </c>
      <c r="AY48" s="9">
        <v>53.300006503356698</v>
      </c>
      <c r="AZ48" s="9">
        <v>10</v>
      </c>
      <c r="BA48" s="9">
        <v>12.9547104714272</v>
      </c>
      <c r="BB48" s="9">
        <v>202.70859734819399</v>
      </c>
      <c r="BC48" s="9">
        <v>24.3234857483775</v>
      </c>
      <c r="BD48" s="9">
        <v>310.79844801867</v>
      </c>
      <c r="BE48" s="9">
        <v>375.358419605466</v>
      </c>
      <c r="BF48" s="9">
        <v>2028.91339885863</v>
      </c>
      <c r="BG48" s="9">
        <v>10</v>
      </c>
      <c r="BH48" s="9">
        <v>194.043343435916</v>
      </c>
      <c r="BI48" s="9">
        <v>762.84627763882895</v>
      </c>
      <c r="BJ48" s="9">
        <v>287.15233253046301</v>
      </c>
      <c r="BK48" s="9">
        <v>977.04664122152201</v>
      </c>
      <c r="BL48" s="9">
        <v>10</v>
      </c>
      <c r="BM48" s="9">
        <v>279.58934581255602</v>
      </c>
    </row>
    <row r="49" spans="1:65" x14ac:dyDescent="0.55000000000000004">
      <c r="A49">
        <v>97.696995832286305</v>
      </c>
      <c r="B49" s="9">
        <v>297243.76443895802</v>
      </c>
      <c r="C49" s="9">
        <v>91393.210396652605</v>
      </c>
      <c r="D49" s="9">
        <v>1153.4967247402501</v>
      </c>
      <c r="E49" s="9">
        <v>10</v>
      </c>
      <c r="F49" s="9">
        <v>9705.9235885257694</v>
      </c>
      <c r="G49" s="9">
        <v>626.89322853403905</v>
      </c>
      <c r="H49" s="9">
        <v>135.101335160644</v>
      </c>
      <c r="I49" s="9">
        <v>493.519391662472</v>
      </c>
      <c r="J49" s="9">
        <v>1934.4606837164399</v>
      </c>
      <c r="K49" s="9">
        <v>629.672775134571</v>
      </c>
      <c r="L49" s="9">
        <v>189.78995987218599</v>
      </c>
      <c r="M49" s="9">
        <v>759.87711686599005</v>
      </c>
      <c r="N49" s="9">
        <v>50.979836234463903</v>
      </c>
      <c r="O49" s="9">
        <v>204.40015512034</v>
      </c>
      <c r="P49" s="9">
        <v>576.45091987225499</v>
      </c>
      <c r="Q49" s="9">
        <v>182.36283971379899</v>
      </c>
      <c r="R49" s="9">
        <v>1801.9235751418801</v>
      </c>
      <c r="S49" s="9">
        <v>160.46874803639199</v>
      </c>
      <c r="T49" s="9">
        <v>1194.7053619554199</v>
      </c>
      <c r="U49" s="9">
        <v>10.864888667765699</v>
      </c>
      <c r="V49" s="9">
        <v>10</v>
      </c>
      <c r="W49" s="9">
        <v>2032.0943009161699</v>
      </c>
      <c r="X49" s="9">
        <v>556.03137661413496</v>
      </c>
      <c r="Y49" s="9">
        <v>1908.2954547219599</v>
      </c>
      <c r="Z49" s="9">
        <v>177.47492762487599</v>
      </c>
      <c r="AA49" s="9">
        <v>10</v>
      </c>
      <c r="AB49" s="9">
        <v>14.4297894554397</v>
      </c>
      <c r="AC49" s="9">
        <v>1702.8513642855</v>
      </c>
      <c r="AD49" s="9">
        <v>10</v>
      </c>
      <c r="AE49" s="9">
        <v>10</v>
      </c>
      <c r="AF49" s="9">
        <v>10</v>
      </c>
      <c r="AG49" s="9">
        <v>332.24135258317102</v>
      </c>
      <c r="AH49" s="9">
        <v>1555.74364981147</v>
      </c>
      <c r="AI49" s="9">
        <v>321.48083196358698</v>
      </c>
      <c r="AJ49" s="9">
        <v>10</v>
      </c>
      <c r="AK49" s="9">
        <v>1593.82285918298</v>
      </c>
      <c r="AL49" s="9">
        <v>10</v>
      </c>
      <c r="AM49" s="9">
        <v>2716.3051429301499</v>
      </c>
      <c r="AN49" s="9">
        <v>235.24752147241699</v>
      </c>
      <c r="AO49" s="9">
        <v>1270.68721734469</v>
      </c>
      <c r="AP49" s="9">
        <v>170.17837806643999</v>
      </c>
      <c r="AQ49" s="9">
        <v>1399.96238786922</v>
      </c>
      <c r="AR49" s="9">
        <v>1479.81198068051</v>
      </c>
      <c r="AS49" s="9">
        <v>830.12462419018698</v>
      </c>
      <c r="AT49" s="9">
        <v>464.57410753146303</v>
      </c>
      <c r="AU49" s="9">
        <v>1724.6479568151501</v>
      </c>
      <c r="AV49" s="9">
        <v>52.2785738698093</v>
      </c>
      <c r="AW49" s="9">
        <v>668.61657663999097</v>
      </c>
      <c r="AX49" s="9">
        <v>460.44601241144699</v>
      </c>
      <c r="AY49" s="9">
        <v>53.300019773232997</v>
      </c>
      <c r="AZ49" s="9">
        <v>10</v>
      </c>
      <c r="BA49" s="9">
        <v>12.9547100954487</v>
      </c>
      <c r="BB49" s="9">
        <v>202.708621325417</v>
      </c>
      <c r="BC49" s="9">
        <v>24.323486198188998</v>
      </c>
      <c r="BD49" s="9">
        <v>310.79840785702697</v>
      </c>
      <c r="BE49" s="9">
        <v>375.35841919053701</v>
      </c>
      <c r="BF49" s="9">
        <v>2028.91334320445</v>
      </c>
      <c r="BG49" s="9">
        <v>10</v>
      </c>
      <c r="BH49" s="9">
        <v>194.04335803657401</v>
      </c>
      <c r="BI49" s="9">
        <v>762.84630073522305</v>
      </c>
      <c r="BJ49" s="9">
        <v>287.15229755685101</v>
      </c>
      <c r="BK49" s="9">
        <v>977.04641262462405</v>
      </c>
      <c r="BL49" s="9">
        <v>10</v>
      </c>
      <c r="BM49" s="9">
        <v>279.58933908406402</v>
      </c>
    </row>
    <row r="50" spans="1:65" x14ac:dyDescent="0.55000000000000004">
      <c r="A50">
        <v>97.696995832286305</v>
      </c>
      <c r="B50" s="9">
        <v>297243.76880875899</v>
      </c>
      <c r="C50" s="9">
        <v>91393.211200219404</v>
      </c>
      <c r="D50" s="9">
        <v>1153.4967129475999</v>
      </c>
      <c r="E50" s="9">
        <v>10</v>
      </c>
      <c r="F50" s="9">
        <v>9705.9241095717007</v>
      </c>
      <c r="G50" s="9">
        <v>626.89325769530001</v>
      </c>
      <c r="H50" s="9">
        <v>135.101337271376</v>
      </c>
      <c r="I50" s="9">
        <v>493.51939919250799</v>
      </c>
      <c r="J50" s="9">
        <v>1934.4604823145501</v>
      </c>
      <c r="K50" s="9">
        <v>629.67282698734903</v>
      </c>
      <c r="L50" s="9">
        <v>189.789889062908</v>
      </c>
      <c r="M50" s="9">
        <v>759.87712820582499</v>
      </c>
      <c r="N50" s="9">
        <v>50.979803651268497</v>
      </c>
      <c r="O50" s="9">
        <v>204.400178116295</v>
      </c>
      <c r="P50" s="9">
        <v>576.45091409297197</v>
      </c>
      <c r="Q50" s="9">
        <v>182.36277675127599</v>
      </c>
      <c r="R50" s="9">
        <v>1801.9235401557401</v>
      </c>
      <c r="S50" s="9">
        <v>160.46874973082501</v>
      </c>
      <c r="T50" s="9">
        <v>593.51555331142504</v>
      </c>
      <c r="U50" s="9">
        <v>15.627897775842399</v>
      </c>
      <c r="V50" s="9">
        <v>10</v>
      </c>
      <c r="W50" s="9">
        <v>2032.09433579953</v>
      </c>
      <c r="X50" s="9">
        <v>556.36465144402996</v>
      </c>
      <c r="Y50" s="9">
        <v>1907.96207381624</v>
      </c>
      <c r="Z50" s="9">
        <v>177.474899581898</v>
      </c>
      <c r="AA50" s="9">
        <v>610.85659032319097</v>
      </c>
      <c r="AB50" s="9">
        <v>10</v>
      </c>
      <c r="AC50" s="9">
        <v>1702.85144239077</v>
      </c>
      <c r="AD50" s="9">
        <v>10</v>
      </c>
      <c r="AE50" s="9">
        <v>10</v>
      </c>
      <c r="AF50" s="9">
        <v>10</v>
      </c>
      <c r="AG50" s="9">
        <v>332.241307478218</v>
      </c>
      <c r="AH50" s="9">
        <v>1555.7435451587201</v>
      </c>
      <c r="AI50" s="9">
        <v>321.48084075087701</v>
      </c>
      <c r="AJ50" s="9">
        <v>10</v>
      </c>
      <c r="AK50" s="9">
        <v>1593.82286500501</v>
      </c>
      <c r="AL50" s="9">
        <v>10</v>
      </c>
      <c r="AM50" s="9">
        <v>2716.3049364882199</v>
      </c>
      <c r="AN50" s="9">
        <v>235.247537804394</v>
      </c>
      <c r="AO50" s="9">
        <v>1270.68723908315</v>
      </c>
      <c r="AP50" s="9">
        <v>170.17839807724999</v>
      </c>
      <c r="AQ50" s="9">
        <v>1399.9623356188599</v>
      </c>
      <c r="AR50" s="9">
        <v>1479.8120753273699</v>
      </c>
      <c r="AS50" s="9">
        <v>830.12462112832304</v>
      </c>
      <c r="AT50" s="9">
        <v>464.57413919686599</v>
      </c>
      <c r="AU50" s="9">
        <v>1724.6480415532901</v>
      </c>
      <c r="AV50" s="9">
        <v>52.278564627156797</v>
      </c>
      <c r="AW50" s="9">
        <v>668.61660154464198</v>
      </c>
      <c r="AX50" s="9">
        <v>460.44599767905697</v>
      </c>
      <c r="AY50" s="9">
        <v>53.300016478160302</v>
      </c>
      <c r="AZ50" s="9">
        <v>10</v>
      </c>
      <c r="BA50" s="9">
        <v>12.9547157188646</v>
      </c>
      <c r="BB50" s="9">
        <v>202.708613426102</v>
      </c>
      <c r="BC50" s="9">
        <v>24.3234841380118</v>
      </c>
      <c r="BD50" s="9">
        <v>310.79840456049698</v>
      </c>
      <c r="BE50" s="9">
        <v>375.358412565631</v>
      </c>
      <c r="BF50" s="9">
        <v>2028.9132930132801</v>
      </c>
      <c r="BG50" s="9">
        <v>10</v>
      </c>
      <c r="BH50" s="9">
        <v>194.043372475289</v>
      </c>
      <c r="BI50" s="9">
        <v>762.84633498050005</v>
      </c>
      <c r="BJ50" s="9">
        <v>287.15230691508299</v>
      </c>
      <c r="BK50" s="9">
        <v>977.046524547535</v>
      </c>
      <c r="BL50" s="9">
        <v>10</v>
      </c>
      <c r="BM50" s="9">
        <v>279.58932232784701</v>
      </c>
    </row>
    <row r="51" spans="1:65" x14ac:dyDescent="0.55000000000000004">
      <c r="A51">
        <v>97.696995832286305</v>
      </c>
      <c r="B51" s="9">
        <v>297243.76247194002</v>
      </c>
      <c r="C51" s="9">
        <v>91393.207899526795</v>
      </c>
      <c r="D51" s="9">
        <v>1153.49670339664</v>
      </c>
      <c r="E51" s="9">
        <v>10</v>
      </c>
      <c r="F51" s="9">
        <v>9705.9240403484691</v>
      </c>
      <c r="G51" s="9">
        <v>626.89325170747497</v>
      </c>
      <c r="H51" s="9">
        <v>135.10134248538799</v>
      </c>
      <c r="I51" s="9">
        <v>493.519439469426</v>
      </c>
      <c r="J51" s="9">
        <v>1934.4605664973799</v>
      </c>
      <c r="K51" s="9">
        <v>629.67278892843899</v>
      </c>
      <c r="L51" s="9">
        <v>189.78995373369801</v>
      </c>
      <c r="M51" s="9">
        <v>759.87712558677799</v>
      </c>
      <c r="N51" s="9">
        <v>50.979817112566401</v>
      </c>
      <c r="O51" s="9">
        <v>204.400194867294</v>
      </c>
      <c r="P51" s="9">
        <v>576.45090044669598</v>
      </c>
      <c r="Q51" s="9">
        <v>182.36264096662501</v>
      </c>
      <c r="R51" s="9">
        <v>1801.9235349037799</v>
      </c>
      <c r="S51" s="9">
        <v>160.468754374372</v>
      </c>
      <c r="T51" s="9">
        <v>79.542186212753293</v>
      </c>
      <c r="U51" s="9">
        <v>10.005637456607801</v>
      </c>
      <c r="V51" s="9">
        <v>10</v>
      </c>
      <c r="W51" s="9">
        <v>2032.0943441177201</v>
      </c>
      <c r="X51" s="9">
        <v>550.74112076061203</v>
      </c>
      <c r="Y51" s="9">
        <v>1913.58446910112</v>
      </c>
      <c r="Z51" s="9">
        <v>177.474893474119</v>
      </c>
      <c r="AA51" s="9">
        <v>318.19591040783899</v>
      </c>
      <c r="AB51" s="9">
        <v>10</v>
      </c>
      <c r="AC51" s="9">
        <v>1702.8526564824499</v>
      </c>
      <c r="AD51" s="9">
        <v>822.25629090746395</v>
      </c>
      <c r="AE51" s="9">
        <v>10</v>
      </c>
      <c r="AF51" s="9">
        <v>10</v>
      </c>
      <c r="AG51" s="9">
        <v>332.24129041259903</v>
      </c>
      <c r="AH51" s="9">
        <v>1555.7437030338499</v>
      </c>
      <c r="AI51" s="9">
        <v>321.48081441654</v>
      </c>
      <c r="AJ51" s="9">
        <v>10</v>
      </c>
      <c r="AK51" s="9">
        <v>1593.8228328944599</v>
      </c>
      <c r="AL51" s="9">
        <v>10</v>
      </c>
      <c r="AM51" s="9">
        <v>2716.3051064292399</v>
      </c>
      <c r="AN51" s="9">
        <v>235.24756932097199</v>
      </c>
      <c r="AO51" s="9">
        <v>1270.68720165435</v>
      </c>
      <c r="AP51" s="9">
        <v>170.178379043115</v>
      </c>
      <c r="AQ51" s="9">
        <v>1399.96237961098</v>
      </c>
      <c r="AR51" s="9">
        <v>1479.8120660370701</v>
      </c>
      <c r="AS51" s="9">
        <v>830.124578927926</v>
      </c>
      <c r="AT51" s="9">
        <v>464.57413571916697</v>
      </c>
      <c r="AU51" s="9">
        <v>1724.6480049280501</v>
      </c>
      <c r="AV51" s="9">
        <v>52.278599333330398</v>
      </c>
      <c r="AW51" s="9">
        <v>668.61663768214305</v>
      </c>
      <c r="AX51" s="9">
        <v>460.44599827535501</v>
      </c>
      <c r="AY51" s="9">
        <v>53.3000070605651</v>
      </c>
      <c r="AZ51" s="9">
        <v>10</v>
      </c>
      <c r="BA51" s="9">
        <v>12.954710024574499</v>
      </c>
      <c r="BB51" s="9">
        <v>202.70858960453799</v>
      </c>
      <c r="BC51" s="9">
        <v>24.323488446487598</v>
      </c>
      <c r="BD51" s="9">
        <v>310.79840525942399</v>
      </c>
      <c r="BE51" s="9">
        <v>375.35841966525697</v>
      </c>
      <c r="BF51" s="9">
        <v>2028.9134045902199</v>
      </c>
      <c r="BG51" s="9">
        <v>10</v>
      </c>
      <c r="BH51" s="9">
        <v>194.04338294815801</v>
      </c>
      <c r="BI51" s="9">
        <v>762.84631766010796</v>
      </c>
      <c r="BJ51" s="9">
        <v>287.152309274424</v>
      </c>
      <c r="BK51" s="9">
        <v>977.04651595678899</v>
      </c>
      <c r="BL51" s="9">
        <v>10</v>
      </c>
      <c r="BM51" s="9">
        <v>279.58931359114001</v>
      </c>
    </row>
    <row r="52" spans="1:65" x14ac:dyDescent="0.55000000000000004">
      <c r="A52">
        <v>97.696995832286305</v>
      </c>
      <c r="B52" s="9">
        <v>297243.77109029301</v>
      </c>
      <c r="C52" s="9">
        <v>91393.209554657107</v>
      </c>
      <c r="D52" s="9">
        <v>1153.4967090411101</v>
      </c>
      <c r="E52" s="9">
        <v>10</v>
      </c>
      <c r="F52" s="9">
        <v>9705.9241162977196</v>
      </c>
      <c r="G52" s="9">
        <v>626.89327803008098</v>
      </c>
      <c r="H52" s="9">
        <v>135.10133117615999</v>
      </c>
      <c r="I52" s="9">
        <v>493.51942078449298</v>
      </c>
      <c r="J52" s="9">
        <v>1934.4605870851501</v>
      </c>
      <c r="K52" s="9">
        <v>629.67271717829499</v>
      </c>
      <c r="L52" s="9">
        <v>189.78994518007499</v>
      </c>
      <c r="M52" s="9">
        <v>759.87720901950502</v>
      </c>
      <c r="N52" s="9">
        <v>50.979834170487102</v>
      </c>
      <c r="O52" s="9">
        <v>204.40010188545401</v>
      </c>
      <c r="P52" s="9">
        <v>576.45096673152102</v>
      </c>
      <c r="Q52" s="9">
        <v>182.36299418285699</v>
      </c>
      <c r="R52" s="9">
        <v>1801.9236949942799</v>
      </c>
      <c r="S52" s="9">
        <v>160.46873672441001</v>
      </c>
      <c r="T52" s="9">
        <v>214.819791696821</v>
      </c>
      <c r="U52" s="9">
        <v>610.83710321429305</v>
      </c>
      <c r="V52" s="9">
        <v>10</v>
      </c>
      <c r="W52" s="9">
        <v>2032.0943496032501</v>
      </c>
      <c r="X52" s="9">
        <v>1151.57264940959</v>
      </c>
      <c r="Y52" s="9">
        <v>1312.7530975406501</v>
      </c>
      <c r="Z52" s="9">
        <v>177.47487927480501</v>
      </c>
      <c r="AA52" s="9">
        <v>10</v>
      </c>
      <c r="AB52" s="9">
        <v>10</v>
      </c>
      <c r="AC52" s="9">
        <v>1702.8525084770999</v>
      </c>
      <c r="AD52" s="9">
        <v>394.34313807790801</v>
      </c>
      <c r="AE52" s="9">
        <v>10</v>
      </c>
      <c r="AF52" s="9">
        <v>10</v>
      </c>
      <c r="AG52" s="9">
        <v>332.24119653003697</v>
      </c>
      <c r="AH52" s="9">
        <v>1555.74368578279</v>
      </c>
      <c r="AI52" s="9">
        <v>321.48083361643802</v>
      </c>
      <c r="AJ52" s="9">
        <v>10</v>
      </c>
      <c r="AK52" s="9">
        <v>1593.8229795894899</v>
      </c>
      <c r="AL52" s="9">
        <v>10</v>
      </c>
      <c r="AM52" s="9">
        <v>2716.3051448647502</v>
      </c>
      <c r="AN52" s="9">
        <v>235.24743875246199</v>
      </c>
      <c r="AO52" s="9">
        <v>1270.68726739762</v>
      </c>
      <c r="AP52" s="9">
        <v>170.178386366214</v>
      </c>
      <c r="AQ52" s="9">
        <v>1399.9623269942799</v>
      </c>
      <c r="AR52" s="9">
        <v>1479.81196811154</v>
      </c>
      <c r="AS52" s="9">
        <v>830.12464360012905</v>
      </c>
      <c r="AT52" s="9">
        <v>464.57413131626799</v>
      </c>
      <c r="AU52" s="9">
        <v>1724.64805706523</v>
      </c>
      <c r="AV52" s="9">
        <v>52.2785907248198</v>
      </c>
      <c r="AW52" s="9">
        <v>668.61668230455905</v>
      </c>
      <c r="AX52" s="9">
        <v>460.44599023775498</v>
      </c>
      <c r="AY52" s="9">
        <v>53.300008443442302</v>
      </c>
      <c r="AZ52" s="9">
        <v>10</v>
      </c>
      <c r="BA52" s="9">
        <v>12.954712328805799</v>
      </c>
      <c r="BB52" s="9">
        <v>202.70858433147399</v>
      </c>
      <c r="BC52" s="9">
        <v>24.3234846606674</v>
      </c>
      <c r="BD52" s="9">
        <v>310.79839079904002</v>
      </c>
      <c r="BE52" s="9">
        <v>375.35840720229203</v>
      </c>
      <c r="BF52" s="9">
        <v>2028.91342625575</v>
      </c>
      <c r="BG52" s="9">
        <v>10</v>
      </c>
      <c r="BH52" s="9">
        <v>194.04328028581801</v>
      </c>
      <c r="BI52" s="9">
        <v>762.84635940413</v>
      </c>
      <c r="BJ52" s="9">
        <v>287.15231610512598</v>
      </c>
      <c r="BK52" s="9">
        <v>977.04646021511405</v>
      </c>
      <c r="BL52" s="9">
        <v>10</v>
      </c>
      <c r="BM52" s="9">
        <v>279.58933026222201</v>
      </c>
    </row>
    <row r="53" spans="1:65" x14ac:dyDescent="0.55000000000000004">
      <c r="A53">
        <v>97.696995832286305</v>
      </c>
      <c r="B53" s="9">
        <v>297243.76595760102</v>
      </c>
      <c r="C53" s="9">
        <v>91393.208661616402</v>
      </c>
      <c r="D53" s="9">
        <v>1153.49671620303</v>
      </c>
      <c r="E53" s="9">
        <v>10</v>
      </c>
      <c r="F53" s="9">
        <v>9705.9236474208701</v>
      </c>
      <c r="G53" s="9">
        <v>626.89329509113804</v>
      </c>
      <c r="H53" s="9">
        <v>135.10132489797499</v>
      </c>
      <c r="I53" s="9">
        <v>493.51945801621298</v>
      </c>
      <c r="J53" s="9">
        <v>1934.4605349727001</v>
      </c>
      <c r="K53" s="9">
        <v>629.67275928998697</v>
      </c>
      <c r="L53" s="9">
        <v>189.789940680516</v>
      </c>
      <c r="M53" s="9">
        <v>759.87709714311302</v>
      </c>
      <c r="N53" s="9">
        <v>50.9798313343221</v>
      </c>
      <c r="O53" s="9">
        <v>204.40014863470699</v>
      </c>
      <c r="P53" s="9">
        <v>576.45095034156998</v>
      </c>
      <c r="Q53" s="9">
        <v>182.36284046891501</v>
      </c>
      <c r="R53" s="9">
        <v>1801.9236109271999</v>
      </c>
      <c r="S53" s="9">
        <v>160.468744803785</v>
      </c>
      <c r="T53" s="9">
        <v>293.95690555291901</v>
      </c>
      <c r="U53" s="9">
        <v>10.2832644405007</v>
      </c>
      <c r="V53" s="9">
        <v>10</v>
      </c>
      <c r="W53" s="9">
        <v>2032.09433875375</v>
      </c>
      <c r="X53" s="9">
        <v>566.92113668939703</v>
      </c>
      <c r="Y53" s="9">
        <v>1897.4054586370401</v>
      </c>
      <c r="Z53" s="9">
        <v>177.474924485581</v>
      </c>
      <c r="AA53" s="9">
        <v>890.93028822273004</v>
      </c>
      <c r="AB53" s="9">
        <v>10</v>
      </c>
      <c r="AC53" s="9">
        <v>1702.85164894948</v>
      </c>
      <c r="AD53" s="9">
        <v>18.928180742707401</v>
      </c>
      <c r="AE53" s="9">
        <v>25.901329141048802</v>
      </c>
      <c r="AF53" s="9">
        <v>10</v>
      </c>
      <c r="AG53" s="9">
        <v>332.24130541780198</v>
      </c>
      <c r="AH53" s="9">
        <v>1555.7436024275501</v>
      </c>
      <c r="AI53" s="9">
        <v>321.48083475992701</v>
      </c>
      <c r="AJ53" s="9">
        <v>10</v>
      </c>
      <c r="AK53" s="9">
        <v>1593.8229356063</v>
      </c>
      <c r="AL53" s="9">
        <v>10</v>
      </c>
      <c r="AM53" s="9">
        <v>2716.3049999644099</v>
      </c>
      <c r="AN53" s="9">
        <v>235.24752919526901</v>
      </c>
      <c r="AO53" s="9">
        <v>1270.68725186046</v>
      </c>
      <c r="AP53" s="9">
        <v>170.17837814735401</v>
      </c>
      <c r="AQ53" s="9">
        <v>1399.96234657437</v>
      </c>
      <c r="AR53" s="9">
        <v>1479.8120734501999</v>
      </c>
      <c r="AS53" s="9">
        <v>830.12462428744902</v>
      </c>
      <c r="AT53" s="9">
        <v>464.574182123627</v>
      </c>
      <c r="AU53" s="9">
        <v>1724.6479739133599</v>
      </c>
      <c r="AV53" s="9">
        <v>52.278571741717101</v>
      </c>
      <c r="AW53" s="9">
        <v>668.61663502475903</v>
      </c>
      <c r="AX53" s="9">
        <v>460.44602337996702</v>
      </c>
      <c r="AY53" s="9">
        <v>53.300020915214198</v>
      </c>
      <c r="AZ53" s="9">
        <v>10</v>
      </c>
      <c r="BA53" s="9">
        <v>12.9547109930514</v>
      </c>
      <c r="BB53" s="9">
        <v>202.70861197929901</v>
      </c>
      <c r="BC53" s="9">
        <v>24.323487411418601</v>
      </c>
      <c r="BD53" s="9">
        <v>310.798385888067</v>
      </c>
      <c r="BE53" s="9">
        <v>375.35841737342901</v>
      </c>
      <c r="BF53" s="9">
        <v>2028.9133499131899</v>
      </c>
      <c r="BG53" s="9">
        <v>10</v>
      </c>
      <c r="BH53" s="9">
        <v>194.043366900259</v>
      </c>
      <c r="BI53" s="9">
        <v>762.84638907626197</v>
      </c>
      <c r="BJ53" s="9">
        <v>287.15230749322802</v>
      </c>
      <c r="BK53" s="9">
        <v>977.04622471704602</v>
      </c>
      <c r="BL53" s="9">
        <v>10</v>
      </c>
      <c r="BM53" s="9">
        <v>279.58931896482198</v>
      </c>
    </row>
    <row r="54" spans="1:65" x14ac:dyDescent="0.55000000000000004">
      <c r="A54">
        <v>97.696995832286404</v>
      </c>
      <c r="B54" s="9">
        <v>297243.76526096999</v>
      </c>
      <c r="C54" s="9">
        <v>91393.211577831797</v>
      </c>
      <c r="D54" s="9">
        <v>1153.4967381634401</v>
      </c>
      <c r="E54" s="9">
        <v>10</v>
      </c>
      <c r="F54" s="9">
        <v>9705.9248474921296</v>
      </c>
      <c r="G54" s="9">
        <v>626.89325942913399</v>
      </c>
      <c r="H54" s="9">
        <v>135.10132449558799</v>
      </c>
      <c r="I54" s="9">
        <v>493.51934936355701</v>
      </c>
      <c r="J54" s="9">
        <v>1934.46056611826</v>
      </c>
      <c r="K54" s="9">
        <v>629.67280572998902</v>
      </c>
      <c r="L54" s="9">
        <v>189.78992716038999</v>
      </c>
      <c r="M54" s="9">
        <v>759.87714439695299</v>
      </c>
      <c r="N54" s="9">
        <v>50.979824067827501</v>
      </c>
      <c r="O54" s="9">
        <v>204.40020769296299</v>
      </c>
      <c r="P54" s="9">
        <v>576.45093143384304</v>
      </c>
      <c r="Q54" s="9">
        <v>182.36279829266499</v>
      </c>
      <c r="R54" s="9">
        <v>1801.9236196808999</v>
      </c>
      <c r="S54" s="9">
        <v>160.46875573006699</v>
      </c>
      <c r="T54" s="9">
        <v>994.80223851392202</v>
      </c>
      <c r="U54" s="9">
        <v>157.53288793202299</v>
      </c>
      <c r="V54" s="9">
        <v>10</v>
      </c>
      <c r="W54" s="9">
        <v>2032.0943392262</v>
      </c>
      <c r="X54" s="9">
        <v>698.26950547584897</v>
      </c>
      <c r="Y54" s="9">
        <v>1766.0569763616299</v>
      </c>
      <c r="Z54" s="9">
        <v>177.47489565796201</v>
      </c>
      <c r="AA54" s="9">
        <v>67.664829029075705</v>
      </c>
      <c r="AB54" s="9">
        <v>10</v>
      </c>
      <c r="AC54" s="9">
        <v>1702.8516408737501</v>
      </c>
      <c r="AD54" s="9">
        <v>10</v>
      </c>
      <c r="AE54" s="9">
        <v>10</v>
      </c>
      <c r="AF54" s="9">
        <v>10</v>
      </c>
      <c r="AG54" s="9">
        <v>332.241458596482</v>
      </c>
      <c r="AH54" s="9">
        <v>1555.7436169136099</v>
      </c>
      <c r="AI54" s="9">
        <v>321.48083613377702</v>
      </c>
      <c r="AJ54" s="9">
        <v>10</v>
      </c>
      <c r="AK54" s="9">
        <v>1593.8229400923999</v>
      </c>
      <c r="AL54" s="9">
        <v>10</v>
      </c>
      <c r="AM54" s="9">
        <v>2716.3051701074501</v>
      </c>
      <c r="AN54" s="9">
        <v>235.24758656306801</v>
      </c>
      <c r="AO54" s="9">
        <v>1270.68722380554</v>
      </c>
      <c r="AP54" s="9">
        <v>170.178404757013</v>
      </c>
      <c r="AQ54" s="9">
        <v>1399.96235303967</v>
      </c>
      <c r="AR54" s="9">
        <v>1479.81205517439</v>
      </c>
      <c r="AS54" s="9">
        <v>830.12461126697804</v>
      </c>
      <c r="AT54" s="9">
        <v>464.57417881445502</v>
      </c>
      <c r="AU54" s="9">
        <v>1724.6479529099299</v>
      </c>
      <c r="AV54" s="9">
        <v>52.2785738768888</v>
      </c>
      <c r="AW54" s="9">
        <v>668.61662333737604</v>
      </c>
      <c r="AX54" s="9">
        <v>460.44601639807797</v>
      </c>
      <c r="AY54" s="9">
        <v>53.300008012971801</v>
      </c>
      <c r="AZ54" s="9">
        <v>10</v>
      </c>
      <c r="BA54" s="9">
        <v>12.95470602654</v>
      </c>
      <c r="BB54" s="9">
        <v>202.708604577328</v>
      </c>
      <c r="BC54" s="9">
        <v>24.323487788342199</v>
      </c>
      <c r="BD54" s="9">
        <v>310.79843268844002</v>
      </c>
      <c r="BE54" s="9">
        <v>375.35843956688302</v>
      </c>
      <c r="BF54" s="9">
        <v>2028.91331581856</v>
      </c>
      <c r="BG54" s="9">
        <v>10</v>
      </c>
      <c r="BH54" s="9">
        <v>194.04340893851199</v>
      </c>
      <c r="BI54" s="9">
        <v>762.84635132199298</v>
      </c>
      <c r="BJ54" s="9">
        <v>287.15232708127201</v>
      </c>
      <c r="BK54" s="9">
        <v>977.04645218620499</v>
      </c>
      <c r="BL54" s="9">
        <v>10</v>
      </c>
      <c r="BM54" s="9">
        <v>279.589335559071</v>
      </c>
    </row>
    <row r="55" spans="1:65" x14ac:dyDescent="0.55000000000000004">
      <c r="A55">
        <v>97.696995832286404</v>
      </c>
      <c r="B55" s="9">
        <v>297243.76731724601</v>
      </c>
      <c r="C55" s="9">
        <v>91393.210213784303</v>
      </c>
      <c r="D55" s="9">
        <v>1153.4967203752999</v>
      </c>
      <c r="E55" s="9">
        <v>10</v>
      </c>
      <c r="F55" s="9">
        <v>9705.9238417247798</v>
      </c>
      <c r="G55" s="9">
        <v>626.89327533904805</v>
      </c>
      <c r="H55" s="9">
        <v>135.101333727195</v>
      </c>
      <c r="I55" s="9">
        <v>493.51942472628201</v>
      </c>
      <c r="J55" s="9">
        <v>1934.46059728352</v>
      </c>
      <c r="K55" s="9">
        <v>629.67282907760398</v>
      </c>
      <c r="L55" s="9">
        <v>189.78994627807501</v>
      </c>
      <c r="M55" s="9">
        <v>759.87711440568796</v>
      </c>
      <c r="N55" s="9">
        <v>50.979820060252898</v>
      </c>
      <c r="O55" s="9">
        <v>204.40018024793099</v>
      </c>
      <c r="P55" s="9">
        <v>576.45093551045898</v>
      </c>
      <c r="Q55" s="9">
        <v>182.36288560144899</v>
      </c>
      <c r="R55" s="9">
        <v>1801.92366799616</v>
      </c>
      <c r="S55" s="9">
        <v>160.46874682466699</v>
      </c>
      <c r="T55" s="9">
        <v>35.675802666118202</v>
      </c>
      <c r="U55" s="9">
        <v>38.553398731395099</v>
      </c>
      <c r="V55" s="9">
        <v>10</v>
      </c>
      <c r="W55" s="9">
        <v>2032.0943125347601</v>
      </c>
      <c r="X55" s="9">
        <v>754.64942477482896</v>
      </c>
      <c r="Y55" s="9">
        <v>1709.6772514075501</v>
      </c>
      <c r="Z55" s="9">
        <v>177.474891307983</v>
      </c>
      <c r="AA55" s="9">
        <v>970.41138658275997</v>
      </c>
      <c r="AB55" s="9">
        <v>185.359448431987</v>
      </c>
      <c r="AC55" s="9">
        <v>1702.8515085025001</v>
      </c>
      <c r="AD55" s="9">
        <v>10</v>
      </c>
      <c r="AE55" s="9">
        <v>10</v>
      </c>
      <c r="AF55" s="9">
        <v>10</v>
      </c>
      <c r="AG55" s="9">
        <v>332.24126397468001</v>
      </c>
      <c r="AH55" s="9">
        <v>1555.7438005608799</v>
      </c>
      <c r="AI55" s="9">
        <v>321.48083622542498</v>
      </c>
      <c r="AJ55" s="9">
        <v>10</v>
      </c>
      <c r="AK55" s="9">
        <v>1593.82280483969</v>
      </c>
      <c r="AL55" s="9">
        <v>10</v>
      </c>
      <c r="AM55" s="9">
        <v>2716.3052508619699</v>
      </c>
      <c r="AN55" s="9">
        <v>235.247550610904</v>
      </c>
      <c r="AO55" s="9">
        <v>1270.68724276443</v>
      </c>
      <c r="AP55" s="9">
        <v>170.17839388714401</v>
      </c>
      <c r="AQ55" s="9">
        <v>1399.9623944641701</v>
      </c>
      <c r="AR55" s="9">
        <v>1479.8120602634699</v>
      </c>
      <c r="AS55" s="9">
        <v>830.12461366786295</v>
      </c>
      <c r="AT55" s="9">
        <v>464.57411513263099</v>
      </c>
      <c r="AU55" s="9">
        <v>1724.6479121079501</v>
      </c>
      <c r="AV55" s="9">
        <v>52.278573464578997</v>
      </c>
      <c r="AW55" s="9">
        <v>668.61668947015801</v>
      </c>
      <c r="AX55" s="9">
        <v>460.445987670644</v>
      </c>
      <c r="AY55" s="9">
        <v>53.300009734848601</v>
      </c>
      <c r="AZ55" s="9">
        <v>10</v>
      </c>
      <c r="BA55" s="9">
        <v>12.9547133961428</v>
      </c>
      <c r="BB55" s="9">
        <v>202.70859865405399</v>
      </c>
      <c r="BC55" s="9">
        <v>24.323483735331301</v>
      </c>
      <c r="BD55" s="9">
        <v>310.79840292169501</v>
      </c>
      <c r="BE55" s="9">
        <v>375.358425626371</v>
      </c>
      <c r="BF55" s="9">
        <v>2028.91342421013</v>
      </c>
      <c r="BG55" s="9">
        <v>10</v>
      </c>
      <c r="BH55" s="9">
        <v>194.04341436671999</v>
      </c>
      <c r="BI55" s="9">
        <v>762.84637726392498</v>
      </c>
      <c r="BJ55" s="9">
        <v>287.15230131020598</v>
      </c>
      <c r="BK55" s="9">
        <v>977.04634917140595</v>
      </c>
      <c r="BL55" s="9">
        <v>10</v>
      </c>
      <c r="BM55" s="9">
        <v>279.58933768983201</v>
      </c>
    </row>
    <row r="56" spans="1:65" x14ac:dyDescent="0.55000000000000004">
      <c r="A56">
        <v>97.696995832286404</v>
      </c>
      <c r="B56" s="9">
        <v>297243.76447613601</v>
      </c>
      <c r="C56" s="9">
        <v>91393.211444601606</v>
      </c>
      <c r="D56" s="9">
        <v>1153.4967168097301</v>
      </c>
      <c r="E56" s="9">
        <v>10</v>
      </c>
      <c r="F56" s="9">
        <v>9705.9240567813795</v>
      </c>
      <c r="G56" s="9">
        <v>626.89327795736403</v>
      </c>
      <c r="H56" s="9">
        <v>135.101349210503</v>
      </c>
      <c r="I56" s="9">
        <v>493.51940095651798</v>
      </c>
      <c r="J56" s="9">
        <v>1934.4605834210099</v>
      </c>
      <c r="K56" s="9">
        <v>629.67277979043195</v>
      </c>
      <c r="L56" s="9">
        <v>189.789941631603</v>
      </c>
      <c r="M56" s="9">
        <v>759.87708958235203</v>
      </c>
      <c r="N56" s="9">
        <v>50.979815287656699</v>
      </c>
      <c r="O56" s="9">
        <v>204.40020101386801</v>
      </c>
      <c r="P56" s="9">
        <v>576.45094992944405</v>
      </c>
      <c r="Q56" s="9">
        <v>182.36276549277301</v>
      </c>
      <c r="R56" s="9">
        <v>1801.9235963328499</v>
      </c>
      <c r="S56" s="9">
        <v>160.46875964843801</v>
      </c>
      <c r="T56" s="9">
        <v>1016.0561082704</v>
      </c>
      <c r="U56" s="9">
        <v>193.943896879113</v>
      </c>
      <c r="V56" s="9">
        <v>10</v>
      </c>
      <c r="W56" s="9">
        <v>2032.0942878354999</v>
      </c>
      <c r="X56" s="9">
        <v>734.68004026158098</v>
      </c>
      <c r="Y56" s="9">
        <v>1729.6461952928</v>
      </c>
      <c r="Z56" s="9">
        <v>177.47489098195001</v>
      </c>
      <c r="AA56" s="9">
        <v>10</v>
      </c>
      <c r="AB56" s="9">
        <v>10</v>
      </c>
      <c r="AC56" s="9">
        <v>1702.8518556307899</v>
      </c>
      <c r="AD56" s="9">
        <v>10</v>
      </c>
      <c r="AE56" s="9">
        <v>10</v>
      </c>
      <c r="AF56" s="9">
        <v>10</v>
      </c>
      <c r="AG56" s="9">
        <v>332.24141217473499</v>
      </c>
      <c r="AH56" s="9">
        <v>1555.7436220396801</v>
      </c>
      <c r="AI56" s="9">
        <v>321.48085034303102</v>
      </c>
      <c r="AJ56" s="9">
        <v>10</v>
      </c>
      <c r="AK56" s="9">
        <v>1593.8229407891499</v>
      </c>
      <c r="AL56" s="9">
        <v>10</v>
      </c>
      <c r="AM56" s="9">
        <v>2716.3050774947901</v>
      </c>
      <c r="AN56" s="9">
        <v>235.24758597254601</v>
      </c>
      <c r="AO56" s="9">
        <v>1270.68727071846</v>
      </c>
      <c r="AP56" s="9">
        <v>170.17837604735999</v>
      </c>
      <c r="AQ56" s="9">
        <v>1399.9623708013501</v>
      </c>
      <c r="AR56" s="9">
        <v>1479.81207861556</v>
      </c>
      <c r="AS56" s="9">
        <v>830.12464156639101</v>
      </c>
      <c r="AT56" s="9">
        <v>464.57417536774199</v>
      </c>
      <c r="AU56" s="9">
        <v>1724.6479526176399</v>
      </c>
      <c r="AV56" s="9">
        <v>52.278569988904898</v>
      </c>
      <c r="AW56" s="9">
        <v>668.61663949835895</v>
      </c>
      <c r="AX56" s="9">
        <v>460.44601843819902</v>
      </c>
      <c r="AY56" s="9">
        <v>53.3000091449819</v>
      </c>
      <c r="AZ56" s="9">
        <v>10</v>
      </c>
      <c r="BA56" s="9">
        <v>12.9547098501669</v>
      </c>
      <c r="BB56" s="9">
        <v>202.70860626168201</v>
      </c>
      <c r="BC56" s="9">
        <v>24.323485496395001</v>
      </c>
      <c r="BD56" s="9">
        <v>310.79844894656202</v>
      </c>
      <c r="BE56" s="9">
        <v>375.35843088795502</v>
      </c>
      <c r="BF56" s="9">
        <v>2028.9133654780201</v>
      </c>
      <c r="BG56" s="9">
        <v>10</v>
      </c>
      <c r="BH56" s="9">
        <v>194.04339494070001</v>
      </c>
      <c r="BI56" s="9">
        <v>762.84639585664604</v>
      </c>
      <c r="BJ56" s="9">
        <v>287.152306686207</v>
      </c>
      <c r="BK56" s="9">
        <v>977.04630419181103</v>
      </c>
      <c r="BL56" s="9">
        <v>10</v>
      </c>
      <c r="BM56" s="9">
        <v>279.58934523597401</v>
      </c>
    </row>
    <row r="57" spans="1:65" x14ac:dyDescent="0.55000000000000004">
      <c r="A57">
        <v>97.696995832286404</v>
      </c>
      <c r="B57" s="9">
        <v>297243.76626118302</v>
      </c>
      <c r="C57" s="9">
        <v>91393.209440955994</v>
      </c>
      <c r="D57" s="9">
        <v>1153.49670864983</v>
      </c>
      <c r="E57" s="9">
        <v>10</v>
      </c>
      <c r="F57" s="9">
        <v>9705.9239400833794</v>
      </c>
      <c r="G57" s="9">
        <v>626.89325100929898</v>
      </c>
      <c r="H57" s="9">
        <v>135.101356842537</v>
      </c>
      <c r="I57" s="9">
        <v>493.51937115924801</v>
      </c>
      <c r="J57" s="9">
        <v>1934.4605431857101</v>
      </c>
      <c r="K57" s="9">
        <v>629.67282432566401</v>
      </c>
      <c r="L57" s="9">
        <v>189.78993097105899</v>
      </c>
      <c r="M57" s="9">
        <v>759.87703301112901</v>
      </c>
      <c r="N57" s="9">
        <v>50.979830827209398</v>
      </c>
      <c r="O57" s="9">
        <v>204.40018594125101</v>
      </c>
      <c r="P57" s="9">
        <v>576.45092258393504</v>
      </c>
      <c r="Q57" s="9">
        <v>182.362952935735</v>
      </c>
      <c r="R57" s="9">
        <v>1801.9235630190401</v>
      </c>
      <c r="S57" s="9">
        <v>160.468765570904</v>
      </c>
      <c r="T57" s="9">
        <v>1199.0347667522999</v>
      </c>
      <c r="U57" s="9">
        <v>10.9652355915703</v>
      </c>
      <c r="V57" s="9">
        <v>10</v>
      </c>
      <c r="W57" s="9">
        <v>2032.0943372204099</v>
      </c>
      <c r="X57" s="9">
        <v>551.70148495010994</v>
      </c>
      <c r="Y57" s="9">
        <v>1912.6248849517301</v>
      </c>
      <c r="Z57" s="9">
        <v>177.47490917213699</v>
      </c>
      <c r="AA57" s="9">
        <v>10</v>
      </c>
      <c r="AB57" s="9">
        <v>10</v>
      </c>
      <c r="AC57" s="9">
        <v>1702.8517858750699</v>
      </c>
      <c r="AD57" s="9">
        <v>10</v>
      </c>
      <c r="AE57" s="9">
        <v>10</v>
      </c>
      <c r="AF57" s="9">
        <v>10</v>
      </c>
      <c r="AG57" s="9">
        <v>332.241170958944</v>
      </c>
      <c r="AH57" s="9">
        <v>1555.7438014388299</v>
      </c>
      <c r="AI57" s="9">
        <v>321.48081897628202</v>
      </c>
      <c r="AJ57" s="9">
        <v>10</v>
      </c>
      <c r="AK57" s="9">
        <v>1593.8228857035799</v>
      </c>
      <c r="AL57" s="9">
        <v>10</v>
      </c>
      <c r="AM57" s="9">
        <v>2716.30502029847</v>
      </c>
      <c r="AN57" s="9">
        <v>235.24754592953099</v>
      </c>
      <c r="AO57" s="9">
        <v>1270.6872277797399</v>
      </c>
      <c r="AP57" s="9">
        <v>170.17838076109501</v>
      </c>
      <c r="AQ57" s="9">
        <v>1399.9623226328299</v>
      </c>
      <c r="AR57" s="9">
        <v>1479.8120172296699</v>
      </c>
      <c r="AS57" s="9">
        <v>830.12459267987902</v>
      </c>
      <c r="AT57" s="9">
        <v>464.57418109926999</v>
      </c>
      <c r="AU57" s="9">
        <v>1724.64785514598</v>
      </c>
      <c r="AV57" s="9">
        <v>52.278578646452203</v>
      </c>
      <c r="AW57" s="9">
        <v>668.61657651241001</v>
      </c>
      <c r="AX57" s="9">
        <v>460.44601589246599</v>
      </c>
      <c r="AY57" s="9">
        <v>53.300013371147202</v>
      </c>
      <c r="AZ57" s="9">
        <v>10</v>
      </c>
      <c r="BA57" s="9">
        <v>12.9547078392487</v>
      </c>
      <c r="BB57" s="9">
        <v>202.708601390919</v>
      </c>
      <c r="BC57" s="9">
        <v>24.323484234309898</v>
      </c>
      <c r="BD57" s="9">
        <v>310.79846218873399</v>
      </c>
      <c r="BE57" s="9">
        <v>375.35844069692598</v>
      </c>
      <c r="BF57" s="9">
        <v>2028.9132838744599</v>
      </c>
      <c r="BG57" s="9">
        <v>10</v>
      </c>
      <c r="BH57" s="9">
        <v>194.04338685885401</v>
      </c>
      <c r="BI57" s="9">
        <v>762.846339235919</v>
      </c>
      <c r="BJ57" s="9">
        <v>287.15232832797301</v>
      </c>
      <c r="BK57" s="9">
        <v>977.04651020608196</v>
      </c>
      <c r="BL57" s="9">
        <v>10</v>
      </c>
      <c r="BM57" s="9">
        <v>279.58933507798702</v>
      </c>
    </row>
    <row r="58" spans="1:65" x14ac:dyDescent="0.55000000000000004">
      <c r="A58">
        <v>97.696995832286404</v>
      </c>
      <c r="B58" s="9">
        <v>297243.765619613</v>
      </c>
      <c r="C58" s="9">
        <v>91393.211999292107</v>
      </c>
      <c r="D58" s="9">
        <v>1153.4967269594199</v>
      </c>
      <c r="E58" s="9">
        <v>10</v>
      </c>
      <c r="F58" s="9">
        <v>9705.9245144541692</v>
      </c>
      <c r="G58" s="9">
        <v>626.89328450928804</v>
      </c>
      <c r="H58" s="9">
        <v>135.10133318973101</v>
      </c>
      <c r="I58" s="9">
        <v>493.519450522319</v>
      </c>
      <c r="J58" s="9">
        <v>1934.46059805811</v>
      </c>
      <c r="K58" s="9">
        <v>629.672819834645</v>
      </c>
      <c r="L58" s="9">
        <v>189.78993162486699</v>
      </c>
      <c r="M58" s="9">
        <v>759.87715574798904</v>
      </c>
      <c r="N58" s="9">
        <v>50.979824301062202</v>
      </c>
      <c r="O58" s="9">
        <v>204.400174972998</v>
      </c>
      <c r="P58" s="9">
        <v>576.45096588385104</v>
      </c>
      <c r="Q58" s="9">
        <v>182.362737884632</v>
      </c>
      <c r="R58" s="9">
        <v>1801.9236365122399</v>
      </c>
      <c r="S58" s="9">
        <v>160.468750976807</v>
      </c>
      <c r="T58" s="9">
        <v>764.21368192649095</v>
      </c>
      <c r="U58" s="9">
        <v>10.7126278122886</v>
      </c>
      <c r="V58" s="9">
        <v>10</v>
      </c>
      <c r="W58" s="9">
        <v>2032.0943207118501</v>
      </c>
      <c r="X58" s="9">
        <v>986.52297488539398</v>
      </c>
      <c r="Y58" s="9">
        <v>1477.8038099426201</v>
      </c>
      <c r="Z58" s="9">
        <v>177.47487604043999</v>
      </c>
      <c r="AA58" s="9">
        <v>10</v>
      </c>
      <c r="AB58" s="9">
        <v>72.155878461952199</v>
      </c>
      <c r="AC58" s="9">
        <v>1702.85159038043</v>
      </c>
      <c r="AD58" s="9">
        <v>10</v>
      </c>
      <c r="AE58" s="9">
        <v>382.91784391729198</v>
      </c>
      <c r="AF58" s="9">
        <v>10</v>
      </c>
      <c r="AG58" s="9">
        <v>332.24169135768199</v>
      </c>
      <c r="AH58" s="9">
        <v>1555.74338304717</v>
      </c>
      <c r="AI58" s="9">
        <v>321.48083832706902</v>
      </c>
      <c r="AJ58" s="9">
        <v>10</v>
      </c>
      <c r="AK58" s="9">
        <v>1593.8229320114899</v>
      </c>
      <c r="AL58" s="9">
        <v>10</v>
      </c>
      <c r="AM58" s="9">
        <v>2716.3051192714001</v>
      </c>
      <c r="AN58" s="9">
        <v>235.24753993795099</v>
      </c>
      <c r="AO58" s="9">
        <v>1270.6872514178001</v>
      </c>
      <c r="AP58" s="9">
        <v>170.17839129923499</v>
      </c>
      <c r="AQ58" s="9">
        <v>1399.9624393939</v>
      </c>
      <c r="AR58" s="9">
        <v>1479.81216286686</v>
      </c>
      <c r="AS58" s="9">
        <v>830.12463872455805</v>
      </c>
      <c r="AT58" s="9">
        <v>464.57416560992402</v>
      </c>
      <c r="AU58" s="9">
        <v>1724.6479374289299</v>
      </c>
      <c r="AV58" s="9">
        <v>52.278583072089802</v>
      </c>
      <c r="AW58" s="9">
        <v>668.61660943844402</v>
      </c>
      <c r="AX58" s="9">
        <v>460.44603023126598</v>
      </c>
      <c r="AY58" s="9">
        <v>53.300004541311303</v>
      </c>
      <c r="AZ58" s="9">
        <v>10</v>
      </c>
      <c r="BA58" s="9">
        <v>12.954707251495</v>
      </c>
      <c r="BB58" s="9">
        <v>202.708602487089</v>
      </c>
      <c r="BC58" s="9">
        <v>24.3234839245047</v>
      </c>
      <c r="BD58" s="9">
        <v>310.798478993716</v>
      </c>
      <c r="BE58" s="9">
        <v>375.35843154780702</v>
      </c>
      <c r="BF58" s="9">
        <v>2028.91330043878</v>
      </c>
      <c r="BG58" s="9">
        <v>10</v>
      </c>
      <c r="BH58" s="9">
        <v>194.04338093039399</v>
      </c>
      <c r="BI58" s="9">
        <v>762.84637080480604</v>
      </c>
      <c r="BJ58" s="9">
        <v>287.15230505174497</v>
      </c>
      <c r="BK58" s="9">
        <v>977.04640077286695</v>
      </c>
      <c r="BL58" s="9">
        <v>10</v>
      </c>
      <c r="BM58" s="9">
        <v>279.58933603889699</v>
      </c>
    </row>
    <row r="59" spans="1:65" x14ac:dyDescent="0.55000000000000004">
      <c r="A59">
        <v>97.696995832286404</v>
      </c>
      <c r="B59" s="9">
        <v>297243.76274270599</v>
      </c>
      <c r="C59" s="9">
        <v>91393.208086390601</v>
      </c>
      <c r="D59" s="9">
        <v>1153.4966851879601</v>
      </c>
      <c r="E59" s="9">
        <v>10</v>
      </c>
      <c r="F59" s="9">
        <v>9705.9242941603097</v>
      </c>
      <c r="G59" s="9">
        <v>626.89329349739705</v>
      </c>
      <c r="H59" s="9">
        <v>135.10131897900999</v>
      </c>
      <c r="I59" s="9">
        <v>493.519414199013</v>
      </c>
      <c r="J59" s="9">
        <v>1934.46050493084</v>
      </c>
      <c r="K59" s="9">
        <v>629.67277472099204</v>
      </c>
      <c r="L59" s="9">
        <v>189.78995957995801</v>
      </c>
      <c r="M59" s="9">
        <v>759.87712424808001</v>
      </c>
      <c r="N59" s="9">
        <v>50.979829291070303</v>
      </c>
      <c r="O59" s="9">
        <v>204.40015765276999</v>
      </c>
      <c r="P59" s="9">
        <v>576.45094320054898</v>
      </c>
      <c r="Q59" s="9">
        <v>182.363048202236</v>
      </c>
      <c r="R59" s="9">
        <v>1801.9236657941401</v>
      </c>
      <c r="S59" s="9">
        <v>160.468745140359</v>
      </c>
      <c r="T59" s="9">
        <v>1199.99982804149</v>
      </c>
      <c r="U59" s="9">
        <v>10.000201920518499</v>
      </c>
      <c r="V59" s="9">
        <v>10</v>
      </c>
      <c r="W59" s="9">
        <v>2032.0943367106699</v>
      </c>
      <c r="X59" s="9">
        <v>550.73631746098602</v>
      </c>
      <c r="Y59" s="9">
        <v>1913.5899347148099</v>
      </c>
      <c r="Z59" s="9">
        <v>177.47490390399301</v>
      </c>
      <c r="AA59" s="9">
        <v>10</v>
      </c>
      <c r="AB59" s="9">
        <v>10</v>
      </c>
      <c r="AC59" s="9">
        <v>1702.8519688649101</v>
      </c>
      <c r="AD59" s="9">
        <v>10</v>
      </c>
      <c r="AE59" s="9">
        <v>10</v>
      </c>
      <c r="AF59" s="9">
        <v>10</v>
      </c>
      <c r="AG59" s="9">
        <v>332.24152599163898</v>
      </c>
      <c r="AH59" s="9">
        <v>1555.7435321855701</v>
      </c>
      <c r="AI59" s="9">
        <v>321.48083599635203</v>
      </c>
      <c r="AJ59" s="9">
        <v>10</v>
      </c>
      <c r="AK59" s="9">
        <v>1593.82292084302</v>
      </c>
      <c r="AL59" s="9">
        <v>10</v>
      </c>
      <c r="AM59" s="9">
        <v>2716.3051976494098</v>
      </c>
      <c r="AN59" s="9">
        <v>235.24751800990001</v>
      </c>
      <c r="AO59" s="9">
        <v>1270.6872703246599</v>
      </c>
      <c r="AP59" s="9">
        <v>170.178400453129</v>
      </c>
      <c r="AQ59" s="9">
        <v>1399.9622744860901</v>
      </c>
      <c r="AR59" s="9">
        <v>1479.8120593613801</v>
      </c>
      <c r="AS59" s="9">
        <v>830.12464256545104</v>
      </c>
      <c r="AT59" s="9">
        <v>464.57418526243703</v>
      </c>
      <c r="AU59" s="9">
        <v>1724.6478663589</v>
      </c>
      <c r="AV59" s="9">
        <v>52.2785686837151</v>
      </c>
      <c r="AW59" s="9">
        <v>668.61659724572905</v>
      </c>
      <c r="AX59" s="9">
        <v>460.446019163198</v>
      </c>
      <c r="AY59" s="9">
        <v>53.300008975468799</v>
      </c>
      <c r="AZ59" s="9">
        <v>10</v>
      </c>
      <c r="BA59" s="9">
        <v>12.9546988314203</v>
      </c>
      <c r="BB59" s="9">
        <v>202.70860601607799</v>
      </c>
      <c r="BC59" s="9">
        <v>24.323490427721801</v>
      </c>
      <c r="BD59" s="9">
        <v>310.79840292647702</v>
      </c>
      <c r="BE59" s="9">
        <v>375.35841663819599</v>
      </c>
      <c r="BF59" s="9">
        <v>2028.91343053488</v>
      </c>
      <c r="BG59" s="9">
        <v>10</v>
      </c>
      <c r="BH59" s="9">
        <v>194.043339680504</v>
      </c>
      <c r="BI59" s="9">
        <v>762.84637514879603</v>
      </c>
      <c r="BJ59" s="9">
        <v>287.15232495428501</v>
      </c>
      <c r="BK59" s="9">
        <v>977.04656372559805</v>
      </c>
      <c r="BL59" s="9">
        <v>10</v>
      </c>
      <c r="BM59" s="9">
        <v>279.58932050788297</v>
      </c>
    </row>
    <row r="60" spans="1:65" x14ac:dyDescent="0.55000000000000004">
      <c r="A60">
        <v>97.696995832286404</v>
      </c>
      <c r="B60" s="9">
        <v>297243.765392103</v>
      </c>
      <c r="C60" s="9">
        <v>91393.211869435894</v>
      </c>
      <c r="D60" s="9">
        <v>1153.4967004201401</v>
      </c>
      <c r="E60" s="9">
        <v>10</v>
      </c>
      <c r="F60" s="9">
        <v>9705.9237621150296</v>
      </c>
      <c r="G60" s="9">
        <v>626.89329413112296</v>
      </c>
      <c r="H60" s="9">
        <v>135.10133669241799</v>
      </c>
      <c r="I60" s="9">
        <v>493.519432447616</v>
      </c>
      <c r="J60" s="9">
        <v>1934.4605950165201</v>
      </c>
      <c r="K60" s="9">
        <v>629.67282071635395</v>
      </c>
      <c r="L60" s="9">
        <v>189.78992333176399</v>
      </c>
      <c r="M60" s="9">
        <v>759.87716047818503</v>
      </c>
      <c r="N60" s="9">
        <v>50.979817742706103</v>
      </c>
      <c r="O60" s="9">
        <v>204.400186367331</v>
      </c>
      <c r="P60" s="9">
        <v>576.45094378231295</v>
      </c>
      <c r="Q60" s="9">
        <v>182.36292729132401</v>
      </c>
      <c r="R60" s="9">
        <v>1801.92365670506</v>
      </c>
      <c r="S60" s="9">
        <v>160.46875225184399</v>
      </c>
      <c r="T60" s="9">
        <v>304.76208708096101</v>
      </c>
      <c r="U60" s="9">
        <v>13.0182506432362</v>
      </c>
      <c r="V60" s="9">
        <v>10</v>
      </c>
      <c r="W60" s="9">
        <v>2032.0943235856</v>
      </c>
      <c r="X60" s="9">
        <v>1088.5046855636299</v>
      </c>
      <c r="Y60" s="9">
        <v>1375.8213585041599</v>
      </c>
      <c r="Z60" s="9">
        <v>177.474866004955</v>
      </c>
      <c r="AA60" s="9">
        <v>365.966326443909</v>
      </c>
      <c r="AB60" s="9">
        <v>544.75050526123903</v>
      </c>
      <c r="AC60" s="9">
        <v>1702.8522635357399</v>
      </c>
      <c r="AD60" s="9">
        <v>11.502855864254601</v>
      </c>
      <c r="AE60" s="9">
        <v>10</v>
      </c>
      <c r="AF60" s="9">
        <v>10</v>
      </c>
      <c r="AG60" s="9">
        <v>332.24157022879399</v>
      </c>
      <c r="AH60" s="9">
        <v>1555.7435395012999</v>
      </c>
      <c r="AI60" s="9">
        <v>321.48083100282997</v>
      </c>
      <c r="AJ60" s="9">
        <v>10</v>
      </c>
      <c r="AK60" s="9">
        <v>1593.82291566816</v>
      </c>
      <c r="AL60" s="9">
        <v>10</v>
      </c>
      <c r="AM60" s="9">
        <v>2716.3051319183901</v>
      </c>
      <c r="AN60" s="9">
        <v>235.24754841322701</v>
      </c>
      <c r="AO60" s="9">
        <v>1270.6872768001899</v>
      </c>
      <c r="AP60" s="9">
        <v>170.17838430800001</v>
      </c>
      <c r="AQ60" s="9">
        <v>1399.96244963303</v>
      </c>
      <c r="AR60" s="9">
        <v>1479.81213647409</v>
      </c>
      <c r="AS60" s="9">
        <v>830.12463149375799</v>
      </c>
      <c r="AT60" s="9">
        <v>464.57413803888198</v>
      </c>
      <c r="AU60" s="9">
        <v>1724.64788324611</v>
      </c>
      <c r="AV60" s="9">
        <v>52.278596104271699</v>
      </c>
      <c r="AW60" s="9">
        <v>668.61658393555797</v>
      </c>
      <c r="AX60" s="9">
        <v>460.44603442111998</v>
      </c>
      <c r="AY60" s="9">
        <v>53.299998524649098</v>
      </c>
      <c r="AZ60" s="9">
        <v>10</v>
      </c>
      <c r="BA60" s="9">
        <v>12.954702135711001</v>
      </c>
      <c r="BB60" s="9">
        <v>202.70859239252499</v>
      </c>
      <c r="BC60" s="9">
        <v>24.3234907520437</v>
      </c>
      <c r="BD60" s="9">
        <v>310.79831974093298</v>
      </c>
      <c r="BE60" s="9">
        <v>375.35841495633099</v>
      </c>
      <c r="BF60" s="9">
        <v>2028.91337681747</v>
      </c>
      <c r="BG60" s="9">
        <v>10</v>
      </c>
      <c r="BH60" s="9">
        <v>194.043371100923</v>
      </c>
      <c r="BI60" s="9">
        <v>762.84635003134099</v>
      </c>
      <c r="BJ60" s="9">
        <v>287.15228234153398</v>
      </c>
      <c r="BK60" s="9">
        <v>977.04631926293496</v>
      </c>
      <c r="BL60" s="9">
        <v>10</v>
      </c>
      <c r="BM60" s="9">
        <v>279.58933273052202</v>
      </c>
    </row>
    <row r="61" spans="1:65" x14ac:dyDescent="0.55000000000000004">
      <c r="A61">
        <v>97.696995832286404</v>
      </c>
      <c r="B61" s="9">
        <v>297243.76546760701</v>
      </c>
      <c r="C61" s="9">
        <v>91393.211133419099</v>
      </c>
      <c r="D61" s="9">
        <v>1153.49674112556</v>
      </c>
      <c r="E61" s="9">
        <v>10</v>
      </c>
      <c r="F61" s="9">
        <v>9705.9238268972895</v>
      </c>
      <c r="G61" s="9">
        <v>626.89328595780296</v>
      </c>
      <c r="H61" s="9">
        <v>135.10132119223999</v>
      </c>
      <c r="I61" s="9">
        <v>493.51943656671398</v>
      </c>
      <c r="J61" s="9">
        <v>1934.46066803441</v>
      </c>
      <c r="K61" s="9">
        <v>629.67284797092304</v>
      </c>
      <c r="L61" s="9">
        <v>189.789922145421</v>
      </c>
      <c r="M61" s="9">
        <v>759.87715885881198</v>
      </c>
      <c r="N61" s="9">
        <v>50.979818016267103</v>
      </c>
      <c r="O61" s="9">
        <v>204.40017792470201</v>
      </c>
      <c r="P61" s="9">
        <v>576.45094759176402</v>
      </c>
      <c r="Q61" s="9">
        <v>182.362775183465</v>
      </c>
      <c r="R61" s="9">
        <v>1801.9236216373199</v>
      </c>
      <c r="S61" s="9">
        <v>160.46874237660001</v>
      </c>
      <c r="T61" s="9">
        <v>823.96492822155699</v>
      </c>
      <c r="U61" s="9">
        <v>13.076056032064001</v>
      </c>
      <c r="V61" s="9">
        <v>10</v>
      </c>
      <c r="W61" s="9">
        <v>2032.09426531076</v>
      </c>
      <c r="X61" s="9">
        <v>856.826307515743</v>
      </c>
      <c r="Y61" s="9">
        <v>1607.4999265169399</v>
      </c>
      <c r="Z61" s="9">
        <v>177.47488690337701</v>
      </c>
      <c r="AA61" s="9">
        <v>79.945108778277799</v>
      </c>
      <c r="AB61" s="9">
        <v>10</v>
      </c>
      <c r="AC61" s="9">
        <v>1702.85180188307</v>
      </c>
      <c r="AD61" s="9">
        <v>10</v>
      </c>
      <c r="AE61" s="9">
        <v>313.01395352987299</v>
      </c>
      <c r="AF61" s="9">
        <v>10</v>
      </c>
      <c r="AG61" s="9">
        <v>332.24146610927602</v>
      </c>
      <c r="AH61" s="9">
        <v>1555.74339416404</v>
      </c>
      <c r="AI61" s="9">
        <v>321.48084326076201</v>
      </c>
      <c r="AJ61" s="9">
        <v>10</v>
      </c>
      <c r="AK61" s="9">
        <v>1593.82288750371</v>
      </c>
      <c r="AL61" s="9">
        <v>10</v>
      </c>
      <c r="AM61" s="9">
        <v>2716.30501272842</v>
      </c>
      <c r="AN61" s="9">
        <v>235.247552292666</v>
      </c>
      <c r="AO61" s="9">
        <v>1270.68726492119</v>
      </c>
      <c r="AP61" s="9">
        <v>170.17838165599201</v>
      </c>
      <c r="AQ61" s="9">
        <v>1399.9622431395501</v>
      </c>
      <c r="AR61" s="9">
        <v>1479.8120633303399</v>
      </c>
      <c r="AS61" s="9">
        <v>830.12462453545697</v>
      </c>
      <c r="AT61" s="9">
        <v>464.57417369521698</v>
      </c>
      <c r="AU61" s="9">
        <v>1724.6479625756599</v>
      </c>
      <c r="AV61" s="9">
        <v>52.2785859582564</v>
      </c>
      <c r="AW61" s="9">
        <v>668.61667752105802</v>
      </c>
      <c r="AX61" s="9">
        <v>460.44600690466399</v>
      </c>
      <c r="AY61" s="9">
        <v>53.300012535197403</v>
      </c>
      <c r="AZ61" s="9">
        <v>10</v>
      </c>
      <c r="BA61" s="9">
        <v>12.954707718324601</v>
      </c>
      <c r="BB61" s="9">
        <v>202.708595399953</v>
      </c>
      <c r="BC61" s="9">
        <v>24.323485170717301</v>
      </c>
      <c r="BD61" s="9">
        <v>310.79840556456497</v>
      </c>
      <c r="BE61" s="9">
        <v>375.358422062751</v>
      </c>
      <c r="BF61" s="9">
        <v>2028.9133943704601</v>
      </c>
      <c r="BG61" s="9">
        <v>10</v>
      </c>
      <c r="BH61" s="9">
        <v>194.043387399545</v>
      </c>
      <c r="BI61" s="9">
        <v>762.84633816144697</v>
      </c>
      <c r="BJ61" s="9">
        <v>287.15235473922598</v>
      </c>
      <c r="BK61" s="9">
        <v>977.04659648458903</v>
      </c>
      <c r="BL61" s="9">
        <v>10</v>
      </c>
      <c r="BM61" s="9">
        <v>279.58932962507902</v>
      </c>
    </row>
    <row r="62" spans="1:65" x14ac:dyDescent="0.55000000000000004">
      <c r="A62">
        <v>97.696995832286404</v>
      </c>
      <c r="B62" s="9">
        <v>297243.768068854</v>
      </c>
      <c r="C62" s="9">
        <v>91393.211195072494</v>
      </c>
      <c r="D62" s="9">
        <v>1153.4966933122701</v>
      </c>
      <c r="E62" s="9">
        <v>10</v>
      </c>
      <c r="F62" s="9">
        <v>9705.9242598587407</v>
      </c>
      <c r="G62" s="9">
        <v>626.89324080256495</v>
      </c>
      <c r="H62" s="9">
        <v>135.10134920993301</v>
      </c>
      <c r="I62" s="9">
        <v>493.51945229677398</v>
      </c>
      <c r="J62" s="9">
        <v>1934.46067558905</v>
      </c>
      <c r="K62" s="9">
        <v>629.672786601148</v>
      </c>
      <c r="L62" s="9">
        <v>189.78992333188901</v>
      </c>
      <c r="M62" s="9">
        <v>759.87708540249605</v>
      </c>
      <c r="N62" s="9">
        <v>50.979814440665102</v>
      </c>
      <c r="O62" s="9">
        <v>204.40018728607001</v>
      </c>
      <c r="P62" s="9">
        <v>576.45092788653903</v>
      </c>
      <c r="Q62" s="9">
        <v>182.36294211000899</v>
      </c>
      <c r="R62" s="9">
        <v>1801.9235881536699</v>
      </c>
      <c r="S62" s="9">
        <v>160.46875643134899</v>
      </c>
      <c r="T62" s="9">
        <v>1184.62675943607</v>
      </c>
      <c r="U62" s="9">
        <v>25.3732501090992</v>
      </c>
      <c r="V62" s="9">
        <v>10</v>
      </c>
      <c r="W62" s="9">
        <v>2032.0943185805299</v>
      </c>
      <c r="X62" s="9">
        <v>566.10960862337197</v>
      </c>
      <c r="Y62" s="9">
        <v>1898.2169050099899</v>
      </c>
      <c r="Z62" s="9">
        <v>177.474914803497</v>
      </c>
      <c r="AA62" s="9">
        <v>10</v>
      </c>
      <c r="AB62" s="9">
        <v>10</v>
      </c>
      <c r="AC62" s="9">
        <v>1702.8516555151</v>
      </c>
      <c r="AD62" s="9">
        <v>10</v>
      </c>
      <c r="AE62" s="9">
        <v>10</v>
      </c>
      <c r="AF62" s="9">
        <v>10</v>
      </c>
      <c r="AG62" s="9">
        <v>332.24151935210801</v>
      </c>
      <c r="AH62" s="9">
        <v>1555.7435715402</v>
      </c>
      <c r="AI62" s="9">
        <v>321.48082478990102</v>
      </c>
      <c r="AJ62" s="9">
        <v>10</v>
      </c>
      <c r="AK62" s="9">
        <v>1593.8228349956901</v>
      </c>
      <c r="AL62" s="9">
        <v>10</v>
      </c>
      <c r="AM62" s="9">
        <v>2716.3051690756101</v>
      </c>
      <c r="AN62" s="9">
        <v>235.24756490035301</v>
      </c>
      <c r="AO62" s="9">
        <v>1270.6872037664</v>
      </c>
      <c r="AP62" s="9">
        <v>170.17837645986</v>
      </c>
      <c r="AQ62" s="9">
        <v>1399.9622400436399</v>
      </c>
      <c r="AR62" s="9">
        <v>1479.81194703762</v>
      </c>
      <c r="AS62" s="9">
        <v>830.12459810759697</v>
      </c>
      <c r="AT62" s="9">
        <v>464.574159888341</v>
      </c>
      <c r="AU62" s="9">
        <v>1724.647943701</v>
      </c>
      <c r="AV62" s="9">
        <v>52.278598934749198</v>
      </c>
      <c r="AW62" s="9">
        <v>668.61659536550496</v>
      </c>
      <c r="AX62" s="9">
        <v>460.44601524237697</v>
      </c>
      <c r="AY62" s="9">
        <v>53.300018011053403</v>
      </c>
      <c r="AZ62" s="9">
        <v>10</v>
      </c>
      <c r="BA62" s="9">
        <v>12.9547097285388</v>
      </c>
      <c r="BB62" s="9">
        <v>202.708609097737</v>
      </c>
      <c r="BC62" s="9">
        <v>24.323483604859899</v>
      </c>
      <c r="BD62" s="9">
        <v>310.79850309144001</v>
      </c>
      <c r="BE62" s="9">
        <v>375.358424105962</v>
      </c>
      <c r="BF62" s="9">
        <v>2028.9133788049201</v>
      </c>
      <c r="BG62" s="9">
        <v>10</v>
      </c>
      <c r="BH62" s="9">
        <v>194.04337996564999</v>
      </c>
      <c r="BI62" s="9">
        <v>762.84632614362602</v>
      </c>
      <c r="BJ62" s="9">
        <v>287.15230838418699</v>
      </c>
      <c r="BK62" s="9">
        <v>977.04654514429501</v>
      </c>
      <c r="BL62" s="9">
        <v>10</v>
      </c>
      <c r="BM62" s="9">
        <v>279.58932197663103</v>
      </c>
    </row>
    <row r="63" spans="1:65" x14ac:dyDescent="0.55000000000000004">
      <c r="A63">
        <v>97.696995832286404</v>
      </c>
      <c r="B63" s="9">
        <v>297243.76494609</v>
      </c>
      <c r="C63" s="9">
        <v>91393.207920429006</v>
      </c>
      <c r="D63" s="9">
        <v>1153.4967067192599</v>
      </c>
      <c r="E63" s="9">
        <v>10</v>
      </c>
      <c r="F63" s="9">
        <v>9705.9244075528095</v>
      </c>
      <c r="G63" s="9">
        <v>626.89325132982299</v>
      </c>
      <c r="H63" s="9">
        <v>135.10135665069899</v>
      </c>
      <c r="I63" s="9">
        <v>493.51941650568398</v>
      </c>
      <c r="J63" s="9">
        <v>1934.46060489969</v>
      </c>
      <c r="K63" s="9">
        <v>629.67283963387104</v>
      </c>
      <c r="L63" s="9">
        <v>189.789913789894</v>
      </c>
      <c r="M63" s="9">
        <v>759.87704651300703</v>
      </c>
      <c r="N63" s="9">
        <v>50.979824239249197</v>
      </c>
      <c r="O63" s="9">
        <v>204.400220667632</v>
      </c>
      <c r="P63" s="9">
        <v>576.45092236189805</v>
      </c>
      <c r="Q63" s="9">
        <v>182.36296625541399</v>
      </c>
      <c r="R63" s="9">
        <v>1801.9235654127799</v>
      </c>
      <c r="S63" s="9">
        <v>160.46876437922199</v>
      </c>
      <c r="T63" s="9">
        <v>13.849371653364599</v>
      </c>
      <c r="U63" s="9">
        <v>10.053244216827</v>
      </c>
      <c r="V63" s="9">
        <v>10</v>
      </c>
      <c r="W63" s="9">
        <v>2032.0943236261301</v>
      </c>
      <c r="X63" s="9">
        <v>1597.87164229318</v>
      </c>
      <c r="Y63" s="9">
        <v>866.45465144909895</v>
      </c>
      <c r="Z63" s="9">
        <v>177.47489784728799</v>
      </c>
      <c r="AA63" s="9">
        <v>149.01527181757601</v>
      </c>
      <c r="AB63" s="9">
        <v>10</v>
      </c>
      <c r="AC63" s="9">
        <v>1702.8519123040501</v>
      </c>
      <c r="AD63" s="9">
        <v>10</v>
      </c>
      <c r="AE63" s="9">
        <v>1057.0821479568301</v>
      </c>
      <c r="AF63" s="9">
        <v>10</v>
      </c>
      <c r="AG63" s="9">
        <v>332.24122200843101</v>
      </c>
      <c r="AH63" s="9">
        <v>1555.7436692258</v>
      </c>
      <c r="AI63" s="9">
        <v>321.48083260688799</v>
      </c>
      <c r="AJ63" s="9">
        <v>10</v>
      </c>
      <c r="AK63" s="9">
        <v>1593.82280096145</v>
      </c>
      <c r="AL63" s="9">
        <v>10</v>
      </c>
      <c r="AM63" s="9">
        <v>2716.3049688359301</v>
      </c>
      <c r="AN63" s="9">
        <v>235.247586681294</v>
      </c>
      <c r="AO63" s="9">
        <v>1270.6872453344299</v>
      </c>
      <c r="AP63" s="9">
        <v>170.17837502589501</v>
      </c>
      <c r="AQ63" s="9">
        <v>1399.9624238582201</v>
      </c>
      <c r="AR63" s="9">
        <v>1479.81214138827</v>
      </c>
      <c r="AS63" s="9">
        <v>830.12460790682997</v>
      </c>
      <c r="AT63" s="9">
        <v>464.57417131650698</v>
      </c>
      <c r="AU63" s="9">
        <v>1724.64793210022</v>
      </c>
      <c r="AV63" s="9">
        <v>52.278583321276301</v>
      </c>
      <c r="AW63" s="9">
        <v>668.61658375142497</v>
      </c>
      <c r="AX63" s="9">
        <v>460.44602404333602</v>
      </c>
      <c r="AY63" s="9">
        <v>53.300007379970197</v>
      </c>
      <c r="AZ63" s="9">
        <v>10</v>
      </c>
      <c r="BA63" s="9">
        <v>12.954707111596401</v>
      </c>
      <c r="BB63" s="9">
        <v>202.708590132122</v>
      </c>
      <c r="BC63" s="9">
        <v>24.323486339642798</v>
      </c>
      <c r="BD63" s="9">
        <v>310.79843576175699</v>
      </c>
      <c r="BE63" s="9">
        <v>375.35843465011402</v>
      </c>
      <c r="BF63" s="9">
        <v>2028.9132313090099</v>
      </c>
      <c r="BG63" s="9">
        <v>10</v>
      </c>
      <c r="BH63" s="9">
        <v>194.04343296342799</v>
      </c>
      <c r="BI63" s="9">
        <v>762.846359492989</v>
      </c>
      <c r="BJ63" s="9">
        <v>287.15229886877302</v>
      </c>
      <c r="BK63" s="9">
        <v>977.04640964345197</v>
      </c>
      <c r="BL63" s="9">
        <v>10</v>
      </c>
      <c r="BM63" s="9">
        <v>279.58931399735098</v>
      </c>
    </row>
    <row r="64" spans="1:65" x14ac:dyDescent="0.55000000000000004">
      <c r="A64">
        <v>97.696995832286404</v>
      </c>
      <c r="B64" s="9">
        <v>297243.76490629499</v>
      </c>
      <c r="C64" s="9">
        <v>91393.207946035196</v>
      </c>
      <c r="D64" s="9">
        <v>1153.4967007365501</v>
      </c>
      <c r="E64" s="9">
        <v>10</v>
      </c>
      <c r="F64" s="9">
        <v>9705.9244793216803</v>
      </c>
      <c r="G64" s="9">
        <v>626.89319652601898</v>
      </c>
      <c r="H64" s="9">
        <v>135.10134481404799</v>
      </c>
      <c r="I64" s="9">
        <v>493.51942665463702</v>
      </c>
      <c r="J64" s="9">
        <v>1934.4605812288701</v>
      </c>
      <c r="K64" s="9">
        <v>629.67276697378702</v>
      </c>
      <c r="L64" s="9">
        <v>189.78990615874</v>
      </c>
      <c r="M64" s="9">
        <v>759.87700087418898</v>
      </c>
      <c r="N64" s="9">
        <v>50.979811483990197</v>
      </c>
      <c r="O64" s="9">
        <v>204.40023525589601</v>
      </c>
      <c r="P64" s="9">
        <v>576.45090024664501</v>
      </c>
      <c r="Q64" s="9">
        <v>182.36294279624701</v>
      </c>
      <c r="R64" s="9">
        <v>1801.9234673348301</v>
      </c>
      <c r="S64" s="9">
        <v>160.46876473328899</v>
      </c>
      <c r="T64" s="9">
        <v>354.62527847153802</v>
      </c>
      <c r="U64" s="9">
        <v>10.000600777784401</v>
      </c>
      <c r="V64" s="9">
        <v>10</v>
      </c>
      <c r="W64" s="9">
        <v>2032.0943462822399</v>
      </c>
      <c r="X64" s="9">
        <v>550.73697967298006</v>
      </c>
      <c r="Y64" s="9">
        <v>1913.5893235932899</v>
      </c>
      <c r="Z64" s="9">
        <v>177.47489757975001</v>
      </c>
      <c r="AA64" s="9">
        <v>10</v>
      </c>
      <c r="AB64" s="9">
        <v>10</v>
      </c>
      <c r="AC64" s="9">
        <v>1702.8517858032001</v>
      </c>
      <c r="AD64" s="9">
        <v>855.37416534848501</v>
      </c>
      <c r="AE64" s="9">
        <v>10</v>
      </c>
      <c r="AF64" s="9">
        <v>10</v>
      </c>
      <c r="AG64" s="9">
        <v>332.241412384086</v>
      </c>
      <c r="AH64" s="9">
        <v>1555.7435961879601</v>
      </c>
      <c r="AI64" s="9">
        <v>321.48082313078697</v>
      </c>
      <c r="AJ64" s="9">
        <v>10</v>
      </c>
      <c r="AK64" s="9">
        <v>1593.82273122109</v>
      </c>
      <c r="AL64" s="9">
        <v>10</v>
      </c>
      <c r="AM64" s="9">
        <v>2716.3049622830999</v>
      </c>
      <c r="AN64" s="9">
        <v>235.24763037211201</v>
      </c>
      <c r="AO64" s="9">
        <v>1270.6871682491501</v>
      </c>
      <c r="AP64" s="9">
        <v>170.178386445802</v>
      </c>
      <c r="AQ64" s="9">
        <v>1399.9625684606101</v>
      </c>
      <c r="AR64" s="9">
        <v>1479.81217860945</v>
      </c>
      <c r="AS64" s="9">
        <v>830.12460323567905</v>
      </c>
      <c r="AT64" s="9">
        <v>464.57408955475898</v>
      </c>
      <c r="AU64" s="9">
        <v>1724.6480151687099</v>
      </c>
      <c r="AV64" s="9">
        <v>52.278599379882102</v>
      </c>
      <c r="AW64" s="9">
        <v>668.61658130538001</v>
      </c>
      <c r="AX64" s="9">
        <v>460.44601417832598</v>
      </c>
      <c r="AY64" s="9">
        <v>53.300012733749597</v>
      </c>
      <c r="AZ64" s="9">
        <v>10</v>
      </c>
      <c r="BA64" s="9">
        <v>12.954711724613199</v>
      </c>
      <c r="BB64" s="9">
        <v>202.70859852008999</v>
      </c>
      <c r="BC64" s="9">
        <v>24.323485094275899</v>
      </c>
      <c r="BD64" s="9">
        <v>310.798506809456</v>
      </c>
      <c r="BE64" s="9">
        <v>375.35845073131901</v>
      </c>
      <c r="BF64" s="9">
        <v>2028.9132316015</v>
      </c>
      <c r="BG64" s="9">
        <v>10</v>
      </c>
      <c r="BH64" s="9">
        <v>194.043434678718</v>
      </c>
      <c r="BI64" s="9">
        <v>762.84628657964504</v>
      </c>
      <c r="BJ64" s="9">
        <v>287.152309880931</v>
      </c>
      <c r="BK64" s="9">
        <v>977.04640741544301</v>
      </c>
      <c r="BL64" s="9">
        <v>10</v>
      </c>
      <c r="BM64" s="9">
        <v>279.58932326808099</v>
      </c>
    </row>
    <row r="65" spans="1:65" x14ac:dyDescent="0.55000000000000004">
      <c r="A65">
        <v>97.696995832286404</v>
      </c>
      <c r="B65" s="9">
        <v>297243.76426282898</v>
      </c>
      <c r="C65" s="9">
        <v>91393.211878700095</v>
      </c>
      <c r="D65" s="9">
        <v>1153.4967163015699</v>
      </c>
      <c r="E65" s="9">
        <v>10</v>
      </c>
      <c r="F65" s="9">
        <v>9705.9240600704106</v>
      </c>
      <c r="G65" s="9">
        <v>626.89325672352504</v>
      </c>
      <c r="H65" s="9">
        <v>135.10133658759099</v>
      </c>
      <c r="I65" s="9">
        <v>493.51937119982699</v>
      </c>
      <c r="J65" s="9">
        <v>1934.46064046834</v>
      </c>
      <c r="K65" s="9">
        <v>629.67284772864105</v>
      </c>
      <c r="L65" s="9">
        <v>189.78990889611401</v>
      </c>
      <c r="M65" s="9">
        <v>759.87703692497303</v>
      </c>
      <c r="N65" s="9">
        <v>50.979808348738999</v>
      </c>
      <c r="O65" s="9">
        <v>204.40023119504201</v>
      </c>
      <c r="P65" s="9">
        <v>576.45091203322897</v>
      </c>
      <c r="Q65" s="9">
        <v>182.362841657773</v>
      </c>
      <c r="R65" s="9">
        <v>1801.9235536344599</v>
      </c>
      <c r="S65" s="9">
        <v>160.468763206826</v>
      </c>
      <c r="T65" s="9">
        <v>496.47951278529001</v>
      </c>
      <c r="U65" s="9">
        <v>713.520476134354</v>
      </c>
      <c r="V65" s="9">
        <v>10</v>
      </c>
      <c r="W65" s="9">
        <v>2032.0943380771</v>
      </c>
      <c r="X65" s="9">
        <v>1254.2566181121999</v>
      </c>
      <c r="Y65" s="9">
        <v>1210.0694367175099</v>
      </c>
      <c r="Z65" s="9">
        <v>177.47487509044899</v>
      </c>
      <c r="AA65" s="9">
        <v>10</v>
      </c>
      <c r="AB65" s="9">
        <v>10</v>
      </c>
      <c r="AC65" s="9">
        <v>1702.8518633357401</v>
      </c>
      <c r="AD65" s="9">
        <v>10</v>
      </c>
      <c r="AE65" s="9">
        <v>10</v>
      </c>
      <c r="AF65" s="9">
        <v>10</v>
      </c>
      <c r="AG65" s="9">
        <v>332.24142985939699</v>
      </c>
      <c r="AH65" s="9">
        <v>1555.74361836198</v>
      </c>
      <c r="AI65" s="9">
        <v>321.48082246553003</v>
      </c>
      <c r="AJ65" s="9">
        <v>10</v>
      </c>
      <c r="AK65" s="9">
        <v>1593.82280493706</v>
      </c>
      <c r="AL65" s="9">
        <v>10</v>
      </c>
      <c r="AM65" s="9">
        <v>2716.3049562317801</v>
      </c>
      <c r="AN65" s="9">
        <v>235.247639486944</v>
      </c>
      <c r="AO65" s="9">
        <v>1270.6872350685001</v>
      </c>
      <c r="AP65" s="9">
        <v>170.17837869589999</v>
      </c>
      <c r="AQ65" s="9">
        <v>1399.96241821133</v>
      </c>
      <c r="AR65" s="9">
        <v>1479.8120735895</v>
      </c>
      <c r="AS65" s="9">
        <v>830.12460298482597</v>
      </c>
      <c r="AT65" s="9">
        <v>464.57415707914902</v>
      </c>
      <c r="AU65" s="9">
        <v>1724.6479838719299</v>
      </c>
      <c r="AV65" s="9">
        <v>52.278582902719499</v>
      </c>
      <c r="AW65" s="9">
        <v>668.61657428491003</v>
      </c>
      <c r="AX65" s="9">
        <v>460.44602321786198</v>
      </c>
      <c r="AY65" s="9">
        <v>53.300002787739103</v>
      </c>
      <c r="AZ65" s="9">
        <v>10</v>
      </c>
      <c r="BA65" s="9">
        <v>12.9547098860304</v>
      </c>
      <c r="BB65" s="9">
        <v>202.70858932809901</v>
      </c>
      <c r="BC65" s="9">
        <v>24.3234831914776</v>
      </c>
      <c r="BD65" s="9">
        <v>310.79843620344798</v>
      </c>
      <c r="BE65" s="9">
        <v>375.358432640373</v>
      </c>
      <c r="BF65" s="9">
        <v>2028.9132746727901</v>
      </c>
      <c r="BG65" s="9">
        <v>10</v>
      </c>
      <c r="BH65" s="9">
        <v>194.04345545953001</v>
      </c>
      <c r="BI65" s="9">
        <v>762.84632742910298</v>
      </c>
      <c r="BJ65" s="9">
        <v>287.15230437034199</v>
      </c>
      <c r="BK65" s="9">
        <v>977.04640495974195</v>
      </c>
      <c r="BL65" s="9">
        <v>10</v>
      </c>
      <c r="BM65" s="9">
        <v>279.589330205686</v>
      </c>
    </row>
    <row r="66" spans="1:65" x14ac:dyDescent="0.55000000000000004">
      <c r="A66">
        <v>97.696995832286404</v>
      </c>
      <c r="B66" s="9">
        <v>297243.76798027399</v>
      </c>
      <c r="C66" s="9">
        <v>91393.2096562519</v>
      </c>
      <c r="D66" s="9">
        <v>1153.49672525091</v>
      </c>
      <c r="E66" s="9">
        <v>10</v>
      </c>
      <c r="F66" s="9">
        <v>9705.9240444325405</v>
      </c>
      <c r="G66" s="9">
        <v>626.893256898902</v>
      </c>
      <c r="H66" s="9">
        <v>135.10133805893901</v>
      </c>
      <c r="I66" s="9">
        <v>493.519369680164</v>
      </c>
      <c r="J66" s="9">
        <v>1934.4605777218601</v>
      </c>
      <c r="K66" s="9">
        <v>629.67279982476703</v>
      </c>
      <c r="L66" s="9">
        <v>189.789951824924</v>
      </c>
      <c r="M66" s="9">
        <v>759.87713368009599</v>
      </c>
      <c r="N66" s="9">
        <v>50.979814785682798</v>
      </c>
      <c r="O66" s="9">
        <v>204.400199577628</v>
      </c>
      <c r="P66" s="9">
        <v>576.450940344321</v>
      </c>
      <c r="Q66" s="9">
        <v>182.36296036695401</v>
      </c>
      <c r="R66" s="9">
        <v>1801.92358093746</v>
      </c>
      <c r="S66" s="9">
        <v>160.46875054761699</v>
      </c>
      <c r="T66" s="9">
        <v>1199.9998013658001</v>
      </c>
      <c r="U66" s="9">
        <v>10.0002336458326</v>
      </c>
      <c r="V66" s="9">
        <v>10</v>
      </c>
      <c r="W66" s="9">
        <v>2032.09428539643</v>
      </c>
      <c r="X66" s="9">
        <v>550.73610011894004</v>
      </c>
      <c r="Y66" s="9">
        <v>1913.5898866627299</v>
      </c>
      <c r="Z66" s="9">
        <v>177.47489354947899</v>
      </c>
      <c r="AA66" s="9">
        <v>10</v>
      </c>
      <c r="AB66" s="9">
        <v>10</v>
      </c>
      <c r="AC66" s="9">
        <v>1702.8522286974801</v>
      </c>
      <c r="AD66" s="9">
        <v>10</v>
      </c>
      <c r="AE66" s="9">
        <v>10</v>
      </c>
      <c r="AF66" s="9">
        <v>10</v>
      </c>
      <c r="AG66" s="9">
        <v>332.24112502604203</v>
      </c>
      <c r="AH66" s="9">
        <v>1555.74376926578</v>
      </c>
      <c r="AI66" s="9">
        <v>321.48081915453901</v>
      </c>
      <c r="AJ66" s="9">
        <v>10</v>
      </c>
      <c r="AK66" s="9">
        <v>1593.8229280483199</v>
      </c>
      <c r="AL66" s="9">
        <v>10</v>
      </c>
      <c r="AM66" s="9">
        <v>2716.3049453636399</v>
      </c>
      <c r="AN66" s="9">
        <v>235.247586907623</v>
      </c>
      <c r="AO66" s="9">
        <v>1270.68723443314</v>
      </c>
      <c r="AP66" s="9">
        <v>170.17839899974899</v>
      </c>
      <c r="AQ66" s="9">
        <v>1399.9623849171101</v>
      </c>
      <c r="AR66" s="9">
        <v>1479.8121095332699</v>
      </c>
      <c r="AS66" s="9">
        <v>830.12460903741305</v>
      </c>
      <c r="AT66" s="9">
        <v>464.57418314054502</v>
      </c>
      <c r="AU66" s="9">
        <v>1724.6479174465901</v>
      </c>
      <c r="AV66" s="9">
        <v>52.278585770639197</v>
      </c>
      <c r="AW66" s="9">
        <v>668.61660853278102</v>
      </c>
      <c r="AX66" s="9">
        <v>460.44603518583801</v>
      </c>
      <c r="AY66" s="9">
        <v>53.300012348912198</v>
      </c>
      <c r="AZ66" s="9">
        <v>10</v>
      </c>
      <c r="BA66" s="9">
        <v>12.954712952015299</v>
      </c>
      <c r="BB66" s="9">
        <v>202.708595187452</v>
      </c>
      <c r="BC66" s="9">
        <v>24.323483570455199</v>
      </c>
      <c r="BD66" s="9">
        <v>310.79843872876</v>
      </c>
      <c r="BE66" s="9">
        <v>375.35843118056999</v>
      </c>
      <c r="BF66" s="9">
        <v>2028.91326376848</v>
      </c>
      <c r="BG66" s="9">
        <v>10</v>
      </c>
      <c r="BH66" s="9">
        <v>194.043411472206</v>
      </c>
      <c r="BI66" s="9">
        <v>762.84632793501203</v>
      </c>
      <c r="BJ66" s="9">
        <v>287.15231799736699</v>
      </c>
      <c r="BK66" s="9">
        <v>977.04637402631897</v>
      </c>
      <c r="BL66" s="9">
        <v>10</v>
      </c>
      <c r="BM66" s="9">
        <v>279.58931894240402</v>
      </c>
    </row>
    <row r="67" spans="1:65" x14ac:dyDescent="0.55000000000000004">
      <c r="A67">
        <v>97.696995832286404</v>
      </c>
      <c r="B67" s="9">
        <v>297243.76838817401</v>
      </c>
      <c r="C67" s="9">
        <v>91393.210727837402</v>
      </c>
      <c r="D67" s="9">
        <v>1153.49671540144</v>
      </c>
      <c r="E67" s="9">
        <v>10</v>
      </c>
      <c r="F67" s="9">
        <v>9705.92379909394</v>
      </c>
      <c r="G67" s="9">
        <v>626.89322725003501</v>
      </c>
      <c r="H67" s="9">
        <v>135.101344464536</v>
      </c>
      <c r="I67" s="9">
        <v>493.51946259561299</v>
      </c>
      <c r="J67" s="9">
        <v>1934.46033025734</v>
      </c>
      <c r="K67" s="9">
        <v>629.67277377235598</v>
      </c>
      <c r="L67" s="9">
        <v>189.78995786053201</v>
      </c>
      <c r="M67" s="9">
        <v>759.87712037512199</v>
      </c>
      <c r="N67" s="9">
        <v>50.979839572750201</v>
      </c>
      <c r="O67" s="9">
        <v>204.40014434165499</v>
      </c>
      <c r="P67" s="9">
        <v>576.45094510987894</v>
      </c>
      <c r="Q67" s="9">
        <v>182.36294331044601</v>
      </c>
      <c r="R67" s="9">
        <v>1801.9235722245701</v>
      </c>
      <c r="S67" s="9">
        <v>160.46875181383101</v>
      </c>
      <c r="T67" s="9">
        <v>1199.85219163396</v>
      </c>
      <c r="U67" s="9">
        <v>10.1478894598397</v>
      </c>
      <c r="V67" s="9">
        <v>10</v>
      </c>
      <c r="W67" s="9">
        <v>2032.0943626108401</v>
      </c>
      <c r="X67" s="9">
        <v>550.88447607722901</v>
      </c>
      <c r="Y67" s="9">
        <v>1913.4421585590401</v>
      </c>
      <c r="Z67" s="9">
        <v>177.474900155634</v>
      </c>
      <c r="AA67" s="9">
        <v>10</v>
      </c>
      <c r="AB67" s="9">
        <v>10</v>
      </c>
      <c r="AC67" s="9">
        <v>1702.8515344227001</v>
      </c>
      <c r="AD67" s="9">
        <v>10</v>
      </c>
      <c r="AE67" s="9">
        <v>10</v>
      </c>
      <c r="AF67" s="9">
        <v>10</v>
      </c>
      <c r="AG67" s="9">
        <v>332.24134512935302</v>
      </c>
      <c r="AH67" s="9">
        <v>1555.74353234623</v>
      </c>
      <c r="AI67" s="9">
        <v>321.48083318627999</v>
      </c>
      <c r="AJ67" s="9">
        <v>10</v>
      </c>
      <c r="AK67" s="9">
        <v>1593.8229451427601</v>
      </c>
      <c r="AL67" s="9">
        <v>10</v>
      </c>
      <c r="AM67" s="9">
        <v>2716.3049481616199</v>
      </c>
      <c r="AN67" s="9">
        <v>235.24749674436501</v>
      </c>
      <c r="AO67" s="9">
        <v>1270.68720778844</v>
      </c>
      <c r="AP67" s="9">
        <v>170.17838819790401</v>
      </c>
      <c r="AQ67" s="9">
        <v>1399.9624812585</v>
      </c>
      <c r="AR67" s="9">
        <v>1479.81217742996</v>
      </c>
      <c r="AS67" s="9">
        <v>830.12461415172004</v>
      </c>
      <c r="AT67" s="9">
        <v>464.57416725863402</v>
      </c>
      <c r="AU67" s="9">
        <v>1724.6479654206701</v>
      </c>
      <c r="AV67" s="9">
        <v>52.278577924306497</v>
      </c>
      <c r="AW67" s="9">
        <v>668.61665125286402</v>
      </c>
      <c r="AX67" s="9">
        <v>460.44603369151298</v>
      </c>
      <c r="AY67" s="9">
        <v>53.300013439538098</v>
      </c>
      <c r="AZ67" s="9">
        <v>10</v>
      </c>
      <c r="BA67" s="9">
        <v>12.9547086935038</v>
      </c>
      <c r="BB67" s="9">
        <v>202.70861549737</v>
      </c>
      <c r="BC67" s="9">
        <v>24.323482344017801</v>
      </c>
      <c r="BD67" s="9">
        <v>310.79839967508701</v>
      </c>
      <c r="BE67" s="9">
        <v>375.35844484404402</v>
      </c>
      <c r="BF67" s="9">
        <v>2028.9132812632699</v>
      </c>
      <c r="BG67" s="9">
        <v>10</v>
      </c>
      <c r="BH67" s="9">
        <v>194.043338717984</v>
      </c>
      <c r="BI67" s="9">
        <v>762.84633608865295</v>
      </c>
      <c r="BJ67" s="9">
        <v>287.15232211872802</v>
      </c>
      <c r="BK67" s="9">
        <v>977.04635404624798</v>
      </c>
      <c r="BL67" s="9">
        <v>10</v>
      </c>
      <c r="BM67" s="9">
        <v>279.58935359827501</v>
      </c>
    </row>
    <row r="68" spans="1:65" x14ac:dyDescent="0.55000000000000004">
      <c r="A68">
        <v>97.696995832286404</v>
      </c>
      <c r="B68" s="9">
        <v>297243.76707106602</v>
      </c>
      <c r="C68" s="9">
        <v>91393.210174816093</v>
      </c>
      <c r="D68" s="9">
        <v>1153.4966766790999</v>
      </c>
      <c r="E68" s="9">
        <v>10</v>
      </c>
      <c r="F68" s="9">
        <v>9705.9240596569998</v>
      </c>
      <c r="G68" s="9">
        <v>626.89325474004295</v>
      </c>
      <c r="H68" s="9">
        <v>135.101322994772</v>
      </c>
      <c r="I68" s="9">
        <v>493.51937117186799</v>
      </c>
      <c r="J68" s="9">
        <v>1934.4605632607199</v>
      </c>
      <c r="K68" s="9">
        <v>629.67279519181</v>
      </c>
      <c r="L68" s="9">
        <v>189.78995154210199</v>
      </c>
      <c r="M68" s="9">
        <v>759.87714488581696</v>
      </c>
      <c r="N68" s="9">
        <v>50.979820293115203</v>
      </c>
      <c r="O68" s="9">
        <v>204.40013262573899</v>
      </c>
      <c r="P68" s="9">
        <v>576.45095270643196</v>
      </c>
      <c r="Q68" s="9">
        <v>182.36293912727999</v>
      </c>
      <c r="R68" s="9">
        <v>1801.9236615068501</v>
      </c>
      <c r="S68" s="9">
        <v>160.468733822622</v>
      </c>
      <c r="T68" s="9">
        <v>142.614737108893</v>
      </c>
      <c r="U68" s="9">
        <v>66.310395581515706</v>
      </c>
      <c r="V68" s="9">
        <v>10</v>
      </c>
      <c r="W68" s="9">
        <v>2032.0943581489701</v>
      </c>
      <c r="X68" s="9">
        <v>1608.12154914389</v>
      </c>
      <c r="Y68" s="9">
        <v>856.20480696034701</v>
      </c>
      <c r="Z68" s="9">
        <v>177.474883095325</v>
      </c>
      <c r="AA68" s="9">
        <v>10</v>
      </c>
      <c r="AB68" s="9">
        <v>10</v>
      </c>
      <c r="AC68" s="9">
        <v>1702.8520526575501</v>
      </c>
      <c r="AD68" s="9">
        <v>10</v>
      </c>
      <c r="AE68" s="9">
        <v>1011.07487135112</v>
      </c>
      <c r="AF68" s="9">
        <v>10</v>
      </c>
      <c r="AG68" s="9">
        <v>332.24121061722298</v>
      </c>
      <c r="AH68" s="9">
        <v>1555.74376347162</v>
      </c>
      <c r="AI68" s="9">
        <v>321.48082850833998</v>
      </c>
      <c r="AJ68" s="9">
        <v>10</v>
      </c>
      <c r="AK68" s="9">
        <v>1593.8229480760799</v>
      </c>
      <c r="AL68" s="9">
        <v>10</v>
      </c>
      <c r="AM68" s="9">
        <v>2716.3051371172</v>
      </c>
      <c r="AN68" s="9">
        <v>235.247498806891</v>
      </c>
      <c r="AO68" s="9">
        <v>1270.6872491987799</v>
      </c>
      <c r="AP68" s="9">
        <v>170.17840816251001</v>
      </c>
      <c r="AQ68" s="9">
        <v>1399.9624091031101</v>
      </c>
      <c r="AR68" s="9">
        <v>1479.8120789836</v>
      </c>
      <c r="AS68" s="9">
        <v>830.12463107772896</v>
      </c>
      <c r="AT68" s="9">
        <v>464.57420225891599</v>
      </c>
      <c r="AU68" s="9">
        <v>1724.6480409785199</v>
      </c>
      <c r="AV68" s="9">
        <v>52.2785782192664</v>
      </c>
      <c r="AW68" s="9">
        <v>668.616623435561</v>
      </c>
      <c r="AX68" s="9">
        <v>460.44601615322603</v>
      </c>
      <c r="AY68" s="9">
        <v>53.300007222789503</v>
      </c>
      <c r="AZ68" s="9">
        <v>10</v>
      </c>
      <c r="BA68" s="9">
        <v>12.9547167923047</v>
      </c>
      <c r="BB68" s="9">
        <v>202.708602698985</v>
      </c>
      <c r="BC68" s="9">
        <v>24.323480950024599</v>
      </c>
      <c r="BD68" s="9">
        <v>310.79839527707702</v>
      </c>
      <c r="BE68" s="9">
        <v>375.35839663781201</v>
      </c>
      <c r="BF68" s="9">
        <v>2028.9133972101299</v>
      </c>
      <c r="BG68" s="9">
        <v>10</v>
      </c>
      <c r="BH68" s="9">
        <v>194.04333886476101</v>
      </c>
      <c r="BI68" s="9">
        <v>762.84636577149195</v>
      </c>
      <c r="BJ68" s="9">
        <v>287.15233615847399</v>
      </c>
      <c r="BK68" s="9">
        <v>977.04653404821499</v>
      </c>
      <c r="BL68" s="9">
        <v>10</v>
      </c>
      <c r="BM68" s="9">
        <v>279.58932100536202</v>
      </c>
    </row>
    <row r="69" spans="1:65" x14ac:dyDescent="0.55000000000000004">
      <c r="A69">
        <v>97.696995832286404</v>
      </c>
      <c r="B69" s="9">
        <v>297243.764202205</v>
      </c>
      <c r="C69" s="9">
        <v>91393.211711801006</v>
      </c>
      <c r="D69" s="9">
        <v>1153.49669514318</v>
      </c>
      <c r="E69" s="9">
        <v>10</v>
      </c>
      <c r="F69" s="9">
        <v>9705.9243111853193</v>
      </c>
      <c r="G69" s="9">
        <v>626.89323321165102</v>
      </c>
      <c r="H69" s="9">
        <v>135.101344947332</v>
      </c>
      <c r="I69" s="9">
        <v>493.51937251577101</v>
      </c>
      <c r="J69" s="9">
        <v>1934.46067983796</v>
      </c>
      <c r="K69" s="9">
        <v>629.67280779510804</v>
      </c>
      <c r="L69" s="9">
        <v>189.789920549539</v>
      </c>
      <c r="M69" s="9">
        <v>759.87710136679095</v>
      </c>
      <c r="N69" s="9">
        <v>50.979822924496602</v>
      </c>
      <c r="O69" s="9">
        <v>204.40017987660701</v>
      </c>
      <c r="P69" s="9">
        <v>576.45093418834904</v>
      </c>
      <c r="Q69" s="9">
        <v>182.36292696240801</v>
      </c>
      <c r="R69" s="9">
        <v>1801.9236177251701</v>
      </c>
      <c r="S69" s="9">
        <v>160.46875801149</v>
      </c>
      <c r="T69" s="9">
        <v>1185.9991756714101</v>
      </c>
      <c r="U69" s="9">
        <v>24.000812721244099</v>
      </c>
      <c r="V69" s="9">
        <v>10</v>
      </c>
      <c r="W69" s="9">
        <v>2032.0943537394201</v>
      </c>
      <c r="X69" s="9">
        <v>564.73696966600403</v>
      </c>
      <c r="Y69" s="9">
        <v>1899.5892128298699</v>
      </c>
      <c r="Z69" s="9">
        <v>177.474897655467</v>
      </c>
      <c r="AA69" s="9">
        <v>10</v>
      </c>
      <c r="AB69" s="9">
        <v>10</v>
      </c>
      <c r="AC69" s="9">
        <v>1702.8520759621099</v>
      </c>
      <c r="AD69" s="9">
        <v>10</v>
      </c>
      <c r="AE69" s="9">
        <v>10</v>
      </c>
      <c r="AF69" s="9">
        <v>10</v>
      </c>
      <c r="AG69" s="9">
        <v>332.241482828637</v>
      </c>
      <c r="AH69" s="9">
        <v>1555.74359186632</v>
      </c>
      <c r="AI69" s="9">
        <v>321.48082780111002</v>
      </c>
      <c r="AJ69" s="9">
        <v>10</v>
      </c>
      <c r="AK69" s="9">
        <v>1593.82293510933</v>
      </c>
      <c r="AL69" s="9">
        <v>10</v>
      </c>
      <c r="AM69" s="9">
        <v>2716.3051042041602</v>
      </c>
      <c r="AN69" s="9">
        <v>235.247545929344</v>
      </c>
      <c r="AO69" s="9">
        <v>1270.6872323488201</v>
      </c>
      <c r="AP69" s="9">
        <v>170.178379601524</v>
      </c>
      <c r="AQ69" s="9">
        <v>1399.9621668253501</v>
      </c>
      <c r="AR69" s="9">
        <v>1479.81199912072</v>
      </c>
      <c r="AS69" s="9">
        <v>830.12462478853695</v>
      </c>
      <c r="AT69" s="9">
        <v>464.57421462751898</v>
      </c>
      <c r="AU69" s="9">
        <v>1724.64801954205</v>
      </c>
      <c r="AV69" s="9">
        <v>52.2785986163519</v>
      </c>
      <c r="AW69" s="9">
        <v>668.61656774441497</v>
      </c>
      <c r="AX69" s="9">
        <v>460.44601558720098</v>
      </c>
      <c r="AY69" s="9">
        <v>53.300008954682902</v>
      </c>
      <c r="AZ69" s="9">
        <v>10</v>
      </c>
      <c r="BA69" s="9">
        <v>12.954716424011499</v>
      </c>
      <c r="BB69" s="9">
        <v>202.70859943830001</v>
      </c>
      <c r="BC69" s="9">
        <v>24.323482287729899</v>
      </c>
      <c r="BD69" s="9">
        <v>310.79839082695298</v>
      </c>
      <c r="BE69" s="9">
        <v>375.358440690127</v>
      </c>
      <c r="BF69" s="9">
        <v>2028.91332525084</v>
      </c>
      <c r="BG69" s="9">
        <v>10</v>
      </c>
      <c r="BH69" s="9">
        <v>194.043381083555</v>
      </c>
      <c r="BI69" s="9">
        <v>762.84638450238106</v>
      </c>
      <c r="BJ69" s="9">
        <v>287.152305041136</v>
      </c>
      <c r="BK69" s="9">
        <v>977.04645243305299</v>
      </c>
      <c r="BL69" s="9">
        <v>10</v>
      </c>
      <c r="BM69" s="9">
        <v>279.58932318553002</v>
      </c>
    </row>
    <row r="70" spans="1:65" x14ac:dyDescent="0.55000000000000004">
      <c r="A70">
        <v>97.696995832286404</v>
      </c>
      <c r="B70" s="9">
        <v>297243.76668535499</v>
      </c>
      <c r="C70" s="9">
        <v>91393.210218674896</v>
      </c>
      <c r="D70" s="9">
        <v>1153.4966732441901</v>
      </c>
      <c r="E70" s="9">
        <v>10</v>
      </c>
      <c r="F70" s="9">
        <v>9705.92375180405</v>
      </c>
      <c r="G70" s="9">
        <v>626.89322311424996</v>
      </c>
      <c r="H70" s="9">
        <v>135.10134144374001</v>
      </c>
      <c r="I70" s="9">
        <v>493.51949330227598</v>
      </c>
      <c r="J70" s="9">
        <v>1934.4607653687599</v>
      </c>
      <c r="K70" s="9">
        <v>629.67277226239196</v>
      </c>
      <c r="L70" s="9">
        <v>189.78992806366301</v>
      </c>
      <c r="M70" s="9">
        <v>759.87700782615195</v>
      </c>
      <c r="N70" s="9">
        <v>50.979821450648103</v>
      </c>
      <c r="O70" s="9">
        <v>204.40021371242099</v>
      </c>
      <c r="P70" s="9">
        <v>576.45092387591899</v>
      </c>
      <c r="Q70" s="9">
        <v>182.36274606263399</v>
      </c>
      <c r="R70" s="9">
        <v>1801.9235471065399</v>
      </c>
      <c r="S70" s="9">
        <v>160.46875787335901</v>
      </c>
      <c r="T70" s="9">
        <v>1176.29686183081</v>
      </c>
      <c r="U70" s="9">
        <v>11.258980993637699</v>
      </c>
      <c r="V70" s="9">
        <v>10</v>
      </c>
      <c r="W70" s="9">
        <v>2032.0943515844101</v>
      </c>
      <c r="X70" s="9">
        <v>551.99521287808295</v>
      </c>
      <c r="Y70" s="9">
        <v>1912.33113460291</v>
      </c>
      <c r="Z70" s="9">
        <v>177.47487389581099</v>
      </c>
      <c r="AA70" s="9">
        <v>10</v>
      </c>
      <c r="AB70" s="9">
        <v>10</v>
      </c>
      <c r="AC70" s="9">
        <v>1702.8519074323499</v>
      </c>
      <c r="AD70" s="9">
        <v>32.444163553287098</v>
      </c>
      <c r="AE70" s="9">
        <v>10</v>
      </c>
      <c r="AF70" s="9">
        <v>10</v>
      </c>
      <c r="AG70" s="9">
        <v>332.24140863185499</v>
      </c>
      <c r="AH70" s="9">
        <v>1555.74365576536</v>
      </c>
      <c r="AI70" s="9">
        <v>321.48082071625902</v>
      </c>
      <c r="AJ70" s="9">
        <v>10</v>
      </c>
      <c r="AK70" s="9">
        <v>1593.8228945368701</v>
      </c>
      <c r="AL70" s="9">
        <v>10</v>
      </c>
      <c r="AM70" s="9">
        <v>2716.3050686861002</v>
      </c>
      <c r="AN70" s="9">
        <v>235.24760062162099</v>
      </c>
      <c r="AO70" s="9">
        <v>1270.6871672540699</v>
      </c>
      <c r="AP70" s="9">
        <v>170.178361166923</v>
      </c>
      <c r="AQ70" s="9">
        <v>1399.9625543736699</v>
      </c>
      <c r="AR70" s="9">
        <v>1479.8122128735299</v>
      </c>
      <c r="AS70" s="9">
        <v>830.124564563484</v>
      </c>
      <c r="AT70" s="9">
        <v>464.57415620575699</v>
      </c>
      <c r="AU70" s="9">
        <v>1724.6478678924</v>
      </c>
      <c r="AV70" s="9">
        <v>52.2785971165452</v>
      </c>
      <c r="AW70" s="9">
        <v>668.61648269639204</v>
      </c>
      <c r="AX70" s="9">
        <v>460.44603829646701</v>
      </c>
      <c r="AY70" s="9">
        <v>53.300003575964702</v>
      </c>
      <c r="AZ70" s="9">
        <v>10</v>
      </c>
      <c r="BA70" s="9">
        <v>12.9547152488853</v>
      </c>
      <c r="BB70" s="9">
        <v>202.708591455402</v>
      </c>
      <c r="BC70" s="9">
        <v>24.323483904323801</v>
      </c>
      <c r="BD70" s="9">
        <v>310.798500235917</v>
      </c>
      <c r="BE70" s="9">
        <v>375.35844524806402</v>
      </c>
      <c r="BF70" s="9">
        <v>2028.9132210745699</v>
      </c>
      <c r="BG70" s="9">
        <v>10</v>
      </c>
      <c r="BH70" s="9">
        <v>194.043427450531</v>
      </c>
      <c r="BI70" s="9">
        <v>762.84634877923304</v>
      </c>
      <c r="BJ70" s="9">
        <v>287.15226255732102</v>
      </c>
      <c r="BK70" s="9">
        <v>977.04613814601498</v>
      </c>
      <c r="BL70" s="9">
        <v>10</v>
      </c>
      <c r="BM70" s="9">
        <v>279.58933174083</v>
      </c>
    </row>
    <row r="71" spans="1:65" x14ac:dyDescent="0.55000000000000004">
      <c r="A71">
        <v>97.696995832286404</v>
      </c>
      <c r="B71" s="9">
        <v>297243.76846441103</v>
      </c>
      <c r="C71" s="9">
        <v>91393.209468131594</v>
      </c>
      <c r="D71" s="9">
        <v>1153.4967338435499</v>
      </c>
      <c r="E71" s="9">
        <v>10</v>
      </c>
      <c r="F71" s="9">
        <v>9705.9237193408608</v>
      </c>
      <c r="G71" s="9">
        <v>626.89324887093801</v>
      </c>
      <c r="H71" s="9">
        <v>135.101347085859</v>
      </c>
      <c r="I71" s="9">
        <v>493.51942900517099</v>
      </c>
      <c r="J71" s="9">
        <v>1934.4606519318099</v>
      </c>
      <c r="K71" s="9">
        <v>629.67274236246703</v>
      </c>
      <c r="L71" s="9">
        <v>189.78993652718199</v>
      </c>
      <c r="M71" s="9">
        <v>759.87707380062704</v>
      </c>
      <c r="N71" s="9">
        <v>50.9798108929986</v>
      </c>
      <c r="O71" s="9">
        <v>204.400214994355</v>
      </c>
      <c r="P71" s="9">
        <v>576.45090590257496</v>
      </c>
      <c r="Q71" s="9">
        <v>182.36283518232901</v>
      </c>
      <c r="R71" s="9">
        <v>1801.92360850923</v>
      </c>
      <c r="S71" s="9">
        <v>160.46875660351199</v>
      </c>
      <c r="T71" s="9">
        <v>1178.6306012433399</v>
      </c>
      <c r="U71" s="9">
        <v>31.369392207025101</v>
      </c>
      <c r="V71" s="9">
        <v>10</v>
      </c>
      <c r="W71" s="9">
        <v>2032.09434486072</v>
      </c>
      <c r="X71" s="9">
        <v>572.10658043343597</v>
      </c>
      <c r="Y71" s="9">
        <v>1892.22072967182</v>
      </c>
      <c r="Z71" s="9">
        <v>177.47488393583399</v>
      </c>
      <c r="AA71" s="9">
        <v>10</v>
      </c>
      <c r="AB71" s="9">
        <v>10</v>
      </c>
      <c r="AC71" s="9">
        <v>1702.85097065778</v>
      </c>
      <c r="AD71" s="9">
        <v>10</v>
      </c>
      <c r="AE71" s="9">
        <v>10</v>
      </c>
      <c r="AF71" s="9">
        <v>10</v>
      </c>
      <c r="AG71" s="9">
        <v>332.24125318143302</v>
      </c>
      <c r="AH71" s="9">
        <v>1555.7437753473</v>
      </c>
      <c r="AI71" s="9">
        <v>321.48081383849501</v>
      </c>
      <c r="AJ71" s="9">
        <v>10</v>
      </c>
      <c r="AK71" s="9">
        <v>1593.82283699604</v>
      </c>
      <c r="AL71" s="9">
        <v>10</v>
      </c>
      <c r="AM71" s="9">
        <v>2716.30506157221</v>
      </c>
      <c r="AN71" s="9">
        <v>235.247598850814</v>
      </c>
      <c r="AO71" s="9">
        <v>1270.68718788396</v>
      </c>
      <c r="AP71" s="9">
        <v>170.17839025625</v>
      </c>
      <c r="AQ71" s="9">
        <v>1399.96242384997</v>
      </c>
      <c r="AR71" s="9">
        <v>1479.81204224302</v>
      </c>
      <c r="AS71" s="9">
        <v>830.12458957204603</v>
      </c>
      <c r="AT71" s="9">
        <v>464.57413666169998</v>
      </c>
      <c r="AU71" s="9">
        <v>1724.64791892115</v>
      </c>
      <c r="AV71" s="9">
        <v>52.278614541413702</v>
      </c>
      <c r="AW71" s="9">
        <v>668.61655521344596</v>
      </c>
      <c r="AX71" s="9">
        <v>460.44601199625401</v>
      </c>
      <c r="AY71" s="9">
        <v>53.300005496181697</v>
      </c>
      <c r="AZ71" s="9">
        <v>10</v>
      </c>
      <c r="BA71" s="9">
        <v>12.9547044186842</v>
      </c>
      <c r="BB71" s="9">
        <v>202.708578742431</v>
      </c>
      <c r="BC71" s="9">
        <v>24.323487106875898</v>
      </c>
      <c r="BD71" s="9">
        <v>310.79842995578701</v>
      </c>
      <c r="BE71" s="9">
        <v>375.35843620158698</v>
      </c>
      <c r="BF71" s="9">
        <v>2028.91330779705</v>
      </c>
      <c r="BG71" s="9">
        <v>10</v>
      </c>
      <c r="BH71" s="9">
        <v>194.04341557734099</v>
      </c>
      <c r="BI71" s="9">
        <v>762.84633722612796</v>
      </c>
      <c r="BJ71" s="9">
        <v>287.15228370484999</v>
      </c>
      <c r="BK71" s="9">
        <v>977.04634184343797</v>
      </c>
      <c r="BL71" s="9">
        <v>10</v>
      </c>
      <c r="BM71" s="9">
        <v>279.58934748905898</v>
      </c>
    </row>
    <row r="72" spans="1:65" x14ac:dyDescent="0.55000000000000004">
      <c r="A72">
        <v>97.696995832286404</v>
      </c>
      <c r="B72" s="9">
        <v>297243.76664743701</v>
      </c>
      <c r="C72" s="9">
        <v>91393.209398089806</v>
      </c>
      <c r="D72" s="9">
        <v>1153.4967196315999</v>
      </c>
      <c r="E72" s="9">
        <v>10</v>
      </c>
      <c r="F72" s="9">
        <v>9705.9241490777804</v>
      </c>
      <c r="G72" s="9">
        <v>626.89328026282101</v>
      </c>
      <c r="H72" s="9">
        <v>135.10133486830199</v>
      </c>
      <c r="I72" s="9">
        <v>493.51944391373303</v>
      </c>
      <c r="J72" s="9">
        <v>1934.46056913557</v>
      </c>
      <c r="K72" s="9">
        <v>629.67282392615505</v>
      </c>
      <c r="L72" s="9">
        <v>189.78994545876199</v>
      </c>
      <c r="M72" s="9">
        <v>759.87713835716295</v>
      </c>
      <c r="N72" s="9">
        <v>50.979830432814602</v>
      </c>
      <c r="O72" s="9">
        <v>204.40018620899599</v>
      </c>
      <c r="P72" s="9">
        <v>576.45093634315504</v>
      </c>
      <c r="Q72" s="9">
        <v>182.362720857894</v>
      </c>
      <c r="R72" s="9">
        <v>1801.92361757599</v>
      </c>
      <c r="S72" s="9">
        <v>160.46875029622001</v>
      </c>
      <c r="T72" s="9">
        <v>900.36157370833303</v>
      </c>
      <c r="U72" s="9">
        <v>309.63846106294898</v>
      </c>
      <c r="V72" s="9">
        <v>10</v>
      </c>
      <c r="W72" s="9">
        <v>2032.0942911520699</v>
      </c>
      <c r="X72" s="9">
        <v>850.37446241791099</v>
      </c>
      <c r="Y72" s="9">
        <v>1613.9516209003</v>
      </c>
      <c r="Z72" s="9">
        <v>177.47488769708301</v>
      </c>
      <c r="AA72" s="9">
        <v>10</v>
      </c>
      <c r="AB72" s="9">
        <v>10</v>
      </c>
      <c r="AC72" s="9">
        <v>1702.8521136879499</v>
      </c>
      <c r="AD72" s="9">
        <v>10</v>
      </c>
      <c r="AE72" s="9">
        <v>10</v>
      </c>
      <c r="AF72" s="9">
        <v>10</v>
      </c>
      <c r="AG72" s="9">
        <v>332.241079506944</v>
      </c>
      <c r="AH72" s="9">
        <v>1555.7438165523799</v>
      </c>
      <c r="AI72" s="9">
        <v>321.48084317986098</v>
      </c>
      <c r="AJ72" s="9">
        <v>10</v>
      </c>
      <c r="AK72" s="9">
        <v>1593.8229206188</v>
      </c>
      <c r="AL72" s="9">
        <v>10</v>
      </c>
      <c r="AM72" s="9">
        <v>2716.3049569228201</v>
      </c>
      <c r="AN72" s="9">
        <v>235.24756026479301</v>
      </c>
      <c r="AO72" s="9">
        <v>1270.6872491726699</v>
      </c>
      <c r="AP72" s="9">
        <v>170.17838541857901</v>
      </c>
      <c r="AQ72" s="9">
        <v>1399.96264335101</v>
      </c>
      <c r="AR72" s="9">
        <v>1479.81224499673</v>
      </c>
      <c r="AS72" s="9">
        <v>830.12464811100597</v>
      </c>
      <c r="AT72" s="9">
        <v>464.57421118041299</v>
      </c>
      <c r="AU72" s="9">
        <v>1724.64812526744</v>
      </c>
      <c r="AV72" s="9">
        <v>52.278570514922997</v>
      </c>
      <c r="AW72" s="9">
        <v>668.61663047301101</v>
      </c>
      <c r="AX72" s="9">
        <v>460.44599573109298</v>
      </c>
      <c r="AY72" s="9">
        <v>53.300008184880802</v>
      </c>
      <c r="AZ72" s="9">
        <v>10</v>
      </c>
      <c r="BA72" s="9">
        <v>12.954710994662801</v>
      </c>
      <c r="BB72" s="9">
        <v>202.70860035559201</v>
      </c>
      <c r="BC72" s="9">
        <v>24.323483345634902</v>
      </c>
      <c r="BD72" s="9">
        <v>310.79848702123297</v>
      </c>
      <c r="BE72" s="9">
        <v>375.35842703068698</v>
      </c>
      <c r="BF72" s="9">
        <v>2028.9132429589699</v>
      </c>
      <c r="BG72" s="9">
        <v>10</v>
      </c>
      <c r="BH72" s="9">
        <v>194.04339051744</v>
      </c>
      <c r="BI72" s="9">
        <v>762.84633743786901</v>
      </c>
      <c r="BJ72" s="9">
        <v>287.15229918129899</v>
      </c>
      <c r="BK72" s="9">
        <v>977.04634882869095</v>
      </c>
      <c r="BL72" s="9">
        <v>10</v>
      </c>
      <c r="BM72" s="9">
        <v>279.58933167841201</v>
      </c>
    </row>
    <row r="73" spans="1:65" x14ac:dyDescent="0.55000000000000004">
      <c r="A73">
        <v>97.696995832286404</v>
      </c>
      <c r="B73" s="9">
        <v>297243.76630776603</v>
      </c>
      <c r="C73" s="9">
        <v>91393.209176566801</v>
      </c>
      <c r="D73" s="9">
        <v>1153.4966906613699</v>
      </c>
      <c r="E73" s="9">
        <v>10</v>
      </c>
      <c r="F73" s="9">
        <v>9705.9235873061298</v>
      </c>
      <c r="G73" s="9">
        <v>626.89326298127605</v>
      </c>
      <c r="H73" s="9">
        <v>135.101337453025</v>
      </c>
      <c r="I73" s="9">
        <v>493.51937874354297</v>
      </c>
      <c r="J73" s="9">
        <v>1934.4605084319701</v>
      </c>
      <c r="K73" s="9">
        <v>629.67282949952096</v>
      </c>
      <c r="L73" s="9">
        <v>189.789930935142</v>
      </c>
      <c r="M73" s="9">
        <v>759.87711232251399</v>
      </c>
      <c r="N73" s="9">
        <v>50.979823285813801</v>
      </c>
      <c r="O73" s="9">
        <v>204.40020587904701</v>
      </c>
      <c r="P73" s="9">
        <v>576.45094273392897</v>
      </c>
      <c r="Q73" s="9">
        <v>182.362744380149</v>
      </c>
      <c r="R73" s="9">
        <v>1801.9235380853099</v>
      </c>
      <c r="S73" s="9">
        <v>160.46876506240901</v>
      </c>
      <c r="T73" s="9">
        <v>1199.9566192843999</v>
      </c>
      <c r="U73" s="9">
        <v>10.043425722692399</v>
      </c>
      <c r="V73" s="9">
        <v>10</v>
      </c>
      <c r="W73" s="9">
        <v>2032.09436100265</v>
      </c>
      <c r="X73" s="9">
        <v>550.77887014865303</v>
      </c>
      <c r="Y73" s="9">
        <v>1913.54670522161</v>
      </c>
      <c r="Z73" s="9">
        <v>177.474897846045</v>
      </c>
      <c r="AA73" s="9">
        <v>10</v>
      </c>
      <c r="AB73" s="9">
        <v>10</v>
      </c>
      <c r="AC73" s="9">
        <v>1702.8527187019399</v>
      </c>
      <c r="AD73" s="9">
        <v>10</v>
      </c>
      <c r="AE73" s="9">
        <v>10</v>
      </c>
      <c r="AF73" s="9">
        <v>10</v>
      </c>
      <c r="AG73" s="9">
        <v>332.241325472894</v>
      </c>
      <c r="AH73" s="9">
        <v>1555.7436422067401</v>
      </c>
      <c r="AI73" s="9">
        <v>321.48083070967698</v>
      </c>
      <c r="AJ73" s="9">
        <v>10</v>
      </c>
      <c r="AK73" s="9">
        <v>1593.82289298927</v>
      </c>
      <c r="AL73" s="9">
        <v>10</v>
      </c>
      <c r="AM73" s="9">
        <v>2716.30504910644</v>
      </c>
      <c r="AN73" s="9">
        <v>235.24759121774599</v>
      </c>
      <c r="AO73" s="9">
        <v>1270.6872384737401</v>
      </c>
      <c r="AP73" s="9">
        <v>170.17839624755999</v>
      </c>
      <c r="AQ73" s="9">
        <v>1399.9625262570401</v>
      </c>
      <c r="AR73" s="9">
        <v>1479.81213976647</v>
      </c>
      <c r="AS73" s="9">
        <v>830.12462516901996</v>
      </c>
      <c r="AT73" s="9">
        <v>464.57414162947202</v>
      </c>
      <c r="AU73" s="9">
        <v>1724.64795799988</v>
      </c>
      <c r="AV73" s="9">
        <v>52.278574375809399</v>
      </c>
      <c r="AW73" s="9">
        <v>668.61651646995801</v>
      </c>
      <c r="AX73" s="9">
        <v>460.44602460562299</v>
      </c>
      <c r="AY73" s="9">
        <v>53.300014434888098</v>
      </c>
      <c r="AZ73" s="9">
        <v>10</v>
      </c>
      <c r="BA73" s="9">
        <v>12.954709342008799</v>
      </c>
      <c r="BB73" s="9">
        <v>202.70860075763599</v>
      </c>
      <c r="BC73" s="9">
        <v>24.3234849222804</v>
      </c>
      <c r="BD73" s="9">
        <v>310.79834578289802</v>
      </c>
      <c r="BE73" s="9">
        <v>375.358410415322</v>
      </c>
      <c r="BF73" s="9">
        <v>2028.9132859152</v>
      </c>
      <c r="BG73" s="9">
        <v>10</v>
      </c>
      <c r="BH73" s="9">
        <v>194.04340780351799</v>
      </c>
      <c r="BI73" s="9">
        <v>762.84633983307299</v>
      </c>
      <c r="BJ73" s="9">
        <v>287.15228956328099</v>
      </c>
      <c r="BK73" s="9">
        <v>977.04639553571201</v>
      </c>
      <c r="BL73" s="9">
        <v>10</v>
      </c>
      <c r="BM73" s="9">
        <v>279.58934937744999</v>
      </c>
    </row>
    <row r="74" spans="1:65" x14ac:dyDescent="0.55000000000000004">
      <c r="A74">
        <v>97.696995832286404</v>
      </c>
      <c r="B74" s="9">
        <v>297243.76375174202</v>
      </c>
      <c r="C74" s="9">
        <v>91393.212190472099</v>
      </c>
      <c r="D74" s="9">
        <v>1153.4967120214401</v>
      </c>
      <c r="E74" s="9">
        <v>10</v>
      </c>
      <c r="F74" s="9">
        <v>9705.9242046838099</v>
      </c>
      <c r="G74" s="9">
        <v>626.89328007724203</v>
      </c>
      <c r="H74" s="9">
        <v>135.10133984721799</v>
      </c>
      <c r="I74" s="9">
        <v>493.519392105544</v>
      </c>
      <c r="J74" s="9">
        <v>1934.46046079334</v>
      </c>
      <c r="K74" s="9">
        <v>629.67279588462998</v>
      </c>
      <c r="L74" s="9">
        <v>189.78995332559299</v>
      </c>
      <c r="M74" s="9">
        <v>759.87704892831903</v>
      </c>
      <c r="N74" s="9">
        <v>50.979829145854801</v>
      </c>
      <c r="O74" s="9">
        <v>204.40018946030801</v>
      </c>
      <c r="P74" s="9">
        <v>576.45094827129003</v>
      </c>
      <c r="Q74" s="9">
        <v>182.362893624457</v>
      </c>
      <c r="R74" s="9">
        <v>1801.9235619200899</v>
      </c>
      <c r="S74" s="9">
        <v>160.468759819805</v>
      </c>
      <c r="T74" s="9">
        <v>782.26652196933696</v>
      </c>
      <c r="U74" s="9">
        <v>255.03237105545401</v>
      </c>
      <c r="V74" s="9">
        <v>10</v>
      </c>
      <c r="W74" s="9">
        <v>2032.0943363721999</v>
      </c>
      <c r="X74" s="9">
        <v>795.76885716130903</v>
      </c>
      <c r="Y74" s="9">
        <v>1668.55785286328</v>
      </c>
      <c r="Z74" s="9">
        <v>177.47488385216701</v>
      </c>
      <c r="AA74" s="9">
        <v>182.701128227824</v>
      </c>
      <c r="AB74" s="9">
        <v>10</v>
      </c>
      <c r="AC74" s="9">
        <v>1702.8514995092</v>
      </c>
      <c r="AD74" s="9">
        <v>10</v>
      </c>
      <c r="AE74" s="9">
        <v>10</v>
      </c>
      <c r="AF74" s="9">
        <v>10</v>
      </c>
      <c r="AG74" s="9">
        <v>332.24122392977398</v>
      </c>
      <c r="AH74" s="9">
        <v>1555.74371184405</v>
      </c>
      <c r="AI74" s="9">
        <v>321.48083072781498</v>
      </c>
      <c r="AJ74" s="9">
        <v>10</v>
      </c>
      <c r="AK74" s="9">
        <v>1593.8229350685999</v>
      </c>
      <c r="AL74" s="9">
        <v>10</v>
      </c>
      <c r="AM74" s="9">
        <v>2716.3050025912398</v>
      </c>
      <c r="AN74" s="9">
        <v>235.24754292730901</v>
      </c>
      <c r="AO74" s="9">
        <v>1270.68725859387</v>
      </c>
      <c r="AP74" s="9">
        <v>170.17839346143899</v>
      </c>
      <c r="AQ74" s="9">
        <v>1399.9622302441001</v>
      </c>
      <c r="AR74" s="9">
        <v>1479.8118993982</v>
      </c>
      <c r="AS74" s="9">
        <v>830.12462793142595</v>
      </c>
      <c r="AT74" s="9">
        <v>464.574159138928</v>
      </c>
      <c r="AU74" s="9">
        <v>1724.6479920003001</v>
      </c>
      <c r="AV74" s="9">
        <v>52.278595908615998</v>
      </c>
      <c r="AW74" s="9">
        <v>668.61656438702801</v>
      </c>
      <c r="AX74" s="9">
        <v>460.44600996385299</v>
      </c>
      <c r="AY74" s="9">
        <v>53.300008754813199</v>
      </c>
      <c r="AZ74" s="9">
        <v>10</v>
      </c>
      <c r="BA74" s="9">
        <v>12.9547159639519</v>
      </c>
      <c r="BB74" s="9">
        <v>202.708595483777</v>
      </c>
      <c r="BC74" s="9">
        <v>24.323480629728699</v>
      </c>
      <c r="BD74" s="9">
        <v>310.79850288915799</v>
      </c>
      <c r="BE74" s="9">
        <v>375.35840974794502</v>
      </c>
      <c r="BF74" s="9">
        <v>2028.91334547726</v>
      </c>
      <c r="BG74" s="9">
        <v>10</v>
      </c>
      <c r="BH74" s="9">
        <v>194.04337348385599</v>
      </c>
      <c r="BI74" s="9">
        <v>762.846344495371</v>
      </c>
      <c r="BJ74" s="9">
        <v>287.15229240392398</v>
      </c>
      <c r="BK74" s="9">
        <v>977.04646510979001</v>
      </c>
      <c r="BL74" s="9">
        <v>10</v>
      </c>
      <c r="BM74" s="9">
        <v>279.58934255460798</v>
      </c>
    </row>
    <row r="75" spans="1:65" x14ac:dyDescent="0.55000000000000004">
      <c r="A75">
        <v>97.696995832286404</v>
      </c>
      <c r="B75" s="9">
        <v>297243.76496383199</v>
      </c>
      <c r="C75" s="9">
        <v>91393.209199290504</v>
      </c>
      <c r="D75" s="9">
        <v>1153.4967356775401</v>
      </c>
      <c r="E75" s="9">
        <v>10</v>
      </c>
      <c r="F75" s="9">
        <v>9705.9238191371296</v>
      </c>
      <c r="G75" s="9">
        <v>626.89325096069399</v>
      </c>
      <c r="H75" s="9">
        <v>135.10134104550701</v>
      </c>
      <c r="I75" s="9">
        <v>493.51935442489702</v>
      </c>
      <c r="J75" s="9">
        <v>1934.46051465814</v>
      </c>
      <c r="K75" s="9">
        <v>629.67279878311501</v>
      </c>
      <c r="L75" s="9">
        <v>189.789937598698</v>
      </c>
      <c r="M75" s="9">
        <v>759.87708280808101</v>
      </c>
      <c r="N75" s="9">
        <v>50.979813247832197</v>
      </c>
      <c r="O75" s="9">
        <v>204.40021759684799</v>
      </c>
      <c r="P75" s="9">
        <v>576.45093905944395</v>
      </c>
      <c r="Q75" s="9">
        <v>182.36271080492401</v>
      </c>
      <c r="R75" s="9">
        <v>1801.9235263073101</v>
      </c>
      <c r="S75" s="9">
        <v>160.46876765555501</v>
      </c>
      <c r="T75" s="9">
        <v>133.03106417487601</v>
      </c>
      <c r="U75" s="9">
        <v>10.7195889286347</v>
      </c>
      <c r="V75" s="9">
        <v>10</v>
      </c>
      <c r="W75" s="9">
        <v>2032.0943918852599</v>
      </c>
      <c r="X75" s="9">
        <v>551.45616138132698</v>
      </c>
      <c r="Y75" s="9">
        <v>1912.8703814758101</v>
      </c>
      <c r="Z75" s="9">
        <v>177.47487603638999</v>
      </c>
      <c r="AA75" s="9">
        <v>1076.2493292941299</v>
      </c>
      <c r="AB75" s="9">
        <v>10</v>
      </c>
      <c r="AC75" s="9">
        <v>1702.85159519889</v>
      </c>
      <c r="AD75" s="9">
        <v>10</v>
      </c>
      <c r="AE75" s="9">
        <v>10</v>
      </c>
      <c r="AF75" s="9">
        <v>10</v>
      </c>
      <c r="AG75" s="9">
        <v>332.24128581409599</v>
      </c>
      <c r="AH75" s="9">
        <v>1555.7436419363601</v>
      </c>
      <c r="AI75" s="9">
        <v>321.48082302618798</v>
      </c>
      <c r="AJ75" s="9">
        <v>10</v>
      </c>
      <c r="AK75" s="9">
        <v>1593.8228577933401</v>
      </c>
      <c r="AL75" s="9">
        <v>10</v>
      </c>
      <c r="AM75" s="9">
        <v>2716.3049969496201</v>
      </c>
      <c r="AN75" s="9">
        <v>235.247593147434</v>
      </c>
      <c r="AO75" s="9">
        <v>1270.6872504734699</v>
      </c>
      <c r="AP75" s="9">
        <v>170.178397567856</v>
      </c>
      <c r="AQ75" s="9">
        <v>1399.96248917354</v>
      </c>
      <c r="AR75" s="9">
        <v>1479.8121605446399</v>
      </c>
      <c r="AS75" s="9">
        <v>830.12462880559406</v>
      </c>
      <c r="AT75" s="9">
        <v>464.57417890514898</v>
      </c>
      <c r="AU75" s="9">
        <v>1724.64809128669</v>
      </c>
      <c r="AV75" s="9">
        <v>52.2785841594918</v>
      </c>
      <c r="AW75" s="9">
        <v>668.61663236081699</v>
      </c>
      <c r="AX75" s="9">
        <v>460.44599942956802</v>
      </c>
      <c r="AY75" s="9">
        <v>53.3000020065464</v>
      </c>
      <c r="AZ75" s="9">
        <v>10</v>
      </c>
      <c r="BA75" s="9">
        <v>12.954704120348801</v>
      </c>
      <c r="BB75" s="9">
        <v>202.708594006135</v>
      </c>
      <c r="BC75" s="9">
        <v>24.323489554799501</v>
      </c>
      <c r="BD75" s="9">
        <v>310.798503082004</v>
      </c>
      <c r="BE75" s="9">
        <v>375.35842452250603</v>
      </c>
      <c r="BF75" s="9">
        <v>2028.91329110627</v>
      </c>
      <c r="BG75" s="9">
        <v>10</v>
      </c>
      <c r="BH75" s="9">
        <v>194.043446634764</v>
      </c>
      <c r="BI75" s="9">
        <v>762.84635209166095</v>
      </c>
      <c r="BJ75" s="9">
        <v>287.15230625028698</v>
      </c>
      <c r="BK75" s="9">
        <v>977.04632699418198</v>
      </c>
      <c r="BL75" s="9">
        <v>10</v>
      </c>
      <c r="BM75" s="9">
        <v>279.58931585729999</v>
      </c>
    </row>
    <row r="76" spans="1:65" x14ac:dyDescent="0.55000000000000004">
      <c r="A76">
        <v>97.696995832286404</v>
      </c>
      <c r="B76" s="9">
        <v>297243.76209428499</v>
      </c>
      <c r="C76" s="9">
        <v>91393.210630684494</v>
      </c>
      <c r="D76" s="9">
        <v>1153.49673634536</v>
      </c>
      <c r="E76" s="9">
        <v>10</v>
      </c>
      <c r="F76" s="9">
        <v>9705.9242985095098</v>
      </c>
      <c r="G76" s="9">
        <v>626.893215293156</v>
      </c>
      <c r="H76" s="9">
        <v>135.10132690374601</v>
      </c>
      <c r="I76" s="9">
        <v>493.519419202547</v>
      </c>
      <c r="J76" s="9">
        <v>1934.46056964389</v>
      </c>
      <c r="K76" s="9">
        <v>629.67277317053401</v>
      </c>
      <c r="L76" s="9">
        <v>189.78992277530401</v>
      </c>
      <c r="M76" s="9">
        <v>759.87707998322401</v>
      </c>
      <c r="N76" s="9">
        <v>50.9798247845765</v>
      </c>
      <c r="O76" s="9">
        <v>204.400184106902</v>
      </c>
      <c r="P76" s="9">
        <v>576.45095308863301</v>
      </c>
      <c r="Q76" s="9">
        <v>182.362784626136</v>
      </c>
      <c r="R76" s="9">
        <v>1801.92352955568</v>
      </c>
      <c r="S76" s="9">
        <v>160.46875238914501</v>
      </c>
      <c r="T76" s="9">
        <v>961.46181533674098</v>
      </c>
      <c r="U76" s="9">
        <v>10.0979826148714</v>
      </c>
      <c r="V76" s="9">
        <v>10</v>
      </c>
      <c r="W76" s="9">
        <v>2032.0943491231301</v>
      </c>
      <c r="X76" s="9">
        <v>789.27371763228302</v>
      </c>
      <c r="Y76" s="9">
        <v>1675.05174464996</v>
      </c>
      <c r="Z76" s="9">
        <v>177.474854401301</v>
      </c>
      <c r="AA76" s="9">
        <v>10</v>
      </c>
      <c r="AB76" s="9">
        <v>248.440243663129</v>
      </c>
      <c r="AC76" s="9">
        <v>1702.85245408522</v>
      </c>
      <c r="AD76" s="9">
        <v>10</v>
      </c>
      <c r="AE76" s="9">
        <v>10</v>
      </c>
      <c r="AF76" s="9">
        <v>10</v>
      </c>
      <c r="AG76" s="9">
        <v>332.24131235127402</v>
      </c>
      <c r="AH76" s="9">
        <v>1555.74347763581</v>
      </c>
      <c r="AI76" s="9">
        <v>321.480830712927</v>
      </c>
      <c r="AJ76" s="9">
        <v>10</v>
      </c>
      <c r="AK76" s="9">
        <v>1593.82297228589</v>
      </c>
      <c r="AL76" s="9">
        <v>10</v>
      </c>
      <c r="AM76" s="9">
        <v>2716.3049305294999</v>
      </c>
      <c r="AN76" s="9">
        <v>235.24754874602201</v>
      </c>
      <c r="AO76" s="9">
        <v>1270.68725907096</v>
      </c>
      <c r="AP76" s="9">
        <v>170.178362727061</v>
      </c>
      <c r="AQ76" s="9">
        <v>1399.9624142223699</v>
      </c>
      <c r="AR76" s="9">
        <v>1479.81213958803</v>
      </c>
      <c r="AS76" s="9">
        <v>830.12464252928396</v>
      </c>
      <c r="AT76" s="9">
        <v>464.57419691078599</v>
      </c>
      <c r="AU76" s="9">
        <v>1724.6481187665299</v>
      </c>
      <c r="AV76" s="9">
        <v>52.2785933261043</v>
      </c>
      <c r="AW76" s="9">
        <v>668.61656080328999</v>
      </c>
      <c r="AX76" s="9">
        <v>460.44601434117101</v>
      </c>
      <c r="AY76" s="9">
        <v>53.299992735025803</v>
      </c>
      <c r="AZ76" s="9">
        <v>10</v>
      </c>
      <c r="BA76" s="9">
        <v>12.954715647230501</v>
      </c>
      <c r="BB76" s="9">
        <v>202.70858368596299</v>
      </c>
      <c r="BC76" s="9">
        <v>24.3234844820517</v>
      </c>
      <c r="BD76" s="9">
        <v>310.798446533434</v>
      </c>
      <c r="BE76" s="9">
        <v>375.35839627441601</v>
      </c>
      <c r="BF76" s="9">
        <v>2028.9132851941999</v>
      </c>
      <c r="BG76" s="9">
        <v>10</v>
      </c>
      <c r="BH76" s="9">
        <v>194.04339636578899</v>
      </c>
      <c r="BI76" s="9">
        <v>762.84638056252095</v>
      </c>
      <c r="BJ76" s="9">
        <v>287.15233149040603</v>
      </c>
      <c r="BK76" s="9">
        <v>977.04649204187103</v>
      </c>
      <c r="BL76" s="9">
        <v>10</v>
      </c>
      <c r="BM76" s="9">
        <v>279.58931870111002</v>
      </c>
    </row>
    <row r="77" spans="1:65" x14ac:dyDescent="0.55000000000000004">
      <c r="A77">
        <v>97.696995832286404</v>
      </c>
      <c r="B77" s="9">
        <v>297243.76378188899</v>
      </c>
      <c r="C77" s="9">
        <v>91393.210062377795</v>
      </c>
      <c r="D77" s="9">
        <v>1153.4967185779601</v>
      </c>
      <c r="E77" s="9">
        <v>10</v>
      </c>
      <c r="F77" s="9">
        <v>9705.9239372744705</v>
      </c>
      <c r="G77" s="9">
        <v>626.89320711669495</v>
      </c>
      <c r="H77" s="9">
        <v>135.10134418830799</v>
      </c>
      <c r="I77" s="9">
        <v>493.51939874873301</v>
      </c>
      <c r="J77" s="9">
        <v>1934.46057583064</v>
      </c>
      <c r="K77" s="9">
        <v>629.67287400820203</v>
      </c>
      <c r="L77" s="9">
        <v>189.78989868379301</v>
      </c>
      <c r="M77" s="9">
        <v>759.87714652154102</v>
      </c>
      <c r="N77" s="9">
        <v>50.979808379548899</v>
      </c>
      <c r="O77" s="9">
        <v>204.40020766910399</v>
      </c>
      <c r="P77" s="9">
        <v>576.45091042911099</v>
      </c>
      <c r="Q77" s="9">
        <v>182.36275963161799</v>
      </c>
      <c r="R77" s="9">
        <v>1801.92357298</v>
      </c>
      <c r="S77" s="9">
        <v>160.46876568046901</v>
      </c>
      <c r="T77" s="9">
        <v>559.34855456476998</v>
      </c>
      <c r="U77" s="9">
        <v>650.65146477776</v>
      </c>
      <c r="V77" s="9">
        <v>10</v>
      </c>
      <c r="W77" s="9">
        <v>2032.09428926077</v>
      </c>
      <c r="X77" s="9">
        <v>1191.38852717449</v>
      </c>
      <c r="Y77" s="9">
        <v>1272.9386160455099</v>
      </c>
      <c r="Z77" s="9">
        <v>177.47485258702</v>
      </c>
      <c r="AA77" s="9">
        <v>10</v>
      </c>
      <c r="AB77" s="9">
        <v>10</v>
      </c>
      <c r="AC77" s="9">
        <v>1702.8512195680401</v>
      </c>
      <c r="AD77" s="9">
        <v>10</v>
      </c>
      <c r="AE77" s="9">
        <v>10</v>
      </c>
      <c r="AF77" s="9">
        <v>10</v>
      </c>
      <c r="AG77" s="9">
        <v>332.24159666753201</v>
      </c>
      <c r="AH77" s="9">
        <v>1555.7433834687399</v>
      </c>
      <c r="AI77" s="9">
        <v>321.48081905923698</v>
      </c>
      <c r="AJ77" s="9">
        <v>10</v>
      </c>
      <c r="AK77" s="9">
        <v>1593.8227673220299</v>
      </c>
      <c r="AL77" s="9">
        <v>10</v>
      </c>
      <c r="AM77" s="9">
        <v>2716.3050431704601</v>
      </c>
      <c r="AN77" s="9">
        <v>235.24757481015999</v>
      </c>
      <c r="AO77" s="9">
        <v>1270.6872691102601</v>
      </c>
      <c r="AP77" s="9">
        <v>170.178411309843</v>
      </c>
      <c r="AQ77" s="9">
        <v>1399.96237228264</v>
      </c>
      <c r="AR77" s="9">
        <v>1479.81215790894</v>
      </c>
      <c r="AS77" s="9">
        <v>830.12462187125095</v>
      </c>
      <c r="AT77" s="9">
        <v>464.57417059856198</v>
      </c>
      <c r="AU77" s="9">
        <v>1724.6479071116801</v>
      </c>
      <c r="AV77" s="9">
        <v>52.2785898607017</v>
      </c>
      <c r="AW77" s="9">
        <v>668.61661045739697</v>
      </c>
      <c r="AX77" s="9">
        <v>460.44600421781001</v>
      </c>
      <c r="AY77" s="9">
        <v>53.299999170341003</v>
      </c>
      <c r="AZ77" s="9">
        <v>10</v>
      </c>
      <c r="BA77" s="9">
        <v>12.954709261122</v>
      </c>
      <c r="BB77" s="9">
        <v>202.70859222510001</v>
      </c>
      <c r="BC77" s="9">
        <v>24.323484808929301</v>
      </c>
      <c r="BD77" s="9">
        <v>310.79848468296098</v>
      </c>
      <c r="BE77" s="9">
        <v>375.35842142681099</v>
      </c>
      <c r="BF77" s="9">
        <v>2028.91334899246</v>
      </c>
      <c r="BG77" s="9">
        <v>10</v>
      </c>
      <c r="BH77" s="9">
        <v>194.04339629616101</v>
      </c>
      <c r="BI77" s="9">
        <v>762.84632306748495</v>
      </c>
      <c r="BJ77" s="9">
        <v>287.15228950238998</v>
      </c>
      <c r="BK77" s="9">
        <v>977.04635484907396</v>
      </c>
      <c r="BL77" s="9">
        <v>10</v>
      </c>
      <c r="BM77" s="9">
        <v>279.58931346098802</v>
      </c>
    </row>
    <row r="78" spans="1:65" x14ac:dyDescent="0.55000000000000004">
      <c r="A78">
        <v>97.696995832286504</v>
      </c>
      <c r="B78" s="9">
        <v>297243.767285913</v>
      </c>
      <c r="C78" s="9">
        <v>91393.210083144993</v>
      </c>
      <c r="D78" s="9">
        <v>1153.4967136181899</v>
      </c>
      <c r="E78" s="9">
        <v>10</v>
      </c>
      <c r="F78" s="9">
        <v>9705.9242303742394</v>
      </c>
      <c r="G78" s="9">
        <v>626.89322418591496</v>
      </c>
      <c r="H78" s="9">
        <v>135.10134539510901</v>
      </c>
      <c r="I78" s="9">
        <v>493.51943536110201</v>
      </c>
      <c r="J78" s="9">
        <v>1934.46062528741</v>
      </c>
      <c r="K78" s="9">
        <v>629.67284110782998</v>
      </c>
      <c r="L78" s="9">
        <v>189.78991431736401</v>
      </c>
      <c r="M78" s="9">
        <v>759.87710535710096</v>
      </c>
      <c r="N78" s="9">
        <v>50.979816403224497</v>
      </c>
      <c r="O78" s="9">
        <v>204.40018927825</v>
      </c>
      <c r="P78" s="9">
        <v>576.450912352405</v>
      </c>
      <c r="Q78" s="9">
        <v>182.362887179463</v>
      </c>
      <c r="R78" s="9">
        <v>1801.92359132816</v>
      </c>
      <c r="S78" s="9">
        <v>160.468755814395</v>
      </c>
      <c r="T78" s="9">
        <v>1148.56609463051</v>
      </c>
      <c r="U78" s="9">
        <v>10.0010735590658</v>
      </c>
      <c r="V78" s="9">
        <v>10</v>
      </c>
      <c r="W78" s="9">
        <v>2032.0943231870999</v>
      </c>
      <c r="X78" s="9">
        <v>550.73605297797405</v>
      </c>
      <c r="Y78" s="9">
        <v>1913.58907462257</v>
      </c>
      <c r="Z78" s="9">
        <v>177.4748645846</v>
      </c>
      <c r="AA78" s="9">
        <v>61.432821434746401</v>
      </c>
      <c r="AB78" s="9">
        <v>10</v>
      </c>
      <c r="AC78" s="9">
        <v>1702.85294232418</v>
      </c>
      <c r="AD78" s="9">
        <v>10</v>
      </c>
      <c r="AE78" s="9">
        <v>10</v>
      </c>
      <c r="AF78" s="9">
        <v>10</v>
      </c>
      <c r="AG78" s="9">
        <v>332.24151240540402</v>
      </c>
      <c r="AH78" s="9">
        <v>1555.74351434047</v>
      </c>
      <c r="AI78" s="9">
        <v>321.48080342370901</v>
      </c>
      <c r="AJ78" s="9">
        <v>10</v>
      </c>
      <c r="AK78" s="9">
        <v>1593.8228210627201</v>
      </c>
      <c r="AL78" s="9">
        <v>10</v>
      </c>
      <c r="AM78" s="9">
        <v>2716.30517655331</v>
      </c>
      <c r="AN78" s="9">
        <v>235.24754158022901</v>
      </c>
      <c r="AO78" s="9">
        <v>1270.6872123804701</v>
      </c>
      <c r="AP78" s="9">
        <v>170.17837691064699</v>
      </c>
      <c r="AQ78" s="9">
        <v>1399.96243729967</v>
      </c>
      <c r="AR78" s="9">
        <v>1479.8120956980499</v>
      </c>
      <c r="AS78" s="9">
        <v>830.12461967959803</v>
      </c>
      <c r="AT78" s="9">
        <v>464.57416428336398</v>
      </c>
      <c r="AU78" s="9">
        <v>1724.64781716995</v>
      </c>
      <c r="AV78" s="9">
        <v>52.278595022196598</v>
      </c>
      <c r="AW78" s="9">
        <v>668.61661549355995</v>
      </c>
      <c r="AX78" s="9">
        <v>460.44599922647001</v>
      </c>
      <c r="AY78" s="9">
        <v>53.299993655203401</v>
      </c>
      <c r="AZ78" s="9">
        <v>10</v>
      </c>
      <c r="BA78" s="9">
        <v>12.954718577100801</v>
      </c>
      <c r="BB78" s="9">
        <v>202.70857753438301</v>
      </c>
      <c r="BC78" s="9">
        <v>24.323480419934899</v>
      </c>
      <c r="BD78" s="9">
        <v>310.79841163799</v>
      </c>
      <c r="BE78" s="9">
        <v>375.35842650197799</v>
      </c>
      <c r="BF78" s="9">
        <v>2028.91338077718</v>
      </c>
      <c r="BG78" s="9">
        <v>10</v>
      </c>
      <c r="BH78" s="9">
        <v>194.043376803332</v>
      </c>
      <c r="BI78" s="9">
        <v>762.84633574224404</v>
      </c>
      <c r="BJ78" s="9">
        <v>287.15233620932099</v>
      </c>
      <c r="BK78" s="9">
        <v>977.04659288165499</v>
      </c>
      <c r="BL78" s="9">
        <v>10</v>
      </c>
      <c r="BM78" s="9">
        <v>279.58931009705799</v>
      </c>
    </row>
    <row r="79" spans="1:65" x14ac:dyDescent="0.55000000000000004">
      <c r="A79">
        <v>97.696995832286504</v>
      </c>
      <c r="B79" s="9">
        <v>297243.76399731101</v>
      </c>
      <c r="C79" s="9">
        <v>91393.209632457598</v>
      </c>
      <c r="D79" s="9">
        <v>1153.4967108832</v>
      </c>
      <c r="E79" s="9">
        <v>10</v>
      </c>
      <c r="F79" s="9">
        <v>9705.9242721498194</v>
      </c>
      <c r="G79" s="9">
        <v>626.89326733137398</v>
      </c>
      <c r="H79" s="9">
        <v>135.10134636834499</v>
      </c>
      <c r="I79" s="9">
        <v>493.51938303745499</v>
      </c>
      <c r="J79" s="9">
        <v>1934.46055743851</v>
      </c>
      <c r="K79" s="9">
        <v>629.67279057742905</v>
      </c>
      <c r="L79" s="9">
        <v>189.789936405476</v>
      </c>
      <c r="M79" s="9">
        <v>759.87710213075195</v>
      </c>
      <c r="N79" s="9">
        <v>50.9798256712048</v>
      </c>
      <c r="O79" s="9">
        <v>204.40018717528599</v>
      </c>
      <c r="P79" s="9">
        <v>576.45094428345897</v>
      </c>
      <c r="Q79" s="9">
        <v>182.36300966544999</v>
      </c>
      <c r="R79" s="9">
        <v>1801.92363909293</v>
      </c>
      <c r="S79" s="9">
        <v>160.468761683439</v>
      </c>
      <c r="T79" s="9">
        <v>149.297330768564</v>
      </c>
      <c r="U79" s="9">
        <v>10.000348791298</v>
      </c>
      <c r="V79" s="9">
        <v>10</v>
      </c>
      <c r="W79" s="9">
        <v>2032.09436656251</v>
      </c>
      <c r="X79" s="9">
        <v>1601.4389221470401</v>
      </c>
      <c r="Y79" s="9">
        <v>862.88736403009705</v>
      </c>
      <c r="Z79" s="9">
        <v>177.47490693747801</v>
      </c>
      <c r="AA79" s="9">
        <v>10</v>
      </c>
      <c r="AB79" s="9">
        <v>1060.7024242966199</v>
      </c>
      <c r="AC79" s="9">
        <v>1702.8516104395901</v>
      </c>
      <c r="AD79" s="9">
        <v>10</v>
      </c>
      <c r="AE79" s="9">
        <v>10</v>
      </c>
      <c r="AF79" s="9">
        <v>10</v>
      </c>
      <c r="AG79" s="9">
        <v>332.24156146699403</v>
      </c>
      <c r="AH79" s="9">
        <v>1555.7435720467499</v>
      </c>
      <c r="AI79" s="9">
        <v>321.480833911395</v>
      </c>
      <c r="AJ79" s="9">
        <v>10</v>
      </c>
      <c r="AK79" s="9">
        <v>1593.8229262601101</v>
      </c>
      <c r="AL79" s="9">
        <v>10</v>
      </c>
      <c r="AM79" s="9">
        <v>2716.3052064008202</v>
      </c>
      <c r="AN79" s="9">
        <v>235.247554015541</v>
      </c>
      <c r="AO79" s="9">
        <v>1270.6872587544899</v>
      </c>
      <c r="AP79" s="9">
        <v>170.17836376122</v>
      </c>
      <c r="AQ79" s="9">
        <v>1399.9623715468399</v>
      </c>
      <c r="AR79" s="9">
        <v>1479.8120447635999</v>
      </c>
      <c r="AS79" s="9">
        <v>830.12462698586296</v>
      </c>
      <c r="AT79" s="9">
        <v>464.57420818252899</v>
      </c>
      <c r="AU79" s="9">
        <v>1724.64797017709</v>
      </c>
      <c r="AV79" s="9">
        <v>52.278579828447903</v>
      </c>
      <c r="AW79" s="9">
        <v>668.61665233193696</v>
      </c>
      <c r="AX79" s="9">
        <v>460.44599106927899</v>
      </c>
      <c r="AY79" s="9">
        <v>53.300013829322999</v>
      </c>
      <c r="AZ79" s="9">
        <v>10</v>
      </c>
      <c r="BA79" s="9">
        <v>12.9547062035764</v>
      </c>
      <c r="BB79" s="9">
        <v>202.70860008345301</v>
      </c>
      <c r="BC79" s="9">
        <v>24.323487978354599</v>
      </c>
      <c r="BD79" s="9">
        <v>310.79840417838199</v>
      </c>
      <c r="BE79" s="9">
        <v>375.35844955990598</v>
      </c>
      <c r="BF79" s="9">
        <v>2028.91338354908</v>
      </c>
      <c r="BG79" s="9">
        <v>10</v>
      </c>
      <c r="BH79" s="9">
        <v>194.04338602785899</v>
      </c>
      <c r="BI79" s="9">
        <v>762.84633719301098</v>
      </c>
      <c r="BJ79" s="9">
        <v>287.15234337228299</v>
      </c>
      <c r="BK79" s="9">
        <v>977.04659096878004</v>
      </c>
      <c r="BL79" s="9">
        <v>10</v>
      </c>
      <c r="BM79" s="9">
        <v>279.58931812016601</v>
      </c>
    </row>
    <row r="80" spans="1:65" x14ac:dyDescent="0.55000000000000004">
      <c r="A80">
        <v>97.696995832286504</v>
      </c>
      <c r="B80" s="9">
        <v>297243.76849292603</v>
      </c>
      <c r="C80" s="9">
        <v>91393.211567723105</v>
      </c>
      <c r="D80" s="9">
        <v>1153.4967106587701</v>
      </c>
      <c r="E80" s="9">
        <v>10</v>
      </c>
      <c r="F80" s="9">
        <v>9705.9238425087497</v>
      </c>
      <c r="G80" s="9">
        <v>626.89326330126903</v>
      </c>
      <c r="H80" s="9">
        <v>135.10133520317501</v>
      </c>
      <c r="I80" s="9">
        <v>493.51941390402601</v>
      </c>
      <c r="J80" s="9">
        <v>1934.4604886388399</v>
      </c>
      <c r="K80" s="9">
        <v>629.67283732572901</v>
      </c>
      <c r="L80" s="9">
        <v>189.789925100369</v>
      </c>
      <c r="M80" s="9">
        <v>759.877073175649</v>
      </c>
      <c r="N80" s="9">
        <v>50.979807414400099</v>
      </c>
      <c r="O80" s="9">
        <v>204.40020018436999</v>
      </c>
      <c r="P80" s="9">
        <v>576.45092980500601</v>
      </c>
      <c r="Q80" s="9">
        <v>182.36310329549599</v>
      </c>
      <c r="R80" s="9">
        <v>1801.9236236844399</v>
      </c>
      <c r="S80" s="9">
        <v>160.46874984818899</v>
      </c>
      <c r="T80" s="9">
        <v>661.01013605399305</v>
      </c>
      <c r="U80" s="9">
        <v>114.49746643534</v>
      </c>
      <c r="V80" s="9">
        <v>10</v>
      </c>
      <c r="W80" s="9">
        <v>2032.0943492148699</v>
      </c>
      <c r="X80" s="9">
        <v>655.23345519445604</v>
      </c>
      <c r="Y80" s="9">
        <v>1809.09261186965</v>
      </c>
      <c r="Z80" s="9">
        <v>177.47486489143199</v>
      </c>
      <c r="AA80" s="9">
        <v>444.49241363428598</v>
      </c>
      <c r="AB80" s="9">
        <v>10</v>
      </c>
      <c r="AC80" s="9">
        <v>1702.85206944691</v>
      </c>
      <c r="AD80" s="9">
        <v>10</v>
      </c>
      <c r="AE80" s="9">
        <v>10</v>
      </c>
      <c r="AF80" s="9">
        <v>10</v>
      </c>
      <c r="AG80" s="9">
        <v>332.24125022469099</v>
      </c>
      <c r="AH80" s="9">
        <v>1555.74369323982</v>
      </c>
      <c r="AI80" s="9">
        <v>321.48084299326399</v>
      </c>
      <c r="AJ80" s="9">
        <v>10</v>
      </c>
      <c r="AK80" s="9">
        <v>1593.82284165279</v>
      </c>
      <c r="AL80" s="9">
        <v>10</v>
      </c>
      <c r="AM80" s="9">
        <v>2716.3050759145499</v>
      </c>
      <c r="AN80" s="9">
        <v>235.24757686382401</v>
      </c>
      <c r="AO80" s="9">
        <v>1270.6872741856901</v>
      </c>
      <c r="AP80" s="9">
        <v>170.17837155356</v>
      </c>
      <c r="AQ80" s="9">
        <v>1399.9626246775499</v>
      </c>
      <c r="AR80" s="9">
        <v>1479.81223378153</v>
      </c>
      <c r="AS80" s="9">
        <v>830.12462677053395</v>
      </c>
      <c r="AT80" s="9">
        <v>464.57419715536201</v>
      </c>
      <c r="AU80" s="9">
        <v>1724.6478912930199</v>
      </c>
      <c r="AV80" s="9">
        <v>52.278575179807703</v>
      </c>
      <c r="AW80" s="9">
        <v>668.61660532221003</v>
      </c>
      <c r="AX80" s="9">
        <v>460.44603213793403</v>
      </c>
      <c r="AY80" s="9">
        <v>53.2999998235356</v>
      </c>
      <c r="AZ80" s="9">
        <v>10</v>
      </c>
      <c r="BA80" s="9">
        <v>12.954707834198601</v>
      </c>
      <c r="BB80" s="9">
        <v>202.70859953065599</v>
      </c>
      <c r="BC80" s="9">
        <v>24.323487676596201</v>
      </c>
      <c r="BD80" s="9">
        <v>310.798384073693</v>
      </c>
      <c r="BE80" s="9">
        <v>375.35844128983098</v>
      </c>
      <c r="BF80" s="9">
        <v>2028.91330689865</v>
      </c>
      <c r="BG80" s="9">
        <v>10</v>
      </c>
      <c r="BH80" s="9">
        <v>194.04341156515099</v>
      </c>
      <c r="BI80" s="9">
        <v>762.84639547857296</v>
      </c>
      <c r="BJ80" s="9">
        <v>287.15230951677802</v>
      </c>
      <c r="BK80" s="9">
        <v>977.04641618824598</v>
      </c>
      <c r="BL80" s="9">
        <v>10</v>
      </c>
      <c r="BM80" s="9">
        <v>279.58934123530298</v>
      </c>
    </row>
    <row r="81" spans="1:65" x14ac:dyDescent="0.55000000000000004">
      <c r="A81">
        <v>97.696995832286504</v>
      </c>
      <c r="B81" s="9">
        <v>297243.76427820697</v>
      </c>
      <c r="C81" s="9">
        <v>91393.209067904303</v>
      </c>
      <c r="D81" s="9">
        <v>1153.49672434844</v>
      </c>
      <c r="E81" s="9">
        <v>10</v>
      </c>
      <c r="F81" s="9">
        <v>9705.9243351160494</v>
      </c>
      <c r="G81" s="9">
        <v>626.89324331439298</v>
      </c>
      <c r="H81" s="9">
        <v>135.10134305456799</v>
      </c>
      <c r="I81" s="9">
        <v>493.51944212267603</v>
      </c>
      <c r="J81" s="9">
        <v>1934.46063525768</v>
      </c>
      <c r="K81" s="9">
        <v>629.67278237634105</v>
      </c>
      <c r="L81" s="9">
        <v>189.78993346413199</v>
      </c>
      <c r="M81" s="9">
        <v>759.87704671348695</v>
      </c>
      <c r="N81" s="9">
        <v>50.9798274596981</v>
      </c>
      <c r="O81" s="9">
        <v>204.40019731613799</v>
      </c>
      <c r="P81" s="9">
        <v>576.45093986559095</v>
      </c>
      <c r="Q81" s="9">
        <v>182.36280883365899</v>
      </c>
      <c r="R81" s="9">
        <v>1801.9236260990101</v>
      </c>
      <c r="S81" s="9">
        <v>160.46876172626</v>
      </c>
      <c r="T81" s="9">
        <v>187.23080986654301</v>
      </c>
      <c r="U81" s="9">
        <v>77.652683597095702</v>
      </c>
      <c r="V81" s="9">
        <v>10</v>
      </c>
      <c r="W81" s="9">
        <v>2032.0943035754899</v>
      </c>
      <c r="X81" s="9">
        <v>618.38843406110504</v>
      </c>
      <c r="Y81" s="9">
        <v>1845.9374772036099</v>
      </c>
      <c r="Z81" s="9">
        <v>177.474902408254</v>
      </c>
      <c r="AA81" s="9">
        <v>10</v>
      </c>
      <c r="AB81" s="9">
        <v>10</v>
      </c>
      <c r="AC81" s="9">
        <v>1702.8523738295</v>
      </c>
      <c r="AD81" s="9">
        <v>955.11650035193895</v>
      </c>
      <c r="AE81" s="9">
        <v>10</v>
      </c>
      <c r="AF81" s="9">
        <v>10</v>
      </c>
      <c r="AG81" s="9">
        <v>332.241424727278</v>
      </c>
      <c r="AH81" s="9">
        <v>1555.7436326474699</v>
      </c>
      <c r="AI81" s="9">
        <v>321.48083953463203</v>
      </c>
      <c r="AJ81" s="9">
        <v>10</v>
      </c>
      <c r="AK81" s="9">
        <v>1593.8229262280299</v>
      </c>
      <c r="AL81" s="9">
        <v>10</v>
      </c>
      <c r="AM81" s="9">
        <v>2716.3051436015699</v>
      </c>
      <c r="AN81" s="9">
        <v>235.24757603124201</v>
      </c>
      <c r="AO81" s="9">
        <v>1270.68723680536</v>
      </c>
      <c r="AP81" s="9">
        <v>170.178370802643</v>
      </c>
      <c r="AQ81" s="9">
        <v>1399.96247517596</v>
      </c>
      <c r="AR81" s="9">
        <v>1479.8121262842701</v>
      </c>
      <c r="AS81" s="9">
        <v>830.12462546746997</v>
      </c>
      <c r="AT81" s="9">
        <v>464.57418850486198</v>
      </c>
      <c r="AU81" s="9">
        <v>1724.6480326993501</v>
      </c>
      <c r="AV81" s="9">
        <v>52.2785905452726</v>
      </c>
      <c r="AW81" s="9">
        <v>668.61663486482598</v>
      </c>
      <c r="AX81" s="9">
        <v>460.44603286415401</v>
      </c>
      <c r="AY81" s="9">
        <v>53.300012758212198</v>
      </c>
      <c r="AZ81" s="9">
        <v>10</v>
      </c>
      <c r="BA81" s="9">
        <v>12.9547090566984</v>
      </c>
      <c r="BB81" s="9">
        <v>202.70860791849501</v>
      </c>
      <c r="BC81" s="9">
        <v>24.323487270958999</v>
      </c>
      <c r="BD81" s="9">
        <v>310.79840955781702</v>
      </c>
      <c r="BE81" s="9">
        <v>375.35840455272398</v>
      </c>
      <c r="BF81" s="9">
        <v>2028.9134378567101</v>
      </c>
      <c r="BG81" s="9">
        <v>10</v>
      </c>
      <c r="BH81" s="9">
        <v>194.04340749721899</v>
      </c>
      <c r="BI81" s="9">
        <v>762.84634263989994</v>
      </c>
      <c r="BJ81" s="9">
        <v>287.15231882665802</v>
      </c>
      <c r="BK81" s="9">
        <v>977.046404481595</v>
      </c>
      <c r="BL81" s="9">
        <v>10</v>
      </c>
      <c r="BM81" s="9">
        <v>279.58934462485098</v>
      </c>
    </row>
    <row r="82" spans="1:65" x14ac:dyDescent="0.55000000000000004">
      <c r="A82">
        <v>97.696995832286504</v>
      </c>
      <c r="B82" s="9">
        <v>297243.76617731998</v>
      </c>
      <c r="C82" s="9">
        <v>91393.210560639403</v>
      </c>
      <c r="D82" s="9">
        <v>1153.49673211299</v>
      </c>
      <c r="E82" s="9">
        <v>10</v>
      </c>
      <c r="F82" s="9">
        <v>9705.9239035406899</v>
      </c>
      <c r="G82" s="9">
        <v>626.89323790086905</v>
      </c>
      <c r="H82" s="9">
        <v>135.10134716844701</v>
      </c>
      <c r="I82" s="9">
        <v>493.51937414131498</v>
      </c>
      <c r="J82" s="9">
        <v>1934.4604835335599</v>
      </c>
      <c r="K82" s="9">
        <v>629.67275696153501</v>
      </c>
      <c r="L82" s="9">
        <v>189.78994420106699</v>
      </c>
      <c r="M82" s="9">
        <v>759.87711679854101</v>
      </c>
      <c r="N82" s="9">
        <v>50.979826561762501</v>
      </c>
      <c r="O82" s="9">
        <v>204.400172393594</v>
      </c>
      <c r="P82" s="9">
        <v>576.45094314938899</v>
      </c>
      <c r="Q82" s="9">
        <v>182.36282740993801</v>
      </c>
      <c r="R82" s="9">
        <v>1801.92358045983</v>
      </c>
      <c r="S82" s="9">
        <v>160.46875692640899</v>
      </c>
      <c r="T82" s="9">
        <v>333.932769658018</v>
      </c>
      <c r="U82" s="9">
        <v>876.06173986705801</v>
      </c>
      <c r="V82" s="9">
        <v>10</v>
      </c>
      <c r="W82" s="9">
        <v>2032.0943045708</v>
      </c>
      <c r="X82" s="9">
        <v>1416.80338465828</v>
      </c>
      <c r="Y82" s="9">
        <v>1047.52288786585</v>
      </c>
      <c r="Z82" s="9">
        <v>177.47487054523401</v>
      </c>
      <c r="AA82" s="9">
        <v>10</v>
      </c>
      <c r="AB82" s="9">
        <v>10.0055638232782</v>
      </c>
      <c r="AC82" s="9">
        <v>1702.8520841198999</v>
      </c>
      <c r="AD82" s="9">
        <v>10</v>
      </c>
      <c r="AE82" s="9">
        <v>10</v>
      </c>
      <c r="AF82" s="9">
        <v>10</v>
      </c>
      <c r="AG82" s="9">
        <v>332.24142720262398</v>
      </c>
      <c r="AH82" s="9">
        <v>1555.74369528333</v>
      </c>
      <c r="AI82" s="9">
        <v>321.480833525739</v>
      </c>
      <c r="AJ82" s="9">
        <v>10</v>
      </c>
      <c r="AK82" s="9">
        <v>1593.82289448143</v>
      </c>
      <c r="AL82" s="9">
        <v>10</v>
      </c>
      <c r="AM82" s="9">
        <v>2716.3051518182601</v>
      </c>
      <c r="AN82" s="9">
        <v>235.24753470898401</v>
      </c>
      <c r="AO82" s="9">
        <v>1270.6872433189901</v>
      </c>
      <c r="AP82" s="9">
        <v>170.178398290583</v>
      </c>
      <c r="AQ82" s="9">
        <v>1399.96235358895</v>
      </c>
      <c r="AR82" s="9">
        <v>1479.81199814916</v>
      </c>
      <c r="AS82" s="9">
        <v>830.12463532037896</v>
      </c>
      <c r="AT82" s="9">
        <v>464.57420197041699</v>
      </c>
      <c r="AU82" s="9">
        <v>1724.64795690647</v>
      </c>
      <c r="AV82" s="9">
        <v>52.278573528176999</v>
      </c>
      <c r="AW82" s="9">
        <v>668.61668036660797</v>
      </c>
      <c r="AX82" s="9">
        <v>460.44600553625401</v>
      </c>
      <c r="AY82" s="9">
        <v>53.300003818144901</v>
      </c>
      <c r="AZ82" s="9">
        <v>10</v>
      </c>
      <c r="BA82" s="9">
        <v>12.9547062467435</v>
      </c>
      <c r="BB82" s="9">
        <v>202.70858766331699</v>
      </c>
      <c r="BC82" s="9">
        <v>24.3234846515459</v>
      </c>
      <c r="BD82" s="9">
        <v>310.79844744276102</v>
      </c>
      <c r="BE82" s="9">
        <v>375.35842064651303</v>
      </c>
      <c r="BF82" s="9">
        <v>2028.91335969691</v>
      </c>
      <c r="BG82" s="9">
        <v>10</v>
      </c>
      <c r="BH82" s="9">
        <v>194.04338897819301</v>
      </c>
      <c r="BI82" s="9">
        <v>762.84634542336698</v>
      </c>
      <c r="BJ82" s="9">
        <v>287.15234906953901</v>
      </c>
      <c r="BK82" s="9">
        <v>977.04648656472102</v>
      </c>
      <c r="BL82" s="9">
        <v>10</v>
      </c>
      <c r="BM82" s="9">
        <v>279.589338596098</v>
      </c>
    </row>
    <row r="83" spans="1:65" x14ac:dyDescent="0.55000000000000004">
      <c r="A83">
        <v>97.696995832286504</v>
      </c>
      <c r="B83" s="9">
        <v>297243.765960188</v>
      </c>
      <c r="C83" s="9">
        <v>91393.209083165697</v>
      </c>
      <c r="D83" s="9">
        <v>1153.4967240282599</v>
      </c>
      <c r="E83" s="9">
        <v>10</v>
      </c>
      <c r="F83" s="9">
        <v>9705.9240826830192</v>
      </c>
      <c r="G83" s="9">
        <v>626.89326184500203</v>
      </c>
      <c r="H83" s="9">
        <v>135.10134017651001</v>
      </c>
      <c r="I83" s="9">
        <v>493.51935284820797</v>
      </c>
      <c r="J83" s="9">
        <v>1934.4604559898401</v>
      </c>
      <c r="K83" s="9">
        <v>629.67280846142205</v>
      </c>
      <c r="L83" s="9">
        <v>189.789941570455</v>
      </c>
      <c r="M83" s="9">
        <v>759.87708876110901</v>
      </c>
      <c r="N83" s="9">
        <v>50.979821184737503</v>
      </c>
      <c r="O83" s="9">
        <v>204.40019342726401</v>
      </c>
      <c r="P83" s="9">
        <v>576.45095473324295</v>
      </c>
      <c r="Q83" s="9">
        <v>182.362688348826</v>
      </c>
      <c r="R83" s="9">
        <v>1801.92357287802</v>
      </c>
      <c r="S83" s="9">
        <v>160.468752489774</v>
      </c>
      <c r="T83" s="9">
        <v>25.5829385992702</v>
      </c>
      <c r="U83" s="9">
        <v>12.548755771266499</v>
      </c>
      <c r="V83" s="9">
        <v>10</v>
      </c>
      <c r="W83" s="9">
        <v>2032.09434896004</v>
      </c>
      <c r="X83" s="9">
        <v>553.28568464713101</v>
      </c>
      <c r="Y83" s="9">
        <v>1911.0411973538</v>
      </c>
      <c r="Z83" s="9">
        <v>177.474891701328</v>
      </c>
      <c r="AA83" s="9">
        <v>1181.8683185678101</v>
      </c>
      <c r="AB83" s="9">
        <v>10</v>
      </c>
      <c r="AC83" s="9">
        <v>1702.8514601500499</v>
      </c>
      <c r="AD83" s="9">
        <v>10</v>
      </c>
      <c r="AE83" s="9">
        <v>10</v>
      </c>
      <c r="AF83" s="9">
        <v>10</v>
      </c>
      <c r="AG83" s="9">
        <v>332.24144721441797</v>
      </c>
      <c r="AH83" s="9">
        <v>1555.7436375898999</v>
      </c>
      <c r="AI83" s="9">
        <v>321.48083760638298</v>
      </c>
      <c r="AJ83" s="9">
        <v>10</v>
      </c>
      <c r="AK83" s="9">
        <v>1593.8229010776399</v>
      </c>
      <c r="AL83" s="9">
        <v>10</v>
      </c>
      <c r="AM83" s="9">
        <v>2716.3052070071699</v>
      </c>
      <c r="AN83" s="9">
        <v>235.24758165959699</v>
      </c>
      <c r="AO83" s="9">
        <v>1270.6872722811599</v>
      </c>
      <c r="AP83" s="9">
        <v>170.178399892127</v>
      </c>
      <c r="AQ83" s="9">
        <v>1399.9623857306799</v>
      </c>
      <c r="AR83" s="9">
        <v>1479.81216608828</v>
      </c>
      <c r="AS83" s="9">
        <v>830.12463842596799</v>
      </c>
      <c r="AT83" s="9">
        <v>464.57419038264601</v>
      </c>
      <c r="AU83" s="9">
        <v>1724.64789694206</v>
      </c>
      <c r="AV83" s="9">
        <v>52.278571668214802</v>
      </c>
      <c r="AW83" s="9">
        <v>668.61662635435903</v>
      </c>
      <c r="AX83" s="9">
        <v>460.44600336893399</v>
      </c>
      <c r="AY83" s="9">
        <v>53.3000077683364</v>
      </c>
      <c r="AZ83" s="9">
        <v>10</v>
      </c>
      <c r="BA83" s="9">
        <v>12.954705486558</v>
      </c>
      <c r="BB83" s="9">
        <v>202.70859989868001</v>
      </c>
      <c r="BC83" s="9">
        <v>24.323486165214199</v>
      </c>
      <c r="BD83" s="9">
        <v>310.79842023867297</v>
      </c>
      <c r="BE83" s="9">
        <v>375.35842264158401</v>
      </c>
      <c r="BF83" s="9">
        <v>2028.9134103337999</v>
      </c>
      <c r="BG83" s="9">
        <v>10</v>
      </c>
      <c r="BH83" s="9">
        <v>194.043380698394</v>
      </c>
      <c r="BI83" s="9">
        <v>762.84635558076798</v>
      </c>
      <c r="BJ83" s="9">
        <v>287.15233091696598</v>
      </c>
      <c r="BK83" s="9">
        <v>977.04651639721101</v>
      </c>
      <c r="BL83" s="9">
        <v>10</v>
      </c>
      <c r="BM83" s="9">
        <v>279.58933388109699</v>
      </c>
    </row>
    <row r="84" spans="1:65" x14ac:dyDescent="0.55000000000000004">
      <c r="A84">
        <v>97.696995832286504</v>
      </c>
      <c r="B84" s="9">
        <v>297243.76736472303</v>
      </c>
      <c r="C84" s="9">
        <v>91393.209187897693</v>
      </c>
      <c r="D84" s="9">
        <v>1153.4967175367799</v>
      </c>
      <c r="E84" s="9">
        <v>10</v>
      </c>
      <c r="F84" s="9">
        <v>9705.9236397575405</v>
      </c>
      <c r="G84" s="9">
        <v>626.89325004736497</v>
      </c>
      <c r="H84" s="9">
        <v>135.10133512484501</v>
      </c>
      <c r="I84" s="9">
        <v>493.51935585789403</v>
      </c>
      <c r="J84" s="9">
        <v>1934.46049204163</v>
      </c>
      <c r="K84" s="9">
        <v>629.67282480831295</v>
      </c>
      <c r="L84" s="9">
        <v>189.78992644036899</v>
      </c>
      <c r="M84" s="9">
        <v>759.87703210056304</v>
      </c>
      <c r="N84" s="9">
        <v>50.979821764479098</v>
      </c>
      <c r="O84" s="9">
        <v>204.40020765934599</v>
      </c>
      <c r="P84" s="9">
        <v>576.45094300916696</v>
      </c>
      <c r="Q84" s="9">
        <v>182.36287493820799</v>
      </c>
      <c r="R84" s="9">
        <v>1801.9235336988299</v>
      </c>
      <c r="S84" s="9">
        <v>160.46876391642999</v>
      </c>
      <c r="T84" s="9">
        <v>1199.8992728108999</v>
      </c>
      <c r="U84" s="9">
        <v>10.1007567374016</v>
      </c>
      <c r="V84" s="9">
        <v>10</v>
      </c>
      <c r="W84" s="9">
        <v>2032.09439267939</v>
      </c>
      <c r="X84" s="9">
        <v>550.83631201554704</v>
      </c>
      <c r="Y84" s="9">
        <v>1913.4893642669199</v>
      </c>
      <c r="Z84" s="9">
        <v>177.47487870298301</v>
      </c>
      <c r="AA84" s="9">
        <v>10</v>
      </c>
      <c r="AB84" s="9">
        <v>10</v>
      </c>
      <c r="AC84" s="9">
        <v>1702.8526382247101</v>
      </c>
      <c r="AD84" s="9">
        <v>10</v>
      </c>
      <c r="AE84" s="9">
        <v>10</v>
      </c>
      <c r="AF84" s="9">
        <v>10</v>
      </c>
      <c r="AG84" s="9">
        <v>332.24142318850897</v>
      </c>
      <c r="AH84" s="9">
        <v>1555.7436706286501</v>
      </c>
      <c r="AI84" s="9">
        <v>321.480832186258</v>
      </c>
      <c r="AJ84" s="9">
        <v>10</v>
      </c>
      <c r="AK84" s="9">
        <v>1593.82290751499</v>
      </c>
      <c r="AL84" s="9">
        <v>10</v>
      </c>
      <c r="AM84" s="9">
        <v>2716.3051720570602</v>
      </c>
      <c r="AN84" s="9">
        <v>235.247584468898</v>
      </c>
      <c r="AO84" s="9">
        <v>1270.6872480843399</v>
      </c>
      <c r="AP84" s="9">
        <v>170.17838517620899</v>
      </c>
      <c r="AQ84" s="9">
        <v>1399.96219294415</v>
      </c>
      <c r="AR84" s="9">
        <v>1479.8119401864201</v>
      </c>
      <c r="AS84" s="9">
        <v>830.124606132488</v>
      </c>
      <c r="AT84" s="9">
        <v>464.57416138846497</v>
      </c>
      <c r="AU84" s="9">
        <v>1724.6479509762901</v>
      </c>
      <c r="AV84" s="9">
        <v>52.278612748883099</v>
      </c>
      <c r="AW84" s="9">
        <v>668.61657579769098</v>
      </c>
      <c r="AX84" s="9">
        <v>460.44602252300899</v>
      </c>
      <c r="AY84" s="9">
        <v>53.299999678328803</v>
      </c>
      <c r="AZ84" s="9">
        <v>10</v>
      </c>
      <c r="BA84" s="9">
        <v>12.954716890644701</v>
      </c>
      <c r="BB84" s="9">
        <v>202.70859381486301</v>
      </c>
      <c r="BC84" s="9">
        <v>24.323482233872301</v>
      </c>
      <c r="BD84" s="9">
        <v>310.79848420806002</v>
      </c>
      <c r="BE84" s="9">
        <v>375.35845155113202</v>
      </c>
      <c r="BF84" s="9">
        <v>2028.9133571616301</v>
      </c>
      <c r="BG84" s="9">
        <v>10</v>
      </c>
      <c r="BH84" s="9">
        <v>194.043402627376</v>
      </c>
      <c r="BI84" s="9">
        <v>762.84635629938498</v>
      </c>
      <c r="BJ84" s="9">
        <v>287.15232191771702</v>
      </c>
      <c r="BK84" s="9">
        <v>977.04643264370202</v>
      </c>
      <c r="BL84" s="9">
        <v>10</v>
      </c>
      <c r="BM84" s="9">
        <v>279.58933118903599</v>
      </c>
    </row>
    <row r="85" spans="1:65" x14ac:dyDescent="0.55000000000000004">
      <c r="A85">
        <v>97.696995832286504</v>
      </c>
      <c r="B85" s="9">
        <v>297243.76480986201</v>
      </c>
      <c r="C85" s="9">
        <v>91393.209402264503</v>
      </c>
      <c r="D85" s="9">
        <v>1153.49672328215</v>
      </c>
      <c r="E85" s="9">
        <v>10</v>
      </c>
      <c r="F85" s="9">
        <v>9705.92421220291</v>
      </c>
      <c r="G85" s="9">
        <v>626.89325681451396</v>
      </c>
      <c r="H85" s="9">
        <v>135.10134381783001</v>
      </c>
      <c r="I85" s="9">
        <v>493.51943092691403</v>
      </c>
      <c r="J85" s="9">
        <v>1934.4606984770601</v>
      </c>
      <c r="K85" s="9">
        <v>629.67274047262799</v>
      </c>
      <c r="L85" s="9">
        <v>189.789961815162</v>
      </c>
      <c r="M85" s="9">
        <v>759.87712545320301</v>
      </c>
      <c r="N85" s="9">
        <v>50.979843387420601</v>
      </c>
      <c r="O85" s="9">
        <v>204.400164265775</v>
      </c>
      <c r="P85" s="9">
        <v>576.45094559597499</v>
      </c>
      <c r="Q85" s="9">
        <v>182.36282373508499</v>
      </c>
      <c r="R85" s="9">
        <v>1801.9235756031101</v>
      </c>
      <c r="S85" s="9">
        <v>160.46876608012599</v>
      </c>
      <c r="T85" s="9">
        <v>1011.93547148434</v>
      </c>
      <c r="U85" s="9">
        <v>10.0071906512647</v>
      </c>
      <c r="V85" s="9">
        <v>10</v>
      </c>
      <c r="W85" s="9">
        <v>2032.09427864178</v>
      </c>
      <c r="X85" s="9">
        <v>627.09431042830602</v>
      </c>
      <c r="Y85" s="9">
        <v>1837.2331596986601</v>
      </c>
      <c r="Z85" s="9">
        <v>177.47487276088299</v>
      </c>
      <c r="AA85" s="9">
        <v>121.70756119312</v>
      </c>
      <c r="AB85" s="9">
        <v>10</v>
      </c>
      <c r="AC85" s="9">
        <v>1702.85093794054</v>
      </c>
      <c r="AD85" s="9">
        <v>10</v>
      </c>
      <c r="AE85" s="9">
        <v>86.349822777635893</v>
      </c>
      <c r="AF85" s="9">
        <v>10</v>
      </c>
      <c r="AG85" s="9">
        <v>332.24128498503097</v>
      </c>
      <c r="AH85" s="9">
        <v>1555.7436531024</v>
      </c>
      <c r="AI85" s="9">
        <v>321.48084647957398</v>
      </c>
      <c r="AJ85" s="9">
        <v>10</v>
      </c>
      <c r="AK85" s="9">
        <v>1593.82294888355</v>
      </c>
      <c r="AL85" s="9">
        <v>10</v>
      </c>
      <c r="AM85" s="9">
        <v>2716.3050594321999</v>
      </c>
      <c r="AN85" s="9">
        <v>235.24753826378301</v>
      </c>
      <c r="AO85" s="9">
        <v>1270.68726151449</v>
      </c>
      <c r="AP85" s="9">
        <v>170.17837491220001</v>
      </c>
      <c r="AQ85" s="9">
        <v>1399.9623970279899</v>
      </c>
      <c r="AR85" s="9">
        <v>1479.81208788039</v>
      </c>
      <c r="AS85" s="9">
        <v>830.12463937699897</v>
      </c>
      <c r="AT85" s="9">
        <v>464.57417546461397</v>
      </c>
      <c r="AU85" s="9">
        <v>1724.64810261158</v>
      </c>
      <c r="AV85" s="9">
        <v>52.278562269414302</v>
      </c>
      <c r="AW85" s="9">
        <v>668.61669836864496</v>
      </c>
      <c r="AX85" s="9">
        <v>460.44599319330598</v>
      </c>
      <c r="AY85" s="9">
        <v>53.300009825986997</v>
      </c>
      <c r="AZ85" s="9">
        <v>10</v>
      </c>
      <c r="BA85" s="9">
        <v>12.9547143002334</v>
      </c>
      <c r="BB85" s="9">
        <v>202.70859369800399</v>
      </c>
      <c r="BC85" s="9">
        <v>24.323482537834199</v>
      </c>
      <c r="BD85" s="9">
        <v>310.79841749062098</v>
      </c>
      <c r="BE85" s="9">
        <v>375.35840917971598</v>
      </c>
      <c r="BF85" s="9">
        <v>2028.9133413094301</v>
      </c>
      <c r="BG85" s="9">
        <v>10</v>
      </c>
      <c r="BH85" s="9">
        <v>194.04335532282499</v>
      </c>
      <c r="BI85" s="9">
        <v>762.846367231253</v>
      </c>
      <c r="BJ85" s="9">
        <v>287.15230651102502</v>
      </c>
      <c r="BK85" s="9">
        <v>977.04635610316495</v>
      </c>
      <c r="BL85" s="9">
        <v>10</v>
      </c>
      <c r="BM85" s="9">
        <v>279.58935076419999</v>
      </c>
    </row>
    <row r="86" spans="1:65" x14ac:dyDescent="0.55000000000000004">
      <c r="A86">
        <v>97.696995832286504</v>
      </c>
      <c r="B86" s="9">
        <v>297243.768138004</v>
      </c>
      <c r="C86" s="9">
        <v>91393.211475713193</v>
      </c>
      <c r="D86" s="9">
        <v>1153.4967025467199</v>
      </c>
      <c r="E86" s="9">
        <v>10</v>
      </c>
      <c r="F86" s="9">
        <v>9705.9242703273703</v>
      </c>
      <c r="G86" s="9">
        <v>626.89325352118794</v>
      </c>
      <c r="H86" s="9">
        <v>135.10133398401001</v>
      </c>
      <c r="I86" s="9">
        <v>493.519420801004</v>
      </c>
      <c r="J86" s="9">
        <v>1934.4605192154499</v>
      </c>
      <c r="K86" s="9">
        <v>629.67278799928999</v>
      </c>
      <c r="L86" s="9">
        <v>189.789933974142</v>
      </c>
      <c r="M86" s="9">
        <v>759.877105297654</v>
      </c>
      <c r="N86" s="9">
        <v>50.979829437827298</v>
      </c>
      <c r="O86" s="9">
        <v>204.40020871088501</v>
      </c>
      <c r="P86" s="9">
        <v>576.45092732314902</v>
      </c>
      <c r="Q86" s="9">
        <v>182.362853048457</v>
      </c>
      <c r="R86" s="9">
        <v>1801.9235948308899</v>
      </c>
      <c r="S86" s="9">
        <v>160.46877060064199</v>
      </c>
      <c r="T86" s="9">
        <v>1190.2210241318301</v>
      </c>
      <c r="U86" s="9">
        <v>10.0778768128151</v>
      </c>
      <c r="V86" s="9">
        <v>10</v>
      </c>
      <c r="W86" s="9">
        <v>2032.09441251971</v>
      </c>
      <c r="X86" s="9">
        <v>550.81402957382602</v>
      </c>
      <c r="Y86" s="9">
        <v>1913.51233721221</v>
      </c>
      <c r="Z86" s="9">
        <v>177.474911263563</v>
      </c>
      <c r="AA86" s="9">
        <v>19.701126413281699</v>
      </c>
      <c r="AB86" s="9">
        <v>10</v>
      </c>
      <c r="AC86" s="9">
        <v>1702.85207344832</v>
      </c>
      <c r="AD86" s="9">
        <v>10</v>
      </c>
      <c r="AE86" s="9">
        <v>10</v>
      </c>
      <c r="AF86" s="9">
        <v>10</v>
      </c>
      <c r="AG86" s="9">
        <v>332.24117534776798</v>
      </c>
      <c r="AH86" s="9">
        <v>1555.7437419586599</v>
      </c>
      <c r="AI86" s="9">
        <v>321.48085303221802</v>
      </c>
      <c r="AJ86" s="9">
        <v>10</v>
      </c>
      <c r="AK86" s="9">
        <v>1593.8228054692299</v>
      </c>
      <c r="AL86" s="9">
        <v>10</v>
      </c>
      <c r="AM86" s="9">
        <v>2716.3049532187001</v>
      </c>
      <c r="AN86" s="9">
        <v>235.24757361115701</v>
      </c>
      <c r="AO86" s="9">
        <v>1270.6872044224899</v>
      </c>
      <c r="AP86" s="9">
        <v>170.17838979692101</v>
      </c>
      <c r="AQ86" s="9">
        <v>1399.96239243936</v>
      </c>
      <c r="AR86" s="9">
        <v>1479.81207351288</v>
      </c>
      <c r="AS86" s="9">
        <v>830.12461727616096</v>
      </c>
      <c r="AT86" s="9">
        <v>464.57412219496803</v>
      </c>
      <c r="AU86" s="9">
        <v>1724.6480051810399</v>
      </c>
      <c r="AV86" s="9">
        <v>52.278579648578301</v>
      </c>
      <c r="AW86" s="9">
        <v>668.61666423022803</v>
      </c>
      <c r="AX86" s="9">
        <v>460.44601018196602</v>
      </c>
      <c r="AY86" s="9">
        <v>53.300012866475299</v>
      </c>
      <c r="AZ86" s="9">
        <v>10</v>
      </c>
      <c r="BA86" s="9">
        <v>12.954706351824001</v>
      </c>
      <c r="BB86" s="9">
        <v>202.70862451217101</v>
      </c>
      <c r="BC86" s="9">
        <v>24.323488694048098</v>
      </c>
      <c r="BD86" s="9">
        <v>310.79844098418903</v>
      </c>
      <c r="BE86" s="9">
        <v>375.35841009196997</v>
      </c>
      <c r="BF86" s="9">
        <v>2028.9132493949701</v>
      </c>
      <c r="BG86" s="9">
        <v>10</v>
      </c>
      <c r="BH86" s="9">
        <v>194.04337878263499</v>
      </c>
      <c r="BI86" s="9">
        <v>762.84635308267696</v>
      </c>
      <c r="BJ86" s="9">
        <v>287.15228568134103</v>
      </c>
      <c r="BK86" s="9">
        <v>977.04632278670204</v>
      </c>
      <c r="BL86" s="9">
        <v>10</v>
      </c>
      <c r="BM86" s="9">
        <v>279.58934185129698</v>
      </c>
    </row>
    <row r="87" spans="1:65" x14ac:dyDescent="0.55000000000000004">
      <c r="A87">
        <v>97.696995832286504</v>
      </c>
      <c r="B87" s="9">
        <v>297243.76744916599</v>
      </c>
      <c r="C87" s="9">
        <v>91393.210795356295</v>
      </c>
      <c r="D87" s="9">
        <v>1153.4966888369599</v>
      </c>
      <c r="E87" s="9">
        <v>10</v>
      </c>
      <c r="F87" s="9">
        <v>9705.9237249583493</v>
      </c>
      <c r="G87" s="9">
        <v>626.89324400795897</v>
      </c>
      <c r="H87" s="9">
        <v>135.10133049148999</v>
      </c>
      <c r="I87" s="9">
        <v>493.51938745431102</v>
      </c>
      <c r="J87" s="9">
        <v>1934.46048186352</v>
      </c>
      <c r="K87" s="9">
        <v>629.67281543527099</v>
      </c>
      <c r="L87" s="9">
        <v>189.78991484546901</v>
      </c>
      <c r="M87" s="9">
        <v>759.87717499605401</v>
      </c>
      <c r="N87" s="9">
        <v>50.979819150341797</v>
      </c>
      <c r="O87" s="9">
        <v>204.40018207433201</v>
      </c>
      <c r="P87" s="9">
        <v>576.45092421861295</v>
      </c>
      <c r="Q87" s="9">
        <v>182.362974324438</v>
      </c>
      <c r="R87" s="9">
        <v>1801.92361969747</v>
      </c>
      <c r="S87" s="9">
        <v>160.46875254571</v>
      </c>
      <c r="T87" s="9">
        <v>402.31638081179602</v>
      </c>
      <c r="U87" s="9">
        <v>394.681498853714</v>
      </c>
      <c r="V87" s="9">
        <v>10</v>
      </c>
      <c r="W87" s="9">
        <v>2032.0943316298301</v>
      </c>
      <c r="X87" s="9">
        <v>982.36754397392497</v>
      </c>
      <c r="Y87" s="9">
        <v>1481.9595069198299</v>
      </c>
      <c r="Z87" s="9">
        <v>177.47490737964799</v>
      </c>
      <c r="AA87" s="9">
        <v>10</v>
      </c>
      <c r="AB87" s="9">
        <v>10</v>
      </c>
      <c r="AC87" s="9">
        <v>1702.8510512313801</v>
      </c>
      <c r="AD87" s="9">
        <v>376.05310039000301</v>
      </c>
      <c r="AE87" s="9">
        <v>56.948999056197898</v>
      </c>
      <c r="AF87" s="9">
        <v>10</v>
      </c>
      <c r="AG87" s="9">
        <v>332.24153720918599</v>
      </c>
      <c r="AH87" s="9">
        <v>1555.7434015385099</v>
      </c>
      <c r="AI87" s="9">
        <v>321.48085724984298</v>
      </c>
      <c r="AJ87" s="9">
        <v>10</v>
      </c>
      <c r="AK87" s="9">
        <v>1593.8228837433301</v>
      </c>
      <c r="AL87" s="9">
        <v>10</v>
      </c>
      <c r="AM87" s="9">
        <v>2716.3051030883098</v>
      </c>
      <c r="AN87" s="9">
        <v>235.247549898621</v>
      </c>
      <c r="AO87" s="9">
        <v>1270.6872783710501</v>
      </c>
      <c r="AP87" s="9">
        <v>170.17840394476599</v>
      </c>
      <c r="AQ87" s="9">
        <v>1399.96222919651</v>
      </c>
      <c r="AR87" s="9">
        <v>1479.8120429192199</v>
      </c>
      <c r="AS87" s="9">
        <v>830.12464710926702</v>
      </c>
      <c r="AT87" s="9">
        <v>464.57420324269799</v>
      </c>
      <c r="AU87" s="9">
        <v>1724.6478995208399</v>
      </c>
      <c r="AV87" s="9">
        <v>52.2785385727177</v>
      </c>
      <c r="AW87" s="9">
        <v>668.61665872128697</v>
      </c>
      <c r="AX87" s="9">
        <v>460.44602237348698</v>
      </c>
      <c r="AY87" s="9">
        <v>53.300016123053098</v>
      </c>
      <c r="AZ87" s="9">
        <v>10</v>
      </c>
      <c r="BA87" s="9">
        <v>12.9547073888365</v>
      </c>
      <c r="BB87" s="9">
        <v>202.70861574134199</v>
      </c>
      <c r="BC87" s="9">
        <v>24.3234869701874</v>
      </c>
      <c r="BD87" s="9">
        <v>310.79838107731001</v>
      </c>
      <c r="BE87" s="9">
        <v>375.35842225419498</v>
      </c>
      <c r="BF87" s="9">
        <v>2028.91339846909</v>
      </c>
      <c r="BG87" s="9">
        <v>10</v>
      </c>
      <c r="BH87" s="9">
        <v>194.04338917521</v>
      </c>
      <c r="BI87" s="9">
        <v>762.84637621857496</v>
      </c>
      <c r="BJ87" s="9">
        <v>287.152333334432</v>
      </c>
      <c r="BK87" s="9">
        <v>977.04647785710097</v>
      </c>
      <c r="BL87" s="9">
        <v>10</v>
      </c>
      <c r="BM87" s="9">
        <v>279.589321364657</v>
      </c>
    </row>
    <row r="88" spans="1:65" x14ac:dyDescent="0.55000000000000004">
      <c r="A88">
        <v>97.696995832286504</v>
      </c>
      <c r="B88" s="9">
        <v>297243.769791645</v>
      </c>
      <c r="C88" s="9">
        <v>91393.209499524906</v>
      </c>
      <c r="D88" s="9">
        <v>1153.4967174619001</v>
      </c>
      <c r="E88" s="9">
        <v>10</v>
      </c>
      <c r="F88" s="9">
        <v>9705.9242696927795</v>
      </c>
      <c r="G88" s="9">
        <v>626.89326213816003</v>
      </c>
      <c r="H88" s="9">
        <v>135.10134178875799</v>
      </c>
      <c r="I88" s="9">
        <v>493.51935991901098</v>
      </c>
      <c r="J88" s="9">
        <v>1934.4606288906</v>
      </c>
      <c r="K88" s="9">
        <v>629.67278097913197</v>
      </c>
      <c r="L88" s="9">
        <v>189.78993460834499</v>
      </c>
      <c r="M88" s="9">
        <v>759.87712567313395</v>
      </c>
      <c r="N88" s="9">
        <v>50.979817233076901</v>
      </c>
      <c r="O88" s="9">
        <v>204.40021339</v>
      </c>
      <c r="P88" s="9">
        <v>576.45093288127805</v>
      </c>
      <c r="Q88" s="9">
        <v>182.36281309200999</v>
      </c>
      <c r="R88" s="9">
        <v>1801.9236045154701</v>
      </c>
      <c r="S88" s="9">
        <v>160.46875765968599</v>
      </c>
      <c r="T88" s="9">
        <v>354.62887806084098</v>
      </c>
      <c r="U88" s="9">
        <v>481.48406454598103</v>
      </c>
      <c r="V88" s="9">
        <v>10</v>
      </c>
      <c r="W88" s="9">
        <v>2032.0942860232501</v>
      </c>
      <c r="X88" s="9">
        <v>1022.22057629777</v>
      </c>
      <c r="Y88" s="9">
        <v>1442.1059774744399</v>
      </c>
      <c r="Z88" s="9">
        <v>177.474891466657</v>
      </c>
      <c r="AA88" s="9">
        <v>383.88709881468202</v>
      </c>
      <c r="AB88" s="9">
        <v>10</v>
      </c>
      <c r="AC88" s="9">
        <v>1702.8518298127201</v>
      </c>
      <c r="AD88" s="9">
        <v>10</v>
      </c>
      <c r="AE88" s="9">
        <v>10</v>
      </c>
      <c r="AF88" s="9">
        <v>10</v>
      </c>
      <c r="AG88" s="9">
        <v>332.24144522023403</v>
      </c>
      <c r="AH88" s="9">
        <v>1555.74347992444</v>
      </c>
      <c r="AI88" s="9">
        <v>321.48082905082799</v>
      </c>
      <c r="AJ88" s="9">
        <v>10</v>
      </c>
      <c r="AK88" s="9">
        <v>1593.82292404847</v>
      </c>
      <c r="AL88" s="9">
        <v>10</v>
      </c>
      <c r="AM88" s="9">
        <v>2716.3050098941098</v>
      </c>
      <c r="AN88" s="9">
        <v>235.24760190680999</v>
      </c>
      <c r="AO88" s="9">
        <v>1270.6872519466201</v>
      </c>
      <c r="AP88" s="9">
        <v>170.17839990807801</v>
      </c>
      <c r="AQ88" s="9">
        <v>1399.96244214013</v>
      </c>
      <c r="AR88" s="9">
        <v>1479.81207590491</v>
      </c>
      <c r="AS88" s="9">
        <v>830.12464214886404</v>
      </c>
      <c r="AT88" s="9">
        <v>464.57415847716601</v>
      </c>
      <c r="AU88" s="9">
        <v>1724.6478897110901</v>
      </c>
      <c r="AV88" s="9">
        <v>52.278571936392602</v>
      </c>
      <c r="AW88" s="9">
        <v>668.61660714058098</v>
      </c>
      <c r="AX88" s="9">
        <v>460.44601642892798</v>
      </c>
      <c r="AY88" s="9">
        <v>53.3000109508259</v>
      </c>
      <c r="AZ88" s="9">
        <v>10</v>
      </c>
      <c r="BA88" s="9">
        <v>12.9547148803537</v>
      </c>
      <c r="BB88" s="9">
        <v>202.70859992909601</v>
      </c>
      <c r="BC88" s="9">
        <v>24.323484143767001</v>
      </c>
      <c r="BD88" s="9">
        <v>310.798389202262</v>
      </c>
      <c r="BE88" s="9">
        <v>375.35841851585201</v>
      </c>
      <c r="BF88" s="9">
        <v>2028.9133291532701</v>
      </c>
      <c r="BG88" s="9">
        <v>10</v>
      </c>
      <c r="BH88" s="9">
        <v>194.04343430959801</v>
      </c>
      <c r="BI88" s="9">
        <v>762.846366022604</v>
      </c>
      <c r="BJ88" s="9">
        <v>287.15232619632599</v>
      </c>
      <c r="BK88" s="9">
        <v>977.04641776749702</v>
      </c>
      <c r="BL88" s="9">
        <v>10</v>
      </c>
      <c r="BM88" s="9">
        <v>279.58933506734002</v>
      </c>
    </row>
    <row r="89" spans="1:65" x14ac:dyDescent="0.55000000000000004">
      <c r="A89">
        <v>97.696995832286504</v>
      </c>
      <c r="B89" s="9">
        <v>297243.76382820902</v>
      </c>
      <c r="C89" s="9">
        <v>91393.210503114198</v>
      </c>
      <c r="D89" s="9">
        <v>1153.49672871192</v>
      </c>
      <c r="E89" s="9">
        <v>10</v>
      </c>
      <c r="F89" s="9">
        <v>9705.9243314346695</v>
      </c>
      <c r="G89" s="9">
        <v>626.893212191374</v>
      </c>
      <c r="H89" s="9">
        <v>135.10135870377999</v>
      </c>
      <c r="I89" s="9">
        <v>493.51941777237403</v>
      </c>
      <c r="J89" s="9">
        <v>1934.4604794731399</v>
      </c>
      <c r="K89" s="9">
        <v>629.67285678204098</v>
      </c>
      <c r="L89" s="9">
        <v>189.78992843816999</v>
      </c>
      <c r="M89" s="9">
        <v>759.87707195577195</v>
      </c>
      <c r="N89" s="9">
        <v>50.979815316466897</v>
      </c>
      <c r="O89" s="9">
        <v>204.40021875775801</v>
      </c>
      <c r="P89" s="9">
        <v>576.45091081715998</v>
      </c>
      <c r="Q89" s="9">
        <v>182.36265492344901</v>
      </c>
      <c r="R89" s="9">
        <v>1801.9235285043201</v>
      </c>
      <c r="S89" s="9">
        <v>160.46877017966099</v>
      </c>
      <c r="T89" s="9">
        <v>1078.78678403514</v>
      </c>
      <c r="U89" s="9">
        <v>10.004557644158099</v>
      </c>
      <c r="V89" s="9">
        <v>10</v>
      </c>
      <c r="W89" s="9">
        <v>2032.09437134207</v>
      </c>
      <c r="X89" s="9">
        <v>671.949694521011</v>
      </c>
      <c r="Y89" s="9">
        <v>1792.37682610608</v>
      </c>
      <c r="Z89" s="9">
        <v>177.474865573497</v>
      </c>
      <c r="AA89" s="9">
        <v>10</v>
      </c>
      <c r="AB89" s="9">
        <v>131.20867420693</v>
      </c>
      <c r="AC89" s="9">
        <v>1702.8520410553001</v>
      </c>
      <c r="AD89" s="9">
        <v>10</v>
      </c>
      <c r="AE89" s="9">
        <v>10</v>
      </c>
      <c r="AF89" s="9">
        <v>10</v>
      </c>
      <c r="AG89" s="9">
        <v>332.24119201850903</v>
      </c>
      <c r="AH89" s="9">
        <v>1555.7437784348399</v>
      </c>
      <c r="AI89" s="9">
        <v>321.48083848317202</v>
      </c>
      <c r="AJ89" s="9">
        <v>10</v>
      </c>
      <c r="AK89" s="9">
        <v>1593.82289260331</v>
      </c>
      <c r="AL89" s="9">
        <v>10</v>
      </c>
      <c r="AM89" s="9">
        <v>2716.3048729371799</v>
      </c>
      <c r="AN89" s="9">
        <v>235.247609001624</v>
      </c>
      <c r="AO89" s="9">
        <v>1270.68723445416</v>
      </c>
      <c r="AP89" s="9">
        <v>170.17838837632701</v>
      </c>
      <c r="AQ89" s="9">
        <v>1399.96248507114</v>
      </c>
      <c r="AR89" s="9">
        <v>1479.8121929436199</v>
      </c>
      <c r="AS89" s="9">
        <v>830.12462063284397</v>
      </c>
      <c r="AT89" s="9">
        <v>464.57413084932102</v>
      </c>
      <c r="AU89" s="9">
        <v>1724.6478930082901</v>
      </c>
      <c r="AV89" s="9">
        <v>52.2786088904747</v>
      </c>
      <c r="AW89" s="9">
        <v>668.61657897668397</v>
      </c>
      <c r="AX89" s="9">
        <v>460.44599782556799</v>
      </c>
      <c r="AY89" s="9">
        <v>53.299997723392302</v>
      </c>
      <c r="AZ89" s="9">
        <v>10</v>
      </c>
      <c r="BA89" s="9">
        <v>12.9547095337523</v>
      </c>
      <c r="BB89" s="9">
        <v>202.70859590705399</v>
      </c>
      <c r="BC89" s="9">
        <v>24.323484166534101</v>
      </c>
      <c r="BD89" s="9">
        <v>310.79851029180702</v>
      </c>
      <c r="BE89" s="9">
        <v>375.35842943478201</v>
      </c>
      <c r="BF89" s="9">
        <v>2028.91313439084</v>
      </c>
      <c r="BG89" s="9">
        <v>10</v>
      </c>
      <c r="BH89" s="9">
        <v>194.043408706722</v>
      </c>
      <c r="BI89" s="9">
        <v>762.84632900351403</v>
      </c>
      <c r="BJ89" s="9">
        <v>287.15226318022798</v>
      </c>
      <c r="BK89" s="9">
        <v>977.04605318861502</v>
      </c>
      <c r="BL89" s="9">
        <v>10</v>
      </c>
      <c r="BM89" s="9">
        <v>279.58933298933403</v>
      </c>
    </row>
    <row r="90" spans="1:65" x14ac:dyDescent="0.55000000000000004">
      <c r="A90">
        <v>97.696995832286504</v>
      </c>
      <c r="B90" s="9">
        <v>297243.76830423402</v>
      </c>
      <c r="C90" s="9">
        <v>91393.209153629607</v>
      </c>
      <c r="D90" s="9">
        <v>1153.4967187044499</v>
      </c>
      <c r="E90" s="9">
        <v>10</v>
      </c>
      <c r="F90" s="9">
        <v>9705.9239242294898</v>
      </c>
      <c r="G90" s="9">
        <v>626.89322627807201</v>
      </c>
      <c r="H90" s="9">
        <v>135.101337368934</v>
      </c>
      <c r="I90" s="9">
        <v>493.51940745082999</v>
      </c>
      <c r="J90" s="9">
        <v>1934.4605856867099</v>
      </c>
      <c r="K90" s="9">
        <v>629.67273395989503</v>
      </c>
      <c r="L90" s="9">
        <v>189.78996108848401</v>
      </c>
      <c r="M90" s="9">
        <v>759.87709746784503</v>
      </c>
      <c r="N90" s="9">
        <v>50.979831129078804</v>
      </c>
      <c r="O90" s="9">
        <v>204.40018402931</v>
      </c>
      <c r="P90" s="9">
        <v>576.45090310951605</v>
      </c>
      <c r="Q90" s="9">
        <v>182.362738042205</v>
      </c>
      <c r="R90" s="9">
        <v>1801.92352206691</v>
      </c>
      <c r="S90" s="9">
        <v>160.46875778508499</v>
      </c>
      <c r="T90" s="9">
        <v>1164.4433221986601</v>
      </c>
      <c r="U90" s="9">
        <v>45.5567172190432</v>
      </c>
      <c r="V90" s="9">
        <v>10</v>
      </c>
      <c r="W90" s="9">
        <v>2032.09437115787</v>
      </c>
      <c r="X90" s="9">
        <v>586.29289858439904</v>
      </c>
      <c r="Y90" s="9">
        <v>1878.0334228434201</v>
      </c>
      <c r="Z90" s="9">
        <v>177.474922573768</v>
      </c>
      <c r="AA90" s="9">
        <v>10</v>
      </c>
      <c r="AB90" s="9">
        <v>10</v>
      </c>
      <c r="AC90" s="9">
        <v>1702.85224933205</v>
      </c>
      <c r="AD90" s="9">
        <v>10</v>
      </c>
      <c r="AE90" s="9">
        <v>10</v>
      </c>
      <c r="AF90" s="9">
        <v>10</v>
      </c>
      <c r="AG90" s="9">
        <v>332.24086557524902</v>
      </c>
      <c r="AH90" s="9">
        <v>1555.74393838321</v>
      </c>
      <c r="AI90" s="9">
        <v>321.48083400298799</v>
      </c>
      <c r="AJ90" s="9">
        <v>10</v>
      </c>
      <c r="AK90" s="9">
        <v>1593.8228898699299</v>
      </c>
      <c r="AL90" s="9">
        <v>10</v>
      </c>
      <c r="AM90" s="9">
        <v>2716.3049459262502</v>
      </c>
      <c r="AN90" s="9">
        <v>235.24756209645199</v>
      </c>
      <c r="AO90" s="9">
        <v>1270.6872448732699</v>
      </c>
      <c r="AP90" s="9">
        <v>170.17838061708599</v>
      </c>
      <c r="AQ90" s="9">
        <v>1399.9624123150099</v>
      </c>
      <c r="AR90" s="9">
        <v>1479.8120063041599</v>
      </c>
      <c r="AS90" s="9">
        <v>830.12461206871296</v>
      </c>
      <c r="AT90" s="9">
        <v>464.574149507252</v>
      </c>
      <c r="AU90" s="9">
        <v>1724.64814725312</v>
      </c>
      <c r="AV90" s="9">
        <v>52.278582568525998</v>
      </c>
      <c r="AW90" s="9">
        <v>668.61660026465302</v>
      </c>
      <c r="AX90" s="9">
        <v>460.44601772179902</v>
      </c>
      <c r="AY90" s="9">
        <v>53.300018285208701</v>
      </c>
      <c r="AZ90" s="9">
        <v>10</v>
      </c>
      <c r="BA90" s="9">
        <v>12.9547052755679</v>
      </c>
      <c r="BB90" s="9">
        <v>202.70861227701999</v>
      </c>
      <c r="BC90" s="9">
        <v>24.323486627359198</v>
      </c>
      <c r="BD90" s="9">
        <v>310.79847530682798</v>
      </c>
      <c r="BE90" s="9">
        <v>375.35844054753898</v>
      </c>
      <c r="BF90" s="9">
        <v>2028.9132317782501</v>
      </c>
      <c r="BG90" s="9">
        <v>10</v>
      </c>
      <c r="BH90" s="9">
        <v>194.04338414397299</v>
      </c>
      <c r="BI90" s="9">
        <v>762.84630797752004</v>
      </c>
      <c r="BJ90" s="9">
        <v>287.15230069024602</v>
      </c>
      <c r="BK90" s="9">
        <v>977.04646305470305</v>
      </c>
      <c r="BL90" s="9">
        <v>10</v>
      </c>
      <c r="BM90" s="9">
        <v>279.589333290063</v>
      </c>
    </row>
    <row r="91" spans="1:65" x14ac:dyDescent="0.55000000000000004">
      <c r="A91">
        <v>97.696995832286504</v>
      </c>
      <c r="B91" s="9">
        <v>297243.76649170503</v>
      </c>
      <c r="C91" s="9">
        <v>91393.211706265705</v>
      </c>
      <c r="D91" s="9">
        <v>1153.4967176765199</v>
      </c>
      <c r="E91" s="9">
        <v>10</v>
      </c>
      <c r="F91" s="9">
        <v>9705.9239198927007</v>
      </c>
      <c r="G91" s="9">
        <v>626.89325138770505</v>
      </c>
      <c r="H91" s="9">
        <v>135.10134542652401</v>
      </c>
      <c r="I91" s="9">
        <v>493.51938767613598</v>
      </c>
      <c r="J91" s="9">
        <v>1934.46059974132</v>
      </c>
      <c r="K91" s="9">
        <v>629.67282179732194</v>
      </c>
      <c r="L91" s="9">
        <v>189.78992850415801</v>
      </c>
      <c r="M91" s="9">
        <v>759.877193199761</v>
      </c>
      <c r="N91" s="9">
        <v>50.979817407453702</v>
      </c>
      <c r="O91" s="9">
        <v>204.40017301470101</v>
      </c>
      <c r="P91" s="9">
        <v>576.45093907030298</v>
      </c>
      <c r="Q91" s="9">
        <v>182.36273922374801</v>
      </c>
      <c r="R91" s="9">
        <v>1801.92359892584</v>
      </c>
      <c r="S91" s="9">
        <v>160.46875586119199</v>
      </c>
      <c r="T91" s="9">
        <v>516.18379417977906</v>
      </c>
      <c r="U91" s="9">
        <v>10.0265350629314</v>
      </c>
      <c r="V91" s="9">
        <v>10</v>
      </c>
      <c r="W91" s="9">
        <v>2032.09433451933</v>
      </c>
      <c r="X91" s="9">
        <v>550.76292451732195</v>
      </c>
      <c r="Y91" s="9">
        <v>1913.56379033238</v>
      </c>
      <c r="Z91" s="9">
        <v>177.474891478253</v>
      </c>
      <c r="AA91" s="9">
        <v>677.45025450774801</v>
      </c>
      <c r="AB91" s="9">
        <v>10</v>
      </c>
      <c r="AC91" s="9">
        <v>1702.8518660427201</v>
      </c>
      <c r="AD91" s="9">
        <v>26.3393792866054</v>
      </c>
      <c r="AE91" s="9">
        <v>10</v>
      </c>
      <c r="AF91" s="9">
        <v>10</v>
      </c>
      <c r="AG91" s="9">
        <v>332.24148675052697</v>
      </c>
      <c r="AH91" s="9">
        <v>1555.74357831562</v>
      </c>
      <c r="AI91" s="9">
        <v>321.48083805025999</v>
      </c>
      <c r="AJ91" s="9">
        <v>10</v>
      </c>
      <c r="AK91" s="9">
        <v>1593.8229856032401</v>
      </c>
      <c r="AL91" s="9">
        <v>10</v>
      </c>
      <c r="AM91" s="9">
        <v>2716.3050865914302</v>
      </c>
      <c r="AN91" s="9">
        <v>235.24752634657801</v>
      </c>
      <c r="AO91" s="9">
        <v>1270.68728309832</v>
      </c>
      <c r="AP91" s="9">
        <v>170.17838941123901</v>
      </c>
      <c r="AQ91" s="9">
        <v>1399.9624102006701</v>
      </c>
      <c r="AR91" s="9">
        <v>1479.8120567686899</v>
      </c>
      <c r="AS91" s="9">
        <v>830.12464716592297</v>
      </c>
      <c r="AT91" s="9">
        <v>464.57416535854202</v>
      </c>
      <c r="AU91" s="9">
        <v>1724.6479286728299</v>
      </c>
      <c r="AV91" s="9">
        <v>52.278578540250997</v>
      </c>
      <c r="AW91" s="9">
        <v>668.61658634295895</v>
      </c>
      <c r="AX91" s="9">
        <v>460.446008047806</v>
      </c>
      <c r="AY91" s="9">
        <v>53.3000071065483</v>
      </c>
      <c r="AZ91" s="9">
        <v>10</v>
      </c>
      <c r="BA91" s="9">
        <v>12.9547061486715</v>
      </c>
      <c r="BB91" s="9">
        <v>202.70860788412699</v>
      </c>
      <c r="BC91" s="9">
        <v>24.323485838936602</v>
      </c>
      <c r="BD91" s="9">
        <v>310.79832308302798</v>
      </c>
      <c r="BE91" s="9">
        <v>375.358423077216</v>
      </c>
      <c r="BF91" s="9">
        <v>2028.9133526703299</v>
      </c>
      <c r="BG91" s="9">
        <v>10</v>
      </c>
      <c r="BH91" s="9">
        <v>194.04335912499599</v>
      </c>
      <c r="BI91" s="9">
        <v>762.84636180352004</v>
      </c>
      <c r="BJ91" s="9">
        <v>287.15231977133698</v>
      </c>
      <c r="BK91" s="9">
        <v>977.04652143851104</v>
      </c>
      <c r="BL91" s="9">
        <v>10</v>
      </c>
      <c r="BM91" s="9">
        <v>279.58934827231798</v>
      </c>
    </row>
    <row r="92" spans="1:65" x14ac:dyDescent="0.55000000000000004">
      <c r="A92">
        <v>97.696995832286504</v>
      </c>
      <c r="B92" s="9">
        <v>297243.76509960601</v>
      </c>
      <c r="C92" s="9">
        <v>91393.212284004199</v>
      </c>
      <c r="D92" s="9">
        <v>1153.4967268252699</v>
      </c>
      <c r="E92" s="9">
        <v>10</v>
      </c>
      <c r="F92" s="9">
        <v>9705.9241186859599</v>
      </c>
      <c r="G92" s="9">
        <v>626.89326617453503</v>
      </c>
      <c r="H92" s="9">
        <v>135.10134822119699</v>
      </c>
      <c r="I92" s="9">
        <v>493.51946025749697</v>
      </c>
      <c r="J92" s="9">
        <v>1934.4605926690299</v>
      </c>
      <c r="K92" s="9">
        <v>629.67283659518796</v>
      </c>
      <c r="L92" s="9">
        <v>189.78991854982999</v>
      </c>
      <c r="M92" s="9">
        <v>759.87706706887002</v>
      </c>
      <c r="N92" s="9">
        <v>50.979817793121001</v>
      </c>
      <c r="O92" s="9">
        <v>204.40020525284299</v>
      </c>
      <c r="P92" s="9">
        <v>576.45091299046305</v>
      </c>
      <c r="Q92" s="9">
        <v>182.36276790970399</v>
      </c>
      <c r="R92" s="9">
        <v>1801.9235745281501</v>
      </c>
      <c r="S92" s="9">
        <v>160.46875805755801</v>
      </c>
      <c r="T92" s="9">
        <v>1199.9722360209601</v>
      </c>
      <c r="U92" s="9">
        <v>10.027761939587201</v>
      </c>
      <c r="V92" s="9">
        <v>10</v>
      </c>
      <c r="W92" s="9">
        <v>2032.0942672638801</v>
      </c>
      <c r="X92" s="9">
        <v>550.76421724239799</v>
      </c>
      <c r="Y92" s="9">
        <v>1913.5623703666899</v>
      </c>
      <c r="Z92" s="9">
        <v>177.47488407918399</v>
      </c>
      <c r="AA92" s="9">
        <v>10</v>
      </c>
      <c r="AB92" s="9">
        <v>10</v>
      </c>
      <c r="AC92" s="9">
        <v>1702.85168475351</v>
      </c>
      <c r="AD92" s="9">
        <v>10</v>
      </c>
      <c r="AE92" s="9">
        <v>10</v>
      </c>
      <c r="AF92" s="9">
        <v>10</v>
      </c>
      <c r="AG92" s="9">
        <v>332.24161204549699</v>
      </c>
      <c r="AH92" s="9">
        <v>1555.74355545601</v>
      </c>
      <c r="AI92" s="9">
        <v>321.48083758165501</v>
      </c>
      <c r="AJ92" s="9">
        <v>10</v>
      </c>
      <c r="AK92" s="9">
        <v>1593.8228320636799</v>
      </c>
      <c r="AL92" s="9">
        <v>10</v>
      </c>
      <c r="AM92" s="9">
        <v>2716.30514912531</v>
      </c>
      <c r="AN92" s="9">
        <v>235.247589686259</v>
      </c>
      <c r="AO92" s="9">
        <v>1270.68722356544</v>
      </c>
      <c r="AP92" s="9">
        <v>170.17838934108801</v>
      </c>
      <c r="AQ92" s="9">
        <v>1399.96244043561</v>
      </c>
      <c r="AR92" s="9">
        <v>1479.81200780215</v>
      </c>
      <c r="AS92" s="9">
        <v>830.12462980063299</v>
      </c>
      <c r="AT92" s="9">
        <v>464.57419090209203</v>
      </c>
      <c r="AU92" s="9">
        <v>1724.6478533986101</v>
      </c>
      <c r="AV92" s="9">
        <v>52.278574473442099</v>
      </c>
      <c r="AW92" s="9">
        <v>668.61664370289304</v>
      </c>
      <c r="AX92" s="9">
        <v>460.44599959490802</v>
      </c>
      <c r="AY92" s="9">
        <v>53.300011212716598</v>
      </c>
      <c r="AZ92" s="9">
        <v>10</v>
      </c>
      <c r="BA92" s="9">
        <v>12.9547117692416</v>
      </c>
      <c r="BB92" s="9">
        <v>202.708592657362</v>
      </c>
      <c r="BC92" s="9">
        <v>24.323484028098399</v>
      </c>
      <c r="BD92" s="9">
        <v>310.79845662869502</v>
      </c>
      <c r="BE92" s="9">
        <v>375.35844140444601</v>
      </c>
      <c r="BF92" s="9">
        <v>2028.91333538493</v>
      </c>
      <c r="BG92" s="9">
        <v>10</v>
      </c>
      <c r="BH92" s="9">
        <v>194.043409150103</v>
      </c>
      <c r="BI92" s="9">
        <v>762.84631159012804</v>
      </c>
      <c r="BJ92" s="9">
        <v>287.15233531378198</v>
      </c>
      <c r="BK92" s="9">
        <v>977.04652322435902</v>
      </c>
      <c r="BL92" s="9">
        <v>10</v>
      </c>
      <c r="BM92" s="9">
        <v>279.58933764754698</v>
      </c>
    </row>
    <row r="93" spans="1:65" x14ac:dyDescent="0.55000000000000004">
      <c r="A93">
        <v>97.696995832286504</v>
      </c>
      <c r="B93" s="9">
        <v>297243.76800277102</v>
      </c>
      <c r="C93" s="9">
        <v>91393.210965949795</v>
      </c>
      <c r="D93" s="9">
        <v>1153.49671720787</v>
      </c>
      <c r="E93" s="9">
        <v>10</v>
      </c>
      <c r="F93" s="9">
        <v>9705.9240143624102</v>
      </c>
      <c r="G93" s="9">
        <v>626.89326747823998</v>
      </c>
      <c r="H93" s="9">
        <v>135.101355091366</v>
      </c>
      <c r="I93" s="9">
        <v>493.51944482318999</v>
      </c>
      <c r="J93" s="9">
        <v>1934.4606151861699</v>
      </c>
      <c r="K93" s="9">
        <v>629.67286216535001</v>
      </c>
      <c r="L93" s="9">
        <v>189.78993946994399</v>
      </c>
      <c r="M93" s="9">
        <v>759.87717807956403</v>
      </c>
      <c r="N93" s="9">
        <v>50.9798323142385</v>
      </c>
      <c r="O93" s="9">
        <v>204.40015557832399</v>
      </c>
      <c r="P93" s="9">
        <v>576.45094875867596</v>
      </c>
      <c r="Q93" s="9">
        <v>182.36263306864399</v>
      </c>
      <c r="R93" s="9">
        <v>1801.9235808400199</v>
      </c>
      <c r="S93" s="9">
        <v>160.468746023009</v>
      </c>
      <c r="T93" s="9">
        <v>1190.1999695171901</v>
      </c>
      <c r="U93" s="9">
        <v>10.3411473269983</v>
      </c>
      <c r="V93" s="9">
        <v>10</v>
      </c>
      <c r="W93" s="9">
        <v>2032.0943375772599</v>
      </c>
      <c r="X93" s="9">
        <v>551.07802924263797</v>
      </c>
      <c r="Y93" s="9">
        <v>1913.24898008427</v>
      </c>
      <c r="Z93" s="9">
        <v>177.474900825335</v>
      </c>
      <c r="AA93" s="9">
        <v>19.458920371947201</v>
      </c>
      <c r="AB93" s="9">
        <v>10</v>
      </c>
      <c r="AC93" s="9">
        <v>1702.8513547979501</v>
      </c>
      <c r="AD93" s="9">
        <v>10</v>
      </c>
      <c r="AE93" s="9">
        <v>10</v>
      </c>
      <c r="AF93" s="9">
        <v>10</v>
      </c>
      <c r="AG93" s="9">
        <v>332.24115142011902</v>
      </c>
      <c r="AH93" s="9">
        <v>1555.7436603656499</v>
      </c>
      <c r="AI93" s="9">
        <v>321.48084143184099</v>
      </c>
      <c r="AJ93" s="9">
        <v>10</v>
      </c>
      <c r="AK93" s="9">
        <v>1593.8229204954</v>
      </c>
      <c r="AL93" s="9">
        <v>10</v>
      </c>
      <c r="AM93" s="9">
        <v>2716.3050622221399</v>
      </c>
      <c r="AN93" s="9">
        <v>235.247500358499</v>
      </c>
      <c r="AO93" s="9">
        <v>1270.68728888895</v>
      </c>
      <c r="AP93" s="9">
        <v>170.17839331874799</v>
      </c>
      <c r="AQ93" s="9">
        <v>1399.9622529461001</v>
      </c>
      <c r="AR93" s="9">
        <v>1479.8121189168501</v>
      </c>
      <c r="AS93" s="9">
        <v>830.12462515402001</v>
      </c>
      <c r="AT93" s="9">
        <v>464.57419482884399</v>
      </c>
      <c r="AU93" s="9">
        <v>1724.64816448127</v>
      </c>
      <c r="AV93" s="9">
        <v>52.278576539766902</v>
      </c>
      <c r="AW93" s="9">
        <v>668.61662230406705</v>
      </c>
      <c r="AX93" s="9">
        <v>460.44601719668998</v>
      </c>
      <c r="AY93" s="9">
        <v>53.300017942984503</v>
      </c>
      <c r="AZ93" s="9">
        <v>10</v>
      </c>
      <c r="BA93" s="9">
        <v>12.9547014706589</v>
      </c>
      <c r="BB93" s="9">
        <v>202.70860642954901</v>
      </c>
      <c r="BC93" s="9">
        <v>24.3234882982131</v>
      </c>
      <c r="BD93" s="9">
        <v>310.79843478255498</v>
      </c>
      <c r="BE93" s="9">
        <v>375.35841472905298</v>
      </c>
      <c r="BF93" s="9">
        <v>2028.91336724793</v>
      </c>
      <c r="BG93" s="9">
        <v>10</v>
      </c>
      <c r="BH93" s="9">
        <v>194.043366220764</v>
      </c>
      <c r="BI93" s="9">
        <v>762.84636077786001</v>
      </c>
      <c r="BJ93" s="9">
        <v>287.15231830213003</v>
      </c>
      <c r="BK93" s="9">
        <v>977.04642028264902</v>
      </c>
      <c r="BL93" s="9">
        <v>10</v>
      </c>
      <c r="BM93" s="9">
        <v>279.58931890113399</v>
      </c>
    </row>
    <row r="94" spans="1:65" x14ac:dyDescent="0.55000000000000004">
      <c r="A94">
        <v>97.696995832286504</v>
      </c>
      <c r="B94" s="9">
        <v>297243.765627908</v>
      </c>
      <c r="C94" s="9">
        <v>91393.210191979902</v>
      </c>
      <c r="D94" s="9">
        <v>1153.4967276503201</v>
      </c>
      <c r="E94" s="9">
        <v>10</v>
      </c>
      <c r="F94" s="9">
        <v>9705.9236879348591</v>
      </c>
      <c r="G94" s="9">
        <v>626.89325288986095</v>
      </c>
      <c r="H94" s="9">
        <v>135.10134561640399</v>
      </c>
      <c r="I94" s="9">
        <v>493.51943615278498</v>
      </c>
      <c r="J94" s="9">
        <v>1934.4607188018799</v>
      </c>
      <c r="K94" s="9">
        <v>629.672840306078</v>
      </c>
      <c r="L94" s="9">
        <v>189.789942882509</v>
      </c>
      <c r="M94" s="9">
        <v>759.87713932534905</v>
      </c>
      <c r="N94" s="9">
        <v>50.979829650691997</v>
      </c>
      <c r="O94" s="9">
        <v>204.40018427391499</v>
      </c>
      <c r="P94" s="9">
        <v>576.45094075540203</v>
      </c>
      <c r="Q94" s="9">
        <v>182.36283914570299</v>
      </c>
      <c r="R94" s="9">
        <v>1801.9236171707601</v>
      </c>
      <c r="S94" s="9">
        <v>160.468763222473</v>
      </c>
      <c r="T94" s="9">
        <v>1173.27743903187</v>
      </c>
      <c r="U94" s="9">
        <v>36.722561641312403</v>
      </c>
      <c r="V94" s="9">
        <v>10</v>
      </c>
      <c r="W94" s="9">
        <v>2032.09441494981</v>
      </c>
      <c r="X94" s="9">
        <v>577.45949147775502</v>
      </c>
      <c r="Y94" s="9">
        <v>1886.86760589496</v>
      </c>
      <c r="Z94" s="9">
        <v>177.474916442769</v>
      </c>
      <c r="AA94" s="9">
        <v>10</v>
      </c>
      <c r="AB94" s="9">
        <v>10</v>
      </c>
      <c r="AC94" s="9">
        <v>1702.8513352841601</v>
      </c>
      <c r="AD94" s="9">
        <v>10</v>
      </c>
      <c r="AE94" s="9">
        <v>10</v>
      </c>
      <c r="AF94" s="9">
        <v>10</v>
      </c>
      <c r="AG94" s="9">
        <v>332.24136782320397</v>
      </c>
      <c r="AH94" s="9">
        <v>1555.7437380942999</v>
      </c>
      <c r="AI94" s="9">
        <v>321.48083397737599</v>
      </c>
      <c r="AJ94" s="9">
        <v>10</v>
      </c>
      <c r="AK94" s="9">
        <v>1593.82297528555</v>
      </c>
      <c r="AL94" s="9">
        <v>10</v>
      </c>
      <c r="AM94" s="9">
        <v>2716.3050954302198</v>
      </c>
      <c r="AN94" s="9">
        <v>235.24756299737501</v>
      </c>
      <c r="AO94" s="9">
        <v>1270.68725275926</v>
      </c>
      <c r="AP94" s="9">
        <v>170.17839465441099</v>
      </c>
      <c r="AQ94" s="9">
        <v>1399.9622979282899</v>
      </c>
      <c r="AR94" s="9">
        <v>1479.81206054626</v>
      </c>
      <c r="AS94" s="9">
        <v>830.12461846743804</v>
      </c>
      <c r="AT94" s="9">
        <v>464.57415912182302</v>
      </c>
      <c r="AU94" s="9">
        <v>1724.64794175873</v>
      </c>
      <c r="AV94" s="9">
        <v>52.278580784609701</v>
      </c>
      <c r="AW94" s="9">
        <v>668.61667126111104</v>
      </c>
      <c r="AX94" s="9">
        <v>460.445990471139</v>
      </c>
      <c r="AY94" s="9">
        <v>53.300016671359302</v>
      </c>
      <c r="AZ94" s="9">
        <v>10</v>
      </c>
      <c r="BA94" s="9">
        <v>12.954696772111401</v>
      </c>
      <c r="BB94" s="9">
        <v>202.708609455356</v>
      </c>
      <c r="BC94" s="9">
        <v>24.323489938847398</v>
      </c>
      <c r="BD94" s="9">
        <v>310.79833645172198</v>
      </c>
      <c r="BE94" s="9">
        <v>375.35844699769399</v>
      </c>
      <c r="BF94" s="9">
        <v>2028.91331781585</v>
      </c>
      <c r="BG94" s="9">
        <v>10</v>
      </c>
      <c r="BH94" s="9">
        <v>194.043381864379</v>
      </c>
      <c r="BI94" s="9">
        <v>762.84635039018201</v>
      </c>
      <c r="BJ94" s="9">
        <v>287.15230634669501</v>
      </c>
      <c r="BK94" s="9">
        <v>977.04630609731601</v>
      </c>
      <c r="BL94" s="9">
        <v>10</v>
      </c>
      <c r="BM94" s="9">
        <v>279.58934312896798</v>
      </c>
    </row>
    <row r="95" spans="1:65" x14ac:dyDescent="0.55000000000000004">
      <c r="A95">
        <v>97.696995832286504</v>
      </c>
      <c r="B95" s="9">
        <v>297243.76573766302</v>
      </c>
      <c r="C95" s="9">
        <v>91393.2088849102</v>
      </c>
      <c r="D95" s="9">
        <v>1153.49672193571</v>
      </c>
      <c r="E95" s="9">
        <v>10</v>
      </c>
      <c r="F95" s="9">
        <v>9705.9247475479806</v>
      </c>
      <c r="G95" s="9">
        <v>626.89327919034599</v>
      </c>
      <c r="H95" s="9">
        <v>135.10134427016101</v>
      </c>
      <c r="I95" s="9">
        <v>493.519392237555</v>
      </c>
      <c r="J95" s="9">
        <v>1934.4605560152399</v>
      </c>
      <c r="K95" s="9">
        <v>629.67285619479298</v>
      </c>
      <c r="L95" s="9">
        <v>189.78992807083301</v>
      </c>
      <c r="M95" s="9">
        <v>759.87710152147804</v>
      </c>
      <c r="N95" s="9">
        <v>50.979816299183902</v>
      </c>
      <c r="O95" s="9">
        <v>204.40020588153001</v>
      </c>
      <c r="P95" s="9">
        <v>576.45094556873505</v>
      </c>
      <c r="Q95" s="9">
        <v>182.36321271092999</v>
      </c>
      <c r="R95" s="9">
        <v>1801.9236691885801</v>
      </c>
      <c r="S95" s="9">
        <v>160.46875365525599</v>
      </c>
      <c r="T95" s="9">
        <v>1199.9997934222199</v>
      </c>
      <c r="U95" s="9">
        <v>10.000242808848199</v>
      </c>
      <c r="V95" s="9">
        <v>10</v>
      </c>
      <c r="W95" s="9">
        <v>2032.0943360815099</v>
      </c>
      <c r="X95" s="9">
        <v>550.73587259950102</v>
      </c>
      <c r="Y95" s="9">
        <v>1913.5897857848399</v>
      </c>
      <c r="Z95" s="9">
        <v>177.47487991007699</v>
      </c>
      <c r="AA95" s="9">
        <v>10</v>
      </c>
      <c r="AB95" s="9">
        <v>10</v>
      </c>
      <c r="AC95" s="9">
        <v>1702.85240550515</v>
      </c>
      <c r="AD95" s="9">
        <v>10</v>
      </c>
      <c r="AE95" s="9">
        <v>10</v>
      </c>
      <c r="AF95" s="9">
        <v>10</v>
      </c>
      <c r="AG95" s="9">
        <v>332.24138288427901</v>
      </c>
      <c r="AH95" s="9">
        <v>1555.7436237079601</v>
      </c>
      <c r="AI95" s="9">
        <v>321.48083671848798</v>
      </c>
      <c r="AJ95" s="9">
        <v>10</v>
      </c>
      <c r="AK95" s="9">
        <v>1593.8229192602</v>
      </c>
      <c r="AL95" s="9">
        <v>10</v>
      </c>
      <c r="AM95" s="9">
        <v>2716.30503380956</v>
      </c>
      <c r="AN95" s="9">
        <v>235.24759461209501</v>
      </c>
      <c r="AO95" s="9">
        <v>1270.68728592254</v>
      </c>
      <c r="AP95" s="9">
        <v>170.178379407676</v>
      </c>
      <c r="AQ95" s="9">
        <v>1399.96228511814</v>
      </c>
      <c r="AR95" s="9">
        <v>1479.8120513802</v>
      </c>
      <c r="AS95" s="9">
        <v>830.12463838497501</v>
      </c>
      <c r="AT95" s="9">
        <v>464.57418283490398</v>
      </c>
      <c r="AU95" s="9">
        <v>1724.6478234748499</v>
      </c>
      <c r="AV95" s="9">
        <v>52.278568250843598</v>
      </c>
      <c r="AW95" s="9">
        <v>668.61659705652596</v>
      </c>
      <c r="AX95" s="9">
        <v>460.44603541442802</v>
      </c>
      <c r="AY95" s="9">
        <v>53.300002708659598</v>
      </c>
      <c r="AZ95" s="9">
        <v>10</v>
      </c>
      <c r="BA95" s="9">
        <v>12.954696227543</v>
      </c>
      <c r="BB95" s="9">
        <v>202.708599450668</v>
      </c>
      <c r="BC95" s="9">
        <v>24.323490556223899</v>
      </c>
      <c r="BD95" s="9">
        <v>310.79833384614</v>
      </c>
      <c r="BE95" s="9">
        <v>375.358418815866</v>
      </c>
      <c r="BF95" s="9">
        <v>2028.9133557447601</v>
      </c>
      <c r="BG95" s="9">
        <v>10</v>
      </c>
      <c r="BH95" s="9">
        <v>194.04341026488001</v>
      </c>
      <c r="BI95" s="9">
        <v>762.84638253243395</v>
      </c>
      <c r="BJ95" s="9">
        <v>287.15232571309298</v>
      </c>
      <c r="BK95" s="9">
        <v>977.04640711854904</v>
      </c>
      <c r="BL95" s="9">
        <v>10</v>
      </c>
      <c r="BM95" s="9">
        <v>279.58933671162202</v>
      </c>
    </row>
    <row r="96" spans="1:65" x14ac:dyDescent="0.55000000000000004">
      <c r="A96">
        <v>97.696995832286504</v>
      </c>
      <c r="B96" s="9">
        <v>297243.76846292499</v>
      </c>
      <c r="C96" s="9">
        <v>91393.212039566803</v>
      </c>
      <c r="D96" s="9">
        <v>1153.4967140578101</v>
      </c>
      <c r="E96" s="9">
        <v>10</v>
      </c>
      <c r="F96" s="9">
        <v>9705.9237651200092</v>
      </c>
      <c r="G96" s="9">
        <v>626.89327616516903</v>
      </c>
      <c r="H96" s="9">
        <v>135.10135263457701</v>
      </c>
      <c r="I96" s="9">
        <v>493.51939628137501</v>
      </c>
      <c r="J96" s="9">
        <v>1934.4606751500401</v>
      </c>
      <c r="K96" s="9">
        <v>629.67277048715403</v>
      </c>
      <c r="L96" s="9">
        <v>189.78995256343899</v>
      </c>
      <c r="M96" s="9">
        <v>759.87711065263204</v>
      </c>
      <c r="N96" s="9">
        <v>50.979836306642497</v>
      </c>
      <c r="O96" s="9">
        <v>204.40016018741599</v>
      </c>
      <c r="P96" s="9">
        <v>576.45094287029099</v>
      </c>
      <c r="Q96" s="9">
        <v>182.36269402040699</v>
      </c>
      <c r="R96" s="9">
        <v>1801.9235480427601</v>
      </c>
      <c r="S96" s="9">
        <v>160.468754591568</v>
      </c>
      <c r="T96" s="9">
        <v>263.86863027939103</v>
      </c>
      <c r="U96" s="9">
        <v>241.154842693582</v>
      </c>
      <c r="V96" s="9">
        <v>10</v>
      </c>
      <c r="W96" s="9">
        <v>2032.09435850558</v>
      </c>
      <c r="X96" s="9">
        <v>1483.7459014057899</v>
      </c>
      <c r="Y96" s="9">
        <v>980.57972672457799</v>
      </c>
      <c r="Z96" s="9">
        <v>177.474859882218</v>
      </c>
      <c r="AA96" s="9">
        <v>13.1209206521842</v>
      </c>
      <c r="AB96" s="9">
        <v>711.85563332301899</v>
      </c>
      <c r="AC96" s="9">
        <v>1702.8525876048</v>
      </c>
      <c r="AD96" s="9">
        <v>10</v>
      </c>
      <c r="AE96" s="9">
        <v>10</v>
      </c>
      <c r="AF96" s="9">
        <v>10</v>
      </c>
      <c r="AG96" s="9">
        <v>332.24113574716301</v>
      </c>
      <c r="AH96" s="9">
        <v>1555.7438554522701</v>
      </c>
      <c r="AI96" s="9">
        <v>321.480845528759</v>
      </c>
      <c r="AJ96" s="9">
        <v>10</v>
      </c>
      <c r="AK96" s="9">
        <v>1593.8230018647801</v>
      </c>
      <c r="AL96" s="9">
        <v>10</v>
      </c>
      <c r="AM96" s="9">
        <v>2716.3051787040999</v>
      </c>
      <c r="AN96" s="9">
        <v>235.247530288912</v>
      </c>
      <c r="AO96" s="9">
        <v>1270.6872380520799</v>
      </c>
      <c r="AP96" s="9">
        <v>170.17837574315001</v>
      </c>
      <c r="AQ96" s="9">
        <v>1399.96248677985</v>
      </c>
      <c r="AR96" s="9">
        <v>1479.81211074732</v>
      </c>
      <c r="AS96" s="9">
        <v>830.12463903105004</v>
      </c>
      <c r="AT96" s="9">
        <v>464.57416426021598</v>
      </c>
      <c r="AU96" s="9">
        <v>1724.6479871015099</v>
      </c>
      <c r="AV96" s="9">
        <v>52.278577887715898</v>
      </c>
      <c r="AW96" s="9">
        <v>668.61660978875102</v>
      </c>
      <c r="AX96" s="9">
        <v>460.44600378967601</v>
      </c>
      <c r="AY96" s="9">
        <v>53.2999928692672</v>
      </c>
      <c r="AZ96" s="9">
        <v>10</v>
      </c>
      <c r="BA96" s="9">
        <v>12.954715252868301</v>
      </c>
      <c r="BB96" s="9">
        <v>202.708603603668</v>
      </c>
      <c r="BC96" s="9">
        <v>24.323483614683202</v>
      </c>
      <c r="BD96" s="9">
        <v>310.79842277644099</v>
      </c>
      <c r="BE96" s="9">
        <v>375.35841305397702</v>
      </c>
      <c r="BF96" s="9">
        <v>2028.9134086057099</v>
      </c>
      <c r="BG96" s="9">
        <v>10</v>
      </c>
      <c r="BH96" s="9">
        <v>194.04336443721101</v>
      </c>
      <c r="BI96" s="9">
        <v>762.84635080067005</v>
      </c>
      <c r="BJ96" s="9">
        <v>287.15231331658299</v>
      </c>
      <c r="BK96" s="9">
        <v>977.04646146088999</v>
      </c>
      <c r="BL96" s="9">
        <v>10</v>
      </c>
      <c r="BM96" s="9">
        <v>279.58933558261703</v>
      </c>
    </row>
    <row r="97" spans="1:65" x14ac:dyDescent="0.55000000000000004">
      <c r="A97">
        <v>97.696995832286504</v>
      </c>
      <c r="B97" s="9">
        <v>297243.76879829599</v>
      </c>
      <c r="C97" s="9">
        <v>91393.2098995173</v>
      </c>
      <c r="D97" s="9">
        <v>1153.4967139691701</v>
      </c>
      <c r="E97" s="9">
        <v>10</v>
      </c>
      <c r="F97" s="9">
        <v>9705.9241537747403</v>
      </c>
      <c r="G97" s="9">
        <v>626.893272866693</v>
      </c>
      <c r="H97" s="9">
        <v>135.10134382277101</v>
      </c>
      <c r="I97" s="9">
        <v>493.51947419881702</v>
      </c>
      <c r="J97" s="9">
        <v>1934.46057057864</v>
      </c>
      <c r="K97" s="9">
        <v>629.67282272170303</v>
      </c>
      <c r="L97" s="9">
        <v>189.78991873194701</v>
      </c>
      <c r="M97" s="9">
        <v>759.87716833117895</v>
      </c>
      <c r="N97" s="9">
        <v>50.979819943281299</v>
      </c>
      <c r="O97" s="9">
        <v>204.40016614101299</v>
      </c>
      <c r="P97" s="9">
        <v>576.45092927775499</v>
      </c>
      <c r="Q97" s="9">
        <v>182.36276896875299</v>
      </c>
      <c r="R97" s="9">
        <v>1801.92358460727</v>
      </c>
      <c r="S97" s="9">
        <v>160.46875586618299</v>
      </c>
      <c r="T97" s="9">
        <v>740.68962303061403</v>
      </c>
      <c r="U97" s="9">
        <v>10.2606602616919</v>
      </c>
      <c r="V97" s="9">
        <v>10</v>
      </c>
      <c r="W97" s="9">
        <v>2032.0943442382199</v>
      </c>
      <c r="X97" s="9">
        <v>1010.04674293405</v>
      </c>
      <c r="Y97" s="9">
        <v>1454.2794935596201</v>
      </c>
      <c r="Z97" s="9">
        <v>177.47491068043399</v>
      </c>
      <c r="AA97" s="9">
        <v>10</v>
      </c>
      <c r="AB97" s="9">
        <v>214.10663427448401</v>
      </c>
      <c r="AC97" s="9">
        <v>1702.8516890886999</v>
      </c>
      <c r="AD97" s="9">
        <v>10</v>
      </c>
      <c r="AE97" s="9">
        <v>264.94312654932702</v>
      </c>
      <c r="AF97" s="9">
        <v>10</v>
      </c>
      <c r="AG97" s="9">
        <v>332.24139252724598</v>
      </c>
      <c r="AH97" s="9">
        <v>1555.7435292375999</v>
      </c>
      <c r="AI97" s="9">
        <v>321.48085050210898</v>
      </c>
      <c r="AJ97" s="9">
        <v>10</v>
      </c>
      <c r="AK97" s="9">
        <v>1593.82282334154</v>
      </c>
      <c r="AL97" s="9">
        <v>10</v>
      </c>
      <c r="AM97" s="9">
        <v>2716.3050846604201</v>
      </c>
      <c r="AN97" s="9">
        <v>235.24752284237101</v>
      </c>
      <c r="AO97" s="9">
        <v>1270.6872490846099</v>
      </c>
      <c r="AP97" s="9">
        <v>170.17838528743101</v>
      </c>
      <c r="AQ97" s="9">
        <v>1399.96243875244</v>
      </c>
      <c r="AR97" s="9">
        <v>1479.8121152108399</v>
      </c>
      <c r="AS97" s="9">
        <v>830.12464339818905</v>
      </c>
      <c r="AT97" s="9">
        <v>464.57414854694201</v>
      </c>
      <c r="AU97" s="9">
        <v>1724.6480268826299</v>
      </c>
      <c r="AV97" s="9">
        <v>52.278559689653903</v>
      </c>
      <c r="AW97" s="9">
        <v>668.61662645547597</v>
      </c>
      <c r="AX97" s="9">
        <v>460.446016485494</v>
      </c>
      <c r="AY97" s="9">
        <v>53.300017442705901</v>
      </c>
      <c r="AZ97" s="9">
        <v>10</v>
      </c>
      <c r="BA97" s="9">
        <v>12.9547071988409</v>
      </c>
      <c r="BB97" s="9">
        <v>202.708609126651</v>
      </c>
      <c r="BC97" s="9">
        <v>24.323483802884098</v>
      </c>
      <c r="BD97" s="9">
        <v>310.79839580951398</v>
      </c>
      <c r="BE97" s="9">
        <v>375.35843783482301</v>
      </c>
      <c r="BF97" s="9">
        <v>2028.9133933764799</v>
      </c>
      <c r="BG97" s="9">
        <v>10</v>
      </c>
      <c r="BH97" s="9">
        <v>194.04336136612901</v>
      </c>
      <c r="BI97" s="9">
        <v>762.84634172971198</v>
      </c>
      <c r="BJ97" s="9">
        <v>287.15234255815602</v>
      </c>
      <c r="BK97" s="9">
        <v>977.04659403015705</v>
      </c>
      <c r="BL97" s="9">
        <v>10</v>
      </c>
      <c r="BM97" s="9">
        <v>279.58932473557701</v>
      </c>
    </row>
    <row r="98" spans="1:65" x14ac:dyDescent="0.55000000000000004">
      <c r="A98">
        <v>97.696995832286504</v>
      </c>
      <c r="B98" s="9">
        <v>297243.76930788002</v>
      </c>
      <c r="C98" s="9">
        <v>91393.211071235302</v>
      </c>
      <c r="D98" s="9">
        <v>1153.49672989787</v>
      </c>
      <c r="E98" s="9">
        <v>10</v>
      </c>
      <c r="F98" s="9">
        <v>9705.9243321475005</v>
      </c>
      <c r="G98" s="9">
        <v>626.89324515095905</v>
      </c>
      <c r="H98" s="9">
        <v>135.10134341614199</v>
      </c>
      <c r="I98" s="9">
        <v>493.51945271809802</v>
      </c>
      <c r="J98" s="9">
        <v>1934.4607188556799</v>
      </c>
      <c r="K98" s="9">
        <v>629.67279044793599</v>
      </c>
      <c r="L98" s="9">
        <v>189.78992152361599</v>
      </c>
      <c r="M98" s="9">
        <v>759.87703370628003</v>
      </c>
      <c r="N98" s="9">
        <v>50.979823077408298</v>
      </c>
      <c r="O98" s="9">
        <v>204.40020600970399</v>
      </c>
      <c r="P98" s="9">
        <v>576.45089862749296</v>
      </c>
      <c r="Q98" s="9">
        <v>182.36307907456401</v>
      </c>
      <c r="R98" s="9">
        <v>1801.9236108934399</v>
      </c>
      <c r="S98" s="9">
        <v>160.46876449126901</v>
      </c>
      <c r="T98" s="9">
        <v>947.81069941454302</v>
      </c>
      <c r="U98" s="9">
        <v>55.971122496021003</v>
      </c>
      <c r="V98" s="9">
        <v>10</v>
      </c>
      <c r="W98" s="9">
        <v>2032.0943805587799</v>
      </c>
      <c r="X98" s="9">
        <v>596.70748171903699</v>
      </c>
      <c r="Y98" s="9">
        <v>1867.61887168719</v>
      </c>
      <c r="Z98" s="9">
        <v>177.47491241485699</v>
      </c>
      <c r="AA98" s="9">
        <v>10</v>
      </c>
      <c r="AB98" s="9">
        <v>10</v>
      </c>
      <c r="AC98" s="9">
        <v>1702.85157401127</v>
      </c>
      <c r="AD98" s="9">
        <v>216.218192900763</v>
      </c>
      <c r="AE98" s="9">
        <v>10</v>
      </c>
      <c r="AF98" s="9">
        <v>10</v>
      </c>
      <c r="AG98" s="9">
        <v>332.24142310538599</v>
      </c>
      <c r="AH98" s="9">
        <v>1555.7436850962899</v>
      </c>
      <c r="AI98" s="9">
        <v>321.48082225816302</v>
      </c>
      <c r="AJ98" s="9">
        <v>10</v>
      </c>
      <c r="AK98" s="9">
        <v>1593.8228294686801</v>
      </c>
      <c r="AL98" s="9">
        <v>10</v>
      </c>
      <c r="AM98" s="9">
        <v>2716.3051369158002</v>
      </c>
      <c r="AN98" s="9">
        <v>235.24758014030101</v>
      </c>
      <c r="AO98" s="9">
        <v>1270.68715082375</v>
      </c>
      <c r="AP98" s="9">
        <v>170.17836448951201</v>
      </c>
      <c r="AQ98" s="9">
        <v>1399.9623460389</v>
      </c>
      <c r="AR98" s="9">
        <v>1479.8120251932901</v>
      </c>
      <c r="AS98" s="9">
        <v>830.12456941022799</v>
      </c>
      <c r="AT98" s="9">
        <v>464.57407128414798</v>
      </c>
      <c r="AU98" s="9">
        <v>1724.64786787464</v>
      </c>
      <c r="AV98" s="9">
        <v>52.278590623462399</v>
      </c>
      <c r="AW98" s="9">
        <v>668.61653649124901</v>
      </c>
      <c r="AX98" s="9">
        <v>460.446011267176</v>
      </c>
      <c r="AY98" s="9">
        <v>53.300013291984598</v>
      </c>
      <c r="AZ98" s="9">
        <v>10</v>
      </c>
      <c r="BA98" s="9">
        <v>12.9547022671227</v>
      </c>
      <c r="BB98" s="9">
        <v>202.70860887147401</v>
      </c>
      <c r="BC98" s="9">
        <v>24.323488240381501</v>
      </c>
      <c r="BD98" s="9">
        <v>310.798468243473</v>
      </c>
      <c r="BE98" s="9">
        <v>375.35842873265398</v>
      </c>
      <c r="BF98" s="9">
        <v>2028.9133487424001</v>
      </c>
      <c r="BG98" s="9">
        <v>10</v>
      </c>
      <c r="BH98" s="9">
        <v>194.04339330424199</v>
      </c>
      <c r="BI98" s="9">
        <v>762.84634093142995</v>
      </c>
      <c r="BJ98" s="9">
        <v>287.15231075613201</v>
      </c>
      <c r="BK98" s="9">
        <v>977.04655628539194</v>
      </c>
      <c r="BL98" s="9">
        <v>10</v>
      </c>
      <c r="BM98" s="9">
        <v>279.58931358648698</v>
      </c>
    </row>
    <row r="99" spans="1:65" x14ac:dyDescent="0.55000000000000004">
      <c r="A99">
        <v>97.696995832286504</v>
      </c>
      <c r="B99" s="9">
        <v>297243.764916502</v>
      </c>
      <c r="C99" s="9">
        <v>91393.209166158296</v>
      </c>
      <c r="D99" s="9">
        <v>1153.49669180007</v>
      </c>
      <c r="E99" s="9">
        <v>10</v>
      </c>
      <c r="F99" s="9">
        <v>9705.9247993663394</v>
      </c>
      <c r="G99" s="9">
        <v>626.89324976363696</v>
      </c>
      <c r="H99" s="9">
        <v>135.10134884007101</v>
      </c>
      <c r="I99" s="9">
        <v>493.51936193541502</v>
      </c>
      <c r="J99" s="9">
        <v>1934.4606179024099</v>
      </c>
      <c r="K99" s="9">
        <v>629.67281225076204</v>
      </c>
      <c r="L99" s="9">
        <v>189.78991145235301</v>
      </c>
      <c r="M99" s="9">
        <v>759.87706967821896</v>
      </c>
      <c r="N99" s="9">
        <v>50.979808794558402</v>
      </c>
      <c r="O99" s="9">
        <v>204.400186948596</v>
      </c>
      <c r="P99" s="9">
        <v>576.45093799648396</v>
      </c>
      <c r="Q99" s="9">
        <v>182.362725677447</v>
      </c>
      <c r="R99" s="9">
        <v>1801.9235625719</v>
      </c>
      <c r="S99" s="9">
        <v>160.468756136178</v>
      </c>
      <c r="T99" s="9">
        <v>858.10205549215198</v>
      </c>
      <c r="U99" s="9">
        <v>83.575931315755398</v>
      </c>
      <c r="V99" s="9">
        <v>10</v>
      </c>
      <c r="W99" s="9">
        <v>2032.09433659252</v>
      </c>
      <c r="X99" s="9">
        <v>884.22545285179604</v>
      </c>
      <c r="Y99" s="9">
        <v>1580.1016537881801</v>
      </c>
      <c r="Z99" s="9">
        <v>177.47487450504701</v>
      </c>
      <c r="AA99" s="9">
        <v>18.4096509695474</v>
      </c>
      <c r="AB99" s="9">
        <v>222.146774526765</v>
      </c>
      <c r="AC99" s="9">
        <v>1702.8513014509799</v>
      </c>
      <c r="AD99" s="9">
        <v>10</v>
      </c>
      <c r="AE99" s="9">
        <v>57.765634357961702</v>
      </c>
      <c r="AF99" s="9">
        <v>10</v>
      </c>
      <c r="AG99" s="9">
        <v>332.24135697847697</v>
      </c>
      <c r="AH99" s="9">
        <v>1555.7436751867201</v>
      </c>
      <c r="AI99" s="9">
        <v>321.480823726057</v>
      </c>
      <c r="AJ99" s="9">
        <v>10</v>
      </c>
      <c r="AK99" s="9">
        <v>1593.82289493754</v>
      </c>
      <c r="AL99" s="9">
        <v>10</v>
      </c>
      <c r="AM99" s="9">
        <v>2716.3051077070199</v>
      </c>
      <c r="AN99" s="9">
        <v>235.24758543302201</v>
      </c>
      <c r="AO99" s="9">
        <v>1270.68727753607</v>
      </c>
      <c r="AP99" s="9">
        <v>170.178366735732</v>
      </c>
      <c r="AQ99" s="9">
        <v>1399.9623113866901</v>
      </c>
      <c r="AR99" s="9">
        <v>1479.8119121785101</v>
      </c>
      <c r="AS99" s="9">
        <v>830.12463438940802</v>
      </c>
      <c r="AT99" s="9">
        <v>464.57419535539401</v>
      </c>
      <c r="AU99" s="9">
        <v>1724.64793841757</v>
      </c>
      <c r="AV99" s="9">
        <v>52.278614635092303</v>
      </c>
      <c r="AW99" s="9">
        <v>668.61663240846099</v>
      </c>
      <c r="AX99" s="9">
        <v>460.44601360384002</v>
      </c>
      <c r="AY99" s="9">
        <v>53.300001856982</v>
      </c>
      <c r="AZ99" s="9">
        <v>10</v>
      </c>
      <c r="BA99" s="9">
        <v>12.9547101613141</v>
      </c>
      <c r="BB99" s="9">
        <v>202.70857917666899</v>
      </c>
      <c r="BC99" s="9">
        <v>24.3234861641542</v>
      </c>
      <c r="BD99" s="9">
        <v>310.79852242398601</v>
      </c>
      <c r="BE99" s="9">
        <v>375.35842795793201</v>
      </c>
      <c r="BF99" s="9">
        <v>2028.9133926147099</v>
      </c>
      <c r="BG99" s="9">
        <v>10</v>
      </c>
      <c r="BH99" s="9">
        <v>194.04338780311599</v>
      </c>
      <c r="BI99" s="9">
        <v>762.846347549494</v>
      </c>
      <c r="BJ99" s="9">
        <v>287.15233245131702</v>
      </c>
      <c r="BK99" s="9">
        <v>977.04654581806597</v>
      </c>
      <c r="BL99" s="9">
        <v>10</v>
      </c>
      <c r="BM99" s="9">
        <v>279.58931069968202</v>
      </c>
    </row>
    <row r="100" spans="1:65" x14ac:dyDescent="0.55000000000000004">
      <c r="A100">
        <v>97.696995832286603</v>
      </c>
      <c r="B100" s="9">
        <v>297243.76710077201</v>
      </c>
      <c r="C100" s="9">
        <v>91393.208152585707</v>
      </c>
      <c r="D100" s="9">
        <v>1153.4967327107099</v>
      </c>
      <c r="E100" s="9">
        <v>10</v>
      </c>
      <c r="F100" s="9">
        <v>9705.9244417598402</v>
      </c>
      <c r="G100" s="9">
        <v>626.89326273974802</v>
      </c>
      <c r="H100" s="9">
        <v>135.10134038763101</v>
      </c>
      <c r="I100" s="9">
        <v>493.51938504376102</v>
      </c>
      <c r="J100" s="9">
        <v>1934.4603312316799</v>
      </c>
      <c r="K100" s="9">
        <v>629.67281603604499</v>
      </c>
      <c r="L100" s="9">
        <v>189.78994702415099</v>
      </c>
      <c r="M100" s="9">
        <v>759.87716156184399</v>
      </c>
      <c r="N100" s="9">
        <v>50.979832895352402</v>
      </c>
      <c r="O100" s="9">
        <v>204.40019545468999</v>
      </c>
      <c r="P100" s="9">
        <v>576.45092074710601</v>
      </c>
      <c r="Q100" s="9">
        <v>182.36276198745901</v>
      </c>
      <c r="R100" s="9">
        <v>1801.92353495304</v>
      </c>
      <c r="S100" s="9">
        <v>160.46875270126401</v>
      </c>
      <c r="T100" s="9">
        <v>828.95695437474899</v>
      </c>
      <c r="U100" s="9">
        <v>361.501665661027</v>
      </c>
      <c r="V100" s="9">
        <v>10</v>
      </c>
      <c r="W100" s="9">
        <v>2032.0943154201</v>
      </c>
      <c r="X100" s="9">
        <v>902.23771310772599</v>
      </c>
      <c r="Y100" s="9">
        <v>1562.0883306523999</v>
      </c>
      <c r="Z100" s="9">
        <v>177.474904520921</v>
      </c>
      <c r="AA100" s="9">
        <v>27.456651796069099</v>
      </c>
      <c r="AB100" s="9">
        <v>10</v>
      </c>
      <c r="AC100" s="9">
        <v>1702.8521132165999</v>
      </c>
      <c r="AD100" s="9">
        <v>12.084757561671699</v>
      </c>
      <c r="AE100" s="9">
        <v>10</v>
      </c>
      <c r="AF100" s="9">
        <v>10</v>
      </c>
      <c r="AG100" s="9">
        <v>332.24127410011602</v>
      </c>
      <c r="AH100" s="9">
        <v>1555.74354743713</v>
      </c>
      <c r="AI100" s="9">
        <v>321.48085467643</v>
      </c>
      <c r="AJ100" s="9">
        <v>10</v>
      </c>
      <c r="AK100" s="9">
        <v>1593.82284967685</v>
      </c>
      <c r="AL100" s="9">
        <v>10</v>
      </c>
      <c r="AM100" s="9">
        <v>2716.3049651521101</v>
      </c>
      <c r="AN100" s="9">
        <v>235.24756431403699</v>
      </c>
      <c r="AO100" s="9">
        <v>1270.68723724859</v>
      </c>
      <c r="AP100" s="9">
        <v>170.17838449331401</v>
      </c>
      <c r="AQ100" s="9">
        <v>1399.96247357426</v>
      </c>
      <c r="AR100" s="9">
        <v>1479.8120769443899</v>
      </c>
      <c r="AS100" s="9">
        <v>830.12462800277603</v>
      </c>
      <c r="AT100" s="9">
        <v>464.57415015617102</v>
      </c>
      <c r="AU100" s="9">
        <v>1724.6479716374699</v>
      </c>
      <c r="AV100" s="9">
        <v>52.278572475626703</v>
      </c>
      <c r="AW100" s="9">
        <v>668.61676170168903</v>
      </c>
      <c r="AX100" s="9">
        <v>460.44598035814698</v>
      </c>
      <c r="AY100" s="9">
        <v>53.300012348346698</v>
      </c>
      <c r="AZ100" s="9">
        <v>10</v>
      </c>
      <c r="BA100" s="9">
        <v>12.9547062703928</v>
      </c>
      <c r="BB100" s="9">
        <v>202.708613366534</v>
      </c>
      <c r="BC100" s="9">
        <v>24.3234866788641</v>
      </c>
      <c r="BD100" s="9">
        <v>310.79834319027901</v>
      </c>
      <c r="BE100" s="9">
        <v>375.35840862694999</v>
      </c>
      <c r="BF100" s="9">
        <v>2028.91333715869</v>
      </c>
      <c r="BG100" s="9">
        <v>10</v>
      </c>
      <c r="BH100" s="9">
        <v>194.04342062668599</v>
      </c>
      <c r="BI100" s="9">
        <v>762.84630830162496</v>
      </c>
      <c r="BJ100" s="9">
        <v>287.15233454699103</v>
      </c>
      <c r="BK100" s="9">
        <v>977.04640827807896</v>
      </c>
      <c r="BL100" s="9">
        <v>10</v>
      </c>
      <c r="BM100" s="9">
        <v>279.58934840385501</v>
      </c>
    </row>
    <row r="101" spans="1:65" x14ac:dyDescent="0.55000000000000004">
      <c r="A101">
        <v>97.696995832286603</v>
      </c>
      <c r="B101" s="9">
        <v>297243.76501160802</v>
      </c>
      <c r="C101" s="9">
        <v>91393.208963637706</v>
      </c>
      <c r="D101" s="9">
        <v>1153.4967307378599</v>
      </c>
      <c r="E101" s="9">
        <v>10</v>
      </c>
      <c r="F101" s="9">
        <v>9705.9240911895104</v>
      </c>
      <c r="G101" s="9">
        <v>626.893295899431</v>
      </c>
      <c r="H101" s="9">
        <v>135.10132091610399</v>
      </c>
      <c r="I101" s="9">
        <v>493.51943487181001</v>
      </c>
      <c r="J101" s="9">
        <v>1934.4605657359</v>
      </c>
      <c r="K101" s="9">
        <v>629.67291636726702</v>
      </c>
      <c r="L101" s="9">
        <v>189.789923629143</v>
      </c>
      <c r="M101" s="9">
        <v>759.87712308523703</v>
      </c>
      <c r="N101" s="9">
        <v>50.979820815256801</v>
      </c>
      <c r="O101" s="9">
        <v>204.40018563849799</v>
      </c>
      <c r="P101" s="9">
        <v>576.45092029655098</v>
      </c>
      <c r="Q101" s="9">
        <v>182.362917821736</v>
      </c>
      <c r="R101" s="9">
        <v>1801.9235772178599</v>
      </c>
      <c r="S101" s="9">
        <v>160.46874952213</v>
      </c>
      <c r="T101" s="9">
        <v>1115.1364756855</v>
      </c>
      <c r="U101" s="9">
        <v>94.863496043472196</v>
      </c>
      <c r="V101" s="9">
        <v>10</v>
      </c>
      <c r="W101" s="9">
        <v>2032.09428435429</v>
      </c>
      <c r="X101" s="9">
        <v>635.60015492910497</v>
      </c>
      <c r="Y101" s="9">
        <v>1828.72640380035</v>
      </c>
      <c r="Z101" s="9">
        <v>177.47490708152</v>
      </c>
      <c r="AA101" s="9">
        <v>10</v>
      </c>
      <c r="AB101" s="9">
        <v>10</v>
      </c>
      <c r="AC101" s="9">
        <v>1702.8518323002099</v>
      </c>
      <c r="AD101" s="9">
        <v>10</v>
      </c>
      <c r="AE101" s="9">
        <v>10</v>
      </c>
      <c r="AF101" s="9">
        <v>10</v>
      </c>
      <c r="AG101" s="9">
        <v>332.24136492242201</v>
      </c>
      <c r="AH101" s="9">
        <v>1555.7437921856799</v>
      </c>
      <c r="AI101" s="9">
        <v>321.48082762888799</v>
      </c>
      <c r="AJ101" s="9">
        <v>10</v>
      </c>
      <c r="AK101" s="9">
        <v>1593.8227919205799</v>
      </c>
      <c r="AL101" s="9">
        <v>10</v>
      </c>
      <c r="AM101" s="9">
        <v>2716.3052526101101</v>
      </c>
      <c r="AN101" s="9">
        <v>235.24756349788001</v>
      </c>
      <c r="AO101" s="9">
        <v>1270.6872830362399</v>
      </c>
      <c r="AP101" s="9">
        <v>170.17841745277499</v>
      </c>
      <c r="AQ101" s="9">
        <v>1399.96231426086</v>
      </c>
      <c r="AR101" s="9">
        <v>1479.8121533527999</v>
      </c>
      <c r="AS101" s="9">
        <v>830.12464619974105</v>
      </c>
      <c r="AT101" s="9">
        <v>464.57418819059899</v>
      </c>
      <c r="AU101" s="9">
        <v>1724.6478732711901</v>
      </c>
      <c r="AV101" s="9">
        <v>52.278573071856499</v>
      </c>
      <c r="AW101" s="9">
        <v>668.61662223772396</v>
      </c>
      <c r="AX101" s="9">
        <v>460.446006637587</v>
      </c>
      <c r="AY101" s="9">
        <v>53.300018804611497</v>
      </c>
      <c r="AZ101" s="9">
        <v>10</v>
      </c>
      <c r="BA101" s="9">
        <v>12.954704682626801</v>
      </c>
      <c r="BB101" s="9">
        <v>202.70860317668601</v>
      </c>
      <c r="BC101" s="9">
        <v>24.3234858398684</v>
      </c>
      <c r="BD101" s="9">
        <v>310.79846859564498</v>
      </c>
      <c r="BE101" s="9">
        <v>375.35843691877398</v>
      </c>
      <c r="BF101" s="9">
        <v>2028.9134348996699</v>
      </c>
      <c r="BG101" s="9">
        <v>10</v>
      </c>
      <c r="BH101" s="9">
        <v>194.04339361501499</v>
      </c>
      <c r="BI101" s="9">
        <v>762.84634040588105</v>
      </c>
      <c r="BJ101" s="9">
        <v>287.15230411004399</v>
      </c>
      <c r="BK101" s="9">
        <v>977.04644535179796</v>
      </c>
      <c r="BL101" s="9">
        <v>10</v>
      </c>
      <c r="BM101" s="9">
        <v>279.58932792259901</v>
      </c>
    </row>
    <row r="102" spans="1:65" x14ac:dyDescent="0.55000000000000004">
      <c r="A102">
        <v>97.696995832286603</v>
      </c>
      <c r="B102" s="9">
        <v>297243.77095375903</v>
      </c>
      <c r="C102" s="9">
        <v>91393.210788043099</v>
      </c>
      <c r="D102" s="9">
        <v>1153.49671151699</v>
      </c>
      <c r="E102" s="9">
        <v>10</v>
      </c>
      <c r="F102" s="9">
        <v>9705.9251119248092</v>
      </c>
      <c r="G102" s="9">
        <v>626.89327987797901</v>
      </c>
      <c r="H102" s="9">
        <v>135.10134063892701</v>
      </c>
      <c r="I102" s="9">
        <v>493.51947181512799</v>
      </c>
      <c r="J102" s="9">
        <v>1934.46059954722</v>
      </c>
      <c r="K102" s="9">
        <v>629.67288740016602</v>
      </c>
      <c r="L102" s="9">
        <v>189.78994435494599</v>
      </c>
      <c r="M102" s="9">
        <v>759.87706822629002</v>
      </c>
      <c r="N102" s="9">
        <v>50.979823165694398</v>
      </c>
      <c r="O102" s="9">
        <v>204.40018115026899</v>
      </c>
      <c r="P102" s="9">
        <v>576.45093804788496</v>
      </c>
      <c r="Q102" s="9">
        <v>182.36267939143599</v>
      </c>
      <c r="R102" s="9">
        <v>1801.9235861935499</v>
      </c>
      <c r="S102" s="9">
        <v>160.468757622776</v>
      </c>
      <c r="T102" s="9">
        <v>1187.7654277314</v>
      </c>
      <c r="U102" s="9">
        <v>10.001587399102201</v>
      </c>
      <c r="V102" s="9">
        <v>10</v>
      </c>
      <c r="W102" s="9">
        <v>2032.0943015078799</v>
      </c>
      <c r="X102" s="9">
        <v>551.07298810650104</v>
      </c>
      <c r="Y102" s="9">
        <v>1913.25334488777</v>
      </c>
      <c r="Z102" s="9">
        <v>177.474894024832</v>
      </c>
      <c r="AA102" s="9">
        <v>10.027849277175401</v>
      </c>
      <c r="AB102" s="9">
        <v>10.3351948517601</v>
      </c>
      <c r="AC102" s="9">
        <v>1702.85186003646</v>
      </c>
      <c r="AD102" s="9">
        <v>21.869970614782002</v>
      </c>
      <c r="AE102" s="9">
        <v>10</v>
      </c>
      <c r="AF102" s="9">
        <v>10</v>
      </c>
      <c r="AG102" s="9">
        <v>332.24130544222697</v>
      </c>
      <c r="AH102" s="9">
        <v>1555.74379888975</v>
      </c>
      <c r="AI102" s="9">
        <v>321.48084878543898</v>
      </c>
      <c r="AJ102" s="9">
        <v>10</v>
      </c>
      <c r="AK102" s="9">
        <v>1593.82289363226</v>
      </c>
      <c r="AL102" s="9">
        <v>10</v>
      </c>
      <c r="AM102" s="9">
        <v>2716.3050018642998</v>
      </c>
      <c r="AN102" s="9">
        <v>235.247552287106</v>
      </c>
      <c r="AO102" s="9">
        <v>1270.68727015274</v>
      </c>
      <c r="AP102" s="9">
        <v>170.17839059193699</v>
      </c>
      <c r="AQ102" s="9">
        <v>1399.9624354815701</v>
      </c>
      <c r="AR102" s="9">
        <v>1479.8121291519799</v>
      </c>
      <c r="AS102" s="9">
        <v>830.12464103377795</v>
      </c>
      <c r="AT102" s="9">
        <v>464.57412755180502</v>
      </c>
      <c r="AU102" s="9">
        <v>1724.6480102928499</v>
      </c>
      <c r="AV102" s="9">
        <v>52.278571515297898</v>
      </c>
      <c r="AW102" s="9">
        <v>668.61664040197502</v>
      </c>
      <c r="AX102" s="9">
        <v>460.44600913134701</v>
      </c>
      <c r="AY102" s="9">
        <v>53.300008650516801</v>
      </c>
      <c r="AZ102" s="9">
        <v>10</v>
      </c>
      <c r="BA102" s="9">
        <v>12.954706937938299</v>
      </c>
      <c r="BB102" s="9">
        <v>202.708609382281</v>
      </c>
      <c r="BC102" s="9">
        <v>24.323486851034801</v>
      </c>
      <c r="BD102" s="9">
        <v>310.798430159308</v>
      </c>
      <c r="BE102" s="9">
        <v>375.358421641338</v>
      </c>
      <c r="BF102" s="9">
        <v>2028.91332278957</v>
      </c>
      <c r="BG102" s="9">
        <v>10</v>
      </c>
      <c r="BH102" s="9">
        <v>194.04340684098599</v>
      </c>
      <c r="BI102" s="9">
        <v>762.84631665874099</v>
      </c>
      <c r="BJ102" s="9">
        <v>287.15230501018902</v>
      </c>
      <c r="BK102" s="9">
        <v>977.046418957951</v>
      </c>
      <c r="BL102" s="9">
        <v>10</v>
      </c>
      <c r="BM102" s="9">
        <v>279.58934131665598</v>
      </c>
    </row>
    <row r="103" spans="1:65" x14ac:dyDescent="0.55000000000000004">
      <c r="A103">
        <v>97.696995832286603</v>
      </c>
      <c r="B103" s="9">
        <v>297243.76461054198</v>
      </c>
      <c r="C103" s="9">
        <v>91393.210319392703</v>
      </c>
      <c r="D103" s="9">
        <v>1153.4966999289099</v>
      </c>
      <c r="E103" s="9">
        <v>10</v>
      </c>
      <c r="F103" s="9">
        <v>9705.9241812165201</v>
      </c>
      <c r="G103" s="9">
        <v>626.89323939704104</v>
      </c>
      <c r="H103" s="9">
        <v>135.10135168761499</v>
      </c>
      <c r="I103" s="9">
        <v>493.51943768536103</v>
      </c>
      <c r="J103" s="9">
        <v>1934.46054688302</v>
      </c>
      <c r="K103" s="9">
        <v>629.67283952396303</v>
      </c>
      <c r="L103" s="9">
        <v>189.78991661537401</v>
      </c>
      <c r="M103" s="9">
        <v>759.87703485633904</v>
      </c>
      <c r="N103" s="9">
        <v>50.979812197343698</v>
      </c>
      <c r="O103" s="9">
        <v>204.40022984145301</v>
      </c>
      <c r="P103" s="9">
        <v>576.45092733320598</v>
      </c>
      <c r="Q103" s="9">
        <v>182.36266954560199</v>
      </c>
      <c r="R103" s="9">
        <v>1801.9235919478001</v>
      </c>
      <c r="S103" s="9">
        <v>160.468765139189</v>
      </c>
      <c r="T103" s="9">
        <v>631.99485229211598</v>
      </c>
      <c r="U103" s="9">
        <v>563.95588612304402</v>
      </c>
      <c r="V103" s="9">
        <v>10</v>
      </c>
      <c r="W103" s="9">
        <v>2032.09437364168</v>
      </c>
      <c r="X103" s="9">
        <v>1104.6925380058001</v>
      </c>
      <c r="Y103" s="9">
        <v>1359.6341707414299</v>
      </c>
      <c r="Z103" s="9">
        <v>177.47490490409101</v>
      </c>
      <c r="AA103" s="9">
        <v>24.049293344975101</v>
      </c>
      <c r="AB103" s="9">
        <v>10</v>
      </c>
      <c r="AC103" s="9">
        <v>1702.8516911238501</v>
      </c>
      <c r="AD103" s="9">
        <v>10</v>
      </c>
      <c r="AE103" s="9">
        <v>10</v>
      </c>
      <c r="AF103" s="9">
        <v>10</v>
      </c>
      <c r="AG103" s="9">
        <v>332.24129544510299</v>
      </c>
      <c r="AH103" s="9">
        <v>1555.7436141650101</v>
      </c>
      <c r="AI103" s="9">
        <v>321.48083314964401</v>
      </c>
      <c r="AJ103" s="9">
        <v>10</v>
      </c>
      <c r="AK103" s="9">
        <v>1593.8228979625301</v>
      </c>
      <c r="AL103" s="9">
        <v>10</v>
      </c>
      <c r="AM103" s="9">
        <v>2716.3049486193099</v>
      </c>
      <c r="AN103" s="9">
        <v>235.247612716297</v>
      </c>
      <c r="AO103" s="9">
        <v>1270.6872446054001</v>
      </c>
      <c r="AP103" s="9">
        <v>170.17838739058701</v>
      </c>
      <c r="AQ103" s="9">
        <v>1399.96246994443</v>
      </c>
      <c r="AR103" s="9">
        <v>1479.81205985985</v>
      </c>
      <c r="AS103" s="9">
        <v>830.12460555262101</v>
      </c>
      <c r="AT103" s="9">
        <v>464.57417018886201</v>
      </c>
      <c r="AU103" s="9">
        <v>1724.64803400853</v>
      </c>
      <c r="AV103" s="9">
        <v>52.278578096928499</v>
      </c>
      <c r="AW103" s="9">
        <v>668.616646736853</v>
      </c>
      <c r="AX103" s="9">
        <v>460.44601156443798</v>
      </c>
      <c r="AY103" s="9">
        <v>53.300018934522797</v>
      </c>
      <c r="AZ103" s="9">
        <v>10</v>
      </c>
      <c r="BA103" s="9">
        <v>12.954713410114399</v>
      </c>
      <c r="BB103" s="9">
        <v>202.708614395659</v>
      </c>
      <c r="BC103" s="9">
        <v>24.323483520866201</v>
      </c>
      <c r="BD103" s="9">
        <v>310.79839939166197</v>
      </c>
      <c r="BE103" s="9">
        <v>375.35844188943901</v>
      </c>
      <c r="BF103" s="9">
        <v>2028.9132742271099</v>
      </c>
      <c r="BG103" s="9">
        <v>10</v>
      </c>
      <c r="BH103" s="9">
        <v>194.043427685669</v>
      </c>
      <c r="BI103" s="9">
        <v>762.84634198529704</v>
      </c>
      <c r="BJ103" s="9">
        <v>287.15229822359203</v>
      </c>
      <c r="BK103" s="9">
        <v>977.04624888478099</v>
      </c>
      <c r="BL103" s="9">
        <v>10</v>
      </c>
      <c r="BM103" s="9">
        <v>279.58935667376301</v>
      </c>
    </row>
    <row r="104" spans="1:65" x14ac:dyDescent="0.55000000000000004">
      <c r="A104">
        <v>97.696995832286603</v>
      </c>
      <c r="B104" s="9">
        <v>297243.76228254801</v>
      </c>
      <c r="C104" s="9">
        <v>91393.210937184704</v>
      </c>
      <c r="D104" s="9">
        <v>1153.49668552347</v>
      </c>
      <c r="E104" s="9">
        <v>10</v>
      </c>
      <c r="F104" s="9">
        <v>9705.9242133822609</v>
      </c>
      <c r="G104" s="9">
        <v>626.893262910982</v>
      </c>
      <c r="H104" s="9">
        <v>135.10134497578599</v>
      </c>
      <c r="I104" s="9">
        <v>493.51933682743299</v>
      </c>
      <c r="J104" s="9">
        <v>1934.46060774855</v>
      </c>
      <c r="K104" s="9">
        <v>629.67284603469204</v>
      </c>
      <c r="L104" s="9">
        <v>189.789952589818</v>
      </c>
      <c r="M104" s="9">
        <v>759.87716395877999</v>
      </c>
      <c r="N104" s="9">
        <v>50.9798306530286</v>
      </c>
      <c r="O104" s="9">
        <v>204.40018835934401</v>
      </c>
      <c r="P104" s="9">
        <v>576.45092923369805</v>
      </c>
      <c r="Q104" s="9">
        <v>182.363042561562</v>
      </c>
      <c r="R104" s="9">
        <v>1801.9236128405801</v>
      </c>
      <c r="S104" s="9">
        <v>160.468762345317</v>
      </c>
      <c r="T104" s="9">
        <v>1199.99727900371</v>
      </c>
      <c r="U104" s="9">
        <v>10.002744232186799</v>
      </c>
      <c r="V104" s="9">
        <v>10</v>
      </c>
      <c r="W104" s="9">
        <v>2032.0943112017501</v>
      </c>
      <c r="X104" s="9">
        <v>550.73934484314304</v>
      </c>
      <c r="Y104" s="9">
        <v>1913.5873912642801</v>
      </c>
      <c r="Z104" s="9">
        <v>177.47489411132199</v>
      </c>
      <c r="AA104" s="9">
        <v>10</v>
      </c>
      <c r="AB104" s="9">
        <v>10</v>
      </c>
      <c r="AC104" s="9">
        <v>1702.8515968429101</v>
      </c>
      <c r="AD104" s="9">
        <v>10</v>
      </c>
      <c r="AE104" s="9">
        <v>10</v>
      </c>
      <c r="AF104" s="9">
        <v>10</v>
      </c>
      <c r="AG104" s="9">
        <v>332.24137803121903</v>
      </c>
      <c r="AH104" s="9">
        <v>1555.74383142746</v>
      </c>
      <c r="AI104" s="9">
        <v>321.48085118825298</v>
      </c>
      <c r="AJ104" s="9">
        <v>10</v>
      </c>
      <c r="AK104" s="9">
        <v>1593.8228637674699</v>
      </c>
      <c r="AL104" s="9">
        <v>10</v>
      </c>
      <c r="AM104" s="9">
        <v>2716.3051405241799</v>
      </c>
      <c r="AN104" s="9">
        <v>235.247570967071</v>
      </c>
      <c r="AO104" s="9">
        <v>1270.68729219592</v>
      </c>
      <c r="AP104" s="9">
        <v>170.178378530158</v>
      </c>
      <c r="AQ104" s="9">
        <v>1399.9622737801501</v>
      </c>
      <c r="AR104" s="9">
        <v>1479.8119836190399</v>
      </c>
      <c r="AS104" s="9">
        <v>830.12463112875196</v>
      </c>
      <c r="AT104" s="9">
        <v>464.57418724446597</v>
      </c>
      <c r="AU104" s="9">
        <v>1724.64785070528</v>
      </c>
      <c r="AV104" s="9">
        <v>52.278564223653298</v>
      </c>
      <c r="AW104" s="9">
        <v>668.616667130824</v>
      </c>
      <c r="AX104" s="9">
        <v>460.44602660995201</v>
      </c>
      <c r="AY104" s="9">
        <v>53.300010634611503</v>
      </c>
      <c r="AZ104" s="9">
        <v>10</v>
      </c>
      <c r="BA104" s="9">
        <v>12.954711840731701</v>
      </c>
      <c r="BB104" s="9">
        <v>202.70860985275499</v>
      </c>
      <c r="BC104" s="9">
        <v>24.3234824141967</v>
      </c>
      <c r="BD104" s="9">
        <v>310.79838829473698</v>
      </c>
      <c r="BE104" s="9">
        <v>375.35843233743998</v>
      </c>
      <c r="BF104" s="9">
        <v>2028.9133803531199</v>
      </c>
      <c r="BG104" s="9">
        <v>10</v>
      </c>
      <c r="BH104" s="9">
        <v>194.04339729476001</v>
      </c>
      <c r="BI104" s="9">
        <v>762.84637712552205</v>
      </c>
      <c r="BJ104" s="9">
        <v>287.15231540804899</v>
      </c>
      <c r="BK104" s="9">
        <v>977.04638479002404</v>
      </c>
      <c r="BL104" s="9">
        <v>10</v>
      </c>
      <c r="BM104" s="9">
        <v>279.58933343046499</v>
      </c>
    </row>
    <row r="105" spans="1:65" x14ac:dyDescent="0.55000000000000004">
      <c r="A105">
        <v>97.696995832286603</v>
      </c>
      <c r="B105" s="9">
        <v>297243.76670340099</v>
      </c>
      <c r="C105" s="9">
        <v>91393.209936053798</v>
      </c>
      <c r="D105" s="9">
        <v>1153.4967144236</v>
      </c>
      <c r="E105" s="9">
        <v>10</v>
      </c>
      <c r="F105" s="9">
        <v>9705.9236158828007</v>
      </c>
      <c r="G105" s="9">
        <v>626.89326959935204</v>
      </c>
      <c r="H105" s="9">
        <v>135.10133307319501</v>
      </c>
      <c r="I105" s="9">
        <v>493.51938449571202</v>
      </c>
      <c r="J105" s="9">
        <v>1934.4605785368401</v>
      </c>
      <c r="K105" s="9">
        <v>629.67281111761997</v>
      </c>
      <c r="L105" s="9">
        <v>189.78994553206601</v>
      </c>
      <c r="M105" s="9">
        <v>759.877097233884</v>
      </c>
      <c r="N105" s="9">
        <v>50.9798248838935</v>
      </c>
      <c r="O105" s="9">
        <v>204.40019557896699</v>
      </c>
      <c r="P105" s="9">
        <v>576.45093042318797</v>
      </c>
      <c r="Q105" s="9">
        <v>182.363026260071</v>
      </c>
      <c r="R105" s="9">
        <v>1801.92362171317</v>
      </c>
      <c r="S105" s="9">
        <v>160.468758201583</v>
      </c>
      <c r="T105" s="9">
        <v>206.63284574263699</v>
      </c>
      <c r="U105" s="9">
        <v>268.13951386024598</v>
      </c>
      <c r="V105" s="9">
        <v>10</v>
      </c>
      <c r="W105" s="9">
        <v>2032.09432916689</v>
      </c>
      <c r="X105" s="9">
        <v>808.97522359264497</v>
      </c>
      <c r="Y105" s="9">
        <v>1655.3509614495499</v>
      </c>
      <c r="Z105" s="9">
        <v>177.47488405772</v>
      </c>
      <c r="AA105" s="9">
        <v>10</v>
      </c>
      <c r="AB105" s="9">
        <v>10.0995717095382</v>
      </c>
      <c r="AC105" s="9">
        <v>1702.8516953496701</v>
      </c>
      <c r="AD105" s="9">
        <v>745.12807973359804</v>
      </c>
      <c r="AE105" s="9">
        <v>10</v>
      </c>
      <c r="AF105" s="9">
        <v>10</v>
      </c>
      <c r="AG105" s="9">
        <v>332.24168406833002</v>
      </c>
      <c r="AH105" s="9">
        <v>1555.7434766703</v>
      </c>
      <c r="AI105" s="9">
        <v>321.48084428605102</v>
      </c>
      <c r="AJ105" s="9">
        <v>10</v>
      </c>
      <c r="AK105" s="9">
        <v>1593.8228270321399</v>
      </c>
      <c r="AL105" s="9">
        <v>10</v>
      </c>
      <c r="AM105" s="9">
        <v>2716.30521207636</v>
      </c>
      <c r="AN105" s="9">
        <v>235.24756771581599</v>
      </c>
      <c r="AO105" s="9">
        <v>1270.68721681536</v>
      </c>
      <c r="AP105" s="9">
        <v>170.178364542087</v>
      </c>
      <c r="AQ105" s="9">
        <v>1399.9625123666999</v>
      </c>
      <c r="AR105" s="9">
        <v>1479.8121047207801</v>
      </c>
      <c r="AS105" s="9">
        <v>830.12460340665598</v>
      </c>
      <c r="AT105" s="9">
        <v>464.57420759704303</v>
      </c>
      <c r="AU105" s="9">
        <v>1724.64790489078</v>
      </c>
      <c r="AV105" s="9">
        <v>52.278594161224703</v>
      </c>
      <c r="AW105" s="9">
        <v>668.61670891847098</v>
      </c>
      <c r="AX105" s="9">
        <v>460.445997284226</v>
      </c>
      <c r="AY105" s="9">
        <v>53.2999996043716</v>
      </c>
      <c r="AZ105" s="9">
        <v>10</v>
      </c>
      <c r="BA105" s="9">
        <v>12.9547109937331</v>
      </c>
      <c r="BB105" s="9">
        <v>202.70861091693601</v>
      </c>
      <c r="BC105" s="9">
        <v>24.323484487806699</v>
      </c>
      <c r="BD105" s="9">
        <v>310.79848535287499</v>
      </c>
      <c r="BE105" s="9">
        <v>375.35843829593102</v>
      </c>
      <c r="BF105" s="9">
        <v>2028.9134701908299</v>
      </c>
      <c r="BG105" s="9">
        <v>10</v>
      </c>
      <c r="BH105" s="9">
        <v>194.04340502562101</v>
      </c>
      <c r="BI105" s="9">
        <v>762.84632091884703</v>
      </c>
      <c r="BJ105" s="9">
        <v>287.152325992643</v>
      </c>
      <c r="BK105" s="9">
        <v>977.04651900489296</v>
      </c>
      <c r="BL105" s="9">
        <v>10</v>
      </c>
      <c r="BM105" s="9">
        <v>279.58934780398698</v>
      </c>
    </row>
    <row r="106" spans="1:65" x14ac:dyDescent="0.55000000000000004">
      <c r="A106">
        <v>97.696995832286603</v>
      </c>
      <c r="B106" s="9">
        <v>297243.76751438697</v>
      </c>
      <c r="C106" s="9">
        <v>91393.210270451003</v>
      </c>
      <c r="D106" s="9">
        <v>1153.49670925023</v>
      </c>
      <c r="E106" s="9">
        <v>10</v>
      </c>
      <c r="F106" s="9">
        <v>9705.9238192383309</v>
      </c>
      <c r="G106" s="9">
        <v>626.89327710656096</v>
      </c>
      <c r="H106" s="9">
        <v>135.101344838774</v>
      </c>
      <c r="I106" s="9">
        <v>493.51942286514401</v>
      </c>
      <c r="J106" s="9">
        <v>1934.46059798177</v>
      </c>
      <c r="K106" s="9">
        <v>629.67281561757602</v>
      </c>
      <c r="L106" s="9">
        <v>189.78993635082799</v>
      </c>
      <c r="M106" s="9">
        <v>759.87713282024094</v>
      </c>
      <c r="N106" s="9">
        <v>50.979814966228702</v>
      </c>
      <c r="O106" s="9">
        <v>204.400208552062</v>
      </c>
      <c r="P106" s="9">
        <v>576.45094472652499</v>
      </c>
      <c r="Q106" s="9">
        <v>182.36288621826199</v>
      </c>
      <c r="R106" s="9">
        <v>1801.9236447497001</v>
      </c>
      <c r="S106" s="9">
        <v>160.46876459718001</v>
      </c>
      <c r="T106" s="9">
        <v>1199.32691385369</v>
      </c>
      <c r="U106" s="9">
        <v>10.6730867091091</v>
      </c>
      <c r="V106" s="9">
        <v>10</v>
      </c>
      <c r="W106" s="9">
        <v>2032.0942982419001</v>
      </c>
      <c r="X106" s="9">
        <v>551.40983609004604</v>
      </c>
      <c r="Y106" s="9">
        <v>1912.9171290520501</v>
      </c>
      <c r="Z106" s="9">
        <v>177.47486513814499</v>
      </c>
      <c r="AA106" s="9">
        <v>10</v>
      </c>
      <c r="AB106" s="9">
        <v>10</v>
      </c>
      <c r="AC106" s="9">
        <v>1702.8514124773601</v>
      </c>
      <c r="AD106" s="9">
        <v>10</v>
      </c>
      <c r="AE106" s="9">
        <v>10</v>
      </c>
      <c r="AF106" s="9">
        <v>10</v>
      </c>
      <c r="AG106" s="9">
        <v>332.24156417381602</v>
      </c>
      <c r="AH106" s="9">
        <v>1555.7436331138099</v>
      </c>
      <c r="AI106" s="9">
        <v>321.48082172609702</v>
      </c>
      <c r="AJ106" s="9">
        <v>10</v>
      </c>
      <c r="AK106" s="9">
        <v>1593.8229633494</v>
      </c>
      <c r="AL106" s="9">
        <v>10</v>
      </c>
      <c r="AM106" s="9">
        <v>2716.3052592404101</v>
      </c>
      <c r="AN106" s="9">
        <v>235.247580884923</v>
      </c>
      <c r="AO106" s="9">
        <v>1270.68725981734</v>
      </c>
      <c r="AP106" s="9">
        <v>170.178400688653</v>
      </c>
      <c r="AQ106" s="9">
        <v>1399.9624519788899</v>
      </c>
      <c r="AR106" s="9">
        <v>1479.8121996436601</v>
      </c>
      <c r="AS106" s="9">
        <v>830.12462635921702</v>
      </c>
      <c r="AT106" s="9">
        <v>464.57416997546699</v>
      </c>
      <c r="AU106" s="9">
        <v>1724.6479151019701</v>
      </c>
      <c r="AV106" s="9">
        <v>52.278599718877999</v>
      </c>
      <c r="AW106" s="9">
        <v>668.616625505652</v>
      </c>
      <c r="AX106" s="9">
        <v>460.44601191838802</v>
      </c>
      <c r="AY106" s="9">
        <v>53.299997887207901</v>
      </c>
      <c r="AZ106" s="9">
        <v>10</v>
      </c>
      <c r="BA106" s="9">
        <v>12.954707817866099</v>
      </c>
      <c r="BB106" s="9">
        <v>202.70859453595199</v>
      </c>
      <c r="BC106" s="9">
        <v>24.323486704742201</v>
      </c>
      <c r="BD106" s="9">
        <v>310.798412757336</v>
      </c>
      <c r="BE106" s="9">
        <v>375.35843364109797</v>
      </c>
      <c r="BF106" s="9">
        <v>2028.9133748639499</v>
      </c>
      <c r="BG106" s="9">
        <v>10</v>
      </c>
      <c r="BH106" s="9">
        <v>194.04340704207101</v>
      </c>
      <c r="BI106" s="9">
        <v>762.84635441026796</v>
      </c>
      <c r="BJ106" s="9">
        <v>287.15232797530501</v>
      </c>
      <c r="BK106" s="9">
        <v>977.04648689681301</v>
      </c>
      <c r="BL106" s="9">
        <v>10</v>
      </c>
      <c r="BM106" s="9">
        <v>279.58933717418</v>
      </c>
    </row>
    <row r="107" spans="1:65" x14ac:dyDescent="0.55000000000000004">
      <c r="A107">
        <v>97.696995832286603</v>
      </c>
      <c r="B107" s="9">
        <v>297243.76629753999</v>
      </c>
      <c r="C107" s="9">
        <v>91393.208764875904</v>
      </c>
      <c r="D107" s="9">
        <v>1153.4967362991699</v>
      </c>
      <c r="E107" s="9">
        <v>10</v>
      </c>
      <c r="F107" s="9">
        <v>9705.9249763719399</v>
      </c>
      <c r="G107" s="9">
        <v>626.89324438806602</v>
      </c>
      <c r="H107" s="9">
        <v>135.10135962532701</v>
      </c>
      <c r="I107" s="9">
        <v>493.51943602362599</v>
      </c>
      <c r="J107" s="9">
        <v>1934.4605909653801</v>
      </c>
      <c r="K107" s="9">
        <v>629.67284089383998</v>
      </c>
      <c r="L107" s="9">
        <v>189.789912977874</v>
      </c>
      <c r="M107" s="9">
        <v>759.87704981049001</v>
      </c>
      <c r="N107" s="9">
        <v>50.979804837956799</v>
      </c>
      <c r="O107" s="9">
        <v>204.40023083419101</v>
      </c>
      <c r="P107" s="9">
        <v>576.45091025689396</v>
      </c>
      <c r="Q107" s="9">
        <v>182.36281959344899</v>
      </c>
      <c r="R107" s="9">
        <v>1801.9236004777499</v>
      </c>
      <c r="S107" s="9">
        <v>160.46876927448201</v>
      </c>
      <c r="T107" s="9">
        <v>1055.30782654616</v>
      </c>
      <c r="U107" s="9">
        <v>14.9925469172411</v>
      </c>
      <c r="V107" s="9">
        <v>10</v>
      </c>
      <c r="W107" s="9">
        <v>2032.0943498807601</v>
      </c>
      <c r="X107" s="9">
        <v>555.72879488741705</v>
      </c>
      <c r="Y107" s="9">
        <v>1908.59746382658</v>
      </c>
      <c r="Z107" s="9">
        <v>177.47482173084899</v>
      </c>
      <c r="AA107" s="9">
        <v>10</v>
      </c>
      <c r="AB107" s="9">
        <v>10</v>
      </c>
      <c r="AC107" s="9">
        <v>1702.85200143874</v>
      </c>
      <c r="AD107" s="9">
        <v>149.699664141152</v>
      </c>
      <c r="AE107" s="9">
        <v>10</v>
      </c>
      <c r="AF107" s="9">
        <v>10</v>
      </c>
      <c r="AG107" s="9">
        <v>332.24130690065402</v>
      </c>
      <c r="AH107" s="9">
        <v>1555.74369643355</v>
      </c>
      <c r="AI107" s="9">
        <v>321.48081650644298</v>
      </c>
      <c r="AJ107" s="9">
        <v>10</v>
      </c>
      <c r="AK107" s="9">
        <v>1593.8228390479801</v>
      </c>
      <c r="AL107" s="9">
        <v>10</v>
      </c>
      <c r="AM107" s="9">
        <v>2716.3050018894601</v>
      </c>
      <c r="AN107" s="9">
        <v>235.24762639762901</v>
      </c>
      <c r="AO107" s="9">
        <v>1270.6872135440301</v>
      </c>
      <c r="AP107" s="9">
        <v>170.178370768978</v>
      </c>
      <c r="AQ107" s="9">
        <v>1399.96241329892</v>
      </c>
      <c r="AR107" s="9">
        <v>1479.8121285560701</v>
      </c>
      <c r="AS107" s="9">
        <v>830.12458264828001</v>
      </c>
      <c r="AT107" s="9">
        <v>464.57419815050099</v>
      </c>
      <c r="AU107" s="9">
        <v>1724.6479677545301</v>
      </c>
      <c r="AV107" s="9">
        <v>52.278613150806599</v>
      </c>
      <c r="AW107" s="9">
        <v>668.61658262149297</v>
      </c>
      <c r="AX107" s="9">
        <v>460.446031005446</v>
      </c>
      <c r="AY107" s="9">
        <v>53.299979110472599</v>
      </c>
      <c r="AZ107" s="9">
        <v>10</v>
      </c>
      <c r="BA107" s="9">
        <v>12.9547107009904</v>
      </c>
      <c r="BB107" s="9">
        <v>202.708576434848</v>
      </c>
      <c r="BC107" s="9">
        <v>24.323484319262999</v>
      </c>
      <c r="BD107" s="9">
        <v>310.79844998581501</v>
      </c>
      <c r="BE107" s="9">
        <v>375.358431645179</v>
      </c>
      <c r="BF107" s="9">
        <v>2028.91326722996</v>
      </c>
      <c r="BG107" s="9">
        <v>10</v>
      </c>
      <c r="BH107" s="9">
        <v>194.043443418061</v>
      </c>
      <c r="BI107" s="9">
        <v>762.84632009484199</v>
      </c>
      <c r="BJ107" s="9">
        <v>287.15228144658198</v>
      </c>
      <c r="BK107" s="9">
        <v>977.04621508093305</v>
      </c>
      <c r="BL107" s="9">
        <v>10</v>
      </c>
      <c r="BM107" s="9">
        <v>279.589332181776</v>
      </c>
    </row>
    <row r="108" spans="1:65" x14ac:dyDescent="0.55000000000000004">
      <c r="A108">
        <v>97.696995832286603</v>
      </c>
      <c r="B108" s="9">
        <v>297243.76899549499</v>
      </c>
      <c r="C108" s="9">
        <v>91393.210348598106</v>
      </c>
      <c r="D108" s="9">
        <v>1153.4967308052401</v>
      </c>
      <c r="E108" s="9">
        <v>10</v>
      </c>
      <c r="F108" s="9">
        <v>9705.9241640307791</v>
      </c>
      <c r="G108" s="9">
        <v>626.89326989784695</v>
      </c>
      <c r="H108" s="9">
        <v>135.101342399977</v>
      </c>
      <c r="I108" s="9">
        <v>493.51937554623402</v>
      </c>
      <c r="J108" s="9">
        <v>1934.4605760792799</v>
      </c>
      <c r="K108" s="9">
        <v>629.67283074933505</v>
      </c>
      <c r="L108" s="9">
        <v>189.789949582806</v>
      </c>
      <c r="M108" s="9">
        <v>759.87714689003599</v>
      </c>
      <c r="N108" s="9">
        <v>50.9798208063347</v>
      </c>
      <c r="O108" s="9">
        <v>204.400193909135</v>
      </c>
      <c r="P108" s="9">
        <v>576.45094644465598</v>
      </c>
      <c r="Q108" s="9">
        <v>182.36266086778599</v>
      </c>
      <c r="R108" s="9">
        <v>1801.9235789382799</v>
      </c>
      <c r="S108" s="9">
        <v>160.468754370395</v>
      </c>
      <c r="T108" s="9">
        <v>323.56395246703198</v>
      </c>
      <c r="U108" s="9">
        <v>258.262562723158</v>
      </c>
      <c r="V108" s="9">
        <v>10</v>
      </c>
      <c r="W108" s="9">
        <v>2032.09432547799</v>
      </c>
      <c r="X108" s="9">
        <v>1422.15758334465</v>
      </c>
      <c r="Y108" s="9">
        <v>1042.1697813056801</v>
      </c>
      <c r="Z108" s="9">
        <v>177.474887436496</v>
      </c>
      <c r="AA108" s="9">
        <v>10</v>
      </c>
      <c r="AB108" s="9">
        <v>10</v>
      </c>
      <c r="AC108" s="9">
        <v>1702.850563194</v>
      </c>
      <c r="AD108" s="9">
        <v>15.01599625319</v>
      </c>
      <c r="AE108" s="9">
        <v>633.15753413711002</v>
      </c>
      <c r="AF108" s="9">
        <v>10</v>
      </c>
      <c r="AG108" s="9">
        <v>332.24139870409101</v>
      </c>
      <c r="AH108" s="9">
        <v>1555.7437095846001</v>
      </c>
      <c r="AI108" s="9">
        <v>321.48083612294801</v>
      </c>
      <c r="AJ108" s="9">
        <v>10</v>
      </c>
      <c r="AK108" s="9">
        <v>1593.8229482301099</v>
      </c>
      <c r="AL108" s="9">
        <v>10</v>
      </c>
      <c r="AM108" s="9">
        <v>2716.3051284086</v>
      </c>
      <c r="AN108" s="9">
        <v>235.247566465662</v>
      </c>
      <c r="AO108" s="9">
        <v>1270.68724514173</v>
      </c>
      <c r="AP108" s="9">
        <v>170.17838676321901</v>
      </c>
      <c r="AQ108" s="9">
        <v>1399.96238725749</v>
      </c>
      <c r="AR108" s="9">
        <v>1479.81206953623</v>
      </c>
      <c r="AS108" s="9">
        <v>830.12464147892001</v>
      </c>
      <c r="AT108" s="9">
        <v>464.57418729674902</v>
      </c>
      <c r="AU108" s="9">
        <v>1724.6479913161199</v>
      </c>
      <c r="AV108" s="9">
        <v>52.278605028676402</v>
      </c>
      <c r="AW108" s="9">
        <v>668.61668274218096</v>
      </c>
      <c r="AX108" s="9">
        <v>460.44598254681102</v>
      </c>
      <c r="AY108" s="9">
        <v>53.300010719428201</v>
      </c>
      <c r="AZ108" s="9">
        <v>10</v>
      </c>
      <c r="BA108" s="9">
        <v>12.9547038158557</v>
      </c>
      <c r="BB108" s="9">
        <v>202.70859091042601</v>
      </c>
      <c r="BC108" s="9">
        <v>24.323486211388001</v>
      </c>
      <c r="BD108" s="9">
        <v>310.798417689129</v>
      </c>
      <c r="BE108" s="9">
        <v>375.35842213946898</v>
      </c>
      <c r="BF108" s="9">
        <v>2028.91340400735</v>
      </c>
      <c r="BG108" s="9">
        <v>10</v>
      </c>
      <c r="BH108" s="9">
        <v>194.04340883949999</v>
      </c>
      <c r="BI108" s="9">
        <v>762.84636833401498</v>
      </c>
      <c r="BJ108" s="9">
        <v>287.15233618018101</v>
      </c>
      <c r="BK108" s="9">
        <v>977.04648423837102</v>
      </c>
      <c r="BL108" s="9">
        <v>10</v>
      </c>
      <c r="BM108" s="9">
        <v>279.58933684423403</v>
      </c>
    </row>
    <row r="109" spans="1:65" x14ac:dyDescent="0.55000000000000004">
      <c r="A109">
        <v>97.696995832286603</v>
      </c>
      <c r="B109" s="9">
        <v>297243.76638188498</v>
      </c>
      <c r="C109" s="9">
        <v>91393.209154333206</v>
      </c>
      <c r="D109" s="9">
        <v>1153.49671441954</v>
      </c>
      <c r="E109" s="9">
        <v>10</v>
      </c>
      <c r="F109" s="9">
        <v>9705.9239577845401</v>
      </c>
      <c r="G109" s="9">
        <v>626.89326613899198</v>
      </c>
      <c r="H109" s="9">
        <v>135.10134459037999</v>
      </c>
      <c r="I109" s="9">
        <v>493.51941176940397</v>
      </c>
      <c r="J109" s="9">
        <v>1934.4606179688401</v>
      </c>
      <c r="K109" s="9">
        <v>629.67280164482895</v>
      </c>
      <c r="L109" s="9">
        <v>189.78994664589399</v>
      </c>
      <c r="M109" s="9">
        <v>759.87717229598502</v>
      </c>
      <c r="N109" s="9">
        <v>50.979832243679802</v>
      </c>
      <c r="O109" s="9">
        <v>204.400179577507</v>
      </c>
      <c r="P109" s="9">
        <v>576.45094389137205</v>
      </c>
      <c r="Q109" s="9">
        <v>182.36268229755399</v>
      </c>
      <c r="R109" s="9">
        <v>1801.92358160801</v>
      </c>
      <c r="S109" s="9">
        <v>160.46875494212301</v>
      </c>
      <c r="T109" s="9">
        <v>1199.2112474312801</v>
      </c>
      <c r="U109" s="9">
        <v>10.7887751508728</v>
      </c>
      <c r="V109" s="9">
        <v>10</v>
      </c>
      <c r="W109" s="9">
        <v>2032.09431455444</v>
      </c>
      <c r="X109" s="9">
        <v>551.52510311954597</v>
      </c>
      <c r="Y109" s="9">
        <v>1912.80136879629</v>
      </c>
      <c r="Z109" s="9">
        <v>177.47492610082699</v>
      </c>
      <c r="AA109" s="9">
        <v>10</v>
      </c>
      <c r="AB109" s="9">
        <v>10</v>
      </c>
      <c r="AC109" s="9">
        <v>1702.8520295112801</v>
      </c>
      <c r="AD109" s="9">
        <v>10</v>
      </c>
      <c r="AE109" s="9">
        <v>10</v>
      </c>
      <c r="AF109" s="9">
        <v>10</v>
      </c>
      <c r="AG109" s="9">
        <v>332.24106156301002</v>
      </c>
      <c r="AH109" s="9">
        <v>1555.743905025</v>
      </c>
      <c r="AI109" s="9">
        <v>321.480831350887</v>
      </c>
      <c r="AJ109" s="9">
        <v>10</v>
      </c>
      <c r="AK109" s="9">
        <v>1593.82299595687</v>
      </c>
      <c r="AL109" s="9">
        <v>10</v>
      </c>
      <c r="AM109" s="9">
        <v>2716.3050466486002</v>
      </c>
      <c r="AN109" s="9">
        <v>235.24756212037099</v>
      </c>
      <c r="AO109" s="9">
        <v>1270.6872592084001</v>
      </c>
      <c r="AP109" s="9">
        <v>170.178389136839</v>
      </c>
      <c r="AQ109" s="9">
        <v>1399.9625744591899</v>
      </c>
      <c r="AR109" s="9">
        <v>1479.8121801202501</v>
      </c>
      <c r="AS109" s="9">
        <v>830.12462216558504</v>
      </c>
      <c r="AT109" s="9">
        <v>464.57418549299399</v>
      </c>
      <c r="AU109" s="9">
        <v>1724.6479337609901</v>
      </c>
      <c r="AV109" s="9">
        <v>52.278562170613597</v>
      </c>
      <c r="AW109" s="9">
        <v>668.61666021643805</v>
      </c>
      <c r="AX109" s="9">
        <v>460.44599482011301</v>
      </c>
      <c r="AY109" s="9">
        <v>53.300017867559802</v>
      </c>
      <c r="AZ109" s="9">
        <v>10</v>
      </c>
      <c r="BA109" s="9">
        <v>12.954708238006701</v>
      </c>
      <c r="BB109" s="9">
        <v>202.70861303537299</v>
      </c>
      <c r="BC109" s="9">
        <v>24.3234864926327</v>
      </c>
      <c r="BD109" s="9">
        <v>310.79834496048699</v>
      </c>
      <c r="BE109" s="9">
        <v>375.358431312969</v>
      </c>
      <c r="BF109" s="9">
        <v>2028.9133260721801</v>
      </c>
      <c r="BG109" s="9">
        <v>10</v>
      </c>
      <c r="BH109" s="9">
        <v>194.043381146212</v>
      </c>
      <c r="BI109" s="9">
        <v>762.84635431205095</v>
      </c>
      <c r="BJ109" s="9">
        <v>287.15231743379098</v>
      </c>
      <c r="BK109" s="9">
        <v>977.04639772251903</v>
      </c>
      <c r="BL109" s="9">
        <v>10</v>
      </c>
      <c r="BM109" s="9">
        <v>279.589330006632</v>
      </c>
    </row>
    <row r="110" spans="1:65" x14ac:dyDescent="0.55000000000000004">
      <c r="A110">
        <v>97.696995832286603</v>
      </c>
      <c r="B110" s="9">
        <v>297243.763260665</v>
      </c>
      <c r="C110" s="9">
        <v>91393.209667109899</v>
      </c>
      <c r="D110" s="9">
        <v>1153.49671391128</v>
      </c>
      <c r="E110" s="9">
        <v>10</v>
      </c>
      <c r="F110" s="9">
        <v>9705.9241197744705</v>
      </c>
      <c r="G110" s="9">
        <v>626.89328802094599</v>
      </c>
      <c r="H110" s="9">
        <v>135.10133689409099</v>
      </c>
      <c r="I110" s="9">
        <v>493.51940693778897</v>
      </c>
      <c r="J110" s="9">
        <v>1934.4605589114699</v>
      </c>
      <c r="K110" s="9">
        <v>629.67285813464696</v>
      </c>
      <c r="L110" s="9">
        <v>189.789933077065</v>
      </c>
      <c r="M110" s="9">
        <v>759.87717226001405</v>
      </c>
      <c r="N110" s="9">
        <v>50.979815769625397</v>
      </c>
      <c r="O110" s="9">
        <v>204.40020861561101</v>
      </c>
      <c r="P110" s="9">
        <v>576.45094905725898</v>
      </c>
      <c r="Q110" s="9">
        <v>182.36281527144001</v>
      </c>
      <c r="R110" s="9">
        <v>1801.9235662972901</v>
      </c>
      <c r="S110" s="9">
        <v>160.46875687233</v>
      </c>
      <c r="T110" s="9">
        <v>110.46337947368499</v>
      </c>
      <c r="U110" s="9">
        <v>44.5418721259731</v>
      </c>
      <c r="V110" s="9">
        <v>10</v>
      </c>
      <c r="W110" s="9">
        <v>2032.0943491303401</v>
      </c>
      <c r="X110" s="9">
        <v>1071.3102425685299</v>
      </c>
      <c r="Y110" s="9">
        <v>1393.01509557344</v>
      </c>
      <c r="Z110" s="9">
        <v>177.47489652008201</v>
      </c>
      <c r="AA110" s="9">
        <v>10</v>
      </c>
      <c r="AB110" s="9">
        <v>496.033163168454</v>
      </c>
      <c r="AC110" s="9">
        <v>1702.8527211804401</v>
      </c>
      <c r="AD110" s="9">
        <v>578.96161788005702</v>
      </c>
      <c r="AE110" s="9">
        <v>10</v>
      </c>
      <c r="AF110" s="9">
        <v>10</v>
      </c>
      <c r="AG110" s="9">
        <v>332.24121158158999</v>
      </c>
      <c r="AH110" s="9">
        <v>1555.74370426156</v>
      </c>
      <c r="AI110" s="9">
        <v>321.48084387748298</v>
      </c>
      <c r="AJ110" s="9">
        <v>10</v>
      </c>
      <c r="AK110" s="9">
        <v>1593.8228799166</v>
      </c>
      <c r="AL110" s="9">
        <v>10</v>
      </c>
      <c r="AM110" s="9">
        <v>2716.3049934721798</v>
      </c>
      <c r="AN110" s="9">
        <v>235.247571792152</v>
      </c>
      <c r="AO110" s="9">
        <v>1270.6872874599701</v>
      </c>
      <c r="AP110" s="9">
        <v>170.17839693933399</v>
      </c>
      <c r="AQ110" s="9">
        <v>1399.9622591411701</v>
      </c>
      <c r="AR110" s="9">
        <v>1479.81203404454</v>
      </c>
      <c r="AS110" s="9">
        <v>830.12463508054998</v>
      </c>
      <c r="AT110" s="9">
        <v>464.574176132905</v>
      </c>
      <c r="AU110" s="9">
        <v>1724.6479344218101</v>
      </c>
      <c r="AV110" s="9">
        <v>52.278592553185099</v>
      </c>
      <c r="AW110" s="9">
        <v>668.61659524008701</v>
      </c>
      <c r="AX110" s="9">
        <v>460.44600112854698</v>
      </c>
      <c r="AY110" s="9">
        <v>53.300009687819497</v>
      </c>
      <c r="AZ110" s="9">
        <v>10</v>
      </c>
      <c r="BA110" s="9">
        <v>12.954704917398001</v>
      </c>
      <c r="BB110" s="9">
        <v>202.70861022696801</v>
      </c>
      <c r="BC110" s="9">
        <v>24.323487906070799</v>
      </c>
      <c r="BD110" s="9">
        <v>310.79842260816298</v>
      </c>
      <c r="BE110" s="9">
        <v>375.35840455307499</v>
      </c>
      <c r="BF110" s="9">
        <v>2028.91333417134</v>
      </c>
      <c r="BG110" s="9">
        <v>10</v>
      </c>
      <c r="BH110" s="9">
        <v>194.04342221251</v>
      </c>
      <c r="BI110" s="9">
        <v>762.84637418981799</v>
      </c>
      <c r="BJ110" s="9">
        <v>287.15232240702102</v>
      </c>
      <c r="BK110" s="9">
        <v>977.04652671343297</v>
      </c>
      <c r="BL110" s="9">
        <v>10</v>
      </c>
      <c r="BM110" s="9">
        <v>279.58933281010201</v>
      </c>
    </row>
    <row r="111" spans="1:65" x14ac:dyDescent="0.55000000000000004">
      <c r="A111">
        <v>97.696995832286603</v>
      </c>
      <c r="B111" s="9">
        <v>297243.76346315502</v>
      </c>
      <c r="C111" s="9">
        <v>91393.208899966601</v>
      </c>
      <c r="D111" s="9">
        <v>1153.4967239151499</v>
      </c>
      <c r="E111" s="9">
        <v>10</v>
      </c>
      <c r="F111" s="9">
        <v>9705.9236100132803</v>
      </c>
      <c r="G111" s="9">
        <v>626.89330430183202</v>
      </c>
      <c r="H111" s="9">
        <v>135.101343161453</v>
      </c>
      <c r="I111" s="9">
        <v>493.51938996779899</v>
      </c>
      <c r="J111" s="9">
        <v>1934.4605374156099</v>
      </c>
      <c r="K111" s="9">
        <v>629.67283566055301</v>
      </c>
      <c r="L111" s="9">
        <v>189.78994465371699</v>
      </c>
      <c r="M111" s="9">
        <v>759.87718063089301</v>
      </c>
      <c r="N111" s="9">
        <v>50.9798250361209</v>
      </c>
      <c r="O111" s="9">
        <v>204.40017468264799</v>
      </c>
      <c r="P111" s="9">
        <v>576.45096577761694</v>
      </c>
      <c r="Q111" s="9">
        <v>182.36269086532101</v>
      </c>
      <c r="R111" s="9">
        <v>1801.9236234867799</v>
      </c>
      <c r="S111" s="9">
        <v>160.46875417176699</v>
      </c>
      <c r="T111" s="9">
        <v>1199.99625964847</v>
      </c>
      <c r="U111" s="9">
        <v>10.0037437646196</v>
      </c>
      <c r="V111" s="9">
        <v>10</v>
      </c>
      <c r="W111" s="9">
        <v>2032.09436173872</v>
      </c>
      <c r="X111" s="9">
        <v>550.74048923885402</v>
      </c>
      <c r="Y111" s="9">
        <v>1913.5863342772</v>
      </c>
      <c r="Z111" s="9">
        <v>177.47486995967</v>
      </c>
      <c r="AA111" s="9">
        <v>10</v>
      </c>
      <c r="AB111" s="9">
        <v>10</v>
      </c>
      <c r="AC111" s="9">
        <v>1702.851603419</v>
      </c>
      <c r="AD111" s="9">
        <v>10</v>
      </c>
      <c r="AE111" s="9">
        <v>10</v>
      </c>
      <c r="AF111" s="9">
        <v>10</v>
      </c>
      <c r="AG111" s="9">
        <v>332.24124626571302</v>
      </c>
      <c r="AH111" s="9">
        <v>1555.7437555689901</v>
      </c>
      <c r="AI111" s="9">
        <v>321.48085226483801</v>
      </c>
      <c r="AJ111" s="9">
        <v>10</v>
      </c>
      <c r="AK111" s="9">
        <v>1593.82294140061</v>
      </c>
      <c r="AL111" s="9">
        <v>10</v>
      </c>
      <c r="AM111" s="9">
        <v>2716.3051301331798</v>
      </c>
      <c r="AN111" s="9">
        <v>235.247542397122</v>
      </c>
      <c r="AO111" s="9">
        <v>1270.68730665152</v>
      </c>
      <c r="AP111" s="9">
        <v>170.17839358272701</v>
      </c>
      <c r="AQ111" s="9">
        <v>1399.9623710272101</v>
      </c>
      <c r="AR111" s="9">
        <v>1479.8121014731701</v>
      </c>
      <c r="AS111" s="9">
        <v>830.12466206155398</v>
      </c>
      <c r="AT111" s="9">
        <v>464.57417817311102</v>
      </c>
      <c r="AU111" s="9">
        <v>1724.6480830140199</v>
      </c>
      <c r="AV111" s="9">
        <v>52.278558647996903</v>
      </c>
      <c r="AW111" s="9">
        <v>668.61668776221597</v>
      </c>
      <c r="AX111" s="9">
        <v>460.44600679267103</v>
      </c>
      <c r="AY111" s="9">
        <v>53.299997141825202</v>
      </c>
      <c r="AZ111" s="9">
        <v>10</v>
      </c>
      <c r="BA111" s="9">
        <v>12.9547105573332</v>
      </c>
      <c r="BB111" s="9">
        <v>202.70860342235599</v>
      </c>
      <c r="BC111" s="9">
        <v>24.3234820594922</v>
      </c>
      <c r="BD111" s="9">
        <v>310.79842108730901</v>
      </c>
      <c r="BE111" s="9">
        <v>375.35844583952399</v>
      </c>
      <c r="BF111" s="9">
        <v>2028.9134075332099</v>
      </c>
      <c r="BG111" s="9">
        <v>10</v>
      </c>
      <c r="BH111" s="9">
        <v>194.04337265404499</v>
      </c>
      <c r="BI111" s="9">
        <v>762.84640774861305</v>
      </c>
      <c r="BJ111" s="9">
        <v>287.15231743281697</v>
      </c>
      <c r="BK111" s="9">
        <v>977.04640589779399</v>
      </c>
      <c r="BL111" s="9">
        <v>10</v>
      </c>
      <c r="BM111" s="9">
        <v>279.58934648514798</v>
      </c>
    </row>
    <row r="112" spans="1:65" x14ac:dyDescent="0.55000000000000004">
      <c r="A112">
        <v>97.696995832286603</v>
      </c>
      <c r="B112" s="9">
        <v>297243.76790658</v>
      </c>
      <c r="C112" s="9">
        <v>91393.212678769298</v>
      </c>
      <c r="D112" s="9">
        <v>1153.49673812691</v>
      </c>
      <c r="E112" s="9">
        <v>10</v>
      </c>
      <c r="F112" s="9">
        <v>9705.9238943651198</v>
      </c>
      <c r="G112" s="9">
        <v>626.89329251582205</v>
      </c>
      <c r="H112" s="9">
        <v>135.10133969907301</v>
      </c>
      <c r="I112" s="9">
        <v>493.51946195455997</v>
      </c>
      <c r="J112" s="9">
        <v>1934.4605877203501</v>
      </c>
      <c r="K112" s="9">
        <v>629.67280767622697</v>
      </c>
      <c r="L112" s="9">
        <v>189.789929605422</v>
      </c>
      <c r="M112" s="9">
        <v>759.877110674307</v>
      </c>
      <c r="N112" s="9">
        <v>50.979821019483097</v>
      </c>
      <c r="O112" s="9">
        <v>204.40017669213901</v>
      </c>
      <c r="P112" s="9">
        <v>576.450974122361</v>
      </c>
      <c r="Q112" s="9">
        <v>182.362798041513</v>
      </c>
      <c r="R112" s="9">
        <v>1801.9236420715199</v>
      </c>
      <c r="S112" s="9">
        <v>160.468750440854</v>
      </c>
      <c r="T112" s="9">
        <v>996.40053688732303</v>
      </c>
      <c r="U112" s="9">
        <v>10.2624063997447</v>
      </c>
      <c r="V112" s="9">
        <v>10</v>
      </c>
      <c r="W112" s="9">
        <v>2032.0943590480399</v>
      </c>
      <c r="X112" s="9">
        <v>754.33657011973401</v>
      </c>
      <c r="Y112" s="9">
        <v>1709.99071528524</v>
      </c>
      <c r="Z112" s="9">
        <v>177.47490820714501</v>
      </c>
      <c r="AA112" s="9">
        <v>10</v>
      </c>
      <c r="AB112" s="9">
        <v>10</v>
      </c>
      <c r="AC112" s="9">
        <v>1702.85124355112</v>
      </c>
      <c r="AD112" s="9">
        <v>10</v>
      </c>
      <c r="AE112" s="9">
        <v>213.33702549025699</v>
      </c>
      <c r="AF112" s="9">
        <v>10</v>
      </c>
      <c r="AG112" s="9">
        <v>332.24140074905603</v>
      </c>
      <c r="AH112" s="9">
        <v>1555.74358960769</v>
      </c>
      <c r="AI112" s="9">
        <v>321.48083500840499</v>
      </c>
      <c r="AJ112" s="9">
        <v>10</v>
      </c>
      <c r="AK112" s="9">
        <v>1593.8229119385001</v>
      </c>
      <c r="AL112" s="9">
        <v>10</v>
      </c>
      <c r="AM112" s="9">
        <v>2716.30521150806</v>
      </c>
      <c r="AN112" s="9">
        <v>235.24752034323299</v>
      </c>
      <c r="AO112" s="9">
        <v>1270.6872699753901</v>
      </c>
      <c r="AP112" s="9">
        <v>170.17838050522701</v>
      </c>
      <c r="AQ112" s="9">
        <v>1399.9624404296901</v>
      </c>
      <c r="AR112" s="9">
        <v>1479.8121129358401</v>
      </c>
      <c r="AS112" s="9">
        <v>830.12465423181698</v>
      </c>
      <c r="AT112" s="9">
        <v>464.57419421647</v>
      </c>
      <c r="AU112" s="9">
        <v>1724.6479077895599</v>
      </c>
      <c r="AV112" s="9">
        <v>52.278562730486101</v>
      </c>
      <c r="AW112" s="9">
        <v>668.61665964910003</v>
      </c>
      <c r="AX112" s="9">
        <v>460.44599636769402</v>
      </c>
      <c r="AY112" s="9">
        <v>53.300019094583099</v>
      </c>
      <c r="AZ112" s="9">
        <v>10</v>
      </c>
      <c r="BA112" s="9">
        <v>12.954705398022</v>
      </c>
      <c r="BB112" s="9">
        <v>202.708599691312</v>
      </c>
      <c r="BC112" s="9">
        <v>24.323486294387799</v>
      </c>
      <c r="BD112" s="9">
        <v>310.79838652350003</v>
      </c>
      <c r="BE112" s="9">
        <v>375.35843745496499</v>
      </c>
      <c r="BF112" s="9">
        <v>2028.9134072813599</v>
      </c>
      <c r="BG112" s="9">
        <v>10</v>
      </c>
      <c r="BH112" s="9">
        <v>194.043371207093</v>
      </c>
      <c r="BI112" s="9">
        <v>762.84636628804105</v>
      </c>
      <c r="BJ112" s="9">
        <v>287.15231637391997</v>
      </c>
      <c r="BK112" s="9">
        <v>977.04640227767698</v>
      </c>
      <c r="BL112" s="9">
        <v>10</v>
      </c>
      <c r="BM112" s="9">
        <v>279.589320559832</v>
      </c>
    </row>
    <row r="113" spans="1:65" x14ac:dyDescent="0.55000000000000004">
      <c r="A113">
        <v>97.696995832286603</v>
      </c>
      <c r="B113" s="9">
        <v>297243.76415244199</v>
      </c>
      <c r="C113" s="9">
        <v>91393.208278391307</v>
      </c>
      <c r="D113" s="9">
        <v>1153.4967387644199</v>
      </c>
      <c r="E113" s="9">
        <v>10</v>
      </c>
      <c r="F113" s="9">
        <v>9705.9241999447095</v>
      </c>
      <c r="G113" s="9">
        <v>626.89322654450302</v>
      </c>
      <c r="H113" s="9">
        <v>135.10135532579201</v>
      </c>
      <c r="I113" s="9">
        <v>493.51940747659802</v>
      </c>
      <c r="J113" s="9">
        <v>1934.46064080217</v>
      </c>
      <c r="K113" s="9">
        <v>629.67280894255998</v>
      </c>
      <c r="L113" s="9">
        <v>189.78991349081801</v>
      </c>
      <c r="M113" s="9">
        <v>759.87703237716198</v>
      </c>
      <c r="N113" s="9">
        <v>50.979828730861499</v>
      </c>
      <c r="O113" s="9">
        <v>204.40023108307199</v>
      </c>
      <c r="P113" s="9">
        <v>576.45088313581505</v>
      </c>
      <c r="Q113" s="9">
        <v>182.36291365656101</v>
      </c>
      <c r="R113" s="9">
        <v>1801.92353340513</v>
      </c>
      <c r="S113" s="9">
        <v>160.46877889927899</v>
      </c>
      <c r="T113" s="9">
        <v>222.48269210295399</v>
      </c>
      <c r="U113" s="9">
        <v>10.0001334441903</v>
      </c>
      <c r="V113" s="9">
        <v>10</v>
      </c>
      <c r="W113" s="9">
        <v>2032.0943334183601</v>
      </c>
      <c r="X113" s="9">
        <v>550.73673878808802</v>
      </c>
      <c r="Y113" s="9">
        <v>1913.58976146227</v>
      </c>
      <c r="Z113" s="9">
        <v>177.47489167686601</v>
      </c>
      <c r="AA113" s="9">
        <v>206.57418167921799</v>
      </c>
      <c r="AB113" s="9">
        <v>10</v>
      </c>
      <c r="AC113" s="9">
        <v>1702.85156941932</v>
      </c>
      <c r="AD113" s="9">
        <v>790.94295909442803</v>
      </c>
      <c r="AE113" s="9">
        <v>10</v>
      </c>
      <c r="AF113" s="9">
        <v>10</v>
      </c>
      <c r="AG113" s="9">
        <v>332.24122630160599</v>
      </c>
      <c r="AH113" s="9">
        <v>1555.7436981967101</v>
      </c>
      <c r="AI113" s="9">
        <v>321.48083356997199</v>
      </c>
      <c r="AJ113" s="9">
        <v>10</v>
      </c>
      <c r="AK113" s="9">
        <v>1593.82273344942</v>
      </c>
      <c r="AL113" s="9">
        <v>10</v>
      </c>
      <c r="AM113" s="9">
        <v>2716.3049874666999</v>
      </c>
      <c r="AN113" s="9">
        <v>235.24761955863201</v>
      </c>
      <c r="AO113" s="9">
        <v>1270.6872355714199</v>
      </c>
      <c r="AP113" s="9">
        <v>170.17836419074001</v>
      </c>
      <c r="AQ113" s="9">
        <v>1399.96230991946</v>
      </c>
      <c r="AR113" s="9">
        <v>1479.8120951041301</v>
      </c>
      <c r="AS113" s="9">
        <v>830.12459646895195</v>
      </c>
      <c r="AT113" s="9">
        <v>464.57415363520897</v>
      </c>
      <c r="AU113" s="9">
        <v>1724.6478577903399</v>
      </c>
      <c r="AV113" s="9">
        <v>52.278596009557198</v>
      </c>
      <c r="AW113" s="9">
        <v>668.61665841876697</v>
      </c>
      <c r="AX113" s="9">
        <v>460.446011223163</v>
      </c>
      <c r="AY113" s="9">
        <v>53.300012577307903</v>
      </c>
      <c r="AZ113" s="9">
        <v>10</v>
      </c>
      <c r="BA113" s="9">
        <v>12.9547101182918</v>
      </c>
      <c r="BB113" s="9">
        <v>202.70858658818599</v>
      </c>
      <c r="BC113" s="9">
        <v>24.3234848595784</v>
      </c>
      <c r="BD113" s="9">
        <v>310.79842535810798</v>
      </c>
      <c r="BE113" s="9">
        <v>375.35842700266102</v>
      </c>
      <c r="BF113" s="9">
        <v>2028.91324322112</v>
      </c>
      <c r="BG113" s="9">
        <v>10</v>
      </c>
      <c r="BH113" s="9">
        <v>194.04342936226601</v>
      </c>
      <c r="BI113" s="9">
        <v>762.84627540604799</v>
      </c>
      <c r="BJ113" s="9">
        <v>287.152309791508</v>
      </c>
      <c r="BK113" s="9">
        <v>977.04628343646698</v>
      </c>
      <c r="BL113" s="9">
        <v>10</v>
      </c>
      <c r="BM113" s="9">
        <v>279.589341224012</v>
      </c>
    </row>
    <row r="114" spans="1:65" x14ac:dyDescent="0.55000000000000004">
      <c r="A114">
        <v>97.696995832286603</v>
      </c>
      <c r="B114" s="9">
        <v>297243.76344446198</v>
      </c>
      <c r="C114" s="9">
        <v>91393.210545840702</v>
      </c>
      <c r="D114" s="9">
        <v>1153.49673879071</v>
      </c>
      <c r="E114" s="9">
        <v>10</v>
      </c>
      <c r="F114" s="9">
        <v>9705.9244521949295</v>
      </c>
      <c r="G114" s="9">
        <v>626.89329442262897</v>
      </c>
      <c r="H114" s="9">
        <v>135.10133857043701</v>
      </c>
      <c r="I114" s="9">
        <v>493.51942933781697</v>
      </c>
      <c r="J114" s="9">
        <v>1934.4605329379201</v>
      </c>
      <c r="K114" s="9">
        <v>629.67283735376498</v>
      </c>
      <c r="L114" s="9">
        <v>189.78993459227399</v>
      </c>
      <c r="M114" s="9">
        <v>759.87716364747496</v>
      </c>
      <c r="N114" s="9">
        <v>50.979816778349097</v>
      </c>
      <c r="O114" s="9">
        <v>204.40019435551901</v>
      </c>
      <c r="P114" s="9">
        <v>576.45094656374101</v>
      </c>
      <c r="Q114" s="9">
        <v>182.362718792935</v>
      </c>
      <c r="R114" s="9">
        <v>1801.9235851455001</v>
      </c>
      <c r="S114" s="9">
        <v>160.468755844616</v>
      </c>
      <c r="T114" s="9">
        <v>1110.7748553427</v>
      </c>
      <c r="U114" s="9">
        <v>10.000011641415799</v>
      </c>
      <c r="V114" s="9">
        <v>10</v>
      </c>
      <c r="W114" s="9">
        <v>2032.0942393309599</v>
      </c>
      <c r="X114" s="9">
        <v>550.73696210513901</v>
      </c>
      <c r="Y114" s="9">
        <v>1913.59000228219</v>
      </c>
      <c r="Z114" s="9">
        <v>177.47490678969601</v>
      </c>
      <c r="AA114" s="9">
        <v>99.225179968104001</v>
      </c>
      <c r="AB114" s="9">
        <v>10</v>
      </c>
      <c r="AC114" s="9">
        <v>1702.8513790176801</v>
      </c>
      <c r="AD114" s="9">
        <v>10</v>
      </c>
      <c r="AE114" s="9">
        <v>10</v>
      </c>
      <c r="AF114" s="9">
        <v>10</v>
      </c>
      <c r="AG114" s="9">
        <v>332.24129505396701</v>
      </c>
      <c r="AH114" s="9">
        <v>1555.7437277163999</v>
      </c>
      <c r="AI114" s="9">
        <v>321.480845287318</v>
      </c>
      <c r="AJ114" s="9">
        <v>10</v>
      </c>
      <c r="AK114" s="9">
        <v>1593.8229020300901</v>
      </c>
      <c r="AL114" s="9">
        <v>10</v>
      </c>
      <c r="AM114" s="9">
        <v>2716.3050742404298</v>
      </c>
      <c r="AN114" s="9">
        <v>235.24757294026</v>
      </c>
      <c r="AO114" s="9">
        <v>1270.6873185136501</v>
      </c>
      <c r="AP114" s="9">
        <v>170.17839721871101</v>
      </c>
      <c r="AQ114" s="9">
        <v>1399.96244708982</v>
      </c>
      <c r="AR114" s="9">
        <v>1479.81211871406</v>
      </c>
      <c r="AS114" s="9">
        <v>830.12467033920404</v>
      </c>
      <c r="AT114" s="9">
        <v>464.57417380803798</v>
      </c>
      <c r="AU114" s="9">
        <v>1724.6480960179299</v>
      </c>
      <c r="AV114" s="9">
        <v>52.278558587756002</v>
      </c>
      <c r="AW114" s="9">
        <v>668.61666019643803</v>
      </c>
      <c r="AX114" s="9">
        <v>460.44598796363601</v>
      </c>
      <c r="AY114" s="9">
        <v>53.3000113751227</v>
      </c>
      <c r="AZ114" s="9">
        <v>10</v>
      </c>
      <c r="BA114" s="9">
        <v>12.9547092184077</v>
      </c>
      <c r="BB114" s="9">
        <v>202.70860926704299</v>
      </c>
      <c r="BC114" s="9">
        <v>24.323485985679199</v>
      </c>
      <c r="BD114" s="9">
        <v>310.798315505988</v>
      </c>
      <c r="BE114" s="9">
        <v>375.35841377191502</v>
      </c>
      <c r="BF114" s="9">
        <v>2028.91330877829</v>
      </c>
      <c r="BG114" s="9">
        <v>10</v>
      </c>
      <c r="BH114" s="9">
        <v>194.043392579102</v>
      </c>
      <c r="BI114" s="9">
        <v>762.84637777507203</v>
      </c>
      <c r="BJ114" s="9">
        <v>287.15231764224001</v>
      </c>
      <c r="BK114" s="9">
        <v>977.04638944727299</v>
      </c>
      <c r="BL114" s="9">
        <v>10</v>
      </c>
      <c r="BM114" s="9">
        <v>279.58933880061198</v>
      </c>
    </row>
    <row r="115" spans="1:65" x14ac:dyDescent="0.55000000000000004">
      <c r="A115">
        <v>97.696995832286603</v>
      </c>
      <c r="B115" s="9">
        <v>297243.770150194</v>
      </c>
      <c r="C115" s="9">
        <v>91393.210022932297</v>
      </c>
      <c r="D115" s="9">
        <v>1153.4967027815201</v>
      </c>
      <c r="E115" s="9">
        <v>10</v>
      </c>
      <c r="F115" s="9">
        <v>9705.9244067688305</v>
      </c>
      <c r="G115" s="9">
        <v>626.89326076689701</v>
      </c>
      <c r="H115" s="9">
        <v>135.101333097527</v>
      </c>
      <c r="I115" s="9">
        <v>493.519404456274</v>
      </c>
      <c r="J115" s="9">
        <v>1934.4605592200101</v>
      </c>
      <c r="K115" s="9">
        <v>629.67280178324597</v>
      </c>
      <c r="L115" s="9">
        <v>189.789944092512</v>
      </c>
      <c r="M115" s="9">
        <v>759.87706122822999</v>
      </c>
      <c r="N115" s="9">
        <v>50.979816883207498</v>
      </c>
      <c r="O115" s="9">
        <v>204.400237826091</v>
      </c>
      <c r="P115" s="9">
        <v>576.45094184961999</v>
      </c>
      <c r="Q115" s="9">
        <v>182.362882132116</v>
      </c>
      <c r="R115" s="9">
        <v>1801.92354647926</v>
      </c>
      <c r="S115" s="9">
        <v>160.46876503140001</v>
      </c>
      <c r="T115" s="9">
        <v>964.94235196371301</v>
      </c>
      <c r="U115" s="9">
        <v>225.783885092003</v>
      </c>
      <c r="V115" s="9">
        <v>10</v>
      </c>
      <c r="W115" s="9">
        <v>2032.09434439303</v>
      </c>
      <c r="X115" s="9">
        <v>766.51957495359204</v>
      </c>
      <c r="Y115" s="9">
        <v>1697.80612196178</v>
      </c>
      <c r="Z115" s="9">
        <v>177.47486801736201</v>
      </c>
      <c r="AA115" s="9">
        <v>29.273806153328799</v>
      </c>
      <c r="AB115" s="9">
        <v>10</v>
      </c>
      <c r="AC115" s="9">
        <v>1702.85215368745</v>
      </c>
      <c r="AD115" s="9">
        <v>10</v>
      </c>
      <c r="AE115" s="9">
        <v>10</v>
      </c>
      <c r="AF115" s="9">
        <v>10</v>
      </c>
      <c r="AG115" s="9">
        <v>332.241366099625</v>
      </c>
      <c r="AH115" s="9">
        <v>1555.7436422855001</v>
      </c>
      <c r="AI115" s="9">
        <v>321.48083349690398</v>
      </c>
      <c r="AJ115" s="9">
        <v>10</v>
      </c>
      <c r="AK115" s="9">
        <v>1593.82285035277</v>
      </c>
      <c r="AL115" s="9">
        <v>10</v>
      </c>
      <c r="AM115" s="9">
        <v>2716.30507898825</v>
      </c>
      <c r="AN115" s="9">
        <v>235.24762331725</v>
      </c>
      <c r="AO115" s="9">
        <v>1270.68722321776</v>
      </c>
      <c r="AP115" s="9">
        <v>170.178383732957</v>
      </c>
      <c r="AQ115" s="9">
        <v>1399.9623914409599</v>
      </c>
      <c r="AR115" s="9">
        <v>1479.8121215234701</v>
      </c>
      <c r="AS115" s="9">
        <v>830.12460900172698</v>
      </c>
      <c r="AT115" s="9">
        <v>464.57410309543599</v>
      </c>
      <c r="AU115" s="9">
        <v>1724.64804564222</v>
      </c>
      <c r="AV115" s="9">
        <v>52.278611653658501</v>
      </c>
      <c r="AW115" s="9">
        <v>668.6165834098</v>
      </c>
      <c r="AX115" s="9">
        <v>460.446032894854</v>
      </c>
      <c r="AY115" s="9">
        <v>53.300005170576</v>
      </c>
      <c r="AZ115" s="9">
        <v>10</v>
      </c>
      <c r="BA115" s="9">
        <v>12.9547080219857</v>
      </c>
      <c r="BB115" s="9">
        <v>202.70857889369799</v>
      </c>
      <c r="BC115" s="9">
        <v>24.323484104085999</v>
      </c>
      <c r="BD115" s="9">
        <v>310.79840601653501</v>
      </c>
      <c r="BE115" s="9">
        <v>375.35842213484102</v>
      </c>
      <c r="BF115" s="9">
        <v>2028.91332575147</v>
      </c>
      <c r="BG115" s="9">
        <v>10</v>
      </c>
      <c r="BH115" s="9">
        <v>194.043450170401</v>
      </c>
      <c r="BI115" s="9">
        <v>762.84636130577496</v>
      </c>
      <c r="BJ115" s="9">
        <v>287.15230302095199</v>
      </c>
      <c r="BK115" s="9">
        <v>977.046457857463</v>
      </c>
      <c r="BL115" s="9">
        <v>10</v>
      </c>
      <c r="BM115" s="9">
        <v>279.58934391132499</v>
      </c>
    </row>
    <row r="116" spans="1:65" x14ac:dyDescent="0.55000000000000004">
      <c r="A116">
        <v>97.696995832286603</v>
      </c>
      <c r="B116" s="9">
        <v>297243.76431421802</v>
      </c>
      <c r="C116" s="9">
        <v>91393.211314968503</v>
      </c>
      <c r="D116" s="9">
        <v>1153.4967142795699</v>
      </c>
      <c r="E116" s="9">
        <v>10</v>
      </c>
      <c r="F116" s="9">
        <v>9705.9239092204898</v>
      </c>
      <c r="G116" s="9">
        <v>626.89326662767098</v>
      </c>
      <c r="H116" s="9">
        <v>135.10133950645999</v>
      </c>
      <c r="I116" s="9">
        <v>493.51943889375798</v>
      </c>
      <c r="J116" s="9">
        <v>1934.4604577708401</v>
      </c>
      <c r="K116" s="9">
        <v>629.67279042069197</v>
      </c>
      <c r="L116" s="9">
        <v>189.789915206252</v>
      </c>
      <c r="M116" s="9">
        <v>759.87711297603698</v>
      </c>
      <c r="N116" s="9">
        <v>50.979803174548998</v>
      </c>
      <c r="O116" s="9">
        <v>204.400223098319</v>
      </c>
      <c r="P116" s="9">
        <v>576.45096136624204</v>
      </c>
      <c r="Q116" s="9">
        <v>182.362694111986</v>
      </c>
      <c r="R116" s="9">
        <v>1801.9235180626299</v>
      </c>
      <c r="S116" s="9">
        <v>160.46876597824999</v>
      </c>
      <c r="T116" s="9">
        <v>1199.9998982972199</v>
      </c>
      <c r="U116" s="9">
        <v>10.0001396969892</v>
      </c>
      <c r="V116" s="9">
        <v>10</v>
      </c>
      <c r="W116" s="9">
        <v>2032.0943083365</v>
      </c>
      <c r="X116" s="9">
        <v>550.73564507724404</v>
      </c>
      <c r="Y116" s="9">
        <v>1913.5900629503501</v>
      </c>
      <c r="Z116" s="9">
        <v>177.47490284575201</v>
      </c>
      <c r="AA116" s="9">
        <v>10</v>
      </c>
      <c r="AB116" s="9">
        <v>10</v>
      </c>
      <c r="AC116" s="9">
        <v>1702.85254148745</v>
      </c>
      <c r="AD116" s="9">
        <v>10</v>
      </c>
      <c r="AE116" s="9">
        <v>10</v>
      </c>
      <c r="AF116" s="9">
        <v>10</v>
      </c>
      <c r="AG116" s="9">
        <v>332.24134520314402</v>
      </c>
      <c r="AH116" s="9">
        <v>1555.7435605364301</v>
      </c>
      <c r="AI116" s="9">
        <v>321.48082746728102</v>
      </c>
      <c r="AJ116" s="9">
        <v>10</v>
      </c>
      <c r="AK116" s="9">
        <v>1593.82288372579</v>
      </c>
      <c r="AL116" s="9">
        <v>10</v>
      </c>
      <c r="AM116" s="9">
        <v>2716.3048875453801</v>
      </c>
      <c r="AN116" s="9">
        <v>235.24760334829401</v>
      </c>
      <c r="AO116" s="9">
        <v>1270.6872484358501</v>
      </c>
      <c r="AP116" s="9">
        <v>170.17839383904499</v>
      </c>
      <c r="AQ116" s="9">
        <v>1399.96256631751</v>
      </c>
      <c r="AR116" s="9">
        <v>1479.8121516809199</v>
      </c>
      <c r="AS116" s="9">
        <v>830.12463642444095</v>
      </c>
      <c r="AT116" s="9">
        <v>464.57417228904598</v>
      </c>
      <c r="AU116" s="9">
        <v>1724.6479801483599</v>
      </c>
      <c r="AV116" s="9">
        <v>52.278578373145798</v>
      </c>
      <c r="AW116" s="9">
        <v>668.616651651908</v>
      </c>
      <c r="AX116" s="9">
        <v>460.44602926047997</v>
      </c>
      <c r="AY116" s="9">
        <v>53.300012987896501</v>
      </c>
      <c r="AZ116" s="9">
        <v>10</v>
      </c>
      <c r="BA116" s="9">
        <v>12.954714554936499</v>
      </c>
      <c r="BB116" s="9">
        <v>202.70860354311299</v>
      </c>
      <c r="BC116" s="9">
        <v>24.323482479153899</v>
      </c>
      <c r="BD116" s="9">
        <v>310.798430234752</v>
      </c>
      <c r="BE116" s="9">
        <v>375.35844946177298</v>
      </c>
      <c r="BF116" s="9">
        <v>2028.91319369338</v>
      </c>
      <c r="BG116" s="9">
        <v>10</v>
      </c>
      <c r="BH116" s="9">
        <v>194.043405270888</v>
      </c>
      <c r="BI116" s="9">
        <v>762.84638770009803</v>
      </c>
      <c r="BJ116" s="9">
        <v>287.15229975334802</v>
      </c>
      <c r="BK116" s="9">
        <v>977.04628519274297</v>
      </c>
      <c r="BL116" s="9">
        <v>10</v>
      </c>
      <c r="BM116" s="9">
        <v>279.58933130224301</v>
      </c>
    </row>
    <row r="117" spans="1:65" x14ac:dyDescent="0.55000000000000004">
      <c r="A117">
        <v>97.696995832286603</v>
      </c>
      <c r="B117" s="9">
        <v>297243.76653302001</v>
      </c>
      <c r="C117" s="9">
        <v>91393.211724637295</v>
      </c>
      <c r="D117" s="9">
        <v>1153.4967103599899</v>
      </c>
      <c r="E117" s="9">
        <v>10</v>
      </c>
      <c r="F117" s="9">
        <v>9705.9236673969808</v>
      </c>
      <c r="G117" s="9">
        <v>626.89321886442599</v>
      </c>
      <c r="H117" s="9">
        <v>135.101357541526</v>
      </c>
      <c r="I117" s="9">
        <v>493.51938490199802</v>
      </c>
      <c r="J117" s="9">
        <v>1934.4605586083901</v>
      </c>
      <c r="K117" s="9">
        <v>629.67282316912701</v>
      </c>
      <c r="L117" s="9">
        <v>189.789915775124</v>
      </c>
      <c r="M117" s="9">
        <v>759.87707803365504</v>
      </c>
      <c r="N117" s="9">
        <v>50.9798295359384</v>
      </c>
      <c r="O117" s="9">
        <v>204.40020430119401</v>
      </c>
      <c r="P117" s="9">
        <v>576.45092389880006</v>
      </c>
      <c r="Q117" s="9">
        <v>182.36273117731301</v>
      </c>
      <c r="R117" s="9">
        <v>1801.92349247978</v>
      </c>
      <c r="S117" s="9">
        <v>160.468774232882</v>
      </c>
      <c r="T117" s="9">
        <v>1162.82889201688</v>
      </c>
      <c r="U117" s="9">
        <v>10.1402229453532</v>
      </c>
      <c r="V117" s="9">
        <v>10</v>
      </c>
      <c r="W117" s="9">
        <v>2032.0943602182299</v>
      </c>
      <c r="X117" s="9">
        <v>554.23321082173004</v>
      </c>
      <c r="Y117" s="9">
        <v>1910.09308853517</v>
      </c>
      <c r="Z117" s="9">
        <v>177.47486970586499</v>
      </c>
      <c r="AA117" s="9">
        <v>10</v>
      </c>
      <c r="AB117" s="9">
        <v>10</v>
      </c>
      <c r="AC117" s="9">
        <v>1702.85182392808</v>
      </c>
      <c r="AD117" s="9">
        <v>43.674219770527301</v>
      </c>
      <c r="AE117" s="9">
        <v>13.3567223537855</v>
      </c>
      <c r="AF117" s="9">
        <v>10</v>
      </c>
      <c r="AG117" s="9">
        <v>332.24123644369502</v>
      </c>
      <c r="AH117" s="9">
        <v>1555.74379839893</v>
      </c>
      <c r="AI117" s="9">
        <v>321.480815771322</v>
      </c>
      <c r="AJ117" s="9">
        <v>10</v>
      </c>
      <c r="AK117" s="9">
        <v>1593.82291407151</v>
      </c>
      <c r="AL117" s="9">
        <v>10</v>
      </c>
      <c r="AM117" s="9">
        <v>2716.30521937704</v>
      </c>
      <c r="AN117" s="9">
        <v>235.24757615179101</v>
      </c>
      <c r="AO117" s="9">
        <v>1270.68719650758</v>
      </c>
      <c r="AP117" s="9">
        <v>170.178377651316</v>
      </c>
      <c r="AQ117" s="9">
        <v>1399.9625163575399</v>
      </c>
      <c r="AR117" s="9">
        <v>1479.8121852812701</v>
      </c>
      <c r="AS117" s="9">
        <v>830.12459670980002</v>
      </c>
      <c r="AT117" s="9">
        <v>464.57414567739301</v>
      </c>
      <c r="AU117" s="9">
        <v>1724.64794288338</v>
      </c>
      <c r="AV117" s="9">
        <v>52.278621396437799</v>
      </c>
      <c r="AW117" s="9">
        <v>668.61663287630404</v>
      </c>
      <c r="AX117" s="9">
        <v>460.44602463301499</v>
      </c>
      <c r="AY117" s="9">
        <v>53.300000515626301</v>
      </c>
      <c r="AZ117" s="9">
        <v>10</v>
      </c>
      <c r="BA117" s="9">
        <v>12.954710513181</v>
      </c>
      <c r="BB117" s="9">
        <v>202.708580208683</v>
      </c>
      <c r="BC117" s="9">
        <v>24.3234864674893</v>
      </c>
      <c r="BD117" s="9">
        <v>310.79845918333098</v>
      </c>
      <c r="BE117" s="9">
        <v>375.35842105083799</v>
      </c>
      <c r="BF117" s="9">
        <v>2028.9134275520601</v>
      </c>
      <c r="BG117" s="9">
        <v>10</v>
      </c>
      <c r="BH117" s="9">
        <v>194.04342756545401</v>
      </c>
      <c r="BI117" s="9">
        <v>762.84630731570701</v>
      </c>
      <c r="BJ117" s="9">
        <v>287.15232800382699</v>
      </c>
      <c r="BK117" s="9">
        <v>977.04640483365199</v>
      </c>
      <c r="BL117" s="9">
        <v>10</v>
      </c>
      <c r="BM117" s="9">
        <v>279.58932979793798</v>
      </c>
    </row>
    <row r="118" spans="1:65" x14ac:dyDescent="0.55000000000000004">
      <c r="A118">
        <v>97.696995832286603</v>
      </c>
      <c r="B118" s="9">
        <v>297243.76670157898</v>
      </c>
      <c r="C118" s="9">
        <v>91393.210695037706</v>
      </c>
      <c r="D118" s="9">
        <v>1153.49673983154</v>
      </c>
      <c r="E118" s="9">
        <v>10</v>
      </c>
      <c r="F118" s="9">
        <v>9705.9240879387908</v>
      </c>
      <c r="G118" s="9">
        <v>626.89324605464901</v>
      </c>
      <c r="H118" s="9">
        <v>135.101324185962</v>
      </c>
      <c r="I118" s="9">
        <v>493.51939818386302</v>
      </c>
      <c r="J118" s="9">
        <v>1934.46055411455</v>
      </c>
      <c r="K118" s="9">
        <v>629.67276900969102</v>
      </c>
      <c r="L118" s="9">
        <v>189.78991886507899</v>
      </c>
      <c r="M118" s="9">
        <v>759.87706003053404</v>
      </c>
      <c r="N118" s="9">
        <v>50.979808621576701</v>
      </c>
      <c r="O118" s="9">
        <v>204.40024251739399</v>
      </c>
      <c r="P118" s="9">
        <v>576.450903638515</v>
      </c>
      <c r="Q118" s="9">
        <v>182.363078160855</v>
      </c>
      <c r="R118" s="9">
        <v>1801.9235510231899</v>
      </c>
      <c r="S118" s="9">
        <v>160.46877128760701</v>
      </c>
      <c r="T118" s="9">
        <v>1151.0738671183899</v>
      </c>
      <c r="U118" s="9">
        <v>10.0209741476621</v>
      </c>
      <c r="V118" s="9">
        <v>10</v>
      </c>
      <c r="W118" s="9">
        <v>2032.0943348164201</v>
      </c>
      <c r="X118" s="9">
        <v>599.66204648455596</v>
      </c>
      <c r="Y118" s="9">
        <v>1864.66377584984</v>
      </c>
      <c r="Z118" s="9">
        <v>177.47490300515199</v>
      </c>
      <c r="AA118" s="9">
        <v>10</v>
      </c>
      <c r="AB118" s="9">
        <v>10</v>
      </c>
      <c r="AC118" s="9">
        <v>1702.85195977126</v>
      </c>
      <c r="AD118" s="9">
        <v>10</v>
      </c>
      <c r="AE118" s="9">
        <v>58.905200406756698</v>
      </c>
      <c r="AF118" s="9">
        <v>10</v>
      </c>
      <c r="AG118" s="9">
        <v>332.24161975201702</v>
      </c>
      <c r="AH118" s="9">
        <v>1555.7433622653</v>
      </c>
      <c r="AI118" s="9">
        <v>321.48083046147502</v>
      </c>
      <c r="AJ118" s="9">
        <v>10</v>
      </c>
      <c r="AK118" s="9">
        <v>1593.8227597622299</v>
      </c>
      <c r="AL118" s="9">
        <v>10</v>
      </c>
      <c r="AM118" s="9">
        <v>2716.3049923929698</v>
      </c>
      <c r="AN118" s="9">
        <v>235.247630553177</v>
      </c>
      <c r="AO118" s="9">
        <v>1270.6872298068199</v>
      </c>
      <c r="AP118" s="9">
        <v>170.17837196007201</v>
      </c>
      <c r="AQ118" s="9">
        <v>1399.9623577380301</v>
      </c>
      <c r="AR118" s="9">
        <v>1479.81208389586</v>
      </c>
      <c r="AS118" s="9">
        <v>830.12461395524895</v>
      </c>
      <c r="AT118" s="9">
        <v>464.57420595508898</v>
      </c>
      <c r="AU118" s="9">
        <v>1724.64789678019</v>
      </c>
      <c r="AV118" s="9">
        <v>52.278569194058903</v>
      </c>
      <c r="AW118" s="9">
        <v>668.616589521214</v>
      </c>
      <c r="AX118" s="9">
        <v>460.44602348080701</v>
      </c>
      <c r="AY118" s="9">
        <v>53.300010065839501</v>
      </c>
      <c r="AZ118" s="9">
        <v>10</v>
      </c>
      <c r="BA118" s="9">
        <v>12.954703610793601</v>
      </c>
      <c r="BB118" s="9">
        <v>202.70859352323799</v>
      </c>
      <c r="BC118" s="9">
        <v>24.323485707918799</v>
      </c>
      <c r="BD118" s="9">
        <v>310.79843417913298</v>
      </c>
      <c r="BE118" s="9">
        <v>375.35845139035803</v>
      </c>
      <c r="BF118" s="9">
        <v>2028.91319702338</v>
      </c>
      <c r="BG118" s="9">
        <v>10</v>
      </c>
      <c r="BH118" s="9">
        <v>194.043449114699</v>
      </c>
      <c r="BI118" s="9">
        <v>762.84632190201603</v>
      </c>
      <c r="BJ118" s="9">
        <v>287.15230439160501</v>
      </c>
      <c r="BK118" s="9">
        <v>977.04625429774796</v>
      </c>
      <c r="BL118" s="9">
        <v>10</v>
      </c>
      <c r="BM118" s="9">
        <v>279.58935083738101</v>
      </c>
    </row>
    <row r="119" spans="1:65" x14ac:dyDescent="0.55000000000000004">
      <c r="A119">
        <v>97.696995832286603</v>
      </c>
      <c r="B119" s="9">
        <v>297243.76426953397</v>
      </c>
      <c r="C119" s="9">
        <v>91393.212263231399</v>
      </c>
      <c r="D119" s="9">
        <v>1153.4967181685199</v>
      </c>
      <c r="E119" s="9">
        <v>10</v>
      </c>
      <c r="F119" s="9">
        <v>9705.9238981665403</v>
      </c>
      <c r="G119" s="9">
        <v>626.89323292012705</v>
      </c>
      <c r="H119" s="9">
        <v>135.10135219659799</v>
      </c>
      <c r="I119" s="9">
        <v>493.51943270017898</v>
      </c>
      <c r="J119" s="9">
        <v>1934.4605221914701</v>
      </c>
      <c r="K119" s="9">
        <v>629.67273186158195</v>
      </c>
      <c r="L119" s="9">
        <v>189.78994257238799</v>
      </c>
      <c r="M119" s="9">
        <v>759.87705395565899</v>
      </c>
      <c r="N119" s="9">
        <v>50.979820041447098</v>
      </c>
      <c r="O119" s="9">
        <v>204.400234011028</v>
      </c>
      <c r="P119" s="9">
        <v>576.450924430638</v>
      </c>
      <c r="Q119" s="9">
        <v>182.36283241078999</v>
      </c>
      <c r="R119" s="9">
        <v>1801.92353344298</v>
      </c>
      <c r="S119" s="9">
        <v>160.46876713004499</v>
      </c>
      <c r="T119" s="9">
        <v>832.82530336740001</v>
      </c>
      <c r="U119" s="9">
        <v>11.728029271136499</v>
      </c>
      <c r="V119" s="9">
        <v>10</v>
      </c>
      <c r="W119" s="9">
        <v>2032.09432832275</v>
      </c>
      <c r="X119" s="9">
        <v>552.46470962549097</v>
      </c>
      <c r="Y119" s="9">
        <v>1911.86205182095</v>
      </c>
      <c r="Z119" s="9">
        <v>177.47490636844901</v>
      </c>
      <c r="AA119" s="9">
        <v>10</v>
      </c>
      <c r="AB119" s="9">
        <v>10</v>
      </c>
      <c r="AC119" s="9">
        <v>1702.85165621846</v>
      </c>
      <c r="AD119" s="9">
        <v>375.44663389997697</v>
      </c>
      <c r="AE119" s="9">
        <v>10</v>
      </c>
      <c r="AF119" s="9">
        <v>10</v>
      </c>
      <c r="AG119" s="9">
        <v>332.24129811346302</v>
      </c>
      <c r="AH119" s="9">
        <v>1555.7436855671201</v>
      </c>
      <c r="AI119" s="9">
        <v>321.480838117313</v>
      </c>
      <c r="AJ119" s="9">
        <v>10</v>
      </c>
      <c r="AK119" s="9">
        <v>1593.8229157657699</v>
      </c>
      <c r="AL119" s="9">
        <v>10</v>
      </c>
      <c r="AM119" s="9">
        <v>2716.3050239536001</v>
      </c>
      <c r="AN119" s="9">
        <v>235.24761922771401</v>
      </c>
      <c r="AO119" s="9">
        <v>1270.6872591732699</v>
      </c>
      <c r="AP119" s="9">
        <v>170.178381988935</v>
      </c>
      <c r="AQ119" s="9">
        <v>1399.9624067285499</v>
      </c>
      <c r="AR119" s="9">
        <v>1479.8121261308199</v>
      </c>
      <c r="AS119" s="9">
        <v>830.12463569954502</v>
      </c>
      <c r="AT119" s="9">
        <v>464.57412071178601</v>
      </c>
      <c r="AU119" s="9">
        <v>1724.6479798884</v>
      </c>
      <c r="AV119" s="9">
        <v>52.278550771244703</v>
      </c>
      <c r="AW119" s="9">
        <v>668.61655281222397</v>
      </c>
      <c r="AX119" s="9">
        <v>460.44602842512103</v>
      </c>
      <c r="AY119" s="9">
        <v>53.300013703425499</v>
      </c>
      <c r="AZ119" s="9">
        <v>10</v>
      </c>
      <c r="BA119" s="9">
        <v>12.954709630979499</v>
      </c>
      <c r="BB119" s="9">
        <v>202.708600612792</v>
      </c>
      <c r="BC119" s="9">
        <v>24.323485277579699</v>
      </c>
      <c r="BD119" s="9">
        <v>310.79842929383102</v>
      </c>
      <c r="BE119" s="9">
        <v>375.35843526148301</v>
      </c>
      <c r="BF119" s="9">
        <v>2028.9132815299299</v>
      </c>
      <c r="BG119" s="9">
        <v>10</v>
      </c>
      <c r="BH119" s="9">
        <v>194.043439354284</v>
      </c>
      <c r="BI119" s="9">
        <v>762.84634483364596</v>
      </c>
      <c r="BJ119" s="9">
        <v>287.15227347061699</v>
      </c>
      <c r="BK119" s="9">
        <v>977.04626628295796</v>
      </c>
      <c r="BL119" s="9">
        <v>10</v>
      </c>
      <c r="BM119" s="9">
        <v>279.58935689934299</v>
      </c>
    </row>
    <row r="120" spans="1:65" x14ac:dyDescent="0.55000000000000004">
      <c r="A120">
        <v>97.696995832286603</v>
      </c>
      <c r="B120" s="9">
        <v>297243.766973575</v>
      </c>
      <c r="C120" s="9">
        <v>91393.209121879903</v>
      </c>
      <c r="D120" s="9">
        <v>1153.49669464873</v>
      </c>
      <c r="E120" s="9">
        <v>10</v>
      </c>
      <c r="F120" s="9">
        <v>9705.9237174446207</v>
      </c>
      <c r="G120" s="9">
        <v>626.89326628074195</v>
      </c>
      <c r="H120" s="9">
        <v>135.101334199984</v>
      </c>
      <c r="I120" s="9">
        <v>493.51936041258199</v>
      </c>
      <c r="J120" s="9">
        <v>1934.4606713379901</v>
      </c>
      <c r="K120" s="9">
        <v>629.67280377732698</v>
      </c>
      <c r="L120" s="9">
        <v>189.78992100676899</v>
      </c>
      <c r="M120" s="9">
        <v>759.877157656539</v>
      </c>
      <c r="N120" s="9">
        <v>50.9798019965517</v>
      </c>
      <c r="O120" s="9">
        <v>204.400198764876</v>
      </c>
      <c r="P120" s="9">
        <v>576.45093960663905</v>
      </c>
      <c r="Q120" s="9">
        <v>182.362854481422</v>
      </c>
      <c r="R120" s="9">
        <v>1801.92360132264</v>
      </c>
      <c r="S120" s="9">
        <v>160.468752325271</v>
      </c>
      <c r="T120" s="9">
        <v>1175.8171141671501</v>
      </c>
      <c r="U120" s="9">
        <v>34.182915851429499</v>
      </c>
      <c r="V120" s="9">
        <v>10</v>
      </c>
      <c r="W120" s="9">
        <v>2032.0943950163501</v>
      </c>
      <c r="X120" s="9">
        <v>574.918728042201</v>
      </c>
      <c r="Y120" s="9">
        <v>1889.4071237475</v>
      </c>
      <c r="Z120" s="9">
        <v>177.47486570364899</v>
      </c>
      <c r="AA120" s="9">
        <v>10</v>
      </c>
      <c r="AB120" s="9">
        <v>10</v>
      </c>
      <c r="AC120" s="9">
        <v>1702.8522606551301</v>
      </c>
      <c r="AD120" s="9">
        <v>10</v>
      </c>
      <c r="AE120" s="9">
        <v>10</v>
      </c>
      <c r="AF120" s="9">
        <v>10</v>
      </c>
      <c r="AG120" s="9">
        <v>332.24155102016198</v>
      </c>
      <c r="AH120" s="9">
        <v>1555.7435137228099</v>
      </c>
      <c r="AI120" s="9">
        <v>321.48084793237098</v>
      </c>
      <c r="AJ120" s="9">
        <v>10</v>
      </c>
      <c r="AK120" s="9">
        <v>1593.82284834303</v>
      </c>
      <c r="AL120" s="9">
        <v>10</v>
      </c>
      <c r="AM120" s="9">
        <v>2716.3052470994098</v>
      </c>
      <c r="AN120" s="9">
        <v>235.24757144274301</v>
      </c>
      <c r="AO120" s="9">
        <v>1270.68728468827</v>
      </c>
      <c r="AP120" s="9">
        <v>170.178388665169</v>
      </c>
      <c r="AQ120" s="9">
        <v>1399.96262894191</v>
      </c>
      <c r="AR120" s="9">
        <v>1479.8122630904199</v>
      </c>
      <c r="AS120" s="9">
        <v>830.12463821521897</v>
      </c>
      <c r="AT120" s="9">
        <v>464.57417343383202</v>
      </c>
      <c r="AU120" s="9">
        <v>1724.64797011308</v>
      </c>
      <c r="AV120" s="9">
        <v>52.278581572514597</v>
      </c>
      <c r="AW120" s="9">
        <v>668.616691398424</v>
      </c>
      <c r="AX120" s="9">
        <v>460.44601506828099</v>
      </c>
      <c r="AY120" s="9">
        <v>53.300000808409699</v>
      </c>
      <c r="AZ120" s="9">
        <v>10</v>
      </c>
      <c r="BA120" s="9">
        <v>12.954707632244199</v>
      </c>
      <c r="BB120" s="9">
        <v>202.70859914561299</v>
      </c>
      <c r="BC120" s="9">
        <v>24.323485474912498</v>
      </c>
      <c r="BD120" s="9">
        <v>310.79842140194199</v>
      </c>
      <c r="BE120" s="9">
        <v>375.35844559930399</v>
      </c>
      <c r="BF120" s="9">
        <v>2028.9134330286499</v>
      </c>
      <c r="BG120" s="9">
        <v>10</v>
      </c>
      <c r="BH120" s="9">
        <v>194.04341260994099</v>
      </c>
      <c r="BI120" s="9">
        <v>762.84632531175203</v>
      </c>
      <c r="BJ120" s="9">
        <v>287.15231777107903</v>
      </c>
      <c r="BK120" s="9">
        <v>977.04647392663196</v>
      </c>
      <c r="BL120" s="9">
        <v>10</v>
      </c>
      <c r="BM120" s="9">
        <v>279.589346181444</v>
      </c>
    </row>
    <row r="121" spans="1:65" x14ac:dyDescent="0.55000000000000004">
      <c r="A121">
        <v>97.696995832286603</v>
      </c>
      <c r="B121" s="9">
        <v>297243.76917606598</v>
      </c>
      <c r="C121" s="9">
        <v>91393.213603021301</v>
      </c>
      <c r="D121" s="9">
        <v>1153.4967049315801</v>
      </c>
      <c r="E121" s="9">
        <v>10</v>
      </c>
      <c r="F121" s="9">
        <v>9705.9244180805908</v>
      </c>
      <c r="G121" s="9">
        <v>626.89328683408405</v>
      </c>
      <c r="H121" s="9">
        <v>135.10134457320501</v>
      </c>
      <c r="I121" s="9">
        <v>493.519358501721</v>
      </c>
      <c r="J121" s="9">
        <v>1934.4606290412601</v>
      </c>
      <c r="K121" s="9">
        <v>629.67279372500195</v>
      </c>
      <c r="L121" s="9">
        <v>189.789914535495</v>
      </c>
      <c r="M121" s="9">
        <v>759.87702800462898</v>
      </c>
      <c r="N121" s="9">
        <v>50.979808797146802</v>
      </c>
      <c r="O121" s="9">
        <v>204.400229738843</v>
      </c>
      <c r="P121" s="9">
        <v>576.45094719920098</v>
      </c>
      <c r="Q121" s="9">
        <v>182.36302696498799</v>
      </c>
      <c r="R121" s="9">
        <v>1801.9236416158701</v>
      </c>
      <c r="S121" s="9">
        <v>160.468766993873</v>
      </c>
      <c r="T121" s="9">
        <v>1199.6390503538701</v>
      </c>
      <c r="U121" s="9">
        <v>10.3609773333629</v>
      </c>
      <c r="V121" s="9">
        <v>10</v>
      </c>
      <c r="W121" s="9">
        <v>2032.0943559846901</v>
      </c>
      <c r="X121" s="9">
        <v>551.09676926354302</v>
      </c>
      <c r="Y121" s="9">
        <v>1913.2291399723399</v>
      </c>
      <c r="Z121" s="9">
        <v>177.474881187579</v>
      </c>
      <c r="AA121" s="9">
        <v>10</v>
      </c>
      <c r="AB121" s="9">
        <v>10</v>
      </c>
      <c r="AC121" s="9">
        <v>1702.85193521932</v>
      </c>
      <c r="AD121" s="9">
        <v>10</v>
      </c>
      <c r="AE121" s="9">
        <v>10</v>
      </c>
      <c r="AF121" s="9">
        <v>10</v>
      </c>
      <c r="AG121" s="9">
        <v>332.24153936511198</v>
      </c>
      <c r="AH121" s="9">
        <v>1555.7435645779599</v>
      </c>
      <c r="AI121" s="9">
        <v>321.48082002550302</v>
      </c>
      <c r="AJ121" s="9">
        <v>10</v>
      </c>
      <c r="AK121" s="9">
        <v>1593.8229235275401</v>
      </c>
      <c r="AL121" s="9">
        <v>10</v>
      </c>
      <c r="AM121" s="9">
        <v>2716.3049499305098</v>
      </c>
      <c r="AN121" s="9">
        <v>235.24760856248099</v>
      </c>
      <c r="AO121" s="9">
        <v>1270.6872403734901</v>
      </c>
      <c r="AP121" s="9">
        <v>170.178376888645</v>
      </c>
      <c r="AQ121" s="9">
        <v>1399.9622910303401</v>
      </c>
      <c r="AR121" s="9">
        <v>1479.8120762317001</v>
      </c>
      <c r="AS121" s="9">
        <v>830.12463713923796</v>
      </c>
      <c r="AT121" s="9">
        <v>464.57411077341402</v>
      </c>
      <c r="AU121" s="9">
        <v>1724.6478709109099</v>
      </c>
      <c r="AV121" s="9">
        <v>52.278599414688401</v>
      </c>
      <c r="AW121" s="9">
        <v>668.61650485133998</v>
      </c>
      <c r="AX121" s="9">
        <v>460.44602246191403</v>
      </c>
      <c r="AY121" s="9">
        <v>53.299999582975801</v>
      </c>
      <c r="AZ121" s="9">
        <v>10</v>
      </c>
      <c r="BA121" s="9">
        <v>12.954714557922699</v>
      </c>
      <c r="BB121" s="9">
        <v>202.70859305359701</v>
      </c>
      <c r="BC121" s="9">
        <v>24.323486211518802</v>
      </c>
      <c r="BD121" s="9">
        <v>310.79849068417701</v>
      </c>
      <c r="BE121" s="9">
        <v>375.35841650102799</v>
      </c>
      <c r="BF121" s="9">
        <v>2028.9132625499301</v>
      </c>
      <c r="BG121" s="9">
        <v>10</v>
      </c>
      <c r="BH121" s="9">
        <v>194.043423292504</v>
      </c>
      <c r="BI121" s="9">
        <v>762.84634457898005</v>
      </c>
      <c r="BJ121" s="9">
        <v>287.15228710891898</v>
      </c>
      <c r="BK121" s="9">
        <v>977.04645171360801</v>
      </c>
      <c r="BL121" s="9">
        <v>10</v>
      </c>
      <c r="BM121" s="9">
        <v>279.58930819705699</v>
      </c>
    </row>
    <row r="122" spans="1:65" x14ac:dyDescent="0.55000000000000004">
      <c r="A122">
        <v>97.696995832286603</v>
      </c>
      <c r="B122" s="9">
        <v>297243.76822118199</v>
      </c>
      <c r="C122" s="9">
        <v>91393.210247369905</v>
      </c>
      <c r="D122" s="9">
        <v>1153.4967429553401</v>
      </c>
      <c r="E122" s="9">
        <v>10</v>
      </c>
      <c r="F122" s="9">
        <v>9705.9243537914608</v>
      </c>
      <c r="G122" s="9">
        <v>626.89327250470706</v>
      </c>
      <c r="H122" s="9">
        <v>135.101337626434</v>
      </c>
      <c r="I122" s="9">
        <v>493.51939410502303</v>
      </c>
      <c r="J122" s="9">
        <v>1934.46055616071</v>
      </c>
      <c r="K122" s="9">
        <v>629.672799211957</v>
      </c>
      <c r="L122" s="9">
        <v>189.789938892989</v>
      </c>
      <c r="M122" s="9">
        <v>759.877037225241</v>
      </c>
      <c r="N122" s="9">
        <v>50.979819000938498</v>
      </c>
      <c r="O122" s="9">
        <v>204.40020841159901</v>
      </c>
      <c r="P122" s="9">
        <v>576.450926468901</v>
      </c>
      <c r="Q122" s="9">
        <v>182.36316129359801</v>
      </c>
      <c r="R122" s="9">
        <v>1801.9235973822999</v>
      </c>
      <c r="S122" s="9">
        <v>160.468757238774</v>
      </c>
      <c r="T122" s="9">
        <v>659.96448749194303</v>
      </c>
      <c r="U122" s="9">
        <v>10.889410147847</v>
      </c>
      <c r="V122" s="9">
        <v>10</v>
      </c>
      <c r="W122" s="9">
        <v>2032.09430971285</v>
      </c>
      <c r="X122" s="9">
        <v>1031.7161696329899</v>
      </c>
      <c r="Y122" s="9">
        <v>1432.6098224407201</v>
      </c>
      <c r="Z122" s="9">
        <v>177.47488455169699</v>
      </c>
      <c r="AA122" s="9">
        <v>69.055312775113507</v>
      </c>
      <c r="AB122" s="9">
        <v>490.09077747889398</v>
      </c>
      <c r="AC122" s="9">
        <v>1702.8518464138001</v>
      </c>
      <c r="AD122" s="9">
        <v>10</v>
      </c>
      <c r="AE122" s="9">
        <v>10</v>
      </c>
      <c r="AF122" s="9">
        <v>10</v>
      </c>
      <c r="AG122" s="9">
        <v>332.24164880102097</v>
      </c>
      <c r="AH122" s="9">
        <v>1555.7434138062299</v>
      </c>
      <c r="AI122" s="9">
        <v>321.48083674662797</v>
      </c>
      <c r="AJ122" s="9">
        <v>10</v>
      </c>
      <c r="AK122" s="9">
        <v>1593.8228686871801</v>
      </c>
      <c r="AL122" s="9">
        <v>10</v>
      </c>
      <c r="AM122" s="9">
        <v>2716.3051054952002</v>
      </c>
      <c r="AN122" s="9">
        <v>235.24757964538401</v>
      </c>
      <c r="AO122" s="9">
        <v>1270.6872503355601</v>
      </c>
      <c r="AP122" s="9">
        <v>170.178371413549</v>
      </c>
      <c r="AQ122" s="9">
        <v>1399.9625020579899</v>
      </c>
      <c r="AR122" s="9">
        <v>1479.81205108156</v>
      </c>
      <c r="AS122" s="9">
        <v>830.12462385936794</v>
      </c>
      <c r="AT122" s="9">
        <v>464.57415639906498</v>
      </c>
      <c r="AU122" s="9">
        <v>1724.6477136016699</v>
      </c>
      <c r="AV122" s="9">
        <v>52.278557828312799</v>
      </c>
      <c r="AW122" s="9">
        <v>668.61666642857801</v>
      </c>
      <c r="AX122" s="9">
        <v>460.44599362341103</v>
      </c>
      <c r="AY122" s="9">
        <v>53.300004946293697</v>
      </c>
      <c r="AZ122" s="9">
        <v>10</v>
      </c>
      <c r="BA122" s="9">
        <v>12.9547166604555</v>
      </c>
      <c r="BB122" s="9">
        <v>202.708607950779</v>
      </c>
      <c r="BC122" s="9">
        <v>24.323483005166999</v>
      </c>
      <c r="BD122" s="9">
        <v>310.79833554198501</v>
      </c>
      <c r="BE122" s="9">
        <v>375.358416490438</v>
      </c>
      <c r="BF122" s="9">
        <v>2028.91337955071</v>
      </c>
      <c r="BG122" s="9">
        <v>10</v>
      </c>
      <c r="BH122" s="9">
        <v>194.043446499395</v>
      </c>
      <c r="BI122" s="9">
        <v>762.84632425746497</v>
      </c>
      <c r="BJ122" s="9">
        <v>287.152295727222</v>
      </c>
      <c r="BK122" s="9">
        <v>977.04632409260705</v>
      </c>
      <c r="BL122" s="9">
        <v>10</v>
      </c>
      <c r="BM122" s="9">
        <v>279.58935377336297</v>
      </c>
    </row>
    <row r="123" spans="1:65" x14ac:dyDescent="0.55000000000000004">
      <c r="A123">
        <v>97.696995832286603</v>
      </c>
      <c r="B123" s="9">
        <v>297243.76713666797</v>
      </c>
      <c r="C123" s="9">
        <v>91393.208166571494</v>
      </c>
      <c r="D123" s="9">
        <v>1153.4966922327801</v>
      </c>
      <c r="E123" s="9">
        <v>10</v>
      </c>
      <c r="F123" s="9">
        <v>9705.9241070897806</v>
      </c>
      <c r="G123" s="9">
        <v>626.89327575248103</v>
      </c>
      <c r="H123" s="9">
        <v>135.10134502025599</v>
      </c>
      <c r="I123" s="9">
        <v>493.51934047292701</v>
      </c>
      <c r="J123" s="9">
        <v>1934.4605814010499</v>
      </c>
      <c r="K123" s="9">
        <v>629.67281237605596</v>
      </c>
      <c r="L123" s="9">
        <v>189.78994142910199</v>
      </c>
      <c r="M123" s="9">
        <v>759.877149147929</v>
      </c>
      <c r="N123" s="9">
        <v>50.979820765800397</v>
      </c>
      <c r="O123" s="9">
        <v>204.400215654878</v>
      </c>
      <c r="P123" s="9">
        <v>576.45094446918995</v>
      </c>
      <c r="Q123" s="9">
        <v>182.36272837575299</v>
      </c>
      <c r="R123" s="9">
        <v>1801.9236148739999</v>
      </c>
      <c r="S123" s="9">
        <v>160.46876479519801</v>
      </c>
      <c r="T123" s="9">
        <v>1057.92145655276</v>
      </c>
      <c r="U123" s="9">
        <v>14.943041394928001</v>
      </c>
      <c r="V123" s="9">
        <v>10</v>
      </c>
      <c r="W123" s="9">
        <v>2032.0943137946599</v>
      </c>
      <c r="X123" s="9">
        <v>555.67934479767098</v>
      </c>
      <c r="Y123" s="9">
        <v>1908.64716407572</v>
      </c>
      <c r="Z123" s="9">
        <v>177.474844687803</v>
      </c>
      <c r="AA123" s="9">
        <v>147.13551319160899</v>
      </c>
      <c r="AB123" s="9">
        <v>10</v>
      </c>
      <c r="AC123" s="9">
        <v>1702.85195729149</v>
      </c>
      <c r="AD123" s="9">
        <v>10</v>
      </c>
      <c r="AE123" s="9">
        <v>10</v>
      </c>
      <c r="AF123" s="9">
        <v>10</v>
      </c>
      <c r="AG123" s="9">
        <v>332.24127687177599</v>
      </c>
      <c r="AH123" s="9">
        <v>1555.74372024386</v>
      </c>
      <c r="AI123" s="9">
        <v>321.48081970171501</v>
      </c>
      <c r="AJ123" s="9">
        <v>10</v>
      </c>
      <c r="AK123" s="9">
        <v>1593.82297539603</v>
      </c>
      <c r="AL123" s="9">
        <v>10</v>
      </c>
      <c r="AM123" s="9">
        <v>2716.3050233686199</v>
      </c>
      <c r="AN123" s="9">
        <v>235.24759451487199</v>
      </c>
      <c r="AO123" s="9">
        <v>1270.68728090838</v>
      </c>
      <c r="AP123" s="9">
        <v>170.17838262485401</v>
      </c>
      <c r="AQ123" s="9">
        <v>1399.9624611111401</v>
      </c>
      <c r="AR123" s="9">
        <v>1479.81216949647</v>
      </c>
      <c r="AS123" s="9">
        <v>830.12465295003506</v>
      </c>
      <c r="AT123" s="9">
        <v>464.574176405446</v>
      </c>
      <c r="AU123" s="9">
        <v>1724.6479048751801</v>
      </c>
      <c r="AV123" s="9">
        <v>52.278618413382901</v>
      </c>
      <c r="AW123" s="9">
        <v>668.61663413149302</v>
      </c>
      <c r="AX123" s="9">
        <v>460.44601336898</v>
      </c>
      <c r="AY123" s="9">
        <v>53.299986752281697</v>
      </c>
      <c r="AZ123" s="9">
        <v>10</v>
      </c>
      <c r="BA123" s="9">
        <v>12.9547075246437</v>
      </c>
      <c r="BB123" s="9">
        <v>202.70857727316599</v>
      </c>
      <c r="BC123" s="9">
        <v>24.3234874757946</v>
      </c>
      <c r="BD123" s="9">
        <v>310.79844621995301</v>
      </c>
      <c r="BE123" s="9">
        <v>375.35844470434199</v>
      </c>
      <c r="BF123" s="9">
        <v>2028.9132899138999</v>
      </c>
      <c r="BG123" s="9">
        <v>10</v>
      </c>
      <c r="BH123" s="9">
        <v>194.04339751406701</v>
      </c>
      <c r="BI123" s="9">
        <v>762.84639428036201</v>
      </c>
      <c r="BJ123" s="9">
        <v>287.15231116037802</v>
      </c>
      <c r="BK123" s="9">
        <v>977.04633883810902</v>
      </c>
      <c r="BL123" s="9">
        <v>10</v>
      </c>
      <c r="BM123" s="9">
        <v>279.589330195419</v>
      </c>
    </row>
    <row r="124" spans="1:65" x14ac:dyDescent="0.55000000000000004">
      <c r="A124">
        <v>97.696995832286603</v>
      </c>
      <c r="B124" s="9">
        <v>297243.76401469298</v>
      </c>
      <c r="C124" s="9">
        <v>91393.207357211402</v>
      </c>
      <c r="D124" s="9">
        <v>1153.49670136908</v>
      </c>
      <c r="E124" s="9">
        <v>10</v>
      </c>
      <c r="F124" s="9">
        <v>9705.9247037472396</v>
      </c>
      <c r="G124" s="9">
        <v>626.89321921015198</v>
      </c>
      <c r="H124" s="9">
        <v>135.10135251508299</v>
      </c>
      <c r="I124" s="9">
        <v>493.519309868704</v>
      </c>
      <c r="J124" s="9">
        <v>1934.4605854822601</v>
      </c>
      <c r="K124" s="9">
        <v>629.67283577161902</v>
      </c>
      <c r="L124" s="9">
        <v>189.789899902781</v>
      </c>
      <c r="M124" s="9">
        <v>759.87704885116</v>
      </c>
      <c r="N124" s="9">
        <v>50.979810680548198</v>
      </c>
      <c r="O124" s="9">
        <v>204.40025189903</v>
      </c>
      <c r="P124" s="9">
        <v>576.45093212864197</v>
      </c>
      <c r="Q124" s="9">
        <v>182.36306209471701</v>
      </c>
      <c r="R124" s="9">
        <v>1801.9235949425399</v>
      </c>
      <c r="S124" s="9">
        <v>160.468777196275</v>
      </c>
      <c r="T124" s="9">
        <v>600.64002621406701</v>
      </c>
      <c r="U124" s="9">
        <v>10.0000977285718</v>
      </c>
      <c r="V124" s="9">
        <v>10</v>
      </c>
      <c r="W124" s="9">
        <v>2032.0943172316299</v>
      </c>
      <c r="X124" s="9">
        <v>550.73658728207499</v>
      </c>
      <c r="Y124" s="9">
        <v>1913.5898735927001</v>
      </c>
      <c r="Z124" s="9">
        <v>177.474877880729</v>
      </c>
      <c r="AA124" s="9">
        <v>10</v>
      </c>
      <c r="AB124" s="9">
        <v>10</v>
      </c>
      <c r="AC124" s="9">
        <v>1702.8515597742801</v>
      </c>
      <c r="AD124" s="9">
        <v>609.35991288965204</v>
      </c>
      <c r="AE124" s="9">
        <v>10</v>
      </c>
      <c r="AF124" s="9">
        <v>10</v>
      </c>
      <c r="AG124" s="9">
        <v>332.24127741458</v>
      </c>
      <c r="AH124" s="9">
        <v>1555.74376773974</v>
      </c>
      <c r="AI124" s="9">
        <v>321.48082586958998</v>
      </c>
      <c r="AJ124" s="9">
        <v>10</v>
      </c>
      <c r="AK124" s="9">
        <v>1593.82282021574</v>
      </c>
      <c r="AL124" s="9">
        <v>10</v>
      </c>
      <c r="AM124" s="9">
        <v>2716.3049975617901</v>
      </c>
      <c r="AN124" s="9">
        <v>235.247655560391</v>
      </c>
      <c r="AO124" s="9">
        <v>1270.6872696174801</v>
      </c>
      <c r="AP124" s="9">
        <v>170.17837212530199</v>
      </c>
      <c r="AQ124" s="9">
        <v>1399.9623404158101</v>
      </c>
      <c r="AR124" s="9">
        <v>1479.81205479545</v>
      </c>
      <c r="AS124" s="9">
        <v>830.12462456866399</v>
      </c>
      <c r="AT124" s="9">
        <v>464.57417528714899</v>
      </c>
      <c r="AU124" s="9">
        <v>1724.64787391612</v>
      </c>
      <c r="AV124" s="9">
        <v>52.278591274303899</v>
      </c>
      <c r="AW124" s="9">
        <v>668.61657475082404</v>
      </c>
      <c r="AX124" s="9">
        <v>460.44603273642002</v>
      </c>
      <c r="AY124" s="9">
        <v>53.300003649477397</v>
      </c>
      <c r="AZ124" s="9">
        <v>10</v>
      </c>
      <c r="BA124" s="9">
        <v>12.954708254835101</v>
      </c>
      <c r="BB124" s="9">
        <v>202.70858731211399</v>
      </c>
      <c r="BC124" s="9">
        <v>24.323484248258101</v>
      </c>
      <c r="BD124" s="9">
        <v>310.79843720628003</v>
      </c>
      <c r="BE124" s="9">
        <v>375.35843914081897</v>
      </c>
      <c r="BF124" s="9">
        <v>2028.9132709058599</v>
      </c>
      <c r="BG124" s="9">
        <v>10</v>
      </c>
      <c r="BH124" s="9">
        <v>194.04345413995401</v>
      </c>
      <c r="BI124" s="9">
        <v>762.84635807254801</v>
      </c>
      <c r="BJ124" s="9">
        <v>287.15230316149098</v>
      </c>
      <c r="BK124" s="9">
        <v>977.046280858454</v>
      </c>
      <c r="BL124" s="9">
        <v>10</v>
      </c>
      <c r="BM124" s="9">
        <v>279.58933704836898</v>
      </c>
    </row>
    <row r="125" spans="1:65" x14ac:dyDescent="0.55000000000000004">
      <c r="A125">
        <v>97.696995832286703</v>
      </c>
      <c r="B125" s="9">
        <v>297243.771392525</v>
      </c>
      <c r="C125" s="9">
        <v>91393.210424831894</v>
      </c>
      <c r="D125" s="9">
        <v>1153.49671418257</v>
      </c>
      <c r="E125" s="9">
        <v>10</v>
      </c>
      <c r="F125" s="9">
        <v>9705.92388623443</v>
      </c>
      <c r="G125" s="9">
        <v>626.89325119887098</v>
      </c>
      <c r="H125" s="9">
        <v>135.101331991189</v>
      </c>
      <c r="I125" s="9">
        <v>493.51942229710602</v>
      </c>
      <c r="J125" s="9">
        <v>1934.46061912248</v>
      </c>
      <c r="K125" s="9">
        <v>629.67277459812397</v>
      </c>
      <c r="L125" s="9">
        <v>189.78995732355801</v>
      </c>
      <c r="M125" s="9">
        <v>759.87715299113904</v>
      </c>
      <c r="N125" s="9">
        <v>50.9798230097622</v>
      </c>
      <c r="O125" s="9">
        <v>204.400174405142</v>
      </c>
      <c r="P125" s="9">
        <v>576.45093245366002</v>
      </c>
      <c r="Q125" s="9">
        <v>182.36282066503099</v>
      </c>
      <c r="R125" s="9">
        <v>1801.92354136628</v>
      </c>
      <c r="S125" s="9">
        <v>160.46875111767</v>
      </c>
      <c r="T125" s="9">
        <v>1185.9371054703799</v>
      </c>
      <c r="U125" s="9">
        <v>24.062935816911899</v>
      </c>
      <c r="V125" s="9">
        <v>10</v>
      </c>
      <c r="W125" s="9">
        <v>2032.0943595623801</v>
      </c>
      <c r="X125" s="9">
        <v>564.79851890553698</v>
      </c>
      <c r="Y125" s="9">
        <v>1899.5271489484101</v>
      </c>
      <c r="Z125" s="9">
        <v>177.47491202876</v>
      </c>
      <c r="AA125" s="9">
        <v>10</v>
      </c>
      <c r="AB125" s="9">
        <v>10</v>
      </c>
      <c r="AC125" s="9">
        <v>1702.8523624301199</v>
      </c>
      <c r="AD125" s="9">
        <v>10</v>
      </c>
      <c r="AE125" s="9">
        <v>10</v>
      </c>
      <c r="AF125" s="9">
        <v>10</v>
      </c>
      <c r="AG125" s="9">
        <v>332.24161957622499</v>
      </c>
      <c r="AH125" s="9">
        <v>1555.7435488968399</v>
      </c>
      <c r="AI125" s="9">
        <v>321.480857030707</v>
      </c>
      <c r="AJ125" s="9">
        <v>10</v>
      </c>
      <c r="AK125" s="9">
        <v>1593.8228447169799</v>
      </c>
      <c r="AL125" s="9">
        <v>10</v>
      </c>
      <c r="AM125" s="9">
        <v>2716.3053247756002</v>
      </c>
      <c r="AN125" s="9">
        <v>235.24754463706401</v>
      </c>
      <c r="AO125" s="9">
        <v>1270.6872615008899</v>
      </c>
      <c r="AP125" s="9">
        <v>170.178376014615</v>
      </c>
      <c r="AQ125" s="9">
        <v>1399.9623083378401</v>
      </c>
      <c r="AR125" s="9">
        <v>1479.81202538968</v>
      </c>
      <c r="AS125" s="9">
        <v>830.12464217228705</v>
      </c>
      <c r="AT125" s="9">
        <v>464.574166817118</v>
      </c>
      <c r="AU125" s="9">
        <v>1724.6479646027401</v>
      </c>
      <c r="AV125" s="9">
        <v>52.2785425352915</v>
      </c>
      <c r="AW125" s="9">
        <v>668.61670469204205</v>
      </c>
      <c r="AX125" s="9">
        <v>460.44600647086901</v>
      </c>
      <c r="AY125" s="9">
        <v>53.300017259642701</v>
      </c>
      <c r="AZ125" s="9">
        <v>10</v>
      </c>
      <c r="BA125" s="9">
        <v>12.954714379286401</v>
      </c>
      <c r="BB125" s="9">
        <v>202.708609458067</v>
      </c>
      <c r="BC125" s="9">
        <v>24.3234839521959</v>
      </c>
      <c r="BD125" s="9">
        <v>310.79841065220199</v>
      </c>
      <c r="BE125" s="9">
        <v>375.35841219656402</v>
      </c>
      <c r="BF125" s="9">
        <v>2028.9135193703901</v>
      </c>
      <c r="BG125" s="9">
        <v>10</v>
      </c>
      <c r="BH125" s="9">
        <v>194.043393471711</v>
      </c>
      <c r="BI125" s="9">
        <v>762.84632250811796</v>
      </c>
      <c r="BJ125" s="9">
        <v>287.15233676348203</v>
      </c>
      <c r="BK125" s="9">
        <v>977.04651103237404</v>
      </c>
      <c r="BL125" s="9">
        <v>10</v>
      </c>
      <c r="BM125" s="9">
        <v>279.58935061834597</v>
      </c>
    </row>
    <row r="126" spans="1:65" x14ac:dyDescent="0.55000000000000004">
      <c r="A126">
        <v>97.696995832286703</v>
      </c>
      <c r="B126" s="9">
        <v>297243.77120105998</v>
      </c>
      <c r="C126" s="9">
        <v>91393.211655818406</v>
      </c>
      <c r="D126" s="9">
        <v>1153.4967093581399</v>
      </c>
      <c r="E126" s="9">
        <v>10</v>
      </c>
      <c r="F126" s="9">
        <v>9705.92388683219</v>
      </c>
      <c r="G126" s="9">
        <v>626.893287700565</v>
      </c>
      <c r="H126" s="9">
        <v>135.101320633949</v>
      </c>
      <c r="I126" s="9">
        <v>493.51942382086401</v>
      </c>
      <c r="J126" s="9">
        <v>1934.4604564476499</v>
      </c>
      <c r="K126" s="9">
        <v>629.67281657473995</v>
      </c>
      <c r="L126" s="9">
        <v>189.789911814671</v>
      </c>
      <c r="M126" s="9">
        <v>759.87710444635104</v>
      </c>
      <c r="N126" s="9">
        <v>50.979819000076198</v>
      </c>
      <c r="O126" s="9">
        <v>204.40017720078001</v>
      </c>
      <c r="P126" s="9">
        <v>576.45095789007905</v>
      </c>
      <c r="Q126" s="9">
        <v>182.362900016379</v>
      </c>
      <c r="R126" s="9">
        <v>1801.9236266835801</v>
      </c>
      <c r="S126" s="9">
        <v>160.46875097187601</v>
      </c>
      <c r="T126" s="9">
        <v>1150.3920555117199</v>
      </c>
      <c r="U126" s="9">
        <v>59.607987469295303</v>
      </c>
      <c r="V126" s="9">
        <v>10</v>
      </c>
      <c r="W126" s="9">
        <v>2032.09436409861</v>
      </c>
      <c r="X126" s="9">
        <v>600.34451898435805</v>
      </c>
      <c r="Y126" s="9">
        <v>1863.9819958650601</v>
      </c>
      <c r="Z126" s="9">
        <v>177.474921275258</v>
      </c>
      <c r="AA126" s="9">
        <v>10</v>
      </c>
      <c r="AB126" s="9">
        <v>10</v>
      </c>
      <c r="AC126" s="9">
        <v>1702.8515434411099</v>
      </c>
      <c r="AD126" s="9">
        <v>10</v>
      </c>
      <c r="AE126" s="9">
        <v>10</v>
      </c>
      <c r="AF126" s="9">
        <v>10</v>
      </c>
      <c r="AG126" s="9">
        <v>332.24156370287301</v>
      </c>
      <c r="AH126" s="9">
        <v>1555.74340862079</v>
      </c>
      <c r="AI126" s="9">
        <v>321.48084616786099</v>
      </c>
      <c r="AJ126" s="9">
        <v>10</v>
      </c>
      <c r="AK126" s="9">
        <v>1593.8228771809299</v>
      </c>
      <c r="AL126" s="9">
        <v>10</v>
      </c>
      <c r="AM126" s="9">
        <v>2716.3050519653402</v>
      </c>
      <c r="AN126" s="9">
        <v>235.24754035233801</v>
      </c>
      <c r="AO126" s="9">
        <v>1270.68729025368</v>
      </c>
      <c r="AP126" s="9">
        <v>170.17839464334099</v>
      </c>
      <c r="AQ126" s="9">
        <v>1399.9624889244999</v>
      </c>
      <c r="AR126" s="9">
        <v>1479.8120623622699</v>
      </c>
      <c r="AS126" s="9">
        <v>830.12468287470801</v>
      </c>
      <c r="AT126" s="9">
        <v>464.57412814012901</v>
      </c>
      <c r="AU126" s="9">
        <v>1724.6478167448699</v>
      </c>
      <c r="AV126" s="9">
        <v>52.278560610768501</v>
      </c>
      <c r="AW126" s="9">
        <v>668.61664001695101</v>
      </c>
      <c r="AX126" s="9">
        <v>460.44601247343502</v>
      </c>
      <c r="AY126" s="9">
        <v>53.300016792052098</v>
      </c>
      <c r="AZ126" s="9">
        <v>10</v>
      </c>
      <c r="BA126" s="9">
        <v>12.9547147322237</v>
      </c>
      <c r="BB126" s="9">
        <v>202.70861785383701</v>
      </c>
      <c r="BC126" s="9">
        <v>24.323482656808501</v>
      </c>
      <c r="BD126" s="9">
        <v>310.79842408654298</v>
      </c>
      <c r="BE126" s="9">
        <v>375.35840479210498</v>
      </c>
      <c r="BF126" s="9">
        <v>2028.91340073727</v>
      </c>
      <c r="BG126" s="9">
        <v>10</v>
      </c>
      <c r="BH126" s="9">
        <v>194.04338059732501</v>
      </c>
      <c r="BI126" s="9">
        <v>762.84636513637497</v>
      </c>
      <c r="BJ126" s="9">
        <v>287.15231420488999</v>
      </c>
      <c r="BK126" s="9">
        <v>977.04652621359503</v>
      </c>
      <c r="BL126" s="9">
        <v>10</v>
      </c>
      <c r="BM126" s="9">
        <v>279.58932449653599</v>
      </c>
    </row>
    <row r="127" spans="1:65" x14ac:dyDescent="0.55000000000000004">
      <c r="A127">
        <v>97.696995832286703</v>
      </c>
      <c r="B127" s="9">
        <v>297243.76710862602</v>
      </c>
      <c r="C127" s="9">
        <v>91393.210999652307</v>
      </c>
      <c r="D127" s="9">
        <v>1153.4967043038</v>
      </c>
      <c r="E127" s="9">
        <v>10</v>
      </c>
      <c r="F127" s="9">
        <v>9705.9237022206598</v>
      </c>
      <c r="G127" s="9">
        <v>626.89327807570101</v>
      </c>
      <c r="H127" s="9">
        <v>135.10134915271701</v>
      </c>
      <c r="I127" s="9">
        <v>493.51938141975899</v>
      </c>
      <c r="J127" s="9">
        <v>1934.4605729986499</v>
      </c>
      <c r="K127" s="9">
        <v>629.67285303669598</v>
      </c>
      <c r="L127" s="9">
        <v>189.78993487882701</v>
      </c>
      <c r="M127" s="9">
        <v>759.87711878888501</v>
      </c>
      <c r="N127" s="9">
        <v>50.979828582029</v>
      </c>
      <c r="O127" s="9">
        <v>204.40021170172801</v>
      </c>
      <c r="P127" s="9">
        <v>576.45094521719898</v>
      </c>
      <c r="Q127" s="9">
        <v>182.36268924900301</v>
      </c>
      <c r="R127" s="9">
        <v>1801.9236611010799</v>
      </c>
      <c r="S127" s="9">
        <v>160.46876491736001</v>
      </c>
      <c r="T127" s="9">
        <v>610.93322403163802</v>
      </c>
      <c r="U127" s="9">
        <v>192.133709448269</v>
      </c>
      <c r="V127" s="9">
        <v>10</v>
      </c>
      <c r="W127" s="9">
        <v>2032.0943305206099</v>
      </c>
      <c r="X127" s="9">
        <v>1139.80326546275</v>
      </c>
      <c r="Y127" s="9">
        <v>1324.5233017503399</v>
      </c>
      <c r="Z127" s="9">
        <v>177.47489254521599</v>
      </c>
      <c r="AA127" s="9">
        <v>10</v>
      </c>
      <c r="AB127" s="9">
        <v>10</v>
      </c>
      <c r="AC127" s="9">
        <v>1702.8516482544001</v>
      </c>
      <c r="AD127" s="9">
        <v>10</v>
      </c>
      <c r="AE127" s="9">
        <v>416.93313086060999</v>
      </c>
      <c r="AF127" s="9">
        <v>10</v>
      </c>
      <c r="AG127" s="9">
        <v>332.241459487881</v>
      </c>
      <c r="AH127" s="9">
        <v>1555.74368298946</v>
      </c>
      <c r="AI127" s="9">
        <v>321.48084069216497</v>
      </c>
      <c r="AJ127" s="9">
        <v>10</v>
      </c>
      <c r="AK127" s="9">
        <v>1593.8228912248001</v>
      </c>
      <c r="AL127" s="9">
        <v>10</v>
      </c>
      <c r="AM127" s="9">
        <v>2716.3051814483501</v>
      </c>
      <c r="AN127" s="9">
        <v>235.247598418667</v>
      </c>
      <c r="AO127" s="9">
        <v>1270.6872481504099</v>
      </c>
      <c r="AP127" s="9">
        <v>170.178393093598</v>
      </c>
      <c r="AQ127" s="9">
        <v>1399.9622675267699</v>
      </c>
      <c r="AR127" s="9">
        <v>1479.81193323671</v>
      </c>
      <c r="AS127" s="9">
        <v>830.12462794646297</v>
      </c>
      <c r="AT127" s="9">
        <v>464.57417809981598</v>
      </c>
      <c r="AU127" s="9">
        <v>1724.6480028169201</v>
      </c>
      <c r="AV127" s="9">
        <v>52.278571229932403</v>
      </c>
      <c r="AW127" s="9">
        <v>668.61660556075697</v>
      </c>
      <c r="AX127" s="9">
        <v>460.44601856438402</v>
      </c>
      <c r="AY127" s="9">
        <v>53.300011903220899</v>
      </c>
      <c r="AZ127" s="9">
        <v>10</v>
      </c>
      <c r="BA127" s="9">
        <v>12.9547054993327</v>
      </c>
      <c r="BB127" s="9">
        <v>202.70860754665</v>
      </c>
      <c r="BC127" s="9">
        <v>24.323487095835699</v>
      </c>
      <c r="BD127" s="9">
        <v>310.798455472559</v>
      </c>
      <c r="BE127" s="9">
        <v>375.35842197373699</v>
      </c>
      <c r="BF127" s="9">
        <v>2028.9133938633599</v>
      </c>
      <c r="BG127" s="9">
        <v>10</v>
      </c>
      <c r="BH127" s="9">
        <v>194.043398902268</v>
      </c>
      <c r="BI127" s="9">
        <v>762.84634380814498</v>
      </c>
      <c r="BJ127" s="9">
        <v>287.15234945659199</v>
      </c>
      <c r="BK127" s="9">
        <v>977.04657047731405</v>
      </c>
      <c r="BL127" s="9">
        <v>10</v>
      </c>
      <c r="BM127" s="9">
        <v>279.589318998056</v>
      </c>
    </row>
    <row r="128" spans="1:65" x14ac:dyDescent="0.55000000000000004">
      <c r="A128">
        <v>97.696995832286703</v>
      </c>
      <c r="B128" s="9">
        <v>297243.76503920997</v>
      </c>
      <c r="C128" s="9">
        <v>91393.212125370395</v>
      </c>
      <c r="D128" s="9">
        <v>1153.4967325156599</v>
      </c>
      <c r="E128" s="9">
        <v>10</v>
      </c>
      <c r="F128" s="9">
        <v>9705.9236789588394</v>
      </c>
      <c r="G128" s="9">
        <v>626.89327033338202</v>
      </c>
      <c r="H128" s="9">
        <v>135.101344793891</v>
      </c>
      <c r="I128" s="9">
        <v>493.51937287096302</v>
      </c>
      <c r="J128" s="9">
        <v>1934.46055982242</v>
      </c>
      <c r="K128" s="9">
        <v>629.67287765817798</v>
      </c>
      <c r="L128" s="9">
        <v>189.789936500197</v>
      </c>
      <c r="M128" s="9">
        <v>759.87714100527</v>
      </c>
      <c r="N128" s="9">
        <v>50.979818432823002</v>
      </c>
      <c r="O128" s="9">
        <v>204.40018769125101</v>
      </c>
      <c r="P128" s="9">
        <v>576.45093722643003</v>
      </c>
      <c r="Q128" s="9">
        <v>182.36299456075301</v>
      </c>
      <c r="R128" s="9">
        <v>1801.9236399941899</v>
      </c>
      <c r="S128" s="9">
        <v>160.46876128354199</v>
      </c>
      <c r="T128" s="9">
        <v>539.52377981522898</v>
      </c>
      <c r="U128" s="9">
        <v>300.20737112443697</v>
      </c>
      <c r="V128" s="9">
        <v>10</v>
      </c>
      <c r="W128" s="9">
        <v>2032.09431843274</v>
      </c>
      <c r="X128" s="9">
        <v>1210.5427714632899</v>
      </c>
      <c r="Y128" s="9">
        <v>1253.7838685274601</v>
      </c>
      <c r="Z128" s="9">
        <v>177.47485823984599</v>
      </c>
      <c r="AA128" s="9">
        <v>10.6700669313869</v>
      </c>
      <c r="AB128" s="9">
        <v>379.59882787756197</v>
      </c>
      <c r="AC128" s="9">
        <v>1702.85157450569</v>
      </c>
      <c r="AD128" s="9">
        <v>10</v>
      </c>
      <c r="AE128" s="9">
        <v>10</v>
      </c>
      <c r="AF128" s="9">
        <v>10</v>
      </c>
      <c r="AG128" s="9">
        <v>332.241558175509</v>
      </c>
      <c r="AH128" s="9">
        <v>1555.74364681825</v>
      </c>
      <c r="AI128" s="9">
        <v>321.480847782144</v>
      </c>
      <c r="AJ128" s="9">
        <v>10</v>
      </c>
      <c r="AK128" s="9">
        <v>1593.82290274558</v>
      </c>
      <c r="AL128" s="9">
        <v>10</v>
      </c>
      <c r="AM128" s="9">
        <v>2716.3052424021898</v>
      </c>
      <c r="AN128" s="9">
        <v>235.24756616408399</v>
      </c>
      <c r="AO128" s="9">
        <v>1270.6872963958001</v>
      </c>
      <c r="AP128" s="9">
        <v>170.17839799831901</v>
      </c>
      <c r="AQ128" s="9">
        <v>1399.96251565791</v>
      </c>
      <c r="AR128" s="9">
        <v>1479.81214934541</v>
      </c>
      <c r="AS128" s="9">
        <v>830.12465362780597</v>
      </c>
      <c r="AT128" s="9">
        <v>464.57419383349497</v>
      </c>
      <c r="AU128" s="9">
        <v>1724.6479131851099</v>
      </c>
      <c r="AV128" s="9">
        <v>52.278578575908</v>
      </c>
      <c r="AW128" s="9">
        <v>668.61660083562299</v>
      </c>
      <c r="AX128" s="9">
        <v>460.44601042103398</v>
      </c>
      <c r="AY128" s="9">
        <v>53.299994518770497</v>
      </c>
      <c r="AZ128" s="9">
        <v>10</v>
      </c>
      <c r="BA128" s="9">
        <v>12.9547094538505</v>
      </c>
      <c r="BB128" s="9">
        <v>202.70860152904601</v>
      </c>
      <c r="BC128" s="9">
        <v>24.3234855105847</v>
      </c>
      <c r="BD128" s="9">
        <v>310.79840060709802</v>
      </c>
      <c r="BE128" s="9">
        <v>375.35842594357098</v>
      </c>
      <c r="BF128" s="9">
        <v>2028.9133786135201</v>
      </c>
      <c r="BG128" s="9">
        <v>10</v>
      </c>
      <c r="BH128" s="9">
        <v>194.04336921065001</v>
      </c>
      <c r="BI128" s="9">
        <v>762.84634416705603</v>
      </c>
      <c r="BJ128" s="9">
        <v>287.15232047586301</v>
      </c>
      <c r="BK128" s="9">
        <v>977.04656362769003</v>
      </c>
      <c r="BL128" s="9">
        <v>10</v>
      </c>
      <c r="BM128" s="9">
        <v>279.58934831269698</v>
      </c>
    </row>
    <row r="129" spans="1:65" x14ac:dyDescent="0.55000000000000004">
      <c r="A129">
        <v>97.696995832286703</v>
      </c>
      <c r="B129" s="9">
        <v>297243.76702323603</v>
      </c>
      <c r="C129" s="9">
        <v>91393.208831922399</v>
      </c>
      <c r="D129" s="9">
        <v>1153.4967288425</v>
      </c>
      <c r="E129" s="9">
        <v>10</v>
      </c>
      <c r="F129" s="9">
        <v>9705.9237071664902</v>
      </c>
      <c r="G129" s="9">
        <v>626.89330413658399</v>
      </c>
      <c r="H129" s="9">
        <v>135.10134034599901</v>
      </c>
      <c r="I129" s="9">
        <v>493.51940695577201</v>
      </c>
      <c r="J129" s="9">
        <v>1934.4605962165799</v>
      </c>
      <c r="K129" s="9">
        <v>629.67285202630296</v>
      </c>
      <c r="L129" s="9">
        <v>189.78991274621899</v>
      </c>
      <c r="M129" s="9">
        <v>759.87712473434703</v>
      </c>
      <c r="N129" s="9">
        <v>50.9798021255272</v>
      </c>
      <c r="O129" s="9">
        <v>204.40020944120201</v>
      </c>
      <c r="P129" s="9">
        <v>576.45096270452302</v>
      </c>
      <c r="Q129" s="9">
        <v>182.36273581864401</v>
      </c>
      <c r="R129" s="9">
        <v>1801.92361600707</v>
      </c>
      <c r="S129" s="9">
        <v>160.46875016109601</v>
      </c>
      <c r="T129" s="9">
        <v>966.28008619039099</v>
      </c>
      <c r="U129" s="9">
        <v>10.000162979820701</v>
      </c>
      <c r="V129" s="9">
        <v>10</v>
      </c>
      <c r="W129" s="9">
        <v>2032.0943008880899</v>
      </c>
      <c r="X129" s="9">
        <v>550.73669007802596</v>
      </c>
      <c r="Y129" s="9">
        <v>1913.58982885863</v>
      </c>
      <c r="Z129" s="9">
        <v>177.474903464421</v>
      </c>
      <c r="AA129" s="9">
        <v>204.689342782192</v>
      </c>
      <c r="AB129" s="9">
        <v>10</v>
      </c>
      <c r="AC129" s="9">
        <v>1702.8518387214599</v>
      </c>
      <c r="AD129" s="9">
        <v>49.030452775807099</v>
      </c>
      <c r="AE129" s="9">
        <v>10</v>
      </c>
      <c r="AF129" s="9">
        <v>10</v>
      </c>
      <c r="AG129" s="9">
        <v>332.24129535473702</v>
      </c>
      <c r="AH129" s="9">
        <v>1555.7437448498699</v>
      </c>
      <c r="AI129" s="9">
        <v>321.48083546851501</v>
      </c>
      <c r="AJ129" s="9">
        <v>10</v>
      </c>
      <c r="AK129" s="9">
        <v>1593.82294215464</v>
      </c>
      <c r="AL129" s="9">
        <v>10</v>
      </c>
      <c r="AM129" s="9">
        <v>2716.3051283414302</v>
      </c>
      <c r="AN129" s="9">
        <v>235.24758223952401</v>
      </c>
      <c r="AO129" s="9">
        <v>1270.6873133643801</v>
      </c>
      <c r="AP129" s="9">
        <v>170.17838968462601</v>
      </c>
      <c r="AQ129" s="9">
        <v>1399.9624139975199</v>
      </c>
      <c r="AR129" s="9">
        <v>1479.8121972531601</v>
      </c>
      <c r="AS129" s="9">
        <v>830.12464250085395</v>
      </c>
      <c r="AT129" s="9">
        <v>464.574220626282</v>
      </c>
      <c r="AU129" s="9">
        <v>1724.64799115243</v>
      </c>
      <c r="AV129" s="9">
        <v>52.2785587993517</v>
      </c>
      <c r="AW129" s="9">
        <v>668.61662724126904</v>
      </c>
      <c r="AX129" s="9">
        <v>460.44600624326802</v>
      </c>
      <c r="AY129" s="9">
        <v>53.300008321726899</v>
      </c>
      <c r="AZ129" s="9">
        <v>10</v>
      </c>
      <c r="BA129" s="9">
        <v>12.9547120312793</v>
      </c>
      <c r="BB129" s="9">
        <v>202.70860363574701</v>
      </c>
      <c r="BC129" s="9">
        <v>24.323483135471299</v>
      </c>
      <c r="BD129" s="9">
        <v>310.79840335834803</v>
      </c>
      <c r="BE129" s="9">
        <v>375.35841458287899</v>
      </c>
      <c r="BF129" s="9">
        <v>2028.9133566899</v>
      </c>
      <c r="BG129" s="9">
        <v>10</v>
      </c>
      <c r="BH129" s="9">
        <v>194.04341246370899</v>
      </c>
      <c r="BI129" s="9">
        <v>762.84639922116901</v>
      </c>
      <c r="BJ129" s="9">
        <v>287.15230740127998</v>
      </c>
      <c r="BK129" s="9">
        <v>977.04641700254194</v>
      </c>
      <c r="BL129" s="9">
        <v>10</v>
      </c>
      <c r="BM129" s="9">
        <v>279.58932677056401</v>
      </c>
    </row>
    <row r="130" spans="1:65" x14ac:dyDescent="0.55000000000000004">
      <c r="A130">
        <v>97.696995832286703</v>
      </c>
      <c r="B130" s="9">
        <v>297243.768079284</v>
      </c>
      <c r="C130" s="9">
        <v>91393.212581561602</v>
      </c>
      <c r="D130" s="9">
        <v>1153.4967425150701</v>
      </c>
      <c r="E130" s="9">
        <v>10</v>
      </c>
      <c r="F130" s="9">
        <v>9705.9239188352403</v>
      </c>
      <c r="G130" s="9">
        <v>626.893235592319</v>
      </c>
      <c r="H130" s="9">
        <v>135.10134133218401</v>
      </c>
      <c r="I130" s="9">
        <v>493.519364493794</v>
      </c>
      <c r="J130" s="9">
        <v>1934.4607129910801</v>
      </c>
      <c r="K130" s="9">
        <v>629.67276555596197</v>
      </c>
      <c r="L130" s="9">
        <v>189.78993284218299</v>
      </c>
      <c r="M130" s="9">
        <v>759.87707560440401</v>
      </c>
      <c r="N130" s="9">
        <v>50.979816867262898</v>
      </c>
      <c r="O130" s="9">
        <v>204.400211374533</v>
      </c>
      <c r="P130" s="9">
        <v>576.45092473273496</v>
      </c>
      <c r="Q130" s="9">
        <v>182.36286733471599</v>
      </c>
      <c r="R130" s="9">
        <v>1801.9235708899701</v>
      </c>
      <c r="S130" s="9">
        <v>160.468762421082</v>
      </c>
      <c r="T130" s="9">
        <v>1196.9696372644</v>
      </c>
      <c r="U130" s="9">
        <v>13.030362351869799</v>
      </c>
      <c r="V130" s="9">
        <v>10</v>
      </c>
      <c r="W130" s="9">
        <v>2032.0943416492501</v>
      </c>
      <c r="X130" s="9">
        <v>553.76683112165404</v>
      </c>
      <c r="Y130" s="9">
        <v>1910.5598297219501</v>
      </c>
      <c r="Z130" s="9">
        <v>177.47489915492599</v>
      </c>
      <c r="AA130" s="9">
        <v>10</v>
      </c>
      <c r="AB130" s="9">
        <v>10</v>
      </c>
      <c r="AC130" s="9">
        <v>1702.8519785278399</v>
      </c>
      <c r="AD130" s="9">
        <v>10</v>
      </c>
      <c r="AE130" s="9">
        <v>10</v>
      </c>
      <c r="AF130" s="9">
        <v>10</v>
      </c>
      <c r="AG130" s="9">
        <v>332.24123644317001</v>
      </c>
      <c r="AH130" s="9">
        <v>1555.74380626423</v>
      </c>
      <c r="AI130" s="9">
        <v>321.480834435632</v>
      </c>
      <c r="AJ130" s="9">
        <v>10</v>
      </c>
      <c r="AK130" s="9">
        <v>1593.82289070815</v>
      </c>
      <c r="AL130" s="9">
        <v>10</v>
      </c>
      <c r="AM130" s="9">
        <v>2716.3050723484498</v>
      </c>
      <c r="AN130" s="9">
        <v>235.24760228119601</v>
      </c>
      <c r="AO130" s="9">
        <v>1270.68724135312</v>
      </c>
      <c r="AP130" s="9">
        <v>170.178388204649</v>
      </c>
      <c r="AQ130" s="9">
        <v>1399.9625176678501</v>
      </c>
      <c r="AR130" s="9">
        <v>1479.8121631338799</v>
      </c>
      <c r="AS130" s="9">
        <v>830.12463042506397</v>
      </c>
      <c r="AT130" s="9">
        <v>464.57416127592501</v>
      </c>
      <c r="AU130" s="9">
        <v>1724.64799625156</v>
      </c>
      <c r="AV130" s="9">
        <v>52.278590811991201</v>
      </c>
      <c r="AW130" s="9">
        <v>668.61658174745503</v>
      </c>
      <c r="AX130" s="9">
        <v>460.44602719400098</v>
      </c>
      <c r="AY130" s="9">
        <v>53.300013413318403</v>
      </c>
      <c r="AZ130" s="9">
        <v>10</v>
      </c>
      <c r="BA130" s="9">
        <v>12.9547067274975</v>
      </c>
      <c r="BB130" s="9">
        <v>202.70860998778801</v>
      </c>
      <c r="BC130" s="9">
        <v>24.323482531499799</v>
      </c>
      <c r="BD130" s="9">
        <v>310.798433117618</v>
      </c>
      <c r="BE130" s="9">
        <v>375.358416823722</v>
      </c>
      <c r="BF130" s="9">
        <v>2028.9133233119201</v>
      </c>
      <c r="BG130" s="9">
        <v>10</v>
      </c>
      <c r="BH130" s="9">
        <v>194.04345042657999</v>
      </c>
      <c r="BI130" s="9">
        <v>762.84633795755997</v>
      </c>
      <c r="BJ130" s="9">
        <v>287.15230953854598</v>
      </c>
      <c r="BK130" s="9">
        <v>977.04637958926401</v>
      </c>
      <c r="BL130" s="9">
        <v>10</v>
      </c>
      <c r="BM130" s="9">
        <v>279.58931625359901</v>
      </c>
    </row>
    <row r="131" spans="1:65" x14ac:dyDescent="0.55000000000000004">
      <c r="A131">
        <v>97.696995832286703</v>
      </c>
      <c r="B131" s="9">
        <v>297243.76548045198</v>
      </c>
      <c r="C131" s="9">
        <v>91393.208735708598</v>
      </c>
      <c r="D131" s="9">
        <v>1153.4967286625099</v>
      </c>
      <c r="E131" s="9">
        <v>10</v>
      </c>
      <c r="F131" s="9">
        <v>9705.9235618868097</v>
      </c>
      <c r="G131" s="9">
        <v>626.89322192263603</v>
      </c>
      <c r="H131" s="9">
        <v>135.101351512533</v>
      </c>
      <c r="I131" s="9">
        <v>493.51937914395</v>
      </c>
      <c r="J131" s="9">
        <v>1934.4605465095101</v>
      </c>
      <c r="K131" s="9">
        <v>629.67283376870296</v>
      </c>
      <c r="L131" s="9">
        <v>189.78992822301299</v>
      </c>
      <c r="M131" s="9">
        <v>759.87703134733795</v>
      </c>
      <c r="N131" s="9">
        <v>50.979816296029803</v>
      </c>
      <c r="O131" s="9">
        <v>204.40025693831001</v>
      </c>
      <c r="P131" s="9">
        <v>576.45090965699001</v>
      </c>
      <c r="Q131" s="9">
        <v>182.362645993439</v>
      </c>
      <c r="R131" s="9">
        <v>1801.9234809990701</v>
      </c>
      <c r="S131" s="9">
        <v>160.46878206614599</v>
      </c>
      <c r="T131" s="9">
        <v>674.69087209336203</v>
      </c>
      <c r="U131" s="9">
        <v>274.65061539406202</v>
      </c>
      <c r="V131" s="9">
        <v>10</v>
      </c>
      <c r="W131" s="9">
        <v>2032.0943198621501</v>
      </c>
      <c r="X131" s="9">
        <v>883.041917506902</v>
      </c>
      <c r="Y131" s="9">
        <v>1581.2838919572901</v>
      </c>
      <c r="Z131" s="9">
        <v>177.47487988025401</v>
      </c>
      <c r="AA131" s="9">
        <v>10</v>
      </c>
      <c r="AB131" s="9">
        <v>77.655279157795107</v>
      </c>
      <c r="AC131" s="9">
        <v>1702.8521496318499</v>
      </c>
      <c r="AD131" s="9">
        <v>203.003259069188</v>
      </c>
      <c r="AE131" s="9">
        <v>10</v>
      </c>
      <c r="AF131" s="9">
        <v>10</v>
      </c>
      <c r="AG131" s="9">
        <v>332.24133220054603</v>
      </c>
      <c r="AH131" s="9">
        <v>1555.7436277489201</v>
      </c>
      <c r="AI131" s="9">
        <v>321.48083105496403</v>
      </c>
      <c r="AJ131" s="9">
        <v>10</v>
      </c>
      <c r="AK131" s="9">
        <v>1593.82284509846</v>
      </c>
      <c r="AL131" s="9">
        <v>10</v>
      </c>
      <c r="AM131" s="9">
        <v>2716.3048833889102</v>
      </c>
      <c r="AN131" s="9">
        <v>235.24765216513799</v>
      </c>
      <c r="AO131" s="9">
        <v>1270.6872124741601</v>
      </c>
      <c r="AP131" s="9">
        <v>170.17839048847401</v>
      </c>
      <c r="AQ131" s="9">
        <v>1399.96229739209</v>
      </c>
      <c r="AR131" s="9">
        <v>1479.81198533827</v>
      </c>
      <c r="AS131" s="9">
        <v>830.12461609447405</v>
      </c>
      <c r="AT131" s="9">
        <v>464.57408025796298</v>
      </c>
      <c r="AU131" s="9">
        <v>1724.64799329581</v>
      </c>
      <c r="AV131" s="9">
        <v>52.278580593102497</v>
      </c>
      <c r="AW131" s="9">
        <v>668.61654975420299</v>
      </c>
      <c r="AX131" s="9">
        <v>460.44603897357598</v>
      </c>
      <c r="AY131" s="9">
        <v>53.3000070108031</v>
      </c>
      <c r="AZ131" s="9">
        <v>10</v>
      </c>
      <c r="BA131" s="9">
        <v>12.9547066443203</v>
      </c>
      <c r="BB131" s="9">
        <v>202.70858996050001</v>
      </c>
      <c r="BC131" s="9">
        <v>24.323484125661501</v>
      </c>
      <c r="BD131" s="9">
        <v>310.79848567067</v>
      </c>
      <c r="BE131" s="9">
        <v>375.35843979470701</v>
      </c>
      <c r="BF131" s="9">
        <v>2028.9131579433399</v>
      </c>
      <c r="BG131" s="9">
        <v>10</v>
      </c>
      <c r="BH131" s="9">
        <v>194.04348801576899</v>
      </c>
      <c r="BI131" s="9">
        <v>762.84628297662596</v>
      </c>
      <c r="BJ131" s="9">
        <v>287.15229394246802</v>
      </c>
      <c r="BK131" s="9">
        <v>977.04631920203701</v>
      </c>
      <c r="BL131" s="9">
        <v>10</v>
      </c>
      <c r="BM131" s="9">
        <v>279.58933022981802</v>
      </c>
    </row>
    <row r="132" spans="1:65" x14ac:dyDescent="0.55000000000000004">
      <c r="A132">
        <v>97.696995832286703</v>
      </c>
      <c r="B132" s="9">
        <v>297243.761310642</v>
      </c>
      <c r="C132" s="9">
        <v>91393.211631228594</v>
      </c>
      <c r="D132" s="9">
        <v>1153.4966798083601</v>
      </c>
      <c r="E132" s="9">
        <v>10</v>
      </c>
      <c r="F132" s="9">
        <v>9705.9237492454995</v>
      </c>
      <c r="G132" s="9">
        <v>626.89324942818803</v>
      </c>
      <c r="H132" s="9">
        <v>135.101350068112</v>
      </c>
      <c r="I132" s="9">
        <v>493.519350182609</v>
      </c>
      <c r="J132" s="9">
        <v>1934.4607408972099</v>
      </c>
      <c r="K132" s="9">
        <v>629.67273224806604</v>
      </c>
      <c r="L132" s="9">
        <v>189.78990203751499</v>
      </c>
      <c r="M132" s="9">
        <v>759.87698351779295</v>
      </c>
      <c r="N132" s="9">
        <v>50.979813683028603</v>
      </c>
      <c r="O132" s="9">
        <v>204.40020031621501</v>
      </c>
      <c r="P132" s="9">
        <v>576.45091226290799</v>
      </c>
      <c r="Q132" s="9">
        <v>182.363086683305</v>
      </c>
      <c r="R132" s="9">
        <v>1801.9235499988499</v>
      </c>
      <c r="S132" s="9">
        <v>160.46875358084199</v>
      </c>
      <c r="T132" s="9">
        <v>216.19458463229</v>
      </c>
      <c r="U132" s="9">
        <v>10.243787783241199</v>
      </c>
      <c r="V132" s="9">
        <v>10</v>
      </c>
      <c r="W132" s="9">
        <v>2032.09437701656</v>
      </c>
      <c r="X132" s="9">
        <v>1534.5408072939899</v>
      </c>
      <c r="Y132" s="9">
        <v>929.78476941428005</v>
      </c>
      <c r="Z132" s="9">
        <v>177.47494094307299</v>
      </c>
      <c r="AA132" s="9">
        <v>10</v>
      </c>
      <c r="AB132" s="9">
        <v>993.5615884673</v>
      </c>
      <c r="AC132" s="9">
        <v>1702.8523726469</v>
      </c>
      <c r="AD132" s="9">
        <v>10</v>
      </c>
      <c r="AE132" s="9">
        <v>10</v>
      </c>
      <c r="AF132" s="9">
        <v>10</v>
      </c>
      <c r="AG132" s="9">
        <v>332.24175283417799</v>
      </c>
      <c r="AH132" s="9">
        <v>1555.7433105392399</v>
      </c>
      <c r="AI132" s="9">
        <v>321.48084587292902</v>
      </c>
      <c r="AJ132" s="9">
        <v>10</v>
      </c>
      <c r="AK132" s="9">
        <v>1593.8228255495101</v>
      </c>
      <c r="AL132" s="9">
        <v>10</v>
      </c>
      <c r="AM132" s="9">
        <v>2716.3051822326402</v>
      </c>
      <c r="AN132" s="9">
        <v>235.24759014446701</v>
      </c>
      <c r="AO132" s="9">
        <v>1270.68718295997</v>
      </c>
      <c r="AP132" s="9">
        <v>170.17835161462</v>
      </c>
      <c r="AQ132" s="9">
        <v>1399.9624417350101</v>
      </c>
      <c r="AR132" s="9">
        <v>1479.8120472680801</v>
      </c>
      <c r="AS132" s="9">
        <v>830.12458613428601</v>
      </c>
      <c r="AT132" s="9">
        <v>464.57417153533697</v>
      </c>
      <c r="AU132" s="9">
        <v>1724.64790061333</v>
      </c>
      <c r="AV132" s="9">
        <v>52.278544495228402</v>
      </c>
      <c r="AW132" s="9">
        <v>668.61663274740295</v>
      </c>
      <c r="AX132" s="9">
        <v>460.44602341108299</v>
      </c>
      <c r="AY132" s="9">
        <v>53.300028212448197</v>
      </c>
      <c r="AZ132" s="9">
        <v>10</v>
      </c>
      <c r="BA132" s="9">
        <v>12.954697774769</v>
      </c>
      <c r="BB132" s="9">
        <v>202.70863170718101</v>
      </c>
      <c r="BC132" s="9">
        <v>24.323489259745401</v>
      </c>
      <c r="BD132" s="9">
        <v>310.79840432039902</v>
      </c>
      <c r="BE132" s="9">
        <v>375.35841634838999</v>
      </c>
      <c r="BF132" s="9">
        <v>2028.91334591947</v>
      </c>
      <c r="BG132" s="9">
        <v>10</v>
      </c>
      <c r="BH132" s="9">
        <v>194.04337670219101</v>
      </c>
      <c r="BI132" s="9">
        <v>762.84630276693304</v>
      </c>
      <c r="BJ132" s="9">
        <v>287.15230622871201</v>
      </c>
      <c r="BK132" s="9">
        <v>977.04629816339002</v>
      </c>
      <c r="BL132" s="9">
        <v>10</v>
      </c>
      <c r="BM132" s="9">
        <v>279.58932407427801</v>
      </c>
    </row>
    <row r="133" spans="1:65" x14ac:dyDescent="0.55000000000000004">
      <c r="A133">
        <v>97.696995832286703</v>
      </c>
      <c r="B133" s="9">
        <v>297243.76528653002</v>
      </c>
      <c r="C133" s="9">
        <v>91393.209306022705</v>
      </c>
      <c r="D133" s="9">
        <v>1153.4967169823301</v>
      </c>
      <c r="E133" s="9">
        <v>10</v>
      </c>
      <c r="F133" s="9">
        <v>9705.9243361607005</v>
      </c>
      <c r="G133" s="9">
        <v>626.89327749529298</v>
      </c>
      <c r="H133" s="9">
        <v>135.10132100761101</v>
      </c>
      <c r="I133" s="9">
        <v>493.51944814934598</v>
      </c>
      <c r="J133" s="9">
        <v>1934.4606258870299</v>
      </c>
      <c r="K133" s="9">
        <v>629.6728387938</v>
      </c>
      <c r="L133" s="9">
        <v>189.78994428281001</v>
      </c>
      <c r="M133" s="9">
        <v>759.87717310366895</v>
      </c>
      <c r="N133" s="9">
        <v>50.979826588378401</v>
      </c>
      <c r="O133" s="9">
        <v>204.40018699795701</v>
      </c>
      <c r="P133" s="9">
        <v>576.45096393038602</v>
      </c>
      <c r="Q133" s="9">
        <v>182.362871644948</v>
      </c>
      <c r="R133" s="9">
        <v>1801.9236063287699</v>
      </c>
      <c r="S133" s="9">
        <v>160.46875131270301</v>
      </c>
      <c r="T133" s="9">
        <v>481.03760310230501</v>
      </c>
      <c r="U133" s="9">
        <v>87.518560883923499</v>
      </c>
      <c r="V133" s="9">
        <v>10</v>
      </c>
      <c r="W133" s="9">
        <v>2032.0943445391999</v>
      </c>
      <c r="X133" s="9">
        <v>1269.6985426484</v>
      </c>
      <c r="Y133" s="9">
        <v>1194.6276183584</v>
      </c>
      <c r="Z133" s="9">
        <v>177.474907899583</v>
      </c>
      <c r="AA133" s="9">
        <v>10</v>
      </c>
      <c r="AB133" s="9">
        <v>10</v>
      </c>
      <c r="AC133" s="9">
        <v>1702.85202763794</v>
      </c>
      <c r="AD133" s="9">
        <v>10</v>
      </c>
      <c r="AE133" s="9">
        <v>651.44380001101604</v>
      </c>
      <c r="AF133" s="9">
        <v>10</v>
      </c>
      <c r="AG133" s="9">
        <v>332.241466784887</v>
      </c>
      <c r="AH133" s="9">
        <v>1555.7436437846</v>
      </c>
      <c r="AI133" s="9">
        <v>321.480849441933</v>
      </c>
      <c r="AJ133" s="9">
        <v>10</v>
      </c>
      <c r="AK133" s="9">
        <v>1593.8229060211299</v>
      </c>
      <c r="AL133" s="9">
        <v>10</v>
      </c>
      <c r="AM133" s="9">
        <v>2716.3052197216098</v>
      </c>
      <c r="AN133" s="9">
        <v>235.24756971293701</v>
      </c>
      <c r="AO133" s="9">
        <v>1270.6873019029599</v>
      </c>
      <c r="AP133" s="9">
        <v>170.178412218207</v>
      </c>
      <c r="AQ133" s="9">
        <v>1399.96235742933</v>
      </c>
      <c r="AR133" s="9">
        <v>1479.81200870456</v>
      </c>
      <c r="AS133" s="9">
        <v>830.12466728931497</v>
      </c>
      <c r="AT133" s="9">
        <v>464.57423317306399</v>
      </c>
      <c r="AU133" s="9">
        <v>1724.6479414318301</v>
      </c>
      <c r="AV133" s="9">
        <v>52.278557115085803</v>
      </c>
      <c r="AW133" s="9">
        <v>668.61664189516898</v>
      </c>
      <c r="AX133" s="9">
        <v>460.44600863267101</v>
      </c>
      <c r="AY133" s="9">
        <v>53.3000148337306</v>
      </c>
      <c r="AZ133" s="9">
        <v>10</v>
      </c>
      <c r="BA133" s="9">
        <v>12.9547069369876</v>
      </c>
      <c r="BB133" s="9">
        <v>202.70860985494301</v>
      </c>
      <c r="BC133" s="9">
        <v>24.3234881180401</v>
      </c>
      <c r="BD133" s="9">
        <v>310.79830988838802</v>
      </c>
      <c r="BE133" s="9">
        <v>375.35844276689397</v>
      </c>
      <c r="BF133" s="9">
        <v>2028.9134230877301</v>
      </c>
      <c r="BG133" s="9">
        <v>10</v>
      </c>
      <c r="BH133" s="9">
        <v>194.04337566404999</v>
      </c>
      <c r="BI133" s="9">
        <v>762.84638294388003</v>
      </c>
      <c r="BJ133" s="9">
        <v>287.15233414081001</v>
      </c>
      <c r="BK133" s="9">
        <v>977.04656418718002</v>
      </c>
      <c r="BL133" s="9">
        <v>10</v>
      </c>
      <c r="BM133" s="9">
        <v>279.58934128528398</v>
      </c>
    </row>
    <row r="134" spans="1:65" x14ac:dyDescent="0.55000000000000004">
      <c r="A134">
        <v>97.696995832286703</v>
      </c>
      <c r="B134" s="9">
        <v>297243.76562789298</v>
      </c>
      <c r="C134" s="9">
        <v>91393.211180763406</v>
      </c>
      <c r="D134" s="9">
        <v>1153.4967233662001</v>
      </c>
      <c r="E134" s="9">
        <v>10</v>
      </c>
      <c r="F134" s="9">
        <v>9705.9239251583294</v>
      </c>
      <c r="G134" s="9">
        <v>626.89325028538303</v>
      </c>
      <c r="H134" s="9">
        <v>135.10135293729499</v>
      </c>
      <c r="I134" s="9">
        <v>493.51943550928303</v>
      </c>
      <c r="J134" s="9">
        <v>1934.46060350473</v>
      </c>
      <c r="K134" s="9">
        <v>629.67284423963599</v>
      </c>
      <c r="L134" s="9">
        <v>189.78991780577601</v>
      </c>
      <c r="M134" s="9">
        <v>759.87710894994905</v>
      </c>
      <c r="N134" s="9">
        <v>50.979814299339203</v>
      </c>
      <c r="O134" s="9">
        <v>204.40021257511501</v>
      </c>
      <c r="P134" s="9">
        <v>576.45094182727598</v>
      </c>
      <c r="Q134" s="9">
        <v>182.36273169263001</v>
      </c>
      <c r="R134" s="9">
        <v>1801.9235751838</v>
      </c>
      <c r="S134" s="9">
        <v>160.46875832395801</v>
      </c>
      <c r="T134" s="9">
        <v>368.37182102744703</v>
      </c>
      <c r="U134" s="9">
        <v>13.8300268848028</v>
      </c>
      <c r="V134" s="9">
        <v>10</v>
      </c>
      <c r="W134" s="9">
        <v>2032.094320576</v>
      </c>
      <c r="X134" s="9">
        <v>959.92250524072199</v>
      </c>
      <c r="Y134" s="9">
        <v>1504.40380146851</v>
      </c>
      <c r="Z134" s="9">
        <v>177.47489520773601</v>
      </c>
      <c r="AA134" s="9">
        <v>431.53734148720298</v>
      </c>
      <c r="AB134" s="9">
        <v>415.35620625029702</v>
      </c>
      <c r="AC134" s="9">
        <v>1702.8518664103599</v>
      </c>
      <c r="AD134" s="9">
        <v>10.904644495601801</v>
      </c>
      <c r="AE134" s="9">
        <v>10</v>
      </c>
      <c r="AF134" s="9">
        <v>10</v>
      </c>
      <c r="AG134" s="9">
        <v>332.24127295653801</v>
      </c>
      <c r="AH134" s="9">
        <v>1555.74370437371</v>
      </c>
      <c r="AI134" s="9">
        <v>321.48083672054599</v>
      </c>
      <c r="AJ134" s="9">
        <v>10</v>
      </c>
      <c r="AK134" s="9">
        <v>1593.8228701657399</v>
      </c>
      <c r="AL134" s="9">
        <v>10</v>
      </c>
      <c r="AM134" s="9">
        <v>2716.3051827095701</v>
      </c>
      <c r="AN134" s="9">
        <v>235.24759677920201</v>
      </c>
      <c r="AO134" s="9">
        <v>1270.6872470267199</v>
      </c>
      <c r="AP134" s="9">
        <v>170.17838713436899</v>
      </c>
      <c r="AQ134" s="9">
        <v>1399.96239165101</v>
      </c>
      <c r="AR134" s="9">
        <v>1479.8121769336501</v>
      </c>
      <c r="AS134" s="9">
        <v>830.12462776183895</v>
      </c>
      <c r="AT134" s="9">
        <v>464.57418804321497</v>
      </c>
      <c r="AU134" s="9">
        <v>1724.6480910489499</v>
      </c>
      <c r="AV134" s="9">
        <v>52.2785675717736</v>
      </c>
      <c r="AW134" s="9">
        <v>668.61676399369799</v>
      </c>
      <c r="AX134" s="9">
        <v>460.44598436514701</v>
      </c>
      <c r="AY134" s="9">
        <v>53.300009645365201</v>
      </c>
      <c r="AZ134" s="9">
        <v>10</v>
      </c>
      <c r="BA134" s="9">
        <v>12.954705939514399</v>
      </c>
      <c r="BB134" s="9">
        <v>202.70860053004</v>
      </c>
      <c r="BC134" s="9">
        <v>24.323484197839399</v>
      </c>
      <c r="BD134" s="9">
        <v>310.798445164241</v>
      </c>
      <c r="BE134" s="9">
        <v>375.35845442784199</v>
      </c>
      <c r="BF134" s="9">
        <v>2028.9133869914399</v>
      </c>
      <c r="BG134" s="9">
        <v>10</v>
      </c>
      <c r="BH134" s="9">
        <v>194.04342055071299</v>
      </c>
      <c r="BI134" s="9">
        <v>762.84635269465696</v>
      </c>
      <c r="BJ134" s="9">
        <v>287.15234675888098</v>
      </c>
      <c r="BK134" s="9">
        <v>977.046452288056</v>
      </c>
      <c r="BL134" s="9">
        <v>10</v>
      </c>
      <c r="BM134" s="9">
        <v>279.58932806087699</v>
      </c>
    </row>
    <row r="135" spans="1:65" x14ac:dyDescent="0.55000000000000004">
      <c r="A135">
        <v>97.696995832286703</v>
      </c>
      <c r="B135" s="9">
        <v>297243.76727959502</v>
      </c>
      <c r="C135" s="9">
        <v>91393.213312610504</v>
      </c>
      <c r="D135" s="9">
        <v>1153.4967291267201</v>
      </c>
      <c r="E135" s="9">
        <v>10</v>
      </c>
      <c r="F135" s="9">
        <v>9705.9237188547504</v>
      </c>
      <c r="G135" s="9">
        <v>626.89322832954804</v>
      </c>
      <c r="H135" s="9">
        <v>135.10135052993201</v>
      </c>
      <c r="I135" s="9">
        <v>493.51942709687302</v>
      </c>
      <c r="J135" s="9">
        <v>1934.46050762511</v>
      </c>
      <c r="K135" s="9">
        <v>629.67280603211304</v>
      </c>
      <c r="L135" s="9">
        <v>189.78992529360099</v>
      </c>
      <c r="M135" s="9">
        <v>759.87700183572804</v>
      </c>
      <c r="N135" s="9">
        <v>50.979812236092101</v>
      </c>
      <c r="O135" s="9">
        <v>204.400234772174</v>
      </c>
      <c r="P135" s="9">
        <v>576.45092755184498</v>
      </c>
      <c r="Q135" s="9">
        <v>182.36284671614899</v>
      </c>
      <c r="R135" s="9">
        <v>1801.92353381673</v>
      </c>
      <c r="S135" s="9">
        <v>160.46876933732599</v>
      </c>
      <c r="T135" s="9">
        <v>420.33977959647598</v>
      </c>
      <c r="U135" s="9">
        <v>10.0052872658728</v>
      </c>
      <c r="V135" s="9">
        <v>10</v>
      </c>
      <c r="W135" s="9">
        <v>2032.09436142303</v>
      </c>
      <c r="X135" s="9">
        <v>550.74132174427496</v>
      </c>
      <c r="Y135" s="9">
        <v>1913.5847904621201</v>
      </c>
      <c r="Z135" s="9">
        <v>177.474837277071</v>
      </c>
      <c r="AA135" s="9">
        <v>204.055694062035</v>
      </c>
      <c r="AB135" s="9">
        <v>10</v>
      </c>
      <c r="AC135" s="9">
        <v>1702.85217134803</v>
      </c>
      <c r="AD135" s="9">
        <v>595.59924259366096</v>
      </c>
      <c r="AE135" s="9">
        <v>10</v>
      </c>
      <c r="AF135" s="9">
        <v>10</v>
      </c>
      <c r="AG135" s="9">
        <v>332.24130162536602</v>
      </c>
      <c r="AH135" s="9">
        <v>1555.7436153798999</v>
      </c>
      <c r="AI135" s="9">
        <v>321.48083639912898</v>
      </c>
      <c r="AJ135" s="9">
        <v>10</v>
      </c>
      <c r="AK135" s="9">
        <v>1593.82289083501</v>
      </c>
      <c r="AL135" s="9">
        <v>10</v>
      </c>
      <c r="AM135" s="9">
        <v>2716.3049475446901</v>
      </c>
      <c r="AN135" s="9">
        <v>235.247635633523</v>
      </c>
      <c r="AO135" s="9">
        <v>1270.6871796663299</v>
      </c>
      <c r="AP135" s="9">
        <v>170.17835251601201</v>
      </c>
      <c r="AQ135" s="9">
        <v>1399.9625036658001</v>
      </c>
      <c r="AR135" s="9">
        <v>1479.8121437956299</v>
      </c>
      <c r="AS135" s="9">
        <v>830.12460357465795</v>
      </c>
      <c r="AT135" s="9">
        <v>464.57412578742998</v>
      </c>
      <c r="AU135" s="9">
        <v>1724.6480473992799</v>
      </c>
      <c r="AV135" s="9">
        <v>52.278579874962503</v>
      </c>
      <c r="AW135" s="9">
        <v>668.61660215530696</v>
      </c>
      <c r="AX135" s="9">
        <v>460.44603143827902</v>
      </c>
      <c r="AY135" s="9">
        <v>53.2999867513455</v>
      </c>
      <c r="AZ135" s="9">
        <v>10</v>
      </c>
      <c r="BA135" s="9">
        <v>12.9547047592048</v>
      </c>
      <c r="BB135" s="9">
        <v>202.70859706810299</v>
      </c>
      <c r="BC135" s="9">
        <v>24.323485953096299</v>
      </c>
      <c r="BD135" s="9">
        <v>310.79847525103497</v>
      </c>
      <c r="BE135" s="9">
        <v>375.35842770818601</v>
      </c>
      <c r="BF135" s="9">
        <v>2028.913202424</v>
      </c>
      <c r="BG135" s="9">
        <v>10</v>
      </c>
      <c r="BH135" s="9">
        <v>194.04344203886799</v>
      </c>
      <c r="BI135" s="9">
        <v>762.84630589192204</v>
      </c>
      <c r="BJ135" s="9">
        <v>287.152323435749</v>
      </c>
      <c r="BK135" s="9">
        <v>977.04640438490003</v>
      </c>
      <c r="BL135" s="9">
        <v>10</v>
      </c>
      <c r="BM135" s="9">
        <v>279.58932216066398</v>
      </c>
    </row>
    <row r="136" spans="1:65" x14ac:dyDescent="0.55000000000000004">
      <c r="A136">
        <v>97.696995832286703</v>
      </c>
      <c r="B136" s="9">
        <v>297243.76862164697</v>
      </c>
      <c r="C136" s="9">
        <v>91393.210961312798</v>
      </c>
      <c r="D136" s="9">
        <v>1153.4967125887199</v>
      </c>
      <c r="E136" s="9">
        <v>10</v>
      </c>
      <c r="F136" s="9">
        <v>9705.9237471001597</v>
      </c>
      <c r="G136" s="9">
        <v>626.89327492871598</v>
      </c>
      <c r="H136" s="9">
        <v>135.10134387787701</v>
      </c>
      <c r="I136" s="9">
        <v>493.51935715903602</v>
      </c>
      <c r="J136" s="9">
        <v>1934.4605953750499</v>
      </c>
      <c r="K136" s="9">
        <v>629.672836441703</v>
      </c>
      <c r="L136" s="9">
        <v>189.789909749082</v>
      </c>
      <c r="M136" s="9">
        <v>759.87705798001002</v>
      </c>
      <c r="N136" s="9">
        <v>50.979808334693097</v>
      </c>
      <c r="O136" s="9">
        <v>204.40023701225499</v>
      </c>
      <c r="P136" s="9">
        <v>576.45093074687395</v>
      </c>
      <c r="Q136" s="9">
        <v>182.36276848024599</v>
      </c>
      <c r="R136" s="9">
        <v>1801.9235721862599</v>
      </c>
      <c r="S136" s="9">
        <v>160.46877529026401</v>
      </c>
      <c r="T136" s="9">
        <v>862.79097074479603</v>
      </c>
      <c r="U136" s="9">
        <v>347.20906319523499</v>
      </c>
      <c r="V136" s="9">
        <v>10</v>
      </c>
      <c r="W136" s="9">
        <v>2032.09433222746</v>
      </c>
      <c r="X136" s="9">
        <v>887.94449228303097</v>
      </c>
      <c r="Y136" s="9">
        <v>1576.38092958732</v>
      </c>
      <c r="Z136" s="9">
        <v>177.47486436337101</v>
      </c>
      <c r="AA136" s="9">
        <v>10</v>
      </c>
      <c r="AB136" s="9">
        <v>10</v>
      </c>
      <c r="AC136" s="9">
        <v>1702.8526996174601</v>
      </c>
      <c r="AD136" s="9">
        <v>10</v>
      </c>
      <c r="AE136" s="9">
        <v>10</v>
      </c>
      <c r="AF136" s="9">
        <v>10</v>
      </c>
      <c r="AG136" s="9">
        <v>332.24124311375698</v>
      </c>
      <c r="AH136" s="9">
        <v>1555.74369568105</v>
      </c>
      <c r="AI136" s="9">
        <v>321.48083404437301</v>
      </c>
      <c r="AJ136" s="9">
        <v>10</v>
      </c>
      <c r="AK136" s="9">
        <v>1593.8227667951401</v>
      </c>
      <c r="AL136" s="9">
        <v>10</v>
      </c>
      <c r="AM136" s="9">
        <v>2716.3050836131902</v>
      </c>
      <c r="AN136" s="9">
        <v>235.24762307551501</v>
      </c>
      <c r="AO136" s="9">
        <v>1270.6872197921</v>
      </c>
      <c r="AP136" s="9">
        <v>170.17838411208899</v>
      </c>
      <c r="AQ136" s="9">
        <v>1399.9625016597399</v>
      </c>
      <c r="AR136" s="9">
        <v>1479.8120476721799</v>
      </c>
      <c r="AS136" s="9">
        <v>830.12459407852498</v>
      </c>
      <c r="AT136" s="9">
        <v>464.57413329236601</v>
      </c>
      <c r="AU136" s="9">
        <v>1724.6480134042299</v>
      </c>
      <c r="AV136" s="9">
        <v>52.278565134786902</v>
      </c>
      <c r="AW136" s="9">
        <v>668.61661338728095</v>
      </c>
      <c r="AX136" s="9">
        <v>460.44600422917398</v>
      </c>
      <c r="AY136" s="9">
        <v>53.299993998486798</v>
      </c>
      <c r="AZ136" s="9">
        <v>10</v>
      </c>
      <c r="BA136" s="9">
        <v>12.954701077750199</v>
      </c>
      <c r="BB136" s="9">
        <v>202.70860443998001</v>
      </c>
      <c r="BC136" s="9">
        <v>24.3234888397185</v>
      </c>
      <c r="BD136" s="9">
        <v>310.79845929181101</v>
      </c>
      <c r="BE136" s="9">
        <v>375.35841567590001</v>
      </c>
      <c r="BF136" s="9">
        <v>2028.91339611173</v>
      </c>
      <c r="BG136" s="9">
        <v>10</v>
      </c>
      <c r="BH136" s="9">
        <v>194.04343838513299</v>
      </c>
      <c r="BI136" s="9">
        <v>762.84634871936601</v>
      </c>
      <c r="BJ136" s="9">
        <v>287.15230114332098</v>
      </c>
      <c r="BK136" s="9">
        <v>977.04638094685401</v>
      </c>
      <c r="BL136" s="9">
        <v>10</v>
      </c>
      <c r="BM136" s="9">
        <v>279.58933879096998</v>
      </c>
    </row>
    <row r="137" spans="1:65" x14ac:dyDescent="0.55000000000000004">
      <c r="A137">
        <v>97.696995832286703</v>
      </c>
      <c r="B137" s="9">
        <v>297243.77068360202</v>
      </c>
      <c r="C137" s="9">
        <v>91393.209545077101</v>
      </c>
      <c r="D137" s="9">
        <v>1153.49673329903</v>
      </c>
      <c r="E137" s="9">
        <v>10</v>
      </c>
      <c r="F137" s="9">
        <v>9705.9238636531099</v>
      </c>
      <c r="G137" s="9">
        <v>626.89327971793705</v>
      </c>
      <c r="H137" s="9">
        <v>135.10133214948101</v>
      </c>
      <c r="I137" s="9">
        <v>493.51932661530498</v>
      </c>
      <c r="J137" s="9">
        <v>1934.46042793231</v>
      </c>
      <c r="K137" s="9">
        <v>629.67282403709896</v>
      </c>
      <c r="L137" s="9">
        <v>189.78995166359101</v>
      </c>
      <c r="M137" s="9">
        <v>759.87717550611603</v>
      </c>
      <c r="N137" s="9">
        <v>50.979828032667598</v>
      </c>
      <c r="O137" s="9">
        <v>204.400172391892</v>
      </c>
      <c r="P137" s="9">
        <v>576.45094814887602</v>
      </c>
      <c r="Q137" s="9">
        <v>182.362889280372</v>
      </c>
      <c r="R137" s="9">
        <v>1801.9236091699199</v>
      </c>
      <c r="S137" s="9">
        <v>160.468758251038</v>
      </c>
      <c r="T137" s="9">
        <v>318.12645948699497</v>
      </c>
      <c r="U137" s="9">
        <v>144.217598354416</v>
      </c>
      <c r="V137" s="9">
        <v>10</v>
      </c>
      <c r="W137" s="9">
        <v>2032.0943525537</v>
      </c>
      <c r="X137" s="9">
        <v>1432.6095413206799</v>
      </c>
      <c r="Y137" s="9">
        <v>1031.7165548256301</v>
      </c>
      <c r="Z137" s="9">
        <v>177.47491031676199</v>
      </c>
      <c r="AA137" s="9">
        <v>10</v>
      </c>
      <c r="AB137" s="9">
        <v>757.655953319628</v>
      </c>
      <c r="AC137" s="9">
        <v>1702.8521003993901</v>
      </c>
      <c r="AD137" s="9">
        <v>10</v>
      </c>
      <c r="AE137" s="9">
        <v>10</v>
      </c>
      <c r="AF137" s="9">
        <v>10</v>
      </c>
      <c r="AG137" s="9">
        <v>332.24131750560002</v>
      </c>
      <c r="AH137" s="9">
        <v>1555.74363649734</v>
      </c>
      <c r="AI137" s="9">
        <v>321.48086221089</v>
      </c>
      <c r="AJ137" s="9">
        <v>10</v>
      </c>
      <c r="AK137" s="9">
        <v>1593.8229081811201</v>
      </c>
      <c r="AL137" s="9">
        <v>10</v>
      </c>
      <c r="AM137" s="9">
        <v>2716.3050843975998</v>
      </c>
      <c r="AN137" s="9">
        <v>235.24753950820099</v>
      </c>
      <c r="AO137" s="9">
        <v>1270.6872733703401</v>
      </c>
      <c r="AP137" s="9">
        <v>170.17840161664</v>
      </c>
      <c r="AQ137" s="9">
        <v>1399.9624360600201</v>
      </c>
      <c r="AR137" s="9">
        <v>1479.8122026644501</v>
      </c>
      <c r="AS137" s="9">
        <v>830.12466607543797</v>
      </c>
      <c r="AT137" s="9">
        <v>464.57417063840097</v>
      </c>
      <c r="AU137" s="9">
        <v>1724.64794813099</v>
      </c>
      <c r="AV137" s="9">
        <v>52.278565931315597</v>
      </c>
      <c r="AW137" s="9">
        <v>668.61670487846504</v>
      </c>
      <c r="AX137" s="9">
        <v>460.44599834447001</v>
      </c>
      <c r="AY137" s="9">
        <v>53.300017161432599</v>
      </c>
      <c r="AZ137" s="9">
        <v>10</v>
      </c>
      <c r="BA137" s="9">
        <v>12.9547012255884</v>
      </c>
      <c r="BB137" s="9">
        <v>202.708626264071</v>
      </c>
      <c r="BC137" s="9">
        <v>24.3234868235524</v>
      </c>
      <c r="BD137" s="9">
        <v>310.79841114351098</v>
      </c>
      <c r="BE137" s="9">
        <v>375.35840924431602</v>
      </c>
      <c r="BF137" s="9">
        <v>2028.9133594229399</v>
      </c>
      <c r="BG137" s="9">
        <v>10</v>
      </c>
      <c r="BH137" s="9">
        <v>194.04337607248499</v>
      </c>
      <c r="BI137" s="9">
        <v>762.84637425337496</v>
      </c>
      <c r="BJ137" s="9">
        <v>287.15231623020401</v>
      </c>
      <c r="BK137" s="9">
        <v>977.04631971281697</v>
      </c>
      <c r="BL137" s="9">
        <v>10</v>
      </c>
      <c r="BM137" s="9">
        <v>279.58934554438503</v>
      </c>
    </row>
    <row r="138" spans="1:65" x14ac:dyDescent="0.55000000000000004">
      <c r="A138">
        <v>97.696995832286703</v>
      </c>
      <c r="B138" s="9">
        <v>297243.76762847998</v>
      </c>
      <c r="C138" s="9">
        <v>91393.211600327297</v>
      </c>
      <c r="D138" s="9">
        <v>1153.49671876203</v>
      </c>
      <c r="E138" s="9">
        <v>10</v>
      </c>
      <c r="F138" s="9">
        <v>9705.9239728031098</v>
      </c>
      <c r="G138" s="9">
        <v>626.89326325661398</v>
      </c>
      <c r="H138" s="9">
        <v>135.10135875769501</v>
      </c>
      <c r="I138" s="9">
        <v>493.51939427628099</v>
      </c>
      <c r="J138" s="9">
        <v>1934.4606494623599</v>
      </c>
      <c r="K138" s="9">
        <v>629.67280321344799</v>
      </c>
      <c r="L138" s="9">
        <v>189.789919897468</v>
      </c>
      <c r="M138" s="9">
        <v>759.87710901253899</v>
      </c>
      <c r="N138" s="9">
        <v>50.979823905107303</v>
      </c>
      <c r="O138" s="9">
        <v>204.40019121012301</v>
      </c>
      <c r="P138" s="9">
        <v>576.45095699089097</v>
      </c>
      <c r="Q138" s="9">
        <v>182.363159369817</v>
      </c>
      <c r="R138" s="9">
        <v>1801.92372617808</v>
      </c>
      <c r="S138" s="9">
        <v>160.468762736614</v>
      </c>
      <c r="T138" s="9">
        <v>993.52929178608895</v>
      </c>
      <c r="U138" s="9">
        <v>10.000074687825199</v>
      </c>
      <c r="V138" s="9">
        <v>10</v>
      </c>
      <c r="W138" s="9">
        <v>2032.0942878631899</v>
      </c>
      <c r="X138" s="9">
        <v>757.20644338346005</v>
      </c>
      <c r="Y138" s="9">
        <v>1707.11925577338</v>
      </c>
      <c r="Z138" s="9">
        <v>177.474894044574</v>
      </c>
      <c r="AA138" s="9">
        <v>10</v>
      </c>
      <c r="AB138" s="9">
        <v>10</v>
      </c>
      <c r="AC138" s="9">
        <v>1702.85201468433</v>
      </c>
      <c r="AD138" s="9">
        <v>10</v>
      </c>
      <c r="AE138" s="9">
        <v>216.470644165126</v>
      </c>
      <c r="AF138" s="9">
        <v>10</v>
      </c>
      <c r="AG138" s="9">
        <v>332.24140264188702</v>
      </c>
      <c r="AH138" s="9">
        <v>1555.7437708540599</v>
      </c>
      <c r="AI138" s="9">
        <v>321.48085526770802</v>
      </c>
      <c r="AJ138" s="9">
        <v>10</v>
      </c>
      <c r="AK138" s="9">
        <v>1593.8229546397499</v>
      </c>
      <c r="AL138" s="9">
        <v>10</v>
      </c>
      <c r="AM138" s="9">
        <v>2716.3051440601898</v>
      </c>
      <c r="AN138" s="9">
        <v>235.24757750164201</v>
      </c>
      <c r="AO138" s="9">
        <v>1270.68726468246</v>
      </c>
      <c r="AP138" s="9">
        <v>170.17837836796201</v>
      </c>
      <c r="AQ138" s="9">
        <v>1399.96243728216</v>
      </c>
      <c r="AR138" s="9">
        <v>1479.81217268623</v>
      </c>
      <c r="AS138" s="9">
        <v>830.12465089568002</v>
      </c>
      <c r="AT138" s="9">
        <v>464.57417267637902</v>
      </c>
      <c r="AU138" s="9">
        <v>1724.64792792051</v>
      </c>
      <c r="AV138" s="9">
        <v>52.278593548167599</v>
      </c>
      <c r="AW138" s="9">
        <v>668.61661283722401</v>
      </c>
      <c r="AX138" s="9">
        <v>460.44602919187798</v>
      </c>
      <c r="AY138" s="9">
        <v>53.300013919496003</v>
      </c>
      <c r="AZ138" s="9">
        <v>10</v>
      </c>
      <c r="BA138" s="9">
        <v>12.954709574005401</v>
      </c>
      <c r="BB138" s="9">
        <v>202.70861434552901</v>
      </c>
      <c r="BC138" s="9">
        <v>24.323487130266098</v>
      </c>
      <c r="BD138" s="9">
        <v>310.79836054488499</v>
      </c>
      <c r="BE138" s="9">
        <v>375.35841523051602</v>
      </c>
      <c r="BF138" s="9">
        <v>2028.9133822516601</v>
      </c>
      <c r="BG138" s="9">
        <v>10</v>
      </c>
      <c r="BH138" s="9">
        <v>194.04338689746601</v>
      </c>
      <c r="BI138" s="9">
        <v>762.84635823189501</v>
      </c>
      <c r="BJ138" s="9">
        <v>287.152319236322</v>
      </c>
      <c r="BK138" s="9">
        <v>977.04644587216796</v>
      </c>
      <c r="BL138" s="9">
        <v>10</v>
      </c>
      <c r="BM138" s="9">
        <v>279.589358461703</v>
      </c>
    </row>
    <row r="139" spans="1:65" x14ac:dyDescent="0.55000000000000004">
      <c r="A139">
        <v>97.696995832286703</v>
      </c>
      <c r="B139" s="9">
        <v>297243.76760327199</v>
      </c>
      <c r="C139" s="9">
        <v>91393.210424486504</v>
      </c>
      <c r="D139" s="9">
        <v>1153.49672196499</v>
      </c>
      <c r="E139" s="9">
        <v>10</v>
      </c>
      <c r="F139" s="9">
        <v>9705.92379861062</v>
      </c>
      <c r="G139" s="9">
        <v>626.89325856313405</v>
      </c>
      <c r="H139" s="9">
        <v>135.10134119894201</v>
      </c>
      <c r="I139" s="9">
        <v>493.51935845247402</v>
      </c>
      <c r="J139" s="9">
        <v>1934.4605438987701</v>
      </c>
      <c r="K139" s="9">
        <v>629.67284612886203</v>
      </c>
      <c r="L139" s="9">
        <v>189.789939773958</v>
      </c>
      <c r="M139" s="9">
        <v>759.87710436099906</v>
      </c>
      <c r="N139" s="9">
        <v>50.979818536002099</v>
      </c>
      <c r="O139" s="9">
        <v>204.40021989675401</v>
      </c>
      <c r="P139" s="9">
        <v>576.450950731121</v>
      </c>
      <c r="Q139" s="9">
        <v>182.36281236217499</v>
      </c>
      <c r="R139" s="9">
        <v>1801.9235756707401</v>
      </c>
      <c r="S139" s="9">
        <v>160.46876692609899</v>
      </c>
      <c r="T139" s="9">
        <v>417.63059464919098</v>
      </c>
      <c r="U139" s="9">
        <v>12.5794194166055</v>
      </c>
      <c r="V139" s="9">
        <v>10</v>
      </c>
      <c r="W139" s="9">
        <v>2032.09434421637</v>
      </c>
      <c r="X139" s="9">
        <v>1333.1053070350099</v>
      </c>
      <c r="Y139" s="9">
        <v>1131.2207061950801</v>
      </c>
      <c r="Z139" s="9">
        <v>177.474884236859</v>
      </c>
      <c r="AA139" s="9">
        <v>10</v>
      </c>
      <c r="AB139" s="9">
        <v>722.58437228830201</v>
      </c>
      <c r="AC139" s="9">
        <v>1702.85229178382</v>
      </c>
      <c r="AD139" s="9">
        <v>10</v>
      </c>
      <c r="AE139" s="9">
        <v>77.205592365485003</v>
      </c>
      <c r="AF139" s="9">
        <v>10</v>
      </c>
      <c r="AG139" s="9">
        <v>332.24135873118701</v>
      </c>
      <c r="AH139" s="9">
        <v>1555.7436672501899</v>
      </c>
      <c r="AI139" s="9">
        <v>321.48084066793598</v>
      </c>
      <c r="AJ139" s="9">
        <v>10</v>
      </c>
      <c r="AK139" s="9">
        <v>1593.82293167376</v>
      </c>
      <c r="AL139" s="9">
        <v>10</v>
      </c>
      <c r="AM139" s="9">
        <v>2716.3050840517099</v>
      </c>
      <c r="AN139" s="9">
        <v>235.247610086039</v>
      </c>
      <c r="AO139" s="9">
        <v>1270.68729968854</v>
      </c>
      <c r="AP139" s="9">
        <v>170.178389860431</v>
      </c>
      <c r="AQ139" s="9">
        <v>1399.9622192351401</v>
      </c>
      <c r="AR139" s="9">
        <v>1479.81201273946</v>
      </c>
      <c r="AS139" s="9">
        <v>830.124640155816</v>
      </c>
      <c r="AT139" s="9">
        <v>464.57422786034499</v>
      </c>
      <c r="AU139" s="9">
        <v>1724.6480235965601</v>
      </c>
      <c r="AV139" s="9">
        <v>52.278565807943998</v>
      </c>
      <c r="AW139" s="9">
        <v>668.61671027397801</v>
      </c>
      <c r="AX139" s="9">
        <v>460.44598466269599</v>
      </c>
      <c r="AY139" s="9">
        <v>53.300009738744997</v>
      </c>
      <c r="AZ139" s="9">
        <v>10</v>
      </c>
      <c r="BA139" s="9">
        <v>12.9547067158984</v>
      </c>
      <c r="BB139" s="9">
        <v>202.708606618484</v>
      </c>
      <c r="BC139" s="9">
        <v>24.323486340425799</v>
      </c>
      <c r="BD139" s="9">
        <v>310.79840876026299</v>
      </c>
      <c r="BE139" s="9">
        <v>375.35843058846501</v>
      </c>
      <c r="BF139" s="9">
        <v>2028.91339889543</v>
      </c>
      <c r="BG139" s="9">
        <v>10</v>
      </c>
      <c r="BH139" s="9">
        <v>194.04343815183799</v>
      </c>
      <c r="BI139" s="9">
        <v>762.84637658879603</v>
      </c>
      <c r="BJ139" s="9">
        <v>287.152338403643</v>
      </c>
      <c r="BK139" s="9">
        <v>977.04653514574397</v>
      </c>
      <c r="BL139" s="9">
        <v>10</v>
      </c>
      <c r="BM139" s="9">
        <v>279.58934600265502</v>
      </c>
    </row>
    <row r="140" spans="1:65" x14ac:dyDescent="0.55000000000000004">
      <c r="A140">
        <v>97.696995832286703</v>
      </c>
      <c r="B140" s="9">
        <v>297243.76432324498</v>
      </c>
      <c r="C140" s="9">
        <v>91393.209205105595</v>
      </c>
      <c r="D140" s="9">
        <v>1153.49673315364</v>
      </c>
      <c r="E140" s="9">
        <v>10</v>
      </c>
      <c r="F140" s="9">
        <v>9705.9237409861798</v>
      </c>
      <c r="G140" s="9">
        <v>626.89328149047105</v>
      </c>
      <c r="H140" s="9">
        <v>135.10133595520301</v>
      </c>
      <c r="I140" s="9">
        <v>493.51944802704298</v>
      </c>
      <c r="J140" s="9">
        <v>1934.46065386906</v>
      </c>
      <c r="K140" s="9">
        <v>629.67289837747103</v>
      </c>
      <c r="L140" s="9">
        <v>189.78995102871099</v>
      </c>
      <c r="M140" s="9">
        <v>759.87706512317504</v>
      </c>
      <c r="N140" s="9">
        <v>50.979827411092302</v>
      </c>
      <c r="O140" s="9">
        <v>204.400212166106</v>
      </c>
      <c r="P140" s="9">
        <v>576.450946036868</v>
      </c>
      <c r="Q140" s="9">
        <v>182.362817298572</v>
      </c>
      <c r="R140" s="9">
        <v>1801.92357407286</v>
      </c>
      <c r="S140" s="9">
        <v>160.46876304164499</v>
      </c>
      <c r="T140" s="9">
        <v>518.62597414902598</v>
      </c>
      <c r="U140" s="9">
        <v>691.37402469132098</v>
      </c>
      <c r="V140" s="9">
        <v>10</v>
      </c>
      <c r="W140" s="9">
        <v>2032.0943590033401</v>
      </c>
      <c r="X140" s="9">
        <v>1232.1100826269801</v>
      </c>
      <c r="Y140" s="9">
        <v>1232.2161446175601</v>
      </c>
      <c r="Z140" s="9">
        <v>177.47489995099099</v>
      </c>
      <c r="AA140" s="9">
        <v>10</v>
      </c>
      <c r="AB140" s="9">
        <v>10</v>
      </c>
      <c r="AC140" s="9">
        <v>1702.85198824698</v>
      </c>
      <c r="AD140" s="9">
        <v>10</v>
      </c>
      <c r="AE140" s="9">
        <v>10</v>
      </c>
      <c r="AF140" s="9">
        <v>10</v>
      </c>
      <c r="AG140" s="9">
        <v>332.24148317887102</v>
      </c>
      <c r="AH140" s="9">
        <v>1555.7437366700301</v>
      </c>
      <c r="AI140" s="9">
        <v>321.48085394017301</v>
      </c>
      <c r="AJ140" s="9">
        <v>10</v>
      </c>
      <c r="AK140" s="9">
        <v>1593.82289914424</v>
      </c>
      <c r="AL140" s="9">
        <v>10</v>
      </c>
      <c r="AM140" s="9">
        <v>2716.3052192824398</v>
      </c>
      <c r="AN140" s="9">
        <v>235.24760098051601</v>
      </c>
      <c r="AO140" s="9">
        <v>1270.68728311832</v>
      </c>
      <c r="AP140" s="9">
        <v>170.17839071159401</v>
      </c>
      <c r="AQ140" s="9">
        <v>1399.9623522269901</v>
      </c>
      <c r="AR140" s="9">
        <v>1479.81209476033</v>
      </c>
      <c r="AS140" s="9">
        <v>830.12464439888504</v>
      </c>
      <c r="AT140" s="9">
        <v>464.57418871401001</v>
      </c>
      <c r="AU140" s="9">
        <v>1724.64787882257</v>
      </c>
      <c r="AV140" s="9">
        <v>52.278563449128697</v>
      </c>
      <c r="AW140" s="9">
        <v>668.61669592938904</v>
      </c>
      <c r="AX140" s="9">
        <v>460.44602016741197</v>
      </c>
      <c r="AY140" s="9">
        <v>53.3000084155153</v>
      </c>
      <c r="AZ140" s="9">
        <v>10</v>
      </c>
      <c r="BA140" s="9">
        <v>12.9547053003493</v>
      </c>
      <c r="BB140" s="9">
        <v>202.708607030569</v>
      </c>
      <c r="BC140" s="9">
        <v>24.3234881055972</v>
      </c>
      <c r="BD140" s="9">
        <v>310.79837635402902</v>
      </c>
      <c r="BE140" s="9">
        <v>375.35843689342101</v>
      </c>
      <c r="BF140" s="9">
        <v>2028.9133901263499</v>
      </c>
      <c r="BG140" s="9">
        <v>10</v>
      </c>
      <c r="BH140" s="9">
        <v>194.04341139959399</v>
      </c>
      <c r="BI140" s="9">
        <v>762.84634693874796</v>
      </c>
      <c r="BJ140" s="9">
        <v>287.15230983657398</v>
      </c>
      <c r="BK140" s="9">
        <v>977.04638261498405</v>
      </c>
      <c r="BL140" s="9">
        <v>10</v>
      </c>
      <c r="BM140" s="9">
        <v>279.58936084652498</v>
      </c>
    </row>
    <row r="141" spans="1:65" x14ac:dyDescent="0.55000000000000004">
      <c r="A141">
        <v>97.696995832286703</v>
      </c>
      <c r="B141" s="9">
        <v>297243.76607929502</v>
      </c>
      <c r="C141" s="9">
        <v>91393.209786031497</v>
      </c>
      <c r="D141" s="9">
        <v>1153.4967332513399</v>
      </c>
      <c r="E141" s="9">
        <v>10</v>
      </c>
      <c r="F141" s="9">
        <v>9705.9239312908503</v>
      </c>
      <c r="G141" s="9">
        <v>626.89325991439705</v>
      </c>
      <c r="H141" s="9">
        <v>135.10133657667399</v>
      </c>
      <c r="I141" s="9">
        <v>493.51940322425799</v>
      </c>
      <c r="J141" s="9">
        <v>1934.4606027934001</v>
      </c>
      <c r="K141" s="9">
        <v>629.67282767476502</v>
      </c>
      <c r="L141" s="9">
        <v>189.78991711889699</v>
      </c>
      <c r="M141" s="9">
        <v>759.87709555537799</v>
      </c>
      <c r="N141" s="9">
        <v>50.979807022965602</v>
      </c>
      <c r="O141" s="9">
        <v>204.40024279583901</v>
      </c>
      <c r="P141" s="9">
        <v>576.450928737053</v>
      </c>
      <c r="Q141" s="9">
        <v>182.362955804797</v>
      </c>
      <c r="R141" s="9">
        <v>1801.92362284112</v>
      </c>
      <c r="S141" s="9">
        <v>160.46876742460401</v>
      </c>
      <c r="T141" s="9">
        <v>23.299925208280101</v>
      </c>
      <c r="U141" s="9">
        <v>387.80653899616499</v>
      </c>
      <c r="V141" s="9">
        <v>10</v>
      </c>
      <c r="W141" s="9">
        <v>2032.0943982459501</v>
      </c>
      <c r="X141" s="9">
        <v>1727.4362789491699</v>
      </c>
      <c r="Y141" s="9">
        <v>736.88994793167001</v>
      </c>
      <c r="Z141" s="9">
        <v>177.47489055409099</v>
      </c>
      <c r="AA141" s="9">
        <v>10</v>
      </c>
      <c r="AB141" s="9">
        <v>10</v>
      </c>
      <c r="AC141" s="9">
        <v>1702.85169966233</v>
      </c>
      <c r="AD141" s="9">
        <v>10</v>
      </c>
      <c r="AE141" s="9">
        <v>808.89352484224196</v>
      </c>
      <c r="AF141" s="9">
        <v>10</v>
      </c>
      <c r="AG141" s="9">
        <v>332.24124015934802</v>
      </c>
      <c r="AH141" s="9">
        <v>1555.7438090466901</v>
      </c>
      <c r="AI141" s="9">
        <v>321.48083371327698</v>
      </c>
      <c r="AJ141" s="9">
        <v>10</v>
      </c>
      <c r="AK141" s="9">
        <v>1593.82286283896</v>
      </c>
      <c r="AL141" s="9">
        <v>10</v>
      </c>
      <c r="AM141" s="9">
        <v>2716.3049825132998</v>
      </c>
      <c r="AN141" s="9">
        <v>235.247653128016</v>
      </c>
      <c r="AO141" s="9">
        <v>1270.68727350773</v>
      </c>
      <c r="AP141" s="9">
        <v>170.178387094816</v>
      </c>
      <c r="AQ141" s="9">
        <v>1399.9624734803001</v>
      </c>
      <c r="AR141" s="9">
        <v>1479.8121405868101</v>
      </c>
      <c r="AS141" s="9">
        <v>830.12463286332002</v>
      </c>
      <c r="AT141" s="9">
        <v>464.57411859573398</v>
      </c>
      <c r="AU141" s="9">
        <v>1724.6478257139399</v>
      </c>
      <c r="AV141" s="9">
        <v>52.278583101518997</v>
      </c>
      <c r="AW141" s="9">
        <v>668.61661269871104</v>
      </c>
      <c r="AX141" s="9">
        <v>460.44601434317099</v>
      </c>
      <c r="AY141" s="9">
        <v>53.300012448421498</v>
      </c>
      <c r="AZ141" s="9">
        <v>10</v>
      </c>
      <c r="BA141" s="9">
        <v>12.9547073291552</v>
      </c>
      <c r="BB141" s="9">
        <v>202.70860959029901</v>
      </c>
      <c r="BC141" s="9">
        <v>24.323486465485999</v>
      </c>
      <c r="BD141" s="9">
        <v>310.79841257696802</v>
      </c>
      <c r="BE141" s="9">
        <v>375.35842600365697</v>
      </c>
      <c r="BF141" s="9">
        <v>2028.91330511413</v>
      </c>
      <c r="BG141" s="9">
        <v>10</v>
      </c>
      <c r="BH141" s="9">
        <v>194.04345262367201</v>
      </c>
      <c r="BI141" s="9">
        <v>762.84636205182005</v>
      </c>
      <c r="BJ141" s="9">
        <v>287.15230027385599</v>
      </c>
      <c r="BK141" s="9">
        <v>977.04637958359103</v>
      </c>
      <c r="BL141" s="9">
        <v>10</v>
      </c>
      <c r="BM141" s="9">
        <v>279.58933429618099</v>
      </c>
    </row>
    <row r="142" spans="1:65" x14ac:dyDescent="0.55000000000000004">
      <c r="A142">
        <v>97.696995832286703</v>
      </c>
      <c r="B142" s="9">
        <v>297243.76894542802</v>
      </c>
      <c r="C142" s="9">
        <v>91393.210316138298</v>
      </c>
      <c r="D142" s="9">
        <v>1153.4967392537701</v>
      </c>
      <c r="E142" s="9">
        <v>10</v>
      </c>
      <c r="F142" s="9">
        <v>9705.9237962069601</v>
      </c>
      <c r="G142" s="9">
        <v>626.893259023665</v>
      </c>
      <c r="H142" s="9">
        <v>135.10132238261301</v>
      </c>
      <c r="I142" s="9">
        <v>493.51940120993498</v>
      </c>
      <c r="J142" s="9">
        <v>1934.46059446713</v>
      </c>
      <c r="K142" s="9">
        <v>629.67277595963799</v>
      </c>
      <c r="L142" s="9">
        <v>189.78998064843799</v>
      </c>
      <c r="M142" s="9">
        <v>759.87714423014597</v>
      </c>
      <c r="N142" s="9">
        <v>50.979844977481399</v>
      </c>
      <c r="O142" s="9">
        <v>204.40013438398299</v>
      </c>
      <c r="P142" s="9">
        <v>576.45095520106099</v>
      </c>
      <c r="Q142" s="9">
        <v>182.362845007581</v>
      </c>
      <c r="R142" s="9">
        <v>1801.92366552473</v>
      </c>
      <c r="S142" s="9">
        <v>160.46875241498699</v>
      </c>
      <c r="T142" s="9">
        <v>807.03663437630803</v>
      </c>
      <c r="U142" s="9">
        <v>175.13710340362601</v>
      </c>
      <c r="V142" s="9">
        <v>10</v>
      </c>
      <c r="W142" s="9">
        <v>2032.0943516125401</v>
      </c>
      <c r="X142" s="9">
        <v>943.69960340164096</v>
      </c>
      <c r="Y142" s="9">
        <v>1520.6267785285299</v>
      </c>
      <c r="Z142" s="9">
        <v>177.474901498657</v>
      </c>
      <c r="AA142" s="9">
        <v>10</v>
      </c>
      <c r="AB142" s="9">
        <v>237.826265956165</v>
      </c>
      <c r="AC142" s="9">
        <v>1702.8519063546801</v>
      </c>
      <c r="AD142" s="9">
        <v>10</v>
      </c>
      <c r="AE142" s="9">
        <v>10</v>
      </c>
      <c r="AF142" s="9">
        <v>10</v>
      </c>
      <c r="AG142" s="9">
        <v>332.241561326122</v>
      </c>
      <c r="AH142" s="9">
        <v>1555.74347724118</v>
      </c>
      <c r="AI142" s="9">
        <v>321.48085087535799</v>
      </c>
      <c r="AJ142" s="9">
        <v>10</v>
      </c>
      <c r="AK142" s="9">
        <v>1593.8229357113801</v>
      </c>
      <c r="AL142" s="9">
        <v>10</v>
      </c>
      <c r="AM142" s="9">
        <v>2716.3052175795801</v>
      </c>
      <c r="AN142" s="9">
        <v>235.24749234504</v>
      </c>
      <c r="AO142" s="9">
        <v>1270.6872676964001</v>
      </c>
      <c r="AP142" s="9">
        <v>170.17839739868899</v>
      </c>
      <c r="AQ142" s="9">
        <v>1399.9625545361801</v>
      </c>
      <c r="AR142" s="9">
        <v>1479.8122113004999</v>
      </c>
      <c r="AS142" s="9">
        <v>830.12463825406803</v>
      </c>
      <c r="AT142" s="9">
        <v>464.57417911141903</v>
      </c>
      <c r="AU142" s="9">
        <v>1724.6478661743799</v>
      </c>
      <c r="AV142" s="9">
        <v>52.278557262040202</v>
      </c>
      <c r="AW142" s="9">
        <v>668.61663037640596</v>
      </c>
      <c r="AX142" s="9">
        <v>460.44602708173699</v>
      </c>
      <c r="AY142" s="9">
        <v>53.300011079917901</v>
      </c>
      <c r="AZ142" s="9">
        <v>10</v>
      </c>
      <c r="BA142" s="9">
        <v>12.9547131242193</v>
      </c>
      <c r="BB142" s="9">
        <v>202.70860850125899</v>
      </c>
      <c r="BC142" s="9">
        <v>24.323484781675301</v>
      </c>
      <c r="BD142" s="9">
        <v>310.79842168484402</v>
      </c>
      <c r="BE142" s="9">
        <v>375.35841973993098</v>
      </c>
      <c r="BF142" s="9">
        <v>2028.9134122686801</v>
      </c>
      <c r="BG142" s="9">
        <v>10</v>
      </c>
      <c r="BH142" s="9">
        <v>194.043339174545</v>
      </c>
      <c r="BI142" s="9">
        <v>762.84640783179805</v>
      </c>
      <c r="BJ142" s="9">
        <v>287.15231355815803</v>
      </c>
      <c r="BK142" s="9">
        <v>977.04646796669795</v>
      </c>
      <c r="BL142" s="9">
        <v>10</v>
      </c>
      <c r="BM142" s="9">
        <v>279.58937249247498</v>
      </c>
    </row>
    <row r="143" spans="1:65" x14ac:dyDescent="0.55000000000000004">
      <c r="A143">
        <v>97.696995832286703</v>
      </c>
      <c r="B143" s="9">
        <v>297243.76748856698</v>
      </c>
      <c r="C143" s="9">
        <v>91393.211520989702</v>
      </c>
      <c r="D143" s="9">
        <v>1153.49674029784</v>
      </c>
      <c r="E143" s="9">
        <v>10</v>
      </c>
      <c r="F143" s="9">
        <v>9705.9238021868405</v>
      </c>
      <c r="G143" s="9">
        <v>626.89330498278002</v>
      </c>
      <c r="H143" s="9">
        <v>135.10133401330299</v>
      </c>
      <c r="I143" s="9">
        <v>493.51940711462998</v>
      </c>
      <c r="J143" s="9">
        <v>1934.46048192238</v>
      </c>
      <c r="K143" s="9">
        <v>629.67286231882997</v>
      </c>
      <c r="L143" s="9">
        <v>189.78995644374299</v>
      </c>
      <c r="M143" s="9">
        <v>759.87714586873994</v>
      </c>
      <c r="N143" s="9">
        <v>50.9798267785877</v>
      </c>
      <c r="O143" s="9">
        <v>204.40020084454301</v>
      </c>
      <c r="P143" s="9">
        <v>576.45095140086403</v>
      </c>
      <c r="Q143" s="9">
        <v>182.36278474031201</v>
      </c>
      <c r="R143" s="9">
        <v>1801.92359359533</v>
      </c>
      <c r="S143" s="9">
        <v>160.46875489975901</v>
      </c>
      <c r="T143" s="9">
        <v>679.80261766303101</v>
      </c>
      <c r="U143" s="9">
        <v>17.704289159457598</v>
      </c>
      <c r="V143" s="9">
        <v>10</v>
      </c>
      <c r="W143" s="9">
        <v>2032.0943595787801</v>
      </c>
      <c r="X143" s="9">
        <v>558.44138371888903</v>
      </c>
      <c r="Y143" s="9">
        <v>1905.8856420068801</v>
      </c>
      <c r="Z143" s="9">
        <v>177.47490096791</v>
      </c>
      <c r="AA143" s="9">
        <v>10</v>
      </c>
      <c r="AB143" s="9">
        <v>10</v>
      </c>
      <c r="AC143" s="9">
        <v>1702.85100708561</v>
      </c>
      <c r="AD143" s="9">
        <v>522.49312429677002</v>
      </c>
      <c r="AE143" s="9">
        <v>10</v>
      </c>
      <c r="AF143" s="9">
        <v>10</v>
      </c>
      <c r="AG143" s="9">
        <v>332.24124860734099</v>
      </c>
      <c r="AH143" s="9">
        <v>1555.7437779357799</v>
      </c>
      <c r="AI143" s="9">
        <v>321.48084760473699</v>
      </c>
      <c r="AJ143" s="9">
        <v>10</v>
      </c>
      <c r="AK143" s="9">
        <v>1593.8229097630899</v>
      </c>
      <c r="AL143" s="9">
        <v>10</v>
      </c>
      <c r="AM143" s="9">
        <v>2716.3050809210399</v>
      </c>
      <c r="AN143" s="9">
        <v>235.24757768742799</v>
      </c>
      <c r="AO143" s="9">
        <v>1270.68729503912</v>
      </c>
      <c r="AP143" s="9">
        <v>170.17838989238999</v>
      </c>
      <c r="AQ143" s="9">
        <v>1399.9625329238299</v>
      </c>
      <c r="AR143" s="9">
        <v>1479.81211715328</v>
      </c>
      <c r="AS143" s="9">
        <v>830.12464642961504</v>
      </c>
      <c r="AT143" s="9">
        <v>464.57421794073099</v>
      </c>
      <c r="AU143" s="9">
        <v>1724.6478564972899</v>
      </c>
      <c r="AV143" s="9">
        <v>52.2785563382958</v>
      </c>
      <c r="AW143" s="9">
        <v>668.61661847953599</v>
      </c>
      <c r="AX143" s="9">
        <v>460.44603070746501</v>
      </c>
      <c r="AY143" s="9">
        <v>53.3000166865559</v>
      </c>
      <c r="AZ143" s="9">
        <v>10</v>
      </c>
      <c r="BA143" s="9">
        <v>12.9547064480751</v>
      </c>
      <c r="BB143" s="9">
        <v>202.70860110148001</v>
      </c>
      <c r="BC143" s="9">
        <v>24.3234879888584</v>
      </c>
      <c r="BD143" s="9">
        <v>310.79836968639597</v>
      </c>
      <c r="BE143" s="9">
        <v>375.35842954858998</v>
      </c>
      <c r="BF143" s="9">
        <v>2028.9133841911</v>
      </c>
      <c r="BG143" s="9">
        <v>10</v>
      </c>
      <c r="BH143" s="9">
        <v>194.04341530305001</v>
      </c>
      <c r="BI143" s="9">
        <v>762.84636999945803</v>
      </c>
      <c r="BJ143" s="9">
        <v>287.15232480389199</v>
      </c>
      <c r="BK143" s="9">
        <v>977.04643814675399</v>
      </c>
      <c r="BL143" s="9">
        <v>10</v>
      </c>
      <c r="BM143" s="9">
        <v>279.58934231604002</v>
      </c>
    </row>
    <row r="144" spans="1:65" x14ac:dyDescent="0.55000000000000004">
      <c r="A144">
        <v>97.696995832286703</v>
      </c>
      <c r="B144" s="9">
        <v>297243.76953233901</v>
      </c>
      <c r="C144" s="9">
        <v>91393.209767304201</v>
      </c>
      <c r="D144" s="9">
        <v>1153.4967109244601</v>
      </c>
      <c r="E144" s="9">
        <v>10</v>
      </c>
      <c r="F144" s="9">
        <v>9705.9238447873395</v>
      </c>
      <c r="G144" s="9">
        <v>626.89328636572395</v>
      </c>
      <c r="H144" s="9">
        <v>135.10133981734799</v>
      </c>
      <c r="I144" s="9">
        <v>493.51940651679303</v>
      </c>
      <c r="J144" s="9">
        <v>1934.4606421985</v>
      </c>
      <c r="K144" s="9">
        <v>629.67285531549396</v>
      </c>
      <c r="L144" s="9">
        <v>189.78992646539601</v>
      </c>
      <c r="M144" s="9">
        <v>759.87711759919398</v>
      </c>
      <c r="N144" s="9">
        <v>50.979824186714602</v>
      </c>
      <c r="O144" s="9">
        <v>204.40020380489099</v>
      </c>
      <c r="P144" s="9">
        <v>576.45094583767502</v>
      </c>
      <c r="Q144" s="9">
        <v>182.36273597567899</v>
      </c>
      <c r="R144" s="9">
        <v>1801.9235967659099</v>
      </c>
      <c r="S144" s="9">
        <v>160.46875733969401</v>
      </c>
      <c r="T144" s="9">
        <v>71.936532564670898</v>
      </c>
      <c r="U144" s="9">
        <v>13.285556192513299</v>
      </c>
      <c r="V144" s="9">
        <v>10</v>
      </c>
      <c r="W144" s="9">
        <v>2032.0943477378401</v>
      </c>
      <c r="X144" s="9">
        <v>554.02241920307301</v>
      </c>
      <c r="Y144" s="9">
        <v>1910.3044326899101</v>
      </c>
      <c r="Z144" s="9">
        <v>177.47490107690101</v>
      </c>
      <c r="AA144" s="9">
        <v>1134.77787688684</v>
      </c>
      <c r="AB144" s="9">
        <v>10</v>
      </c>
      <c r="AC144" s="9">
        <v>1702.8515611252899</v>
      </c>
      <c r="AD144" s="9">
        <v>10</v>
      </c>
      <c r="AE144" s="9">
        <v>10</v>
      </c>
      <c r="AF144" s="9">
        <v>10</v>
      </c>
      <c r="AG144" s="9">
        <v>332.24121767470803</v>
      </c>
      <c r="AH144" s="9">
        <v>1555.74375950783</v>
      </c>
      <c r="AI144" s="9">
        <v>321.48082536127498</v>
      </c>
      <c r="AJ144" s="9">
        <v>10</v>
      </c>
      <c r="AK144" s="9">
        <v>1593.8228404435899</v>
      </c>
      <c r="AL144" s="9">
        <v>10</v>
      </c>
      <c r="AM144" s="9">
        <v>2716.3050686542801</v>
      </c>
      <c r="AN144" s="9">
        <v>235.247572046643</v>
      </c>
      <c r="AO144" s="9">
        <v>1270.68728132453</v>
      </c>
      <c r="AP144" s="9">
        <v>170.17840317364301</v>
      </c>
      <c r="AQ144" s="9">
        <v>1399.96247883609</v>
      </c>
      <c r="AR144" s="9">
        <v>1479.8121971717701</v>
      </c>
      <c r="AS144" s="9">
        <v>830.12464478719301</v>
      </c>
      <c r="AT144" s="9">
        <v>464.57419866614299</v>
      </c>
      <c r="AU144" s="9">
        <v>1724.6479568513901</v>
      </c>
      <c r="AV144" s="9">
        <v>52.278579297882402</v>
      </c>
      <c r="AW144" s="9">
        <v>668.61657039833005</v>
      </c>
      <c r="AX144" s="9">
        <v>460.44604481107098</v>
      </c>
      <c r="AY144" s="9">
        <v>53.3000148587533</v>
      </c>
      <c r="AZ144" s="9">
        <v>10</v>
      </c>
      <c r="BA144" s="9">
        <v>12.9547067616208</v>
      </c>
      <c r="BB144" s="9">
        <v>202.70859310041101</v>
      </c>
      <c r="BC144" s="9">
        <v>24.323488598919901</v>
      </c>
      <c r="BD144" s="9">
        <v>310.798386136918</v>
      </c>
      <c r="BE144" s="9">
        <v>375.358426747647</v>
      </c>
      <c r="BF144" s="9">
        <v>2028.91337964796</v>
      </c>
      <c r="BG144" s="9">
        <v>10</v>
      </c>
      <c r="BH144" s="9">
        <v>194.04343439746901</v>
      </c>
      <c r="BI144" s="9">
        <v>762.84636238883604</v>
      </c>
      <c r="BJ144" s="9">
        <v>287.15231917503098</v>
      </c>
      <c r="BK144" s="9">
        <v>977.04632569709395</v>
      </c>
      <c r="BL144" s="9">
        <v>10</v>
      </c>
      <c r="BM144" s="9">
        <v>279.58935252559502</v>
      </c>
    </row>
    <row r="145" spans="1:65" x14ac:dyDescent="0.55000000000000004">
      <c r="A145">
        <v>97.696995832286703</v>
      </c>
      <c r="B145" s="9">
        <v>297243.76018630801</v>
      </c>
      <c r="C145" s="9">
        <v>91393.207781409103</v>
      </c>
      <c r="D145" s="9">
        <v>1153.4967285822099</v>
      </c>
      <c r="E145" s="9">
        <v>10</v>
      </c>
      <c r="F145" s="9">
        <v>9705.9241690483304</v>
      </c>
      <c r="G145" s="9">
        <v>626.89329775627004</v>
      </c>
      <c r="H145" s="9">
        <v>135.101351371757</v>
      </c>
      <c r="I145" s="9">
        <v>493.51936947399901</v>
      </c>
      <c r="J145" s="9">
        <v>1934.4604663443899</v>
      </c>
      <c r="K145" s="9">
        <v>629.67278325222003</v>
      </c>
      <c r="L145" s="9">
        <v>189.78993581758601</v>
      </c>
      <c r="M145" s="9">
        <v>759.87706415974606</v>
      </c>
      <c r="N145" s="9">
        <v>50.979823556258999</v>
      </c>
      <c r="O145" s="9">
        <v>204.40021120123399</v>
      </c>
      <c r="P145" s="9">
        <v>576.45093211150697</v>
      </c>
      <c r="Q145" s="9">
        <v>182.36287244277</v>
      </c>
      <c r="R145" s="9">
        <v>1801.9235693098001</v>
      </c>
      <c r="S145" s="9">
        <v>160.46876627608199</v>
      </c>
      <c r="T145" s="9">
        <v>491.02006769078702</v>
      </c>
      <c r="U145" s="9">
        <v>718.97994102665996</v>
      </c>
      <c r="V145" s="9">
        <v>10</v>
      </c>
      <c r="W145" s="9">
        <v>2032.0943677745199</v>
      </c>
      <c r="X145" s="9">
        <v>1259.71607996428</v>
      </c>
      <c r="Y145" s="9">
        <v>1204.6101426448199</v>
      </c>
      <c r="Z145" s="9">
        <v>177.47488191250599</v>
      </c>
      <c r="AA145" s="9">
        <v>10</v>
      </c>
      <c r="AB145" s="9">
        <v>10</v>
      </c>
      <c r="AC145" s="9">
        <v>1702.8520905707701</v>
      </c>
      <c r="AD145" s="9">
        <v>10</v>
      </c>
      <c r="AE145" s="9">
        <v>10</v>
      </c>
      <c r="AF145" s="9">
        <v>10</v>
      </c>
      <c r="AG145" s="9">
        <v>332.24151052436503</v>
      </c>
      <c r="AH145" s="9">
        <v>1555.7436438053501</v>
      </c>
      <c r="AI145" s="9">
        <v>321.480849106373</v>
      </c>
      <c r="AJ145" s="9">
        <v>10</v>
      </c>
      <c r="AK145" s="9">
        <v>1593.8229122965899</v>
      </c>
      <c r="AL145" s="9">
        <v>10</v>
      </c>
      <c r="AM145" s="9">
        <v>2716.3051231538202</v>
      </c>
      <c r="AN145" s="9">
        <v>235.24759866709101</v>
      </c>
      <c r="AO145" s="9">
        <v>1270.68728183392</v>
      </c>
      <c r="AP145" s="9">
        <v>170.17838084597699</v>
      </c>
      <c r="AQ145" s="9">
        <v>1399.96235712668</v>
      </c>
      <c r="AR145" s="9">
        <v>1479.8121128512701</v>
      </c>
      <c r="AS145" s="9">
        <v>830.12464001290698</v>
      </c>
      <c r="AT145" s="9">
        <v>464.57419983321398</v>
      </c>
      <c r="AU145" s="9">
        <v>1724.6478679110901</v>
      </c>
      <c r="AV145" s="9">
        <v>52.278562324823604</v>
      </c>
      <c r="AW145" s="9">
        <v>668.61661515790195</v>
      </c>
      <c r="AX145" s="9">
        <v>460.44600841757602</v>
      </c>
      <c r="AY145" s="9">
        <v>53.300007209998</v>
      </c>
      <c r="AZ145" s="9">
        <v>10</v>
      </c>
      <c r="BA145" s="9">
        <v>12.954711444723101</v>
      </c>
      <c r="BB145" s="9">
        <v>202.70859905255401</v>
      </c>
      <c r="BC145" s="9">
        <v>24.3234845718457</v>
      </c>
      <c r="BD145" s="9">
        <v>310.79835503483901</v>
      </c>
      <c r="BE145" s="9">
        <v>375.358440321844</v>
      </c>
      <c r="BF145" s="9">
        <v>2028.9133340613701</v>
      </c>
      <c r="BG145" s="9">
        <v>10</v>
      </c>
      <c r="BH145" s="9">
        <v>194.04343061448401</v>
      </c>
      <c r="BI145" s="9">
        <v>762.84635454235195</v>
      </c>
      <c r="BJ145" s="9">
        <v>287.15231672215998</v>
      </c>
      <c r="BK145" s="9">
        <v>977.04652181809797</v>
      </c>
      <c r="BL145" s="9">
        <v>10</v>
      </c>
      <c r="BM145" s="9">
        <v>279.589356134274</v>
      </c>
    </row>
    <row r="146" spans="1:65" x14ac:dyDescent="0.55000000000000004">
      <c r="A146">
        <v>97.696995832286703</v>
      </c>
      <c r="B146" s="9">
        <v>297243.76454641297</v>
      </c>
      <c r="C146" s="9">
        <v>91393.211507651897</v>
      </c>
      <c r="D146" s="9">
        <v>1153.4967262217101</v>
      </c>
      <c r="E146" s="9">
        <v>10</v>
      </c>
      <c r="F146" s="9">
        <v>9705.9238807507209</v>
      </c>
      <c r="G146" s="9">
        <v>626.89324006302297</v>
      </c>
      <c r="H146" s="9">
        <v>135.10134240414001</v>
      </c>
      <c r="I146" s="9">
        <v>493.51944878207303</v>
      </c>
      <c r="J146" s="9">
        <v>1934.46064091373</v>
      </c>
      <c r="K146" s="9">
        <v>629.67278646613499</v>
      </c>
      <c r="L146" s="9">
        <v>189.78992366658099</v>
      </c>
      <c r="M146" s="9">
        <v>759.876992917851</v>
      </c>
      <c r="N146" s="9">
        <v>50.979803345150501</v>
      </c>
      <c r="O146" s="9">
        <v>204.40025515302699</v>
      </c>
      <c r="P146" s="9">
        <v>576.450944878825</v>
      </c>
      <c r="Q146" s="9">
        <v>182.36288704947</v>
      </c>
      <c r="R146" s="9">
        <v>1801.9236039185701</v>
      </c>
      <c r="S146" s="9">
        <v>160.46877454518699</v>
      </c>
      <c r="T146" s="9">
        <v>856.47191735400304</v>
      </c>
      <c r="U146" s="9">
        <v>10.1428331475673</v>
      </c>
      <c r="V146" s="9">
        <v>10</v>
      </c>
      <c r="W146" s="9">
        <v>2032.09435249481</v>
      </c>
      <c r="X146" s="9">
        <v>894.26433348772196</v>
      </c>
      <c r="Y146" s="9">
        <v>1570.0619547015799</v>
      </c>
      <c r="Z146" s="9">
        <v>177.47489244796</v>
      </c>
      <c r="AA146" s="9">
        <v>10</v>
      </c>
      <c r="AB146" s="9">
        <v>10</v>
      </c>
      <c r="AC146" s="9">
        <v>1702.8518313048401</v>
      </c>
      <c r="AD146" s="9">
        <v>10</v>
      </c>
      <c r="AE146" s="9">
        <v>353.38529539159498</v>
      </c>
      <c r="AF146" s="9">
        <v>10</v>
      </c>
      <c r="AG146" s="9">
        <v>332.24121145331702</v>
      </c>
      <c r="AH146" s="9">
        <v>1555.7437126365201</v>
      </c>
      <c r="AI146" s="9">
        <v>321.48082806475099</v>
      </c>
      <c r="AJ146" s="9">
        <v>10</v>
      </c>
      <c r="AK146" s="9">
        <v>1593.82289743354</v>
      </c>
      <c r="AL146" s="9">
        <v>10</v>
      </c>
      <c r="AM146" s="9">
        <v>2716.3050148093598</v>
      </c>
      <c r="AN146" s="9">
        <v>235.24764621959099</v>
      </c>
      <c r="AO146" s="9">
        <v>1270.6872244809199</v>
      </c>
      <c r="AP146" s="9">
        <v>170.17839098643501</v>
      </c>
      <c r="AQ146" s="9">
        <v>1399.9625013289401</v>
      </c>
      <c r="AR146" s="9">
        <v>1479.8121254575899</v>
      </c>
      <c r="AS146" s="9">
        <v>830.12463204352002</v>
      </c>
      <c r="AT146" s="9">
        <v>464.57415039830801</v>
      </c>
      <c r="AU146" s="9">
        <v>1724.6481072847901</v>
      </c>
      <c r="AV146" s="9">
        <v>52.278597792510901</v>
      </c>
      <c r="AW146" s="9">
        <v>668.61658791441198</v>
      </c>
      <c r="AX146" s="9">
        <v>460.44602332457998</v>
      </c>
      <c r="AY146" s="9">
        <v>53.300004693904498</v>
      </c>
      <c r="AZ146" s="9">
        <v>10</v>
      </c>
      <c r="BA146" s="9">
        <v>12.954706243496799</v>
      </c>
      <c r="BB146" s="9">
        <v>202.70858328192799</v>
      </c>
      <c r="BC146" s="9">
        <v>24.323487795494302</v>
      </c>
      <c r="BD146" s="9">
        <v>310.79838682239699</v>
      </c>
      <c r="BE146" s="9">
        <v>375.35841929861601</v>
      </c>
      <c r="BF146" s="9">
        <v>2028.91329063802</v>
      </c>
      <c r="BG146" s="9">
        <v>10</v>
      </c>
      <c r="BH146" s="9">
        <v>194.043466283767</v>
      </c>
      <c r="BI146" s="9">
        <v>762.84631626266298</v>
      </c>
      <c r="BJ146" s="9">
        <v>287.15230023252099</v>
      </c>
      <c r="BK146" s="9">
        <v>977.04634778780996</v>
      </c>
      <c r="BL146" s="9">
        <v>10</v>
      </c>
      <c r="BM146" s="9">
        <v>279.58932977736703</v>
      </c>
    </row>
    <row r="147" spans="1:65" x14ac:dyDescent="0.55000000000000004">
      <c r="A147">
        <v>97.696995832286802</v>
      </c>
      <c r="B147" s="9">
        <v>297243.76841356303</v>
      </c>
      <c r="C147" s="9">
        <v>91393.210101025397</v>
      </c>
      <c r="D147" s="9">
        <v>1153.49674092439</v>
      </c>
      <c r="E147" s="9">
        <v>10</v>
      </c>
      <c r="F147" s="9">
        <v>9705.9243245354501</v>
      </c>
      <c r="G147" s="9">
        <v>626.89325759681105</v>
      </c>
      <c r="H147" s="9">
        <v>135.10134992149</v>
      </c>
      <c r="I147" s="9">
        <v>493.51933360714798</v>
      </c>
      <c r="J147" s="9">
        <v>1934.4604682430499</v>
      </c>
      <c r="K147" s="9">
        <v>629.67289673663095</v>
      </c>
      <c r="L147" s="9">
        <v>189.78992005780501</v>
      </c>
      <c r="M147" s="9">
        <v>759.87715333897995</v>
      </c>
      <c r="N147" s="9">
        <v>50.979820575294099</v>
      </c>
      <c r="O147" s="9">
        <v>204.40021237582201</v>
      </c>
      <c r="P147" s="9">
        <v>576.45094971226195</v>
      </c>
      <c r="Q147" s="9">
        <v>182.36288692328401</v>
      </c>
      <c r="R147" s="9">
        <v>1801.9236253920899</v>
      </c>
      <c r="S147" s="9">
        <v>160.46875877100999</v>
      </c>
      <c r="T147" s="9">
        <v>1024.5765808589499</v>
      </c>
      <c r="U147" s="9">
        <v>185.423510551276</v>
      </c>
      <c r="V147" s="9">
        <v>10</v>
      </c>
      <c r="W147" s="9">
        <v>2032.0943436278201</v>
      </c>
      <c r="X147" s="9">
        <v>726.15959367112896</v>
      </c>
      <c r="Y147" s="9">
        <v>1738.16657554824</v>
      </c>
      <c r="Z147" s="9">
        <v>177.47488352699801</v>
      </c>
      <c r="AA147" s="9">
        <v>10</v>
      </c>
      <c r="AB147" s="9">
        <v>10</v>
      </c>
      <c r="AC147" s="9">
        <v>1702.85201496937</v>
      </c>
      <c r="AD147" s="9">
        <v>10</v>
      </c>
      <c r="AE147" s="9">
        <v>10</v>
      </c>
      <c r="AF147" s="9">
        <v>10</v>
      </c>
      <c r="AG147" s="9">
        <v>332.24150193434298</v>
      </c>
      <c r="AH147" s="9">
        <v>1555.74371632115</v>
      </c>
      <c r="AI147" s="9">
        <v>321.48082977812402</v>
      </c>
      <c r="AJ147" s="9">
        <v>10</v>
      </c>
      <c r="AK147" s="9">
        <v>1593.8228458013</v>
      </c>
      <c r="AL147" s="9">
        <v>10</v>
      </c>
      <c r="AM147" s="9">
        <v>2716.3051629271199</v>
      </c>
      <c r="AN147" s="9">
        <v>235.24759625152399</v>
      </c>
      <c r="AO147" s="9">
        <v>1270.68731714521</v>
      </c>
      <c r="AP147" s="9">
        <v>170.17839716493</v>
      </c>
      <c r="AQ147" s="9">
        <v>1399.96253584601</v>
      </c>
      <c r="AR147" s="9">
        <v>1479.81223476784</v>
      </c>
      <c r="AS147" s="9">
        <v>830.12464739191</v>
      </c>
      <c r="AT147" s="9">
        <v>464.57423699172</v>
      </c>
      <c r="AU147" s="9">
        <v>1724.64783074346</v>
      </c>
      <c r="AV147" s="9">
        <v>52.278577540193403</v>
      </c>
      <c r="AW147" s="9">
        <v>668.61663699853796</v>
      </c>
      <c r="AX147" s="9">
        <v>460.446017710391</v>
      </c>
      <c r="AY147" s="9">
        <v>53.300008564092302</v>
      </c>
      <c r="AZ147" s="9">
        <v>10</v>
      </c>
      <c r="BA147" s="9">
        <v>12.954713746084201</v>
      </c>
      <c r="BB147" s="9">
        <v>202.708585676002</v>
      </c>
      <c r="BC147" s="9">
        <v>24.323485802670799</v>
      </c>
      <c r="BD147" s="9">
        <v>310.79842793147299</v>
      </c>
      <c r="BE147" s="9">
        <v>375.35843592846498</v>
      </c>
      <c r="BF147" s="9">
        <v>2028.9134128051901</v>
      </c>
      <c r="BG147" s="9">
        <v>10</v>
      </c>
      <c r="BH147" s="9">
        <v>194.043425607941</v>
      </c>
      <c r="BI147" s="9">
        <v>762.84634560401503</v>
      </c>
      <c r="BJ147" s="9">
        <v>287.15232960197397</v>
      </c>
      <c r="BK147" s="9">
        <v>977.046360802045</v>
      </c>
      <c r="BL147" s="9">
        <v>10</v>
      </c>
      <c r="BM147" s="9">
        <v>279.58932907690001</v>
      </c>
    </row>
    <row r="148" spans="1:65" x14ac:dyDescent="0.55000000000000004">
      <c r="A148">
        <v>97.696995832286802</v>
      </c>
      <c r="B148" s="9">
        <v>297243.76905735402</v>
      </c>
      <c r="C148" s="9">
        <v>91393.210785530697</v>
      </c>
      <c r="D148" s="9">
        <v>1153.49672236676</v>
      </c>
      <c r="E148" s="9">
        <v>10</v>
      </c>
      <c r="F148" s="9">
        <v>9705.9237323487396</v>
      </c>
      <c r="G148" s="9">
        <v>626.89324596227402</v>
      </c>
      <c r="H148" s="9">
        <v>135.101356244844</v>
      </c>
      <c r="I148" s="9">
        <v>493.51936985319003</v>
      </c>
      <c r="J148" s="9">
        <v>1934.46062309883</v>
      </c>
      <c r="K148" s="9">
        <v>629.67283556472398</v>
      </c>
      <c r="L148" s="9">
        <v>189.78993946572899</v>
      </c>
      <c r="M148" s="9">
        <v>759.87709227166204</v>
      </c>
      <c r="N148" s="9">
        <v>50.979815094737802</v>
      </c>
      <c r="O148" s="9">
        <v>204.400224155579</v>
      </c>
      <c r="P148" s="9">
        <v>576.45094663671</v>
      </c>
      <c r="Q148" s="9">
        <v>182.36287308308499</v>
      </c>
      <c r="R148" s="9">
        <v>1801.92357184511</v>
      </c>
      <c r="S148" s="9">
        <v>160.46876883247199</v>
      </c>
      <c r="T148" s="9">
        <v>1175.94102866504</v>
      </c>
      <c r="U148" s="9">
        <v>34.059010721907597</v>
      </c>
      <c r="V148" s="9">
        <v>10</v>
      </c>
      <c r="W148" s="9">
        <v>2032.09433317861</v>
      </c>
      <c r="X148" s="9">
        <v>574.794756322235</v>
      </c>
      <c r="Y148" s="9">
        <v>1889.53111815186</v>
      </c>
      <c r="Z148" s="9">
        <v>177.474917606611</v>
      </c>
      <c r="AA148" s="9">
        <v>10</v>
      </c>
      <c r="AB148" s="9">
        <v>10</v>
      </c>
      <c r="AC148" s="9">
        <v>1702.85225801153</v>
      </c>
      <c r="AD148" s="9">
        <v>10</v>
      </c>
      <c r="AE148" s="9">
        <v>10</v>
      </c>
      <c r="AF148" s="9">
        <v>10</v>
      </c>
      <c r="AG148" s="9">
        <v>332.24139398948699</v>
      </c>
      <c r="AH148" s="9">
        <v>1555.74374036368</v>
      </c>
      <c r="AI148" s="9">
        <v>321.480840094153</v>
      </c>
      <c r="AJ148" s="9">
        <v>10</v>
      </c>
      <c r="AK148" s="9">
        <v>1593.82301576073</v>
      </c>
      <c r="AL148" s="9">
        <v>10</v>
      </c>
      <c r="AM148" s="9">
        <v>2716.3051360020099</v>
      </c>
      <c r="AN148" s="9">
        <v>235.24760132869301</v>
      </c>
      <c r="AO148" s="9">
        <v>1270.68727725791</v>
      </c>
      <c r="AP148" s="9">
        <v>170.17839102624501</v>
      </c>
      <c r="AQ148" s="9">
        <v>1399.9622705911199</v>
      </c>
      <c r="AR148" s="9">
        <v>1479.8120413930401</v>
      </c>
      <c r="AS148" s="9">
        <v>830.12462492339603</v>
      </c>
      <c r="AT148" s="9">
        <v>464.57418766518902</v>
      </c>
      <c r="AU148" s="9">
        <v>1724.6479941105399</v>
      </c>
      <c r="AV148" s="9">
        <v>52.278582933687801</v>
      </c>
      <c r="AW148" s="9">
        <v>668.61658859203703</v>
      </c>
      <c r="AX148" s="9">
        <v>460.44602030202498</v>
      </c>
      <c r="AY148" s="9">
        <v>53.300009064134002</v>
      </c>
      <c r="AZ148" s="9">
        <v>10</v>
      </c>
      <c r="BA148" s="9">
        <v>12.9547095247122</v>
      </c>
      <c r="BB148" s="9">
        <v>202.70862000510701</v>
      </c>
      <c r="BC148" s="9">
        <v>24.323486110915599</v>
      </c>
      <c r="BD148" s="9">
        <v>310.798419556873</v>
      </c>
      <c r="BE148" s="9">
        <v>375.35840696786198</v>
      </c>
      <c r="BF148" s="9">
        <v>2028.9133737151701</v>
      </c>
      <c r="BG148" s="9">
        <v>10</v>
      </c>
      <c r="BH148" s="9">
        <v>194.04342969922601</v>
      </c>
      <c r="BI148" s="9">
        <v>762.84637626953099</v>
      </c>
      <c r="BJ148" s="9">
        <v>287.15230578989201</v>
      </c>
      <c r="BK148" s="9">
        <v>977.04638086309501</v>
      </c>
      <c r="BL148" s="9">
        <v>10</v>
      </c>
      <c r="BM148" s="9">
        <v>279.58933588257798</v>
      </c>
    </row>
    <row r="149" spans="1:65" x14ac:dyDescent="0.55000000000000004">
      <c r="A149">
        <v>97.696995832286802</v>
      </c>
      <c r="B149" s="9">
        <v>297243.76819840801</v>
      </c>
      <c r="C149" s="9">
        <v>91393.209546440004</v>
      </c>
      <c r="D149" s="9">
        <v>1153.4967040996</v>
      </c>
      <c r="E149" s="9">
        <v>10</v>
      </c>
      <c r="F149" s="9">
        <v>9705.9243884378902</v>
      </c>
      <c r="G149" s="9">
        <v>626.89325717838199</v>
      </c>
      <c r="H149" s="9">
        <v>135.10134683181201</v>
      </c>
      <c r="I149" s="9">
        <v>493.51943357428001</v>
      </c>
      <c r="J149" s="9">
        <v>1934.4606129364599</v>
      </c>
      <c r="K149" s="9">
        <v>629.67282229651198</v>
      </c>
      <c r="L149" s="9">
        <v>189.78993706259899</v>
      </c>
      <c r="M149" s="9">
        <v>759.87713372323299</v>
      </c>
      <c r="N149" s="9">
        <v>50.979817440635699</v>
      </c>
      <c r="O149" s="9">
        <v>204.400215168481</v>
      </c>
      <c r="P149" s="9">
        <v>576.45095890624395</v>
      </c>
      <c r="Q149" s="9">
        <v>182.36277991043801</v>
      </c>
      <c r="R149" s="9">
        <v>1801.9236456313499</v>
      </c>
      <c r="S149" s="9">
        <v>160.46876754448101</v>
      </c>
      <c r="T149" s="9">
        <v>1040.57982709622</v>
      </c>
      <c r="U149" s="9">
        <v>11.868383488767201</v>
      </c>
      <c r="V149" s="9">
        <v>10</v>
      </c>
      <c r="W149" s="9">
        <v>2032.0944025654401</v>
      </c>
      <c r="X149" s="9">
        <v>552.60403390957299</v>
      </c>
      <c r="Y149" s="9">
        <v>1911.72179655113</v>
      </c>
      <c r="Z149" s="9">
        <v>177.47487953915001</v>
      </c>
      <c r="AA149" s="9">
        <v>167.55181758760301</v>
      </c>
      <c r="AB149" s="9">
        <v>10</v>
      </c>
      <c r="AC149" s="9">
        <v>1702.85260904458</v>
      </c>
      <c r="AD149" s="9">
        <v>10</v>
      </c>
      <c r="AE149" s="9">
        <v>10</v>
      </c>
      <c r="AF149" s="9">
        <v>10</v>
      </c>
      <c r="AG149" s="9">
        <v>332.24122391476999</v>
      </c>
      <c r="AH149" s="9">
        <v>1555.74392168226</v>
      </c>
      <c r="AI149" s="9">
        <v>321.48083656208001</v>
      </c>
      <c r="AJ149" s="9">
        <v>10</v>
      </c>
      <c r="AK149" s="9">
        <v>1593.82301107325</v>
      </c>
      <c r="AL149" s="9">
        <v>10</v>
      </c>
      <c r="AM149" s="9">
        <v>2716.3050942842901</v>
      </c>
      <c r="AN149" s="9">
        <v>235.24760501262199</v>
      </c>
      <c r="AO149" s="9">
        <v>1270.6872714779699</v>
      </c>
      <c r="AP149" s="9">
        <v>170.178383505179</v>
      </c>
      <c r="AQ149" s="9">
        <v>1399.96236329977</v>
      </c>
      <c r="AR149" s="9">
        <v>1479.81214978459</v>
      </c>
      <c r="AS149" s="9">
        <v>830.124637219183</v>
      </c>
      <c r="AT149" s="9">
        <v>464.57420486846797</v>
      </c>
      <c r="AU149" s="9">
        <v>1724.6479570532999</v>
      </c>
      <c r="AV149" s="9">
        <v>52.278579195459102</v>
      </c>
      <c r="AW149" s="9">
        <v>668.61664434367299</v>
      </c>
      <c r="AX149" s="9">
        <v>460.44602634834001</v>
      </c>
      <c r="AY149" s="9">
        <v>53.300005200967099</v>
      </c>
      <c r="AZ149" s="9">
        <v>10</v>
      </c>
      <c r="BA149" s="9">
        <v>12.9547077785633</v>
      </c>
      <c r="BB149" s="9">
        <v>202.70860354446501</v>
      </c>
      <c r="BC149" s="9">
        <v>24.323487425335401</v>
      </c>
      <c r="BD149" s="9">
        <v>310.79838672306602</v>
      </c>
      <c r="BE149" s="9">
        <v>375.35840987431698</v>
      </c>
      <c r="BF149" s="9">
        <v>2028.9133332522599</v>
      </c>
      <c r="BG149" s="9">
        <v>10</v>
      </c>
      <c r="BH149" s="9">
        <v>194.04340944724399</v>
      </c>
      <c r="BI149" s="9">
        <v>762.84638187394</v>
      </c>
      <c r="BJ149" s="9">
        <v>287.15232819626902</v>
      </c>
      <c r="BK149" s="9">
        <v>977.04632947785797</v>
      </c>
      <c r="BL149" s="9">
        <v>10</v>
      </c>
      <c r="BM149" s="9">
        <v>279.58934574581502</v>
      </c>
    </row>
    <row r="150" spans="1:65" x14ac:dyDescent="0.55000000000000004">
      <c r="A150">
        <v>97.696995832286802</v>
      </c>
      <c r="B150" s="9">
        <v>297243.76587142597</v>
      </c>
      <c r="C150" s="9">
        <v>91393.208820012806</v>
      </c>
      <c r="D150" s="9">
        <v>1153.4967003878101</v>
      </c>
      <c r="E150" s="9">
        <v>10</v>
      </c>
      <c r="F150" s="9">
        <v>9705.9241854992706</v>
      </c>
      <c r="G150" s="9">
        <v>626.89327761849097</v>
      </c>
      <c r="H150" s="9">
        <v>135.10134397530601</v>
      </c>
      <c r="I150" s="9">
        <v>493.51939488779698</v>
      </c>
      <c r="J150" s="9">
        <v>1934.4605949683501</v>
      </c>
      <c r="K150" s="9">
        <v>629.67279660005897</v>
      </c>
      <c r="L150" s="9">
        <v>189.78995333344901</v>
      </c>
      <c r="M150" s="9">
        <v>759.87710124711305</v>
      </c>
      <c r="N150" s="9">
        <v>50.979816384696598</v>
      </c>
      <c r="O150" s="9">
        <v>204.40021679155299</v>
      </c>
      <c r="P150" s="9">
        <v>576.45093958722998</v>
      </c>
      <c r="Q150" s="9">
        <v>182.36278032636201</v>
      </c>
      <c r="R150" s="9">
        <v>1801.9236185423699</v>
      </c>
      <c r="S150" s="9">
        <v>160.46876757730899</v>
      </c>
      <c r="T150" s="9">
        <v>226.65901319825801</v>
      </c>
      <c r="U150" s="9">
        <v>10.5043375333202</v>
      </c>
      <c r="V150" s="9">
        <v>10</v>
      </c>
      <c r="W150" s="9">
        <v>2032.0943362179501</v>
      </c>
      <c r="X150" s="9">
        <v>551.29764248867696</v>
      </c>
      <c r="Y150" s="9">
        <v>1913.02831449311</v>
      </c>
      <c r="Z150" s="9">
        <v>177.474899166592</v>
      </c>
      <c r="AA150" s="9">
        <v>10</v>
      </c>
      <c r="AB150" s="9">
        <v>10</v>
      </c>
      <c r="AC150" s="9">
        <v>1702.85223254569</v>
      </c>
      <c r="AD150" s="9">
        <v>982.77918532273702</v>
      </c>
      <c r="AE150" s="9">
        <v>10.057534365336601</v>
      </c>
      <c r="AF150" s="9">
        <v>10</v>
      </c>
      <c r="AG150" s="9">
        <v>332.24108781422098</v>
      </c>
      <c r="AH150" s="9">
        <v>1555.7438263373001</v>
      </c>
      <c r="AI150" s="9">
        <v>321.48084962542902</v>
      </c>
      <c r="AJ150" s="9">
        <v>10</v>
      </c>
      <c r="AK150" s="9">
        <v>1593.82286472941</v>
      </c>
      <c r="AL150" s="9">
        <v>10</v>
      </c>
      <c r="AM150" s="9">
        <v>2716.30504658157</v>
      </c>
      <c r="AN150" s="9">
        <v>235.24760476317701</v>
      </c>
      <c r="AO150" s="9">
        <v>1270.6872886741501</v>
      </c>
      <c r="AP150" s="9">
        <v>170.178374389787</v>
      </c>
      <c r="AQ150" s="9">
        <v>1399.9622975673601</v>
      </c>
      <c r="AR150" s="9">
        <v>1479.8120948411799</v>
      </c>
      <c r="AS150" s="9">
        <v>830.12464010057602</v>
      </c>
      <c r="AT150" s="9">
        <v>464.574222307318</v>
      </c>
      <c r="AU150" s="9">
        <v>1724.64804415504</v>
      </c>
      <c r="AV150" s="9">
        <v>52.278565672219301</v>
      </c>
      <c r="AW150" s="9">
        <v>668.61668231228805</v>
      </c>
      <c r="AX150" s="9">
        <v>460.44600643603798</v>
      </c>
      <c r="AY150" s="9">
        <v>53.300014491836997</v>
      </c>
      <c r="AZ150" s="9">
        <v>10</v>
      </c>
      <c r="BA150" s="9">
        <v>12.9547106428486</v>
      </c>
      <c r="BB150" s="9">
        <v>202.70859932951899</v>
      </c>
      <c r="BC150" s="9">
        <v>24.323486564427999</v>
      </c>
      <c r="BD150" s="9">
        <v>310.79841036594701</v>
      </c>
      <c r="BE150" s="9">
        <v>375.35843440854302</v>
      </c>
      <c r="BF150" s="9">
        <v>2028.9133465449199</v>
      </c>
      <c r="BG150" s="9">
        <v>10</v>
      </c>
      <c r="BH150" s="9">
        <v>194.043435939262</v>
      </c>
      <c r="BI150" s="9">
        <v>762.84637208396305</v>
      </c>
      <c r="BJ150" s="9">
        <v>287.15233416066701</v>
      </c>
      <c r="BK150" s="9">
        <v>977.04643784622101</v>
      </c>
      <c r="BL150" s="9">
        <v>10</v>
      </c>
      <c r="BM150" s="9">
        <v>279.58935436548899</v>
      </c>
    </row>
    <row r="151" spans="1:65" x14ac:dyDescent="0.55000000000000004">
      <c r="A151">
        <v>97.696995832286802</v>
      </c>
      <c r="B151" s="9">
        <v>297243.76738863002</v>
      </c>
      <c r="C151" s="9">
        <v>91393.210970909204</v>
      </c>
      <c r="D151" s="9">
        <v>1153.4967118864299</v>
      </c>
      <c r="E151" s="9">
        <v>10</v>
      </c>
      <c r="F151" s="9">
        <v>9705.9237288368695</v>
      </c>
      <c r="G151" s="9">
        <v>626.89329018972398</v>
      </c>
      <c r="H151" s="9">
        <v>135.10133063175701</v>
      </c>
      <c r="I151" s="9">
        <v>493.51941950127298</v>
      </c>
      <c r="J151" s="9">
        <v>1934.4607406453399</v>
      </c>
      <c r="K151" s="9">
        <v>629.67284004924795</v>
      </c>
      <c r="L151" s="9">
        <v>189.789937468929</v>
      </c>
      <c r="M151" s="9">
        <v>759.87713131677106</v>
      </c>
      <c r="N151" s="9">
        <v>50.979826815354798</v>
      </c>
      <c r="O151" s="9">
        <v>204.40018967016201</v>
      </c>
      <c r="P151" s="9">
        <v>576.45094473483095</v>
      </c>
      <c r="Q151" s="9">
        <v>182.36268873709099</v>
      </c>
      <c r="R151" s="9">
        <v>1801.92360818717</v>
      </c>
      <c r="S151" s="9">
        <v>160.46876239951001</v>
      </c>
      <c r="T151" s="9">
        <v>221.94548149679301</v>
      </c>
      <c r="U151" s="9">
        <v>22.495872449453302</v>
      </c>
      <c r="V151" s="9">
        <v>10</v>
      </c>
      <c r="W151" s="9">
        <v>2032.09433493806</v>
      </c>
      <c r="X151" s="9">
        <v>563.23171773421404</v>
      </c>
      <c r="Y151" s="9">
        <v>1901.0941543435099</v>
      </c>
      <c r="Z151" s="9">
        <v>177.47486065773199</v>
      </c>
      <c r="AA151" s="9">
        <v>975.55869117125599</v>
      </c>
      <c r="AB151" s="9">
        <v>10</v>
      </c>
      <c r="AC151" s="9">
        <v>1702.85246591536</v>
      </c>
      <c r="AD151" s="9">
        <v>10</v>
      </c>
      <c r="AE151" s="9">
        <v>10</v>
      </c>
      <c r="AF151" s="9">
        <v>10</v>
      </c>
      <c r="AG151" s="9">
        <v>332.24155802579003</v>
      </c>
      <c r="AH151" s="9">
        <v>1555.74346434471</v>
      </c>
      <c r="AI151" s="9">
        <v>321.48083056972399</v>
      </c>
      <c r="AJ151" s="9">
        <v>10</v>
      </c>
      <c r="AK151" s="9">
        <v>1593.8228817553299</v>
      </c>
      <c r="AL151" s="9">
        <v>10</v>
      </c>
      <c r="AM151" s="9">
        <v>2716.3051972820499</v>
      </c>
      <c r="AN151" s="9">
        <v>235.247570035461</v>
      </c>
      <c r="AO151" s="9">
        <v>1270.6872979859099</v>
      </c>
      <c r="AP151" s="9">
        <v>170.17838920706899</v>
      </c>
      <c r="AQ151" s="9">
        <v>1399.96261273193</v>
      </c>
      <c r="AR151" s="9">
        <v>1479.8121686817401</v>
      </c>
      <c r="AS151" s="9">
        <v>830.12464143166403</v>
      </c>
      <c r="AT151" s="9">
        <v>464.57422371663398</v>
      </c>
      <c r="AU151" s="9">
        <v>1724.6480162730099</v>
      </c>
      <c r="AV151" s="9">
        <v>52.278594639479998</v>
      </c>
      <c r="AW151" s="9">
        <v>668.616702227681</v>
      </c>
      <c r="AX151" s="9">
        <v>460.445992268586</v>
      </c>
      <c r="AY151" s="9">
        <v>53.299995008311598</v>
      </c>
      <c r="AZ151" s="9">
        <v>10</v>
      </c>
      <c r="BA151" s="9">
        <v>12.9547061475349</v>
      </c>
      <c r="BB151" s="9">
        <v>202.70858861698599</v>
      </c>
      <c r="BC151" s="9">
        <v>24.3234873835708</v>
      </c>
      <c r="BD151" s="9">
        <v>310.79837040670401</v>
      </c>
      <c r="BE151" s="9">
        <v>375.35843748697101</v>
      </c>
      <c r="BF151" s="9">
        <v>2028.91350090837</v>
      </c>
      <c r="BG151" s="9">
        <v>10</v>
      </c>
      <c r="BH151" s="9">
        <v>194.04338262173499</v>
      </c>
      <c r="BI151" s="9">
        <v>762.84637783510095</v>
      </c>
      <c r="BJ151" s="9">
        <v>287.152353506792</v>
      </c>
      <c r="BK151" s="9">
        <v>977.04657636783497</v>
      </c>
      <c r="BL151" s="9">
        <v>10</v>
      </c>
      <c r="BM151" s="9">
        <v>279.589336983149</v>
      </c>
    </row>
    <row r="152" spans="1:65" x14ac:dyDescent="0.55000000000000004">
      <c r="A152">
        <v>97.696995832286802</v>
      </c>
      <c r="B152" s="9">
        <v>297243.76673715602</v>
      </c>
      <c r="C152" s="9">
        <v>91393.210559535903</v>
      </c>
      <c r="D152" s="9">
        <v>1153.4967055510899</v>
      </c>
      <c r="E152" s="9">
        <v>10</v>
      </c>
      <c r="F152" s="9">
        <v>9705.9240082689103</v>
      </c>
      <c r="G152" s="9">
        <v>626.89325162355897</v>
      </c>
      <c r="H152" s="9">
        <v>135.10135292548799</v>
      </c>
      <c r="I152" s="9">
        <v>493.51942022347299</v>
      </c>
      <c r="J152" s="9">
        <v>1934.4605588740901</v>
      </c>
      <c r="K152" s="9">
        <v>629.67285181607099</v>
      </c>
      <c r="L152" s="9">
        <v>189.789920807556</v>
      </c>
      <c r="M152" s="9">
        <v>759.87713764437001</v>
      </c>
      <c r="N152" s="9">
        <v>50.979802198824103</v>
      </c>
      <c r="O152" s="9">
        <v>204.40020915922699</v>
      </c>
      <c r="P152" s="9">
        <v>576.45094562473196</v>
      </c>
      <c r="Q152" s="9">
        <v>182.36271775965699</v>
      </c>
      <c r="R152" s="9">
        <v>1801.92362691014</v>
      </c>
      <c r="S152" s="9">
        <v>160.46876142970601</v>
      </c>
      <c r="T152" s="9">
        <v>1055.8961078770701</v>
      </c>
      <c r="U152" s="9">
        <v>112.50384573459201</v>
      </c>
      <c r="V152" s="9">
        <v>10</v>
      </c>
      <c r="W152" s="9">
        <v>2032.0943199851299</v>
      </c>
      <c r="X152" s="9">
        <v>653.24006751732099</v>
      </c>
      <c r="Y152" s="9">
        <v>1811.08621514735</v>
      </c>
      <c r="Z152" s="9">
        <v>177.47489214647399</v>
      </c>
      <c r="AA152" s="9">
        <v>51.600064491592299</v>
      </c>
      <c r="AB152" s="9">
        <v>10</v>
      </c>
      <c r="AC152" s="9">
        <v>1702.85196764434</v>
      </c>
      <c r="AD152" s="9">
        <v>10</v>
      </c>
      <c r="AE152" s="9">
        <v>10</v>
      </c>
      <c r="AF152" s="9">
        <v>10</v>
      </c>
      <c r="AG152" s="9">
        <v>332.24130161135702</v>
      </c>
      <c r="AH152" s="9">
        <v>1555.7437455501999</v>
      </c>
      <c r="AI152" s="9">
        <v>321.48083374369202</v>
      </c>
      <c r="AJ152" s="9">
        <v>10</v>
      </c>
      <c r="AK152" s="9">
        <v>1593.82287482578</v>
      </c>
      <c r="AL152" s="9">
        <v>10</v>
      </c>
      <c r="AM152" s="9">
        <v>2716.3051632061602</v>
      </c>
      <c r="AN152" s="9">
        <v>235.247577616114</v>
      </c>
      <c r="AO152" s="9">
        <v>1270.6872656783401</v>
      </c>
      <c r="AP152" s="9">
        <v>170.17837530373899</v>
      </c>
      <c r="AQ152" s="9">
        <v>1399.9623807733799</v>
      </c>
      <c r="AR152" s="9">
        <v>1479.81207600378</v>
      </c>
      <c r="AS152" s="9">
        <v>830.12462295306204</v>
      </c>
      <c r="AT152" s="9">
        <v>464.57411294308901</v>
      </c>
      <c r="AU152" s="9">
        <v>1724.6479885199601</v>
      </c>
      <c r="AV152" s="9">
        <v>52.278542768236399</v>
      </c>
      <c r="AW152" s="9">
        <v>668.61671726604902</v>
      </c>
      <c r="AX152" s="9">
        <v>460.44597645207102</v>
      </c>
      <c r="AY152" s="9">
        <v>53.3000053458819</v>
      </c>
      <c r="AZ152" s="9">
        <v>10</v>
      </c>
      <c r="BA152" s="9">
        <v>12.9547054210844</v>
      </c>
      <c r="BB152" s="9">
        <v>202.70860732381701</v>
      </c>
      <c r="BC152" s="9">
        <v>24.323482825709</v>
      </c>
      <c r="BD152" s="9">
        <v>310.79839232090501</v>
      </c>
      <c r="BE152" s="9">
        <v>375.35842626669597</v>
      </c>
      <c r="BF152" s="9">
        <v>2028.9133753998101</v>
      </c>
      <c r="BG152" s="9">
        <v>10</v>
      </c>
      <c r="BH152" s="9">
        <v>194.04336617258301</v>
      </c>
      <c r="BI152" s="9">
        <v>762.84637208154902</v>
      </c>
      <c r="BJ152" s="9">
        <v>287.15232976937</v>
      </c>
      <c r="BK152" s="9">
        <v>977.046471209684</v>
      </c>
      <c r="BL152" s="9">
        <v>10</v>
      </c>
      <c r="BM152" s="9">
        <v>279.589326326714</v>
      </c>
    </row>
    <row r="153" spans="1:65" x14ac:dyDescent="0.55000000000000004">
      <c r="A153">
        <v>97.696995832286802</v>
      </c>
      <c r="B153" s="9">
        <v>297243.767940422</v>
      </c>
      <c r="C153" s="9">
        <v>91393.210699537507</v>
      </c>
      <c r="D153" s="9">
        <v>1153.49673504461</v>
      </c>
      <c r="E153" s="9">
        <v>10</v>
      </c>
      <c r="F153" s="9">
        <v>9705.9240909058408</v>
      </c>
      <c r="G153" s="9">
        <v>626.89325538287198</v>
      </c>
      <c r="H153" s="9">
        <v>135.101359521256</v>
      </c>
      <c r="I153" s="9">
        <v>493.51941466680699</v>
      </c>
      <c r="J153" s="9">
        <v>1934.4606742736401</v>
      </c>
      <c r="K153" s="9">
        <v>629.67283270284395</v>
      </c>
      <c r="L153" s="9">
        <v>189.78994058580301</v>
      </c>
      <c r="M153" s="9">
        <v>759.87703996667506</v>
      </c>
      <c r="N153" s="9">
        <v>50.979816826792998</v>
      </c>
      <c r="O153" s="9">
        <v>204.40025067179801</v>
      </c>
      <c r="P153" s="9">
        <v>576.45089808621503</v>
      </c>
      <c r="Q153" s="9">
        <v>182.36290555084</v>
      </c>
      <c r="R153" s="9">
        <v>1801.9235181823999</v>
      </c>
      <c r="S153" s="9">
        <v>160.468773107999</v>
      </c>
      <c r="T153" s="9">
        <v>604.821561387202</v>
      </c>
      <c r="U153" s="9">
        <v>15.7644024190396</v>
      </c>
      <c r="V153" s="9">
        <v>10</v>
      </c>
      <c r="W153" s="9">
        <v>2032.0943541187901</v>
      </c>
      <c r="X153" s="9">
        <v>556.50009703109095</v>
      </c>
      <c r="Y153" s="9">
        <v>1907.82560465656</v>
      </c>
      <c r="Z153" s="9">
        <v>177.47487804749301</v>
      </c>
      <c r="AA153" s="9">
        <v>599.41403702626906</v>
      </c>
      <c r="AB153" s="9">
        <v>10</v>
      </c>
      <c r="AC153" s="9">
        <v>1702.85246370751</v>
      </c>
      <c r="AD153" s="9">
        <v>10</v>
      </c>
      <c r="AE153" s="9">
        <v>10</v>
      </c>
      <c r="AF153" s="9">
        <v>10</v>
      </c>
      <c r="AG153" s="9">
        <v>332.24128882855001</v>
      </c>
      <c r="AH153" s="9">
        <v>1555.7437094900299</v>
      </c>
      <c r="AI153" s="9">
        <v>321.48084538851799</v>
      </c>
      <c r="AJ153" s="9">
        <v>10</v>
      </c>
      <c r="AK153" s="9">
        <v>1593.82284986329</v>
      </c>
      <c r="AL153" s="9">
        <v>10</v>
      </c>
      <c r="AM153" s="9">
        <v>2716.30500035354</v>
      </c>
      <c r="AN153" s="9">
        <v>235.24766929373999</v>
      </c>
      <c r="AO153" s="9">
        <v>1270.6872045591899</v>
      </c>
      <c r="AP153" s="9">
        <v>170.17838077509001</v>
      </c>
      <c r="AQ153" s="9">
        <v>1399.96259295749</v>
      </c>
      <c r="AR153" s="9">
        <v>1479.8122098855199</v>
      </c>
      <c r="AS153" s="9">
        <v>830.12461058806696</v>
      </c>
      <c r="AT153" s="9">
        <v>464.57414729943298</v>
      </c>
      <c r="AU153" s="9">
        <v>1724.6479930068399</v>
      </c>
      <c r="AV153" s="9">
        <v>52.278577787970598</v>
      </c>
      <c r="AW153" s="9">
        <v>668.61662119955702</v>
      </c>
      <c r="AX153" s="9">
        <v>460.446008100683</v>
      </c>
      <c r="AY153" s="9">
        <v>53.300006196725803</v>
      </c>
      <c r="AZ153" s="9">
        <v>10</v>
      </c>
      <c r="BA153" s="9">
        <v>12.9547102589703</v>
      </c>
      <c r="BB153" s="9">
        <v>202.70860697435899</v>
      </c>
      <c r="BC153" s="9">
        <v>24.323486583673901</v>
      </c>
      <c r="BD153" s="9">
        <v>310.79846171969001</v>
      </c>
      <c r="BE153" s="9">
        <v>375.35841963983898</v>
      </c>
      <c r="BF153" s="9">
        <v>2028.91332070403</v>
      </c>
      <c r="BG153" s="9">
        <v>10</v>
      </c>
      <c r="BH153" s="9">
        <v>194.043474042447</v>
      </c>
      <c r="BI153" s="9">
        <v>762.84628817326995</v>
      </c>
      <c r="BJ153" s="9">
        <v>287.15228771387501</v>
      </c>
      <c r="BK153" s="9">
        <v>977.04632343862102</v>
      </c>
      <c r="BL153" s="9">
        <v>10</v>
      </c>
      <c r="BM153" s="9">
        <v>279.589347867328</v>
      </c>
    </row>
    <row r="154" spans="1:65" x14ac:dyDescent="0.55000000000000004">
      <c r="A154">
        <v>97.696995832286802</v>
      </c>
      <c r="B154" s="9">
        <v>297243.76762385899</v>
      </c>
      <c r="C154" s="9">
        <v>91393.210043597093</v>
      </c>
      <c r="D154" s="9">
        <v>1153.4967370110701</v>
      </c>
      <c r="E154" s="9">
        <v>10</v>
      </c>
      <c r="F154" s="9">
        <v>9705.9237207918304</v>
      </c>
      <c r="G154" s="9">
        <v>626.89322190845803</v>
      </c>
      <c r="H154" s="9">
        <v>135.10135071696601</v>
      </c>
      <c r="I154" s="9">
        <v>493.51939211065297</v>
      </c>
      <c r="J154" s="9">
        <v>1934.46067169139</v>
      </c>
      <c r="K154" s="9">
        <v>629.67279076473505</v>
      </c>
      <c r="L154" s="9">
        <v>189.78993511421299</v>
      </c>
      <c r="M154" s="9">
        <v>759.87699183749896</v>
      </c>
      <c r="N154" s="9">
        <v>50.979814783690898</v>
      </c>
      <c r="O154" s="9">
        <v>204.40025965698001</v>
      </c>
      <c r="P154" s="9">
        <v>576.45089192691296</v>
      </c>
      <c r="Q154" s="9">
        <v>182.36286610002699</v>
      </c>
      <c r="R154" s="9">
        <v>1801.92358400067</v>
      </c>
      <c r="S154" s="9">
        <v>160.46877965953399</v>
      </c>
      <c r="T154" s="9">
        <v>483.01523711520298</v>
      </c>
      <c r="U154" s="9">
        <v>10.5230607146572</v>
      </c>
      <c r="V154" s="9">
        <v>10</v>
      </c>
      <c r="W154" s="9">
        <v>2032.0943319537701</v>
      </c>
      <c r="X154" s="9">
        <v>873.89714295870294</v>
      </c>
      <c r="Y154" s="9">
        <v>1590.42904603493</v>
      </c>
      <c r="Z154" s="9">
        <v>177.474886059738</v>
      </c>
      <c r="AA154" s="9">
        <v>403.823690104523</v>
      </c>
      <c r="AB154" s="9">
        <v>10</v>
      </c>
      <c r="AC154" s="9">
        <v>1702.8522332504999</v>
      </c>
      <c r="AD154" s="9">
        <v>10</v>
      </c>
      <c r="AE154" s="9">
        <v>332.63801604750199</v>
      </c>
      <c r="AF154" s="9">
        <v>10</v>
      </c>
      <c r="AG154" s="9">
        <v>332.24127051283602</v>
      </c>
      <c r="AH154" s="9">
        <v>1555.74373149999</v>
      </c>
      <c r="AI154" s="9">
        <v>321.48084626086398</v>
      </c>
      <c r="AJ154" s="9">
        <v>10</v>
      </c>
      <c r="AK154" s="9">
        <v>1593.82278543197</v>
      </c>
      <c r="AL154" s="9">
        <v>10</v>
      </c>
      <c r="AM154" s="9">
        <v>2716.3049707524401</v>
      </c>
      <c r="AN154" s="9">
        <v>235.24765447056799</v>
      </c>
      <c r="AO154" s="9">
        <v>1270.68718272554</v>
      </c>
      <c r="AP154" s="9">
        <v>170.178379456638</v>
      </c>
      <c r="AQ154" s="9">
        <v>1399.96242720853</v>
      </c>
      <c r="AR154" s="9">
        <v>1479.81195213563</v>
      </c>
      <c r="AS154" s="9">
        <v>830.12458001586697</v>
      </c>
      <c r="AT154" s="9">
        <v>464.57409367932399</v>
      </c>
      <c r="AU154" s="9">
        <v>1724.6479370751299</v>
      </c>
      <c r="AV154" s="9">
        <v>52.278565418479502</v>
      </c>
      <c r="AW154" s="9">
        <v>668.61652037346403</v>
      </c>
      <c r="AX154" s="9">
        <v>460.44604562490298</v>
      </c>
      <c r="AY154" s="9">
        <v>53.300001966566697</v>
      </c>
      <c r="AZ154" s="9">
        <v>10</v>
      </c>
      <c r="BA154" s="9">
        <v>12.9546989484804</v>
      </c>
      <c r="BB154" s="9">
        <v>202.708606574057</v>
      </c>
      <c r="BC154" s="9">
        <v>24.3234899677256</v>
      </c>
      <c r="BD154" s="9">
        <v>310.79843036059901</v>
      </c>
      <c r="BE154" s="9">
        <v>375.35843620009598</v>
      </c>
      <c r="BF154" s="9">
        <v>2028.91322347294</v>
      </c>
      <c r="BG154" s="9">
        <v>10</v>
      </c>
      <c r="BH154" s="9">
        <v>194.043463206388</v>
      </c>
      <c r="BI154" s="9">
        <v>762.84629284850905</v>
      </c>
      <c r="BJ154" s="9">
        <v>287.15227618987001</v>
      </c>
      <c r="BK154" s="9">
        <v>977.04629028455099</v>
      </c>
      <c r="BL154" s="9">
        <v>10</v>
      </c>
      <c r="BM154" s="9">
        <v>279.58938298363199</v>
      </c>
    </row>
    <row r="155" spans="1:65" x14ac:dyDescent="0.55000000000000004">
      <c r="A155">
        <v>97.696995832286802</v>
      </c>
      <c r="B155" s="9">
        <v>297243.763607417</v>
      </c>
      <c r="C155" s="9">
        <v>91393.208656205796</v>
      </c>
      <c r="D155" s="9">
        <v>1153.4967026873901</v>
      </c>
      <c r="E155" s="9">
        <v>10</v>
      </c>
      <c r="F155" s="9">
        <v>9705.9246525973704</v>
      </c>
      <c r="G155" s="9">
        <v>626.89325845260396</v>
      </c>
      <c r="H155" s="9">
        <v>135.10134400861801</v>
      </c>
      <c r="I155" s="9">
        <v>493.51947792642</v>
      </c>
      <c r="J155" s="9">
        <v>1934.4606231552</v>
      </c>
      <c r="K155" s="9">
        <v>629.67283256842495</v>
      </c>
      <c r="L155" s="9">
        <v>189.78992319854501</v>
      </c>
      <c r="M155" s="9">
        <v>759.87707345894398</v>
      </c>
      <c r="N155" s="9">
        <v>50.979823342329098</v>
      </c>
      <c r="O155" s="9">
        <v>204.400220511257</v>
      </c>
      <c r="P155" s="9">
        <v>576.45093631964596</v>
      </c>
      <c r="Q155" s="9">
        <v>182.36272908231899</v>
      </c>
      <c r="R155" s="9">
        <v>1801.92363466712</v>
      </c>
      <c r="S155" s="9">
        <v>160.46876775829699</v>
      </c>
      <c r="T155" s="9">
        <v>485.51986335709199</v>
      </c>
      <c r="U155" s="9">
        <v>192.86957116415101</v>
      </c>
      <c r="V155" s="9">
        <v>10</v>
      </c>
      <c r="W155" s="9">
        <v>2032.09431038972</v>
      </c>
      <c r="X155" s="9">
        <v>733.60609791571005</v>
      </c>
      <c r="Y155" s="9">
        <v>1730.7204445366899</v>
      </c>
      <c r="Z155" s="9">
        <v>177.47491607886701</v>
      </c>
      <c r="AA155" s="9">
        <v>10</v>
      </c>
      <c r="AB155" s="9">
        <v>10</v>
      </c>
      <c r="AC155" s="9">
        <v>1702.8517575314099</v>
      </c>
      <c r="AD155" s="9">
        <v>541.61062863055702</v>
      </c>
      <c r="AE155" s="9">
        <v>10</v>
      </c>
      <c r="AF155" s="9">
        <v>10</v>
      </c>
      <c r="AG155" s="9">
        <v>332.2415417245</v>
      </c>
      <c r="AH155" s="9">
        <v>1555.7436698725701</v>
      </c>
      <c r="AI155" s="9">
        <v>321.48083053347102</v>
      </c>
      <c r="AJ155" s="9">
        <v>10</v>
      </c>
      <c r="AK155" s="9">
        <v>1593.82290461146</v>
      </c>
      <c r="AL155" s="9">
        <v>10</v>
      </c>
      <c r="AM155" s="9">
        <v>2716.3051669772399</v>
      </c>
      <c r="AN155" s="9">
        <v>235.24759727340799</v>
      </c>
      <c r="AO155" s="9">
        <v>1270.68726083454</v>
      </c>
      <c r="AP155" s="9">
        <v>170.17839416018299</v>
      </c>
      <c r="AQ155" s="9">
        <v>1399.96247518682</v>
      </c>
      <c r="AR155" s="9">
        <v>1479.8121714052299</v>
      </c>
      <c r="AS155" s="9">
        <v>830.12462320007103</v>
      </c>
      <c r="AT155" s="9">
        <v>464.574188654539</v>
      </c>
      <c r="AU155" s="9">
        <v>1724.6479892022101</v>
      </c>
      <c r="AV155" s="9">
        <v>52.278576157894797</v>
      </c>
      <c r="AW155" s="9">
        <v>668.61662516511399</v>
      </c>
      <c r="AX155" s="9">
        <v>460.44600714613699</v>
      </c>
      <c r="AY155" s="9">
        <v>53.3000168392511</v>
      </c>
      <c r="AZ155" s="9">
        <v>10</v>
      </c>
      <c r="BA155" s="9">
        <v>12.954710340076501</v>
      </c>
      <c r="BB155" s="9">
        <v>202.708614160396</v>
      </c>
      <c r="BC155" s="9">
        <v>24.323483932732799</v>
      </c>
      <c r="BD155" s="9">
        <v>310.79834899444597</v>
      </c>
      <c r="BE155" s="9">
        <v>375.35842593976298</v>
      </c>
      <c r="BF155" s="9">
        <v>2028.9133948116</v>
      </c>
      <c r="BG155" s="9">
        <v>10</v>
      </c>
      <c r="BH155" s="9">
        <v>194.04342510298</v>
      </c>
      <c r="BI155" s="9">
        <v>762.84639189495999</v>
      </c>
      <c r="BJ155" s="9">
        <v>287.15233050770797</v>
      </c>
      <c r="BK155" s="9">
        <v>977.046432100488</v>
      </c>
      <c r="BL155" s="9">
        <v>10</v>
      </c>
      <c r="BM155" s="9">
        <v>279.58933094772402</v>
      </c>
    </row>
    <row r="156" spans="1:65" x14ac:dyDescent="0.55000000000000004">
      <c r="A156">
        <v>97.696995832286802</v>
      </c>
      <c r="B156" s="9">
        <v>297243.76228696498</v>
      </c>
      <c r="C156" s="9">
        <v>91393.208573073905</v>
      </c>
      <c r="D156" s="9">
        <v>1153.49669730814</v>
      </c>
      <c r="E156" s="9">
        <v>10</v>
      </c>
      <c r="F156" s="9">
        <v>9705.9238407046105</v>
      </c>
      <c r="G156" s="9">
        <v>626.89325904996804</v>
      </c>
      <c r="H156" s="9">
        <v>135.101350540384</v>
      </c>
      <c r="I156" s="9">
        <v>493.519389332652</v>
      </c>
      <c r="J156" s="9">
        <v>1934.46052252001</v>
      </c>
      <c r="K156" s="9">
        <v>629.67285728862998</v>
      </c>
      <c r="L156" s="9">
        <v>189.789923724602</v>
      </c>
      <c r="M156" s="9">
        <v>759.87718765546902</v>
      </c>
      <c r="N156" s="9">
        <v>50.979811067057902</v>
      </c>
      <c r="O156" s="9">
        <v>204.400171611893</v>
      </c>
      <c r="P156" s="9">
        <v>576.45094479475495</v>
      </c>
      <c r="Q156" s="9">
        <v>182.362535212164</v>
      </c>
      <c r="R156" s="9">
        <v>1801.92355487997</v>
      </c>
      <c r="S156" s="9">
        <v>160.46875416898601</v>
      </c>
      <c r="T156" s="9">
        <v>780.92541115419704</v>
      </c>
      <c r="U156" s="9">
        <v>10.000165446690501</v>
      </c>
      <c r="V156" s="9">
        <v>10</v>
      </c>
      <c r="W156" s="9">
        <v>2032.09439854636</v>
      </c>
      <c r="X156" s="9">
        <v>550.73669081031198</v>
      </c>
      <c r="Y156" s="9">
        <v>1913.58991163258</v>
      </c>
      <c r="Z156" s="9">
        <v>177.47489794177301</v>
      </c>
      <c r="AA156" s="9">
        <v>429.07442989957798</v>
      </c>
      <c r="AB156" s="9">
        <v>10</v>
      </c>
      <c r="AC156" s="9">
        <v>1702.85203622114</v>
      </c>
      <c r="AD156" s="9">
        <v>10</v>
      </c>
      <c r="AE156" s="9">
        <v>10</v>
      </c>
      <c r="AF156" s="9">
        <v>10</v>
      </c>
      <c r="AG156" s="9">
        <v>332.24119685262599</v>
      </c>
      <c r="AH156" s="9">
        <v>1555.74382991109</v>
      </c>
      <c r="AI156" s="9">
        <v>321.48084262642402</v>
      </c>
      <c r="AJ156" s="9">
        <v>10</v>
      </c>
      <c r="AK156" s="9">
        <v>1593.8228166200699</v>
      </c>
      <c r="AL156" s="9">
        <v>10</v>
      </c>
      <c r="AM156" s="9">
        <v>2716.3051758740398</v>
      </c>
      <c r="AN156" s="9">
        <v>235.247529299614</v>
      </c>
      <c r="AO156" s="9">
        <v>1270.6872856617699</v>
      </c>
      <c r="AP156" s="9">
        <v>170.17839571474701</v>
      </c>
      <c r="AQ156" s="9">
        <v>1399.9624837342301</v>
      </c>
      <c r="AR156" s="9">
        <v>1479.81203468901</v>
      </c>
      <c r="AS156" s="9">
        <v>830.12467071740798</v>
      </c>
      <c r="AT156" s="9">
        <v>464.574221907008</v>
      </c>
      <c r="AU156" s="9">
        <v>1724.64807973795</v>
      </c>
      <c r="AV156" s="9">
        <v>52.2785833220535</v>
      </c>
      <c r="AW156" s="9">
        <v>668.61668255240602</v>
      </c>
      <c r="AX156" s="9">
        <v>460.44601207612499</v>
      </c>
      <c r="AY156" s="9">
        <v>53.300008845396903</v>
      </c>
      <c r="AZ156" s="9">
        <v>10</v>
      </c>
      <c r="BA156" s="9">
        <v>12.9547068826203</v>
      </c>
      <c r="BB156" s="9">
        <v>202.70860434267399</v>
      </c>
      <c r="BC156" s="9">
        <v>24.3234833151899</v>
      </c>
      <c r="BD156" s="9">
        <v>310.79838577160098</v>
      </c>
      <c r="BE156" s="9">
        <v>375.35844140981402</v>
      </c>
      <c r="BF156" s="9">
        <v>2028.91336904523</v>
      </c>
      <c r="BG156" s="9">
        <v>10</v>
      </c>
      <c r="BH156" s="9">
        <v>194.04337187116701</v>
      </c>
      <c r="BI156" s="9">
        <v>762.84635218315896</v>
      </c>
      <c r="BJ156" s="9">
        <v>287.15235862117203</v>
      </c>
      <c r="BK156" s="9">
        <v>977.04653940038099</v>
      </c>
      <c r="BL156" s="9">
        <v>10</v>
      </c>
      <c r="BM156" s="9">
        <v>279.58934606679799</v>
      </c>
    </row>
    <row r="157" spans="1:65" x14ac:dyDescent="0.55000000000000004">
      <c r="A157">
        <v>97.696995832286802</v>
      </c>
      <c r="B157" s="9">
        <v>297243.76741980901</v>
      </c>
      <c r="C157" s="9">
        <v>91393.210041180006</v>
      </c>
      <c r="D157" s="9">
        <v>1153.49668593867</v>
      </c>
      <c r="E157" s="9">
        <v>10</v>
      </c>
      <c r="F157" s="9">
        <v>9705.9237929017909</v>
      </c>
      <c r="G157" s="9">
        <v>626.89327194114799</v>
      </c>
      <c r="H157" s="9">
        <v>135.10135421498501</v>
      </c>
      <c r="I157" s="9">
        <v>493.51931441762702</v>
      </c>
      <c r="J157" s="9">
        <v>1934.4606552815701</v>
      </c>
      <c r="K157" s="9">
        <v>629.67286055301599</v>
      </c>
      <c r="L157" s="9">
        <v>189.78996676288301</v>
      </c>
      <c r="M157" s="9">
        <v>759.87708476722798</v>
      </c>
      <c r="N157" s="9">
        <v>50.979827021310697</v>
      </c>
      <c r="O157" s="9">
        <v>204.40021903939899</v>
      </c>
      <c r="P157" s="9">
        <v>576.45093287885004</v>
      </c>
      <c r="Q157" s="9">
        <v>182.362584421945</v>
      </c>
      <c r="R157" s="9">
        <v>1801.92353246277</v>
      </c>
      <c r="S157" s="9">
        <v>160.46877010553499</v>
      </c>
      <c r="T157" s="9">
        <v>651.52891342195903</v>
      </c>
      <c r="U157" s="9">
        <v>10.045021405780499</v>
      </c>
      <c r="V157" s="9">
        <v>10</v>
      </c>
      <c r="W157" s="9">
        <v>2032.0944033442299</v>
      </c>
      <c r="X157" s="9">
        <v>550.78108958057805</v>
      </c>
      <c r="Y157" s="9">
        <v>1913.5451695975601</v>
      </c>
      <c r="Z157" s="9">
        <v>177.47491658425699</v>
      </c>
      <c r="AA157" s="9">
        <v>558.426111363985</v>
      </c>
      <c r="AB157" s="9">
        <v>10</v>
      </c>
      <c r="AC157" s="9">
        <v>1702.8521205801401</v>
      </c>
      <c r="AD157" s="9">
        <v>10</v>
      </c>
      <c r="AE157" s="9">
        <v>10</v>
      </c>
      <c r="AF157" s="9">
        <v>10</v>
      </c>
      <c r="AG157" s="9">
        <v>332.24139985100697</v>
      </c>
      <c r="AH157" s="9">
        <v>1555.74380421807</v>
      </c>
      <c r="AI157" s="9">
        <v>321.480840996994</v>
      </c>
      <c r="AJ157" s="9">
        <v>10</v>
      </c>
      <c r="AK157" s="9">
        <v>1593.8229890758601</v>
      </c>
      <c r="AL157" s="9">
        <v>10</v>
      </c>
      <c r="AM157" s="9">
        <v>2716.30515678348</v>
      </c>
      <c r="AN157" s="9">
        <v>235.24761151625</v>
      </c>
      <c r="AO157" s="9">
        <v>1270.68726026337</v>
      </c>
      <c r="AP157" s="9">
        <v>170.17839184870701</v>
      </c>
      <c r="AQ157" s="9">
        <v>1399.96230737426</v>
      </c>
      <c r="AR157" s="9">
        <v>1479.8120147570601</v>
      </c>
      <c r="AS157" s="9">
        <v>830.12461937725902</v>
      </c>
      <c r="AT157" s="9">
        <v>464.57415368745899</v>
      </c>
      <c r="AU157" s="9">
        <v>1724.6479517217799</v>
      </c>
      <c r="AV157" s="9">
        <v>52.278571896807897</v>
      </c>
      <c r="AW157" s="9">
        <v>668.61660738526905</v>
      </c>
      <c r="AX157" s="9">
        <v>460.446016080699</v>
      </c>
      <c r="AY157" s="9">
        <v>53.300018789071103</v>
      </c>
      <c r="AZ157" s="9">
        <v>10</v>
      </c>
      <c r="BA157" s="9">
        <v>12.9547107711241</v>
      </c>
      <c r="BB157" s="9">
        <v>202.70860609633601</v>
      </c>
      <c r="BC157" s="9">
        <v>24.3234857470345</v>
      </c>
      <c r="BD157" s="9">
        <v>310.79836801318299</v>
      </c>
      <c r="BE157" s="9">
        <v>375.35844250547899</v>
      </c>
      <c r="BF157" s="9">
        <v>2028.91334700793</v>
      </c>
      <c r="BG157" s="9">
        <v>10</v>
      </c>
      <c r="BH157" s="9">
        <v>194.04342049520201</v>
      </c>
      <c r="BI157" s="9">
        <v>762.84633944503503</v>
      </c>
      <c r="BJ157" s="9">
        <v>287.15229364020001</v>
      </c>
      <c r="BK157" s="9">
        <v>977.04634948387695</v>
      </c>
      <c r="BL157" s="9">
        <v>10</v>
      </c>
      <c r="BM157" s="9">
        <v>279.58935471071101</v>
      </c>
    </row>
    <row r="158" spans="1:65" x14ac:dyDescent="0.55000000000000004">
      <c r="A158">
        <v>97.696995832286802</v>
      </c>
      <c r="B158" s="9">
        <v>297243.76572812902</v>
      </c>
      <c r="C158" s="9">
        <v>91393.208305610693</v>
      </c>
      <c r="D158" s="9">
        <v>1153.49671686532</v>
      </c>
      <c r="E158" s="9">
        <v>10</v>
      </c>
      <c r="F158" s="9">
        <v>9705.9235749520103</v>
      </c>
      <c r="G158" s="9">
        <v>626.89328077913297</v>
      </c>
      <c r="H158" s="9">
        <v>135.10134733967701</v>
      </c>
      <c r="I158" s="9">
        <v>493.51936820153298</v>
      </c>
      <c r="J158" s="9">
        <v>1934.4605955075699</v>
      </c>
      <c r="K158" s="9">
        <v>629.67281477594497</v>
      </c>
      <c r="L158" s="9">
        <v>189.789951130491</v>
      </c>
      <c r="M158" s="9">
        <v>759.87712927305699</v>
      </c>
      <c r="N158" s="9">
        <v>50.979822701200803</v>
      </c>
      <c r="O158" s="9">
        <v>204.40020613867301</v>
      </c>
      <c r="P158" s="9">
        <v>576.45095401588299</v>
      </c>
      <c r="Q158" s="9">
        <v>182.362758858017</v>
      </c>
      <c r="R158" s="9">
        <v>1801.92359963647</v>
      </c>
      <c r="S158" s="9">
        <v>160.468770508277</v>
      </c>
      <c r="T158" s="9">
        <v>629.26007166134002</v>
      </c>
      <c r="U158" s="9">
        <v>152.454479338293</v>
      </c>
      <c r="V158" s="9">
        <v>10</v>
      </c>
      <c r="W158" s="9">
        <v>2032.0943433943301</v>
      </c>
      <c r="X158" s="9">
        <v>1121.4763379358801</v>
      </c>
      <c r="Y158" s="9">
        <v>1342.85035514627</v>
      </c>
      <c r="Z158" s="9">
        <v>177.474906288391</v>
      </c>
      <c r="AA158" s="9">
        <v>10</v>
      </c>
      <c r="AB158" s="9">
        <v>242.95225461053599</v>
      </c>
      <c r="AC158" s="9">
        <v>1702.8516402054199</v>
      </c>
      <c r="AD158" s="9">
        <v>10</v>
      </c>
      <c r="AE158" s="9">
        <v>205.33316819361801</v>
      </c>
      <c r="AF158" s="9">
        <v>10</v>
      </c>
      <c r="AG158" s="9">
        <v>332.24125188622702</v>
      </c>
      <c r="AH158" s="9">
        <v>1555.7438640274099</v>
      </c>
      <c r="AI158" s="9">
        <v>321.48084886735199</v>
      </c>
      <c r="AJ158" s="9">
        <v>10</v>
      </c>
      <c r="AK158" s="9">
        <v>1593.8229561911201</v>
      </c>
      <c r="AL158" s="9">
        <v>10</v>
      </c>
      <c r="AM158" s="9">
        <v>2716.3051135373898</v>
      </c>
      <c r="AN158" s="9">
        <v>235.24759007686799</v>
      </c>
      <c r="AO158" s="9">
        <v>1270.6873209059099</v>
      </c>
      <c r="AP158" s="9">
        <v>170.178403501909</v>
      </c>
      <c r="AQ158" s="9">
        <v>1399.9622512286301</v>
      </c>
      <c r="AR158" s="9">
        <v>1479.81205491781</v>
      </c>
      <c r="AS158" s="9">
        <v>830.12466511670902</v>
      </c>
      <c r="AT158" s="9">
        <v>464.57416599627498</v>
      </c>
      <c r="AU158" s="9">
        <v>1724.64789621515</v>
      </c>
      <c r="AV158" s="9">
        <v>52.278549373834501</v>
      </c>
      <c r="AW158" s="9">
        <v>668.61667306373704</v>
      </c>
      <c r="AX158" s="9">
        <v>460.44600063158902</v>
      </c>
      <c r="AY158" s="9">
        <v>53.300011413450598</v>
      </c>
      <c r="AZ158" s="9">
        <v>10</v>
      </c>
      <c r="BA158" s="9">
        <v>12.954705589887901</v>
      </c>
      <c r="BB158" s="9">
        <v>202.70862145976599</v>
      </c>
      <c r="BC158" s="9">
        <v>24.323488368661401</v>
      </c>
      <c r="BD158" s="9">
        <v>310.79842079193298</v>
      </c>
      <c r="BE158" s="9">
        <v>375.35842392714301</v>
      </c>
      <c r="BF158" s="9">
        <v>2028.91340511369</v>
      </c>
      <c r="BG158" s="9">
        <v>10</v>
      </c>
      <c r="BH158" s="9">
        <v>194.04341737357899</v>
      </c>
      <c r="BI158" s="9">
        <v>762.84639677466998</v>
      </c>
      <c r="BJ158" s="9">
        <v>287.152310717288</v>
      </c>
      <c r="BK158" s="9">
        <v>977.04635367022001</v>
      </c>
      <c r="BL158" s="9">
        <v>10</v>
      </c>
      <c r="BM158" s="9">
        <v>279.589341851987</v>
      </c>
    </row>
    <row r="159" spans="1:65" x14ac:dyDescent="0.55000000000000004">
      <c r="A159">
        <v>97.696995832286802</v>
      </c>
      <c r="B159" s="9">
        <v>297243.76379354601</v>
      </c>
      <c r="C159" s="9">
        <v>91393.211175606993</v>
      </c>
      <c r="D159" s="9">
        <v>1153.4966897673801</v>
      </c>
      <c r="E159" s="9">
        <v>10</v>
      </c>
      <c r="F159" s="9">
        <v>9705.9241327911095</v>
      </c>
      <c r="G159" s="9">
        <v>626.89324264837705</v>
      </c>
      <c r="H159" s="9">
        <v>135.10134691021599</v>
      </c>
      <c r="I159" s="9">
        <v>493.51940503278502</v>
      </c>
      <c r="J159" s="9">
        <v>1934.46066911044</v>
      </c>
      <c r="K159" s="9">
        <v>629.67287892785305</v>
      </c>
      <c r="L159" s="9">
        <v>189.789921745513</v>
      </c>
      <c r="M159" s="9">
        <v>759.87716412422799</v>
      </c>
      <c r="N159" s="9">
        <v>50.979808368481002</v>
      </c>
      <c r="O159" s="9">
        <v>204.400206923345</v>
      </c>
      <c r="P159" s="9">
        <v>576.45093913497703</v>
      </c>
      <c r="Q159" s="9">
        <v>182.362701376817</v>
      </c>
      <c r="R159" s="9">
        <v>1801.9235564636101</v>
      </c>
      <c r="S159" s="9">
        <v>160.46876133190699</v>
      </c>
      <c r="T159" s="9">
        <v>466.02309549130399</v>
      </c>
      <c r="U159" s="9">
        <v>28.5796247039865</v>
      </c>
      <c r="V159" s="9">
        <v>10</v>
      </c>
      <c r="W159" s="9">
        <v>2032.0943331798401</v>
      </c>
      <c r="X159" s="9">
        <v>1284.7133246624001</v>
      </c>
      <c r="Y159" s="9">
        <v>1179.6131147507499</v>
      </c>
      <c r="Z159" s="9">
        <v>177.47490164894501</v>
      </c>
      <c r="AA159" s="9">
        <v>10</v>
      </c>
      <c r="AB159" s="9">
        <v>10</v>
      </c>
      <c r="AC159" s="9">
        <v>1702.85187056682</v>
      </c>
      <c r="AD159" s="9">
        <v>10</v>
      </c>
      <c r="AE159" s="9">
        <v>725.39725350028505</v>
      </c>
      <c r="AF159" s="9">
        <v>10</v>
      </c>
      <c r="AG159" s="9">
        <v>332.241136542763</v>
      </c>
      <c r="AH159" s="9">
        <v>1555.7439843100001</v>
      </c>
      <c r="AI159" s="9">
        <v>321.48084159570101</v>
      </c>
      <c r="AJ159" s="9">
        <v>10</v>
      </c>
      <c r="AK159" s="9">
        <v>1593.8229869455199</v>
      </c>
      <c r="AL159" s="9">
        <v>10</v>
      </c>
      <c r="AM159" s="9">
        <v>2716.3051748787302</v>
      </c>
      <c r="AN159" s="9">
        <v>235.24758742095699</v>
      </c>
      <c r="AO159" s="9">
        <v>1270.6873025863799</v>
      </c>
      <c r="AP159" s="9">
        <v>170.17840229145901</v>
      </c>
      <c r="AQ159" s="9">
        <v>1399.96239245876</v>
      </c>
      <c r="AR159" s="9">
        <v>1479.8121023926001</v>
      </c>
      <c r="AS159" s="9">
        <v>830.12465911530796</v>
      </c>
      <c r="AT159" s="9">
        <v>464.57411311748098</v>
      </c>
      <c r="AU159" s="9">
        <v>1724.64805100787</v>
      </c>
      <c r="AV159" s="9">
        <v>52.278567142410203</v>
      </c>
      <c r="AW159" s="9">
        <v>668.61664097782796</v>
      </c>
      <c r="AX159" s="9">
        <v>460.44601450990302</v>
      </c>
      <c r="AY159" s="9">
        <v>53.3000101662292</v>
      </c>
      <c r="AZ159" s="9">
        <v>10</v>
      </c>
      <c r="BA159" s="9">
        <v>12.954718563389299</v>
      </c>
      <c r="BB159" s="9">
        <v>202.70861542994999</v>
      </c>
      <c r="BC159" s="9">
        <v>24.3234800855199</v>
      </c>
      <c r="BD159" s="9">
        <v>310.79832978769798</v>
      </c>
      <c r="BE159" s="9">
        <v>375.358422458711</v>
      </c>
      <c r="BF159" s="9">
        <v>2028.9133977274901</v>
      </c>
      <c r="BG159" s="9">
        <v>10</v>
      </c>
      <c r="BH159" s="9">
        <v>194.04342320264701</v>
      </c>
      <c r="BI159" s="9">
        <v>762.84633608577894</v>
      </c>
      <c r="BJ159" s="9">
        <v>287.15232527668502</v>
      </c>
      <c r="BK159" s="9">
        <v>977.04647735062201</v>
      </c>
      <c r="BL159" s="9">
        <v>10</v>
      </c>
      <c r="BM159" s="9">
        <v>279.589342604026</v>
      </c>
    </row>
    <row r="160" spans="1:65" x14ac:dyDescent="0.55000000000000004">
      <c r="A160">
        <v>97.696995832286902</v>
      </c>
      <c r="B160" s="9">
        <v>297243.764826147</v>
      </c>
      <c r="C160" s="9">
        <v>91393.209638454893</v>
      </c>
      <c r="D160" s="9">
        <v>1153.49670100615</v>
      </c>
      <c r="E160" s="9">
        <v>10</v>
      </c>
      <c r="F160" s="9">
        <v>9705.9237790555508</v>
      </c>
      <c r="G160" s="9">
        <v>626.89326303373298</v>
      </c>
      <c r="H160" s="9">
        <v>135.10135635483999</v>
      </c>
      <c r="I160" s="9">
        <v>493.51935632711701</v>
      </c>
      <c r="J160" s="9">
        <v>1934.46065067173</v>
      </c>
      <c r="K160" s="9">
        <v>629.67287079255095</v>
      </c>
      <c r="L160" s="9">
        <v>189.78993560974499</v>
      </c>
      <c r="M160" s="9">
        <v>759.87708524586799</v>
      </c>
      <c r="N160" s="9">
        <v>50.9798215075107</v>
      </c>
      <c r="O160" s="9">
        <v>204.40024665059201</v>
      </c>
      <c r="P160" s="9">
        <v>576.45094414290099</v>
      </c>
      <c r="Q160" s="9">
        <v>182.36274271206801</v>
      </c>
      <c r="R160" s="9">
        <v>1801.92358899849</v>
      </c>
      <c r="S160" s="9">
        <v>160.46877326813001</v>
      </c>
      <c r="T160" s="9">
        <v>916.41714543223702</v>
      </c>
      <c r="U160" s="9">
        <v>10.0000985467034</v>
      </c>
      <c r="V160" s="9">
        <v>10</v>
      </c>
      <c r="W160" s="9">
        <v>2032.0943947686101</v>
      </c>
      <c r="X160" s="9">
        <v>570.17981344249904</v>
      </c>
      <c r="Y160" s="9">
        <v>1894.1470351782</v>
      </c>
      <c r="Z160" s="9">
        <v>177.474880284118</v>
      </c>
      <c r="AA160" s="9">
        <v>274.13993153832502</v>
      </c>
      <c r="AB160" s="9">
        <v>29.442850612901399</v>
      </c>
      <c r="AC160" s="9">
        <v>1702.85156537082</v>
      </c>
      <c r="AD160" s="9">
        <v>10</v>
      </c>
      <c r="AE160" s="9">
        <v>10</v>
      </c>
      <c r="AF160" s="9">
        <v>10</v>
      </c>
      <c r="AG160" s="9">
        <v>332.24128793635202</v>
      </c>
      <c r="AH160" s="9">
        <v>1555.7436979295501</v>
      </c>
      <c r="AI160" s="9">
        <v>321.480836533505</v>
      </c>
      <c r="AJ160" s="9">
        <v>10</v>
      </c>
      <c r="AK160" s="9">
        <v>1593.8227988046001</v>
      </c>
      <c r="AL160" s="9">
        <v>10</v>
      </c>
      <c r="AM160" s="9">
        <v>2716.3050265137099</v>
      </c>
      <c r="AN160" s="9">
        <v>235.247656645501</v>
      </c>
      <c r="AO160" s="9">
        <v>1270.6872788721801</v>
      </c>
      <c r="AP160" s="9">
        <v>170.17839098515299</v>
      </c>
      <c r="AQ160" s="9">
        <v>1399.96248225309</v>
      </c>
      <c r="AR160" s="9">
        <v>1479.8121052138799</v>
      </c>
      <c r="AS160" s="9">
        <v>830.12463560701894</v>
      </c>
      <c r="AT160" s="9">
        <v>464.57418914176799</v>
      </c>
      <c r="AU160" s="9">
        <v>1724.6479053942001</v>
      </c>
      <c r="AV160" s="9">
        <v>52.2785810922</v>
      </c>
      <c r="AW160" s="9">
        <v>668.61665376447195</v>
      </c>
      <c r="AX160" s="9">
        <v>460.44600794021397</v>
      </c>
      <c r="AY160" s="9">
        <v>53.3000021375477</v>
      </c>
      <c r="AZ160" s="9">
        <v>10</v>
      </c>
      <c r="BA160" s="9">
        <v>12.9547120986766</v>
      </c>
      <c r="BB160" s="9">
        <v>202.708597568779</v>
      </c>
      <c r="BC160" s="9">
        <v>24.323484577868101</v>
      </c>
      <c r="BD160" s="9">
        <v>310.798488428349</v>
      </c>
      <c r="BE160" s="9">
        <v>375.35842032586402</v>
      </c>
      <c r="BF160" s="9">
        <v>2028.9133277420599</v>
      </c>
      <c r="BG160" s="9">
        <v>10</v>
      </c>
      <c r="BH160" s="9">
        <v>194.04348697799401</v>
      </c>
      <c r="BI160" s="9">
        <v>762.84638020318005</v>
      </c>
      <c r="BJ160" s="9">
        <v>287.15231478265702</v>
      </c>
      <c r="BK160" s="9">
        <v>977.04641589425603</v>
      </c>
      <c r="BL160" s="9">
        <v>10</v>
      </c>
      <c r="BM160" s="9">
        <v>279.58935863729403</v>
      </c>
    </row>
    <row r="161" spans="1:65" x14ac:dyDescent="0.55000000000000004">
      <c r="A161">
        <v>97.696995832286902</v>
      </c>
      <c r="B161" s="9">
        <v>297243.76850181998</v>
      </c>
      <c r="C161" s="9">
        <v>91393.209524342295</v>
      </c>
      <c r="D161" s="9">
        <v>1153.4967451898699</v>
      </c>
      <c r="E161" s="9">
        <v>10</v>
      </c>
      <c r="F161" s="9">
        <v>9705.9236668972208</v>
      </c>
      <c r="G161" s="9">
        <v>626.89329249485297</v>
      </c>
      <c r="H161" s="9">
        <v>135.10135339597099</v>
      </c>
      <c r="I161" s="9">
        <v>493.51936965204197</v>
      </c>
      <c r="J161" s="9">
        <v>1934.46047615461</v>
      </c>
      <c r="K161" s="9">
        <v>629.67284610418301</v>
      </c>
      <c r="L161" s="9">
        <v>189.78995840000599</v>
      </c>
      <c r="M161" s="9">
        <v>759.87715032928702</v>
      </c>
      <c r="N161" s="9">
        <v>50.979835686448602</v>
      </c>
      <c r="O161" s="9">
        <v>204.400172646296</v>
      </c>
      <c r="P161" s="9">
        <v>576.45100996270799</v>
      </c>
      <c r="Q161" s="9">
        <v>182.36275566293901</v>
      </c>
      <c r="R161" s="9">
        <v>1801.9236485876399</v>
      </c>
      <c r="S161" s="9">
        <v>160.46876154544501</v>
      </c>
      <c r="T161" s="9">
        <v>231.35880055612199</v>
      </c>
      <c r="U161" s="9">
        <v>22.9730650975348</v>
      </c>
      <c r="V161" s="9">
        <v>10</v>
      </c>
      <c r="W161" s="9">
        <v>2032.0943362543601</v>
      </c>
      <c r="X161" s="9">
        <v>1244.1049038071501</v>
      </c>
      <c r="Y161" s="9">
        <v>1220.2217590601299</v>
      </c>
      <c r="Z161" s="9">
        <v>177.47488048686</v>
      </c>
      <c r="AA161" s="9">
        <v>103.273818518124</v>
      </c>
      <c r="AB161" s="9">
        <v>690.39535804809202</v>
      </c>
      <c r="AC161" s="9">
        <v>1702.8518175401</v>
      </c>
      <c r="AD161" s="9">
        <v>191.999001625516</v>
      </c>
      <c r="AE161" s="9">
        <v>10</v>
      </c>
      <c r="AF161" s="9">
        <v>10</v>
      </c>
      <c r="AG161" s="9">
        <v>332.24130287219901</v>
      </c>
      <c r="AH161" s="9">
        <v>1555.74363560493</v>
      </c>
      <c r="AI161" s="9">
        <v>321.48084440137302</v>
      </c>
      <c r="AJ161" s="9">
        <v>10</v>
      </c>
      <c r="AK161" s="9">
        <v>1593.82308780785</v>
      </c>
      <c r="AL161" s="9">
        <v>10</v>
      </c>
      <c r="AM161" s="9">
        <v>2716.3050781475899</v>
      </c>
      <c r="AN161" s="9">
        <v>235.24754930705001</v>
      </c>
      <c r="AO161" s="9">
        <v>1270.6873394259901</v>
      </c>
      <c r="AP161" s="9">
        <v>170.17839849283001</v>
      </c>
      <c r="AQ161" s="9">
        <v>1399.9625337111199</v>
      </c>
      <c r="AR161" s="9">
        <v>1479.8121542685301</v>
      </c>
      <c r="AS161" s="9">
        <v>830.12470340909897</v>
      </c>
      <c r="AT161" s="9">
        <v>464.57422601462503</v>
      </c>
      <c r="AU161" s="9">
        <v>1724.64804379976</v>
      </c>
      <c r="AV161" s="9">
        <v>52.278569029939</v>
      </c>
      <c r="AW161" s="9">
        <v>668.61663948449495</v>
      </c>
      <c r="AX161" s="9">
        <v>460.44600769694301</v>
      </c>
      <c r="AY161" s="9">
        <v>53.3000101134134</v>
      </c>
      <c r="AZ161" s="9">
        <v>10</v>
      </c>
      <c r="BA161" s="9">
        <v>12.954710646431399</v>
      </c>
      <c r="BB161" s="9">
        <v>202.70859985384001</v>
      </c>
      <c r="BC161" s="9">
        <v>24.323483341689201</v>
      </c>
      <c r="BD161" s="9">
        <v>310.79844876515199</v>
      </c>
      <c r="BE161" s="9">
        <v>375.35842124619103</v>
      </c>
      <c r="BF161" s="9">
        <v>2028.91338042136</v>
      </c>
      <c r="BG161" s="9">
        <v>10</v>
      </c>
      <c r="BH161" s="9">
        <v>194.04335951094899</v>
      </c>
      <c r="BI161" s="9">
        <v>762.84640490914205</v>
      </c>
      <c r="BJ161" s="9">
        <v>287.15231633645402</v>
      </c>
      <c r="BK161" s="9">
        <v>977.04644462646104</v>
      </c>
      <c r="BL161" s="9">
        <v>10</v>
      </c>
      <c r="BM161" s="9">
        <v>279.589366420663</v>
      </c>
    </row>
    <row r="162" spans="1:65" x14ac:dyDescent="0.55000000000000004">
      <c r="A162">
        <v>97.696995832286902</v>
      </c>
      <c r="B162" s="9">
        <v>297243.76418629201</v>
      </c>
      <c r="C162" s="9">
        <v>91393.211509414396</v>
      </c>
      <c r="D162" s="9">
        <v>1153.4967254041301</v>
      </c>
      <c r="E162" s="9">
        <v>10</v>
      </c>
      <c r="F162" s="9">
        <v>9705.9237688117901</v>
      </c>
      <c r="G162" s="9">
        <v>626.89325015028396</v>
      </c>
      <c r="H162" s="9">
        <v>135.10136908449999</v>
      </c>
      <c r="I162" s="9">
        <v>493.519397960834</v>
      </c>
      <c r="J162" s="9">
        <v>1934.4605551970999</v>
      </c>
      <c r="K162" s="9">
        <v>629.67285396819204</v>
      </c>
      <c r="L162" s="9">
        <v>189.78994235577301</v>
      </c>
      <c r="M162" s="9">
        <v>759.877120295542</v>
      </c>
      <c r="N162" s="9">
        <v>50.979832603263503</v>
      </c>
      <c r="O162" s="9">
        <v>204.40022593320501</v>
      </c>
      <c r="P162" s="9">
        <v>576.45094141818004</v>
      </c>
      <c r="Q162" s="9">
        <v>182.363036347129</v>
      </c>
      <c r="R162" s="9">
        <v>1801.9236654207</v>
      </c>
      <c r="S162" s="9">
        <v>160.468775942637</v>
      </c>
      <c r="T162" s="9">
        <v>123.162667097523</v>
      </c>
      <c r="U162" s="9">
        <v>12.045744680323599</v>
      </c>
      <c r="V162" s="9">
        <v>10</v>
      </c>
      <c r="W162" s="9">
        <v>2032.0943678496999</v>
      </c>
      <c r="X162" s="9">
        <v>1275.4358585873599</v>
      </c>
      <c r="Y162" s="9">
        <v>1188.8903438545001</v>
      </c>
      <c r="Z162" s="9">
        <v>177.47488263656501</v>
      </c>
      <c r="AA162" s="9">
        <v>191.961818990339</v>
      </c>
      <c r="AB162" s="9">
        <v>325.83407242151299</v>
      </c>
      <c r="AC162" s="9">
        <v>1702.85176427191</v>
      </c>
      <c r="AD162" s="9">
        <v>180.175798841964</v>
      </c>
      <c r="AE162" s="9">
        <v>416.81992886939702</v>
      </c>
      <c r="AF162" s="9">
        <v>10</v>
      </c>
      <c r="AG162" s="9">
        <v>332.24124194179501</v>
      </c>
      <c r="AH162" s="9">
        <v>1555.7437955405701</v>
      </c>
      <c r="AI162" s="9">
        <v>321.48085542784997</v>
      </c>
      <c r="AJ162" s="9">
        <v>10</v>
      </c>
      <c r="AK162" s="9">
        <v>1593.82297120769</v>
      </c>
      <c r="AL162" s="9">
        <v>10</v>
      </c>
      <c r="AM162" s="9">
        <v>2716.30513560185</v>
      </c>
      <c r="AN162" s="9">
        <v>235.24762333663199</v>
      </c>
      <c r="AO162" s="9">
        <v>1270.68727993378</v>
      </c>
      <c r="AP162" s="9">
        <v>170.17838627021999</v>
      </c>
      <c r="AQ162" s="9">
        <v>1399.9624212203</v>
      </c>
      <c r="AR162" s="9">
        <v>1479.8121612884099</v>
      </c>
      <c r="AS162" s="9">
        <v>830.12464533768696</v>
      </c>
      <c r="AT162" s="9">
        <v>464.57419606441101</v>
      </c>
      <c r="AU162" s="9">
        <v>1724.64787518404</v>
      </c>
      <c r="AV162" s="9">
        <v>52.278566121946298</v>
      </c>
      <c r="AW162" s="9">
        <v>668.61667357761598</v>
      </c>
      <c r="AX162" s="9">
        <v>460.44600809040497</v>
      </c>
      <c r="AY162" s="9">
        <v>53.300006662698898</v>
      </c>
      <c r="AZ162" s="9">
        <v>10</v>
      </c>
      <c r="BA162" s="9">
        <v>12.9547117180859</v>
      </c>
      <c r="BB162" s="9">
        <v>202.70860986892501</v>
      </c>
      <c r="BC162" s="9">
        <v>24.323486147123202</v>
      </c>
      <c r="BD162" s="9">
        <v>310.798407347205</v>
      </c>
      <c r="BE162" s="9">
        <v>375.358439481132</v>
      </c>
      <c r="BF162" s="9">
        <v>2028.9133643990299</v>
      </c>
      <c r="BG162" s="9">
        <v>10</v>
      </c>
      <c r="BH162" s="9">
        <v>194.04342447215799</v>
      </c>
      <c r="BI162" s="9">
        <v>762.84636292171297</v>
      </c>
      <c r="BJ162" s="9">
        <v>287.15229407003699</v>
      </c>
      <c r="BK162" s="9">
        <v>977.046314761649</v>
      </c>
      <c r="BL162" s="9">
        <v>10</v>
      </c>
      <c r="BM162" s="9">
        <v>279.58936601865798</v>
      </c>
    </row>
    <row r="163" spans="1:65" x14ac:dyDescent="0.55000000000000004">
      <c r="A163">
        <v>97.696995832286902</v>
      </c>
      <c r="B163" s="9">
        <v>297243.76672936702</v>
      </c>
      <c r="C163" s="9">
        <v>91393.211794101706</v>
      </c>
      <c r="D163" s="9">
        <v>1153.4967085897099</v>
      </c>
      <c r="E163" s="9">
        <v>10</v>
      </c>
      <c r="F163" s="9">
        <v>9705.9244422847096</v>
      </c>
      <c r="G163" s="9">
        <v>626.89322986335901</v>
      </c>
      <c r="H163" s="9">
        <v>135.10135669883201</v>
      </c>
      <c r="I163" s="9">
        <v>493.51940215040798</v>
      </c>
      <c r="J163" s="9">
        <v>1934.4605787948799</v>
      </c>
      <c r="K163" s="9">
        <v>629.67276846643801</v>
      </c>
      <c r="L163" s="9">
        <v>189.78997157702699</v>
      </c>
      <c r="M163" s="9">
        <v>759.87705842610899</v>
      </c>
      <c r="N163" s="9">
        <v>50.979835887586503</v>
      </c>
      <c r="O163" s="9">
        <v>204.40021609479399</v>
      </c>
      <c r="P163" s="9">
        <v>576.45092123273002</v>
      </c>
      <c r="Q163" s="9">
        <v>182.36250668401999</v>
      </c>
      <c r="R163" s="9">
        <v>1801.9235304942799</v>
      </c>
      <c r="S163" s="9">
        <v>160.468778624631</v>
      </c>
      <c r="T163" s="9">
        <v>681.05527430797804</v>
      </c>
      <c r="U163" s="9">
        <v>482.79373655218899</v>
      </c>
      <c r="V163" s="9">
        <v>10</v>
      </c>
      <c r="W163" s="9">
        <v>2032.09429106676</v>
      </c>
      <c r="X163" s="9">
        <v>1069.68060358909</v>
      </c>
      <c r="Y163" s="9">
        <v>1394.6453820004899</v>
      </c>
      <c r="Z163" s="9">
        <v>177.47490190563801</v>
      </c>
      <c r="AA163" s="9">
        <v>10</v>
      </c>
      <c r="AB163" s="9">
        <v>10</v>
      </c>
      <c r="AC163" s="9">
        <v>1702.85255271342</v>
      </c>
      <c r="AD163" s="9">
        <v>10</v>
      </c>
      <c r="AE163" s="9">
        <v>56.151034701503498</v>
      </c>
      <c r="AF163" s="9">
        <v>10</v>
      </c>
      <c r="AG163" s="9">
        <v>332.24118591090701</v>
      </c>
      <c r="AH163" s="9">
        <v>1555.7438192582499</v>
      </c>
      <c r="AI163" s="9">
        <v>321.48085045347301</v>
      </c>
      <c r="AJ163" s="9">
        <v>10</v>
      </c>
      <c r="AK163" s="9">
        <v>1593.8228457083101</v>
      </c>
      <c r="AL163" s="9">
        <v>10</v>
      </c>
      <c r="AM163" s="9">
        <v>2716.30504751644</v>
      </c>
      <c r="AN163" s="9">
        <v>235.24758555839199</v>
      </c>
      <c r="AO163" s="9">
        <v>1270.6872321148101</v>
      </c>
      <c r="AP163" s="9">
        <v>170.178385350582</v>
      </c>
      <c r="AQ163" s="9">
        <v>1399.9623673777901</v>
      </c>
      <c r="AR163" s="9">
        <v>1479.81201883074</v>
      </c>
      <c r="AS163" s="9">
        <v>830.12462799468403</v>
      </c>
      <c r="AT163" s="9">
        <v>464.57415346345903</v>
      </c>
      <c r="AU163" s="9">
        <v>1724.64796375988</v>
      </c>
      <c r="AV163" s="9">
        <v>52.278563982987102</v>
      </c>
      <c r="AW163" s="9">
        <v>668.61657268995998</v>
      </c>
      <c r="AX163" s="9">
        <v>460.44602153940701</v>
      </c>
      <c r="AY163" s="9">
        <v>53.300011777920801</v>
      </c>
      <c r="AZ163" s="9">
        <v>10</v>
      </c>
      <c r="BA163" s="9">
        <v>12.954710520216301</v>
      </c>
      <c r="BB163" s="9">
        <v>202.708604668296</v>
      </c>
      <c r="BC163" s="9">
        <v>24.323483321596498</v>
      </c>
      <c r="BD163" s="9">
        <v>310.79842782721403</v>
      </c>
      <c r="BE163" s="9">
        <v>375.35843448295202</v>
      </c>
      <c r="BF163" s="9">
        <v>2028.9132684661099</v>
      </c>
      <c r="BG163" s="9">
        <v>10</v>
      </c>
      <c r="BH163" s="9">
        <v>194.04340448896099</v>
      </c>
      <c r="BI163" s="9">
        <v>762.84632815116004</v>
      </c>
      <c r="BJ163" s="9">
        <v>287.15232911614498</v>
      </c>
      <c r="BK163" s="9">
        <v>977.04658254610297</v>
      </c>
      <c r="BL163" s="9">
        <v>10</v>
      </c>
      <c r="BM163" s="9">
        <v>279.58937801953999</v>
      </c>
    </row>
    <row r="164" spans="1:65" x14ac:dyDescent="0.55000000000000004">
      <c r="A164">
        <v>97.696995832286902</v>
      </c>
      <c r="B164" s="9">
        <v>297243.76526641502</v>
      </c>
      <c r="C164" s="9">
        <v>91393.208984563797</v>
      </c>
      <c r="D164" s="9">
        <v>1153.4967287792299</v>
      </c>
      <c r="E164" s="9">
        <v>10</v>
      </c>
      <c r="F164" s="9">
        <v>9705.9239406140696</v>
      </c>
      <c r="G164" s="9">
        <v>626.89328851339303</v>
      </c>
      <c r="H164" s="9">
        <v>135.10134514182101</v>
      </c>
      <c r="I164" s="9">
        <v>493.51939510859398</v>
      </c>
      <c r="J164" s="9">
        <v>1934.4606071505</v>
      </c>
      <c r="K164" s="9">
        <v>629.67288144785698</v>
      </c>
      <c r="L164" s="9">
        <v>189.789941708307</v>
      </c>
      <c r="M164" s="9">
        <v>759.87717062286799</v>
      </c>
      <c r="N164" s="9">
        <v>50.979825202055501</v>
      </c>
      <c r="O164" s="9">
        <v>204.400187008529</v>
      </c>
      <c r="P164" s="9">
        <v>576.45096192847996</v>
      </c>
      <c r="Q164" s="9">
        <v>182.36293149003399</v>
      </c>
      <c r="R164" s="9">
        <v>1801.92367955389</v>
      </c>
      <c r="S164" s="9">
        <v>160.468753589724</v>
      </c>
      <c r="T164" s="9">
        <v>202.71129960351399</v>
      </c>
      <c r="U164" s="9">
        <v>10</v>
      </c>
      <c r="V164" s="9">
        <v>10</v>
      </c>
      <c r="W164" s="9">
        <v>2032.09431986602</v>
      </c>
      <c r="X164" s="9">
        <v>1028.2233666796999</v>
      </c>
      <c r="Y164" s="9">
        <v>1436.1032861255301</v>
      </c>
      <c r="Z164" s="9">
        <v>177.474925821401</v>
      </c>
      <c r="AA164" s="9">
        <v>529.80193186976101</v>
      </c>
      <c r="AB164" s="9">
        <v>487.48679362420597</v>
      </c>
      <c r="AC164" s="9">
        <v>1702.85160077154</v>
      </c>
      <c r="AD164" s="9">
        <v>10</v>
      </c>
      <c r="AE164" s="9">
        <v>10</v>
      </c>
      <c r="AF164" s="9">
        <v>10</v>
      </c>
      <c r="AG164" s="9">
        <v>332.241378146378</v>
      </c>
      <c r="AH164" s="9">
        <v>1555.74369018723</v>
      </c>
      <c r="AI164" s="9">
        <v>321.48084474989997</v>
      </c>
      <c r="AJ164" s="9">
        <v>10</v>
      </c>
      <c r="AK164" s="9">
        <v>1593.82294072011</v>
      </c>
      <c r="AL164" s="9">
        <v>10</v>
      </c>
      <c r="AM164" s="9">
        <v>2716.3052166760899</v>
      </c>
      <c r="AN164" s="9">
        <v>235.247558585886</v>
      </c>
      <c r="AO164" s="9">
        <v>1270.68734617479</v>
      </c>
      <c r="AP164" s="9">
        <v>170.178405525035</v>
      </c>
      <c r="AQ164" s="9">
        <v>1399.9623149904901</v>
      </c>
      <c r="AR164" s="9">
        <v>1479.8120882288199</v>
      </c>
      <c r="AS164" s="9">
        <v>830.12468529608304</v>
      </c>
      <c r="AT164" s="9">
        <v>464.57420686870199</v>
      </c>
      <c r="AU164" s="9">
        <v>1724.64789032678</v>
      </c>
      <c r="AV164" s="9">
        <v>52.278558403271298</v>
      </c>
      <c r="AW164" s="9">
        <v>668.616634351485</v>
      </c>
      <c r="AX164" s="9">
        <v>460.446000662237</v>
      </c>
      <c r="AY164" s="9">
        <v>53.300017663866697</v>
      </c>
      <c r="AZ164" s="9">
        <v>10</v>
      </c>
      <c r="BA164" s="9">
        <v>12.9547155861106</v>
      </c>
      <c r="BB164" s="9">
        <v>202.708618015257</v>
      </c>
      <c r="BC164" s="9">
        <v>24.3234813888117</v>
      </c>
      <c r="BD164" s="9">
        <v>310.79847800394901</v>
      </c>
      <c r="BE164" s="9">
        <v>375.358441959424</v>
      </c>
      <c r="BF164" s="9">
        <v>2028.9133727425699</v>
      </c>
      <c r="BG164" s="9">
        <v>10</v>
      </c>
      <c r="BH164" s="9">
        <v>194.043403470382</v>
      </c>
      <c r="BI164" s="9">
        <v>762.84638795770604</v>
      </c>
      <c r="BJ164" s="9">
        <v>287.15234909147</v>
      </c>
      <c r="BK164" s="9">
        <v>977.04661411136203</v>
      </c>
      <c r="BL164" s="9">
        <v>10</v>
      </c>
      <c r="BM164" s="9">
        <v>279.58933843729898</v>
      </c>
    </row>
    <row r="165" spans="1:65" x14ac:dyDescent="0.55000000000000004">
      <c r="A165">
        <v>97.696995832286902</v>
      </c>
      <c r="B165" s="9">
        <v>297243.76738052</v>
      </c>
      <c r="C165" s="9">
        <v>91393.211496968797</v>
      </c>
      <c r="D165" s="9">
        <v>1153.4966949478301</v>
      </c>
      <c r="E165" s="9">
        <v>10</v>
      </c>
      <c r="F165" s="9">
        <v>9705.9238269798807</v>
      </c>
      <c r="G165" s="9">
        <v>626.893316853481</v>
      </c>
      <c r="H165" s="9">
        <v>135.10133276984701</v>
      </c>
      <c r="I165" s="9">
        <v>493.51939487586799</v>
      </c>
      <c r="J165" s="9">
        <v>1934.46058809748</v>
      </c>
      <c r="K165" s="9">
        <v>629.67286990142202</v>
      </c>
      <c r="L165" s="9">
        <v>189.789961271648</v>
      </c>
      <c r="M165" s="9">
        <v>759.87715256166803</v>
      </c>
      <c r="N165" s="9">
        <v>50.979826438182101</v>
      </c>
      <c r="O165" s="9">
        <v>204.40018953730399</v>
      </c>
      <c r="P165" s="9">
        <v>576.45096805156004</v>
      </c>
      <c r="Q165" s="9">
        <v>182.36286637732599</v>
      </c>
      <c r="R165" s="9">
        <v>1801.9236830990801</v>
      </c>
      <c r="S165" s="9">
        <v>160.46876647602301</v>
      </c>
      <c r="T165" s="9">
        <v>237.32883249688899</v>
      </c>
      <c r="U165" s="9">
        <v>314.61233980144601</v>
      </c>
      <c r="V165" s="9">
        <v>10</v>
      </c>
      <c r="W165" s="9">
        <v>2032.09439522144</v>
      </c>
      <c r="X165" s="9">
        <v>855.34814435417798</v>
      </c>
      <c r="Y165" s="9">
        <v>1608.9778004982099</v>
      </c>
      <c r="Z165" s="9">
        <v>177.47490261262101</v>
      </c>
      <c r="AA165" s="9">
        <v>639.77628981207101</v>
      </c>
      <c r="AB165" s="9">
        <v>10</v>
      </c>
      <c r="AC165" s="9">
        <v>1702.85246789182</v>
      </c>
      <c r="AD165" s="9">
        <v>38.282539073563697</v>
      </c>
      <c r="AE165" s="9">
        <v>10</v>
      </c>
      <c r="AF165" s="9">
        <v>10</v>
      </c>
      <c r="AG165" s="9">
        <v>332.24119745953197</v>
      </c>
      <c r="AH165" s="9">
        <v>1555.7437647629599</v>
      </c>
      <c r="AI165" s="9">
        <v>321.480854540287</v>
      </c>
      <c r="AJ165" s="9">
        <v>10</v>
      </c>
      <c r="AK165" s="9">
        <v>1593.82297453143</v>
      </c>
      <c r="AL165" s="9">
        <v>10</v>
      </c>
      <c r="AM165" s="9">
        <v>2716.3051224441901</v>
      </c>
      <c r="AN165" s="9">
        <v>235.247556637505</v>
      </c>
      <c r="AO165" s="9">
        <v>1270.68731676475</v>
      </c>
      <c r="AP165" s="9">
        <v>170.178409957219</v>
      </c>
      <c r="AQ165" s="9">
        <v>1399.96245524101</v>
      </c>
      <c r="AR165" s="9">
        <v>1479.81216290873</v>
      </c>
      <c r="AS165" s="9">
        <v>830.12466255920197</v>
      </c>
      <c r="AT165" s="9">
        <v>464.57419862193501</v>
      </c>
      <c r="AU165" s="9">
        <v>1724.6479423915</v>
      </c>
      <c r="AV165" s="9">
        <v>52.278560866724597</v>
      </c>
      <c r="AW165" s="9">
        <v>668.61677049775994</v>
      </c>
      <c r="AX165" s="9">
        <v>460.44599706727399</v>
      </c>
      <c r="AY165" s="9">
        <v>53.300016051036899</v>
      </c>
      <c r="AZ165" s="9">
        <v>10</v>
      </c>
      <c r="BA165" s="9">
        <v>12.9547030739453</v>
      </c>
      <c r="BB165" s="9">
        <v>202.70860656418901</v>
      </c>
      <c r="BC165" s="9">
        <v>24.323489028512899</v>
      </c>
      <c r="BD165" s="9">
        <v>310.79831761721903</v>
      </c>
      <c r="BE165" s="9">
        <v>375.35842553373601</v>
      </c>
      <c r="BF165" s="9">
        <v>2028.91342651432</v>
      </c>
      <c r="BG165" s="9">
        <v>10</v>
      </c>
      <c r="BH165" s="9">
        <v>194.04338694129299</v>
      </c>
      <c r="BI165" s="9">
        <v>762.84639028330798</v>
      </c>
      <c r="BJ165" s="9">
        <v>287.15233206811001</v>
      </c>
      <c r="BK165" s="9">
        <v>977.04635698189395</v>
      </c>
      <c r="BL165" s="9">
        <v>10</v>
      </c>
      <c r="BM165" s="9">
        <v>279.589364071776</v>
      </c>
    </row>
    <row r="166" spans="1:65" x14ac:dyDescent="0.55000000000000004">
      <c r="A166">
        <v>97.696995832286902</v>
      </c>
      <c r="B166" s="9">
        <v>297243.76892393501</v>
      </c>
      <c r="C166" s="9">
        <v>91393.207911495294</v>
      </c>
      <c r="D166" s="9">
        <v>1153.49671440931</v>
      </c>
      <c r="E166" s="9">
        <v>10</v>
      </c>
      <c r="F166" s="9">
        <v>9705.9237037862204</v>
      </c>
      <c r="G166" s="9">
        <v>626.89327141185197</v>
      </c>
      <c r="H166" s="9">
        <v>135.10133472685001</v>
      </c>
      <c r="I166" s="9">
        <v>493.51938827161598</v>
      </c>
      <c r="J166" s="9">
        <v>1934.4605579608301</v>
      </c>
      <c r="K166" s="9">
        <v>629.67279163670105</v>
      </c>
      <c r="L166" s="9">
        <v>189.78995965963301</v>
      </c>
      <c r="M166" s="9">
        <v>759.87720980235599</v>
      </c>
      <c r="N166" s="9">
        <v>50.979825458371202</v>
      </c>
      <c r="O166" s="9">
        <v>204.40019594880101</v>
      </c>
      <c r="P166" s="9">
        <v>576.45099026647097</v>
      </c>
      <c r="Q166" s="9">
        <v>182.36270112983601</v>
      </c>
      <c r="R166" s="9">
        <v>1801.92364564836</v>
      </c>
      <c r="S166" s="9">
        <v>160.46876284907501</v>
      </c>
      <c r="T166" s="9">
        <v>1172.90215331079</v>
      </c>
      <c r="U166" s="9">
        <v>37.097846348170798</v>
      </c>
      <c r="V166" s="9">
        <v>10</v>
      </c>
      <c r="W166" s="9">
        <v>2032.0943499910099</v>
      </c>
      <c r="X166" s="9">
        <v>577.83417791970101</v>
      </c>
      <c r="Y166" s="9">
        <v>1886.49220046797</v>
      </c>
      <c r="Z166" s="9">
        <v>177.47489077670099</v>
      </c>
      <c r="AA166" s="9">
        <v>10</v>
      </c>
      <c r="AB166" s="9">
        <v>10</v>
      </c>
      <c r="AC166" s="9">
        <v>1702.8521483724901</v>
      </c>
      <c r="AD166" s="9">
        <v>10</v>
      </c>
      <c r="AE166" s="9">
        <v>10</v>
      </c>
      <c r="AF166" s="9">
        <v>10</v>
      </c>
      <c r="AG166" s="9">
        <v>332.24091914741899</v>
      </c>
      <c r="AH166" s="9">
        <v>1555.7440372839301</v>
      </c>
      <c r="AI166" s="9">
        <v>321.48083786473899</v>
      </c>
      <c r="AJ166" s="9">
        <v>10</v>
      </c>
      <c r="AK166" s="9">
        <v>1593.82302326576</v>
      </c>
      <c r="AL166" s="9">
        <v>10</v>
      </c>
      <c r="AM166" s="9">
        <v>2716.30504363214</v>
      </c>
      <c r="AN166" s="9">
        <v>235.247583795027</v>
      </c>
      <c r="AO166" s="9">
        <v>1270.68733697527</v>
      </c>
      <c r="AP166" s="9">
        <v>170.178375241905</v>
      </c>
      <c r="AQ166" s="9">
        <v>1399.96225334921</v>
      </c>
      <c r="AR166" s="9">
        <v>1479.8120584824001</v>
      </c>
      <c r="AS166" s="9">
        <v>830.12468185066598</v>
      </c>
      <c r="AT166" s="9">
        <v>464.57422493967101</v>
      </c>
      <c r="AU166" s="9">
        <v>1724.6480863904701</v>
      </c>
      <c r="AV166" s="9">
        <v>52.278575891040198</v>
      </c>
      <c r="AW166" s="9">
        <v>668.61667155751604</v>
      </c>
      <c r="AX166" s="9">
        <v>460.44599936317502</v>
      </c>
      <c r="AY166" s="9">
        <v>53.300005412436398</v>
      </c>
      <c r="AZ166" s="9">
        <v>10</v>
      </c>
      <c r="BA166" s="9">
        <v>12.9547042788314</v>
      </c>
      <c r="BB166" s="9">
        <v>202.708590105242</v>
      </c>
      <c r="BC166" s="9">
        <v>24.323487564059</v>
      </c>
      <c r="BD166" s="9">
        <v>310.798423070431</v>
      </c>
      <c r="BE166" s="9">
        <v>375.35841131075802</v>
      </c>
      <c r="BF166" s="9">
        <v>2028.91337749586</v>
      </c>
      <c r="BG166" s="9">
        <v>10</v>
      </c>
      <c r="BH166" s="9">
        <v>194.043394581114</v>
      </c>
      <c r="BI166" s="9">
        <v>762.84642303431497</v>
      </c>
      <c r="BJ166" s="9">
        <v>287.15232724698598</v>
      </c>
      <c r="BK166" s="9">
        <v>977.04649440339097</v>
      </c>
      <c r="BL166" s="9">
        <v>10</v>
      </c>
      <c r="BM166" s="9">
        <v>279.58934666085599</v>
      </c>
    </row>
    <row r="167" spans="1:65" x14ac:dyDescent="0.55000000000000004">
      <c r="A167">
        <v>97.696995832286902</v>
      </c>
      <c r="B167" s="9">
        <v>297243.76505350199</v>
      </c>
      <c r="C167" s="9">
        <v>91393.208903994906</v>
      </c>
      <c r="D167" s="9">
        <v>1153.4966776946201</v>
      </c>
      <c r="E167" s="9">
        <v>10</v>
      </c>
      <c r="F167" s="9">
        <v>9705.9243756457108</v>
      </c>
      <c r="G167" s="9">
        <v>626.893274675013</v>
      </c>
      <c r="H167" s="9">
        <v>135.101355257411</v>
      </c>
      <c r="I167" s="9">
        <v>493.519502539006</v>
      </c>
      <c r="J167" s="9">
        <v>1934.4606874143799</v>
      </c>
      <c r="K167" s="9">
        <v>629.67282900321004</v>
      </c>
      <c r="L167" s="9">
        <v>189.78995720857301</v>
      </c>
      <c r="M167" s="9">
        <v>759.87710389463996</v>
      </c>
      <c r="N167" s="9">
        <v>50.979822603135602</v>
      </c>
      <c r="O167" s="9">
        <v>204.40022752553099</v>
      </c>
      <c r="P167" s="9">
        <v>576.45095968391502</v>
      </c>
      <c r="Q167" s="9">
        <v>182.36259619984801</v>
      </c>
      <c r="R167" s="9">
        <v>1801.9235944910499</v>
      </c>
      <c r="S167" s="9">
        <v>160.46877287606301</v>
      </c>
      <c r="T167" s="9">
        <v>321.79604628528801</v>
      </c>
      <c r="U167" s="9">
        <v>119.653210168843</v>
      </c>
      <c r="V167" s="9">
        <v>10</v>
      </c>
      <c r="W167" s="9">
        <v>2032.09432435638</v>
      </c>
      <c r="X167" s="9">
        <v>1078.78138519201</v>
      </c>
      <c r="Y167" s="9">
        <v>1385.5445320997901</v>
      </c>
      <c r="Z167" s="9">
        <v>177.47485569214501</v>
      </c>
      <c r="AA167" s="9">
        <v>10</v>
      </c>
      <c r="AB167" s="9">
        <v>10</v>
      </c>
      <c r="AC167" s="9">
        <v>1702.8526405713401</v>
      </c>
      <c r="AD167" s="9">
        <v>360.15831079282799</v>
      </c>
      <c r="AE167" s="9">
        <v>428.39241566924801</v>
      </c>
      <c r="AF167" s="9">
        <v>10</v>
      </c>
      <c r="AG167" s="9">
        <v>332.24103520421698</v>
      </c>
      <c r="AH167" s="9">
        <v>1555.74396790073</v>
      </c>
      <c r="AI167" s="9">
        <v>321.48085090636602</v>
      </c>
      <c r="AJ167" s="9">
        <v>10</v>
      </c>
      <c r="AK167" s="9">
        <v>1593.82295358274</v>
      </c>
      <c r="AL167" s="9">
        <v>10</v>
      </c>
      <c r="AM167" s="9">
        <v>2716.3050019426501</v>
      </c>
      <c r="AN167" s="9">
        <v>235.24759738171201</v>
      </c>
      <c r="AO167" s="9">
        <v>1270.6872602600999</v>
      </c>
      <c r="AP167" s="9">
        <v>170.178396327011</v>
      </c>
      <c r="AQ167" s="9">
        <v>1399.9625668336801</v>
      </c>
      <c r="AR167" s="9">
        <v>1479.8122393810199</v>
      </c>
      <c r="AS167" s="9">
        <v>830.12466632323901</v>
      </c>
      <c r="AT167" s="9">
        <v>464.57417121009001</v>
      </c>
      <c r="AU167" s="9">
        <v>1724.6480375430999</v>
      </c>
      <c r="AV167" s="9">
        <v>52.278593545913303</v>
      </c>
      <c r="AW167" s="9">
        <v>668.61665134605198</v>
      </c>
      <c r="AX167" s="9">
        <v>460.44601311516402</v>
      </c>
      <c r="AY167" s="9">
        <v>53.299995057416901</v>
      </c>
      <c r="AZ167" s="9">
        <v>10</v>
      </c>
      <c r="BA167" s="9">
        <v>12.9547099882189</v>
      </c>
      <c r="BB167" s="9">
        <v>202.70858899362901</v>
      </c>
      <c r="BC167" s="9">
        <v>24.323485616658001</v>
      </c>
      <c r="BD167" s="9">
        <v>310.79845068729497</v>
      </c>
      <c r="BE167" s="9">
        <v>375.35841538588397</v>
      </c>
      <c r="BF167" s="9">
        <v>2028.91332801883</v>
      </c>
      <c r="BG167" s="9">
        <v>10</v>
      </c>
      <c r="BH167" s="9">
        <v>194.043422051926</v>
      </c>
      <c r="BI167" s="9">
        <v>762.84639470695004</v>
      </c>
      <c r="BJ167" s="9">
        <v>287.15231041198598</v>
      </c>
      <c r="BK167" s="9">
        <v>977.04633481275903</v>
      </c>
      <c r="BL167" s="9">
        <v>10</v>
      </c>
      <c r="BM167" s="9">
        <v>279.58937210743301</v>
      </c>
    </row>
    <row r="168" spans="1:65" x14ac:dyDescent="0.55000000000000004">
      <c r="A168">
        <v>97.696995832286902</v>
      </c>
      <c r="B168" s="9">
        <v>297243.76975982002</v>
      </c>
      <c r="C168" s="9">
        <v>91393.210925673804</v>
      </c>
      <c r="D168" s="9">
        <v>1153.4966816055201</v>
      </c>
      <c r="E168" s="9">
        <v>10</v>
      </c>
      <c r="F168" s="9">
        <v>9705.9238931046402</v>
      </c>
      <c r="G168" s="9">
        <v>626.89328228098998</v>
      </c>
      <c r="H168" s="9">
        <v>135.10134677585401</v>
      </c>
      <c r="I168" s="9">
        <v>493.51937353625698</v>
      </c>
      <c r="J168" s="9">
        <v>1934.46042321807</v>
      </c>
      <c r="K168" s="9">
        <v>629.67280710354999</v>
      </c>
      <c r="L168" s="9">
        <v>189.789957773639</v>
      </c>
      <c r="M168" s="9">
        <v>759.87709430134896</v>
      </c>
      <c r="N168" s="9">
        <v>50.979819776912699</v>
      </c>
      <c r="O168" s="9">
        <v>204.40022016366899</v>
      </c>
      <c r="P168" s="9">
        <v>576.45095898065495</v>
      </c>
      <c r="Q168" s="9">
        <v>182.36281639180601</v>
      </c>
      <c r="R168" s="9">
        <v>1801.92355182398</v>
      </c>
      <c r="S168" s="9">
        <v>160.46877195469</v>
      </c>
      <c r="T168" s="9">
        <v>973.69903528731004</v>
      </c>
      <c r="U168" s="9">
        <v>236.300975069288</v>
      </c>
      <c r="V168" s="9">
        <v>10</v>
      </c>
      <c r="W168" s="9">
        <v>2032.09433850811</v>
      </c>
      <c r="X168" s="9">
        <v>777.03709648479696</v>
      </c>
      <c r="Y168" s="9">
        <v>1687.2891301587999</v>
      </c>
      <c r="Z168" s="9">
        <v>177.474919865038</v>
      </c>
      <c r="AA168" s="9">
        <v>10</v>
      </c>
      <c r="AB168" s="9">
        <v>10</v>
      </c>
      <c r="AC168" s="9">
        <v>1702.85204105923</v>
      </c>
      <c r="AD168" s="9">
        <v>10</v>
      </c>
      <c r="AE168" s="9">
        <v>10</v>
      </c>
      <c r="AF168" s="9">
        <v>10</v>
      </c>
      <c r="AG168" s="9">
        <v>332.24129484264898</v>
      </c>
      <c r="AH168" s="9">
        <v>1555.7437293963301</v>
      </c>
      <c r="AI168" s="9">
        <v>321.48085187877098</v>
      </c>
      <c r="AJ168" s="9">
        <v>10</v>
      </c>
      <c r="AK168" s="9">
        <v>1593.8229429128701</v>
      </c>
      <c r="AL168" s="9">
        <v>10</v>
      </c>
      <c r="AM168" s="9">
        <v>2716.3051454298802</v>
      </c>
      <c r="AN168" s="9">
        <v>235.247595275115</v>
      </c>
      <c r="AO168" s="9">
        <v>1270.6872736472801</v>
      </c>
      <c r="AP168" s="9">
        <v>170.17840476359501</v>
      </c>
      <c r="AQ168" s="9">
        <v>1399.9623238831</v>
      </c>
      <c r="AR168" s="9">
        <v>1479.81207226177</v>
      </c>
      <c r="AS168" s="9">
        <v>830.12464495939298</v>
      </c>
      <c r="AT168" s="9">
        <v>464.57416664376501</v>
      </c>
      <c r="AU168" s="9">
        <v>1724.6479265400401</v>
      </c>
      <c r="AV168" s="9">
        <v>52.278550215883499</v>
      </c>
      <c r="AW168" s="9">
        <v>668.61669306265105</v>
      </c>
      <c r="AX168" s="9">
        <v>460.446015174845</v>
      </c>
      <c r="AY168" s="9">
        <v>53.3000182775505</v>
      </c>
      <c r="AZ168" s="9">
        <v>10</v>
      </c>
      <c r="BA168" s="9">
        <v>12.954713488327</v>
      </c>
      <c r="BB168" s="9">
        <v>202.70861498572299</v>
      </c>
      <c r="BC168" s="9">
        <v>24.3234839160252</v>
      </c>
      <c r="BD168" s="9">
        <v>310.798454469246</v>
      </c>
      <c r="BE168" s="9">
        <v>375.35843160638501</v>
      </c>
      <c r="BF168" s="9">
        <v>2028.91340512072</v>
      </c>
      <c r="BG168" s="9">
        <v>10</v>
      </c>
      <c r="BH168" s="9">
        <v>194.04343732334499</v>
      </c>
      <c r="BI168" s="9">
        <v>762.84638426805202</v>
      </c>
      <c r="BJ168" s="9">
        <v>287.15232522060302</v>
      </c>
      <c r="BK168" s="9">
        <v>977.04639462644195</v>
      </c>
      <c r="BL168" s="9">
        <v>10</v>
      </c>
      <c r="BM168" s="9">
        <v>279.58936251237401</v>
      </c>
    </row>
    <row r="169" spans="1:65" x14ac:dyDescent="0.55000000000000004">
      <c r="A169">
        <v>97.696995832286902</v>
      </c>
      <c r="B169" s="9">
        <v>297243.76974994299</v>
      </c>
      <c r="C169" s="9">
        <v>91393.208472109705</v>
      </c>
      <c r="D169" s="9">
        <v>1153.49671085463</v>
      </c>
      <c r="E169" s="9">
        <v>10</v>
      </c>
      <c r="F169" s="9">
        <v>9705.9243373820991</v>
      </c>
      <c r="G169" s="9">
        <v>626.89330851800401</v>
      </c>
      <c r="H169" s="9">
        <v>135.10132142665199</v>
      </c>
      <c r="I169" s="9">
        <v>493.51938396882599</v>
      </c>
      <c r="J169" s="9">
        <v>1934.46054102671</v>
      </c>
      <c r="K169" s="9">
        <v>629.67287681283801</v>
      </c>
      <c r="L169" s="9">
        <v>189.789913125666</v>
      </c>
      <c r="M169" s="9">
        <v>759.87711709290704</v>
      </c>
      <c r="N169" s="9">
        <v>50.979816352251099</v>
      </c>
      <c r="O169" s="9">
        <v>204.40018474875799</v>
      </c>
      <c r="P169" s="9">
        <v>576.450982429889</v>
      </c>
      <c r="Q169" s="9">
        <v>182.36277540327399</v>
      </c>
      <c r="R169" s="9">
        <v>1801.92358066559</v>
      </c>
      <c r="S169" s="9">
        <v>160.468747415987</v>
      </c>
      <c r="T169" s="9">
        <v>746.60628429152496</v>
      </c>
      <c r="U169" s="9">
        <v>10.0001308780925</v>
      </c>
      <c r="V169" s="9">
        <v>10</v>
      </c>
      <c r="W169" s="9">
        <v>2032.0943493950101</v>
      </c>
      <c r="X169" s="9">
        <v>969.11352727479095</v>
      </c>
      <c r="Y169" s="9">
        <v>1495.21253217241</v>
      </c>
      <c r="Z169" s="9">
        <v>177.47492164986701</v>
      </c>
      <c r="AA169" s="9">
        <v>45.016127622837899</v>
      </c>
      <c r="AB169" s="9">
        <v>10</v>
      </c>
      <c r="AC169" s="9">
        <v>1702.8524420998899</v>
      </c>
      <c r="AD169" s="9">
        <v>10</v>
      </c>
      <c r="AE169" s="9">
        <v>428.37742290931698</v>
      </c>
      <c r="AF169" s="9">
        <v>10</v>
      </c>
      <c r="AG169" s="9">
        <v>332.24136528518198</v>
      </c>
      <c r="AH169" s="9">
        <v>1555.74357388372</v>
      </c>
      <c r="AI169" s="9">
        <v>321.48084102281098</v>
      </c>
      <c r="AJ169" s="9">
        <v>10</v>
      </c>
      <c r="AK169" s="9">
        <v>1593.8229613835799</v>
      </c>
      <c r="AL169" s="9">
        <v>10</v>
      </c>
      <c r="AM169" s="9">
        <v>2716.3050636923399</v>
      </c>
      <c r="AN169" s="9">
        <v>235.24755214240901</v>
      </c>
      <c r="AO169" s="9">
        <v>1270.68733211023</v>
      </c>
      <c r="AP169" s="9">
        <v>170.178396703071</v>
      </c>
      <c r="AQ169" s="9">
        <v>1399.9622696019501</v>
      </c>
      <c r="AR169" s="9">
        <v>1479.8120096877001</v>
      </c>
      <c r="AS169" s="9">
        <v>830.12465831017198</v>
      </c>
      <c r="AT169" s="9">
        <v>464.57419731205499</v>
      </c>
      <c r="AU169" s="9">
        <v>1724.6478822582901</v>
      </c>
      <c r="AV169" s="9">
        <v>52.2785408317716</v>
      </c>
      <c r="AW169" s="9">
        <v>668.61668206180002</v>
      </c>
      <c r="AX169" s="9">
        <v>460.446006425598</v>
      </c>
      <c r="AY169" s="9">
        <v>53.300019170975098</v>
      </c>
      <c r="AZ169" s="9">
        <v>10</v>
      </c>
      <c r="BA169" s="9">
        <v>12.9547006338224</v>
      </c>
      <c r="BB169" s="9">
        <v>202.70860551801101</v>
      </c>
      <c r="BC169" s="9">
        <v>24.3234905419285</v>
      </c>
      <c r="BD169" s="9">
        <v>310.79838797441403</v>
      </c>
      <c r="BE169" s="9">
        <v>375.35841831364303</v>
      </c>
      <c r="BF169" s="9">
        <v>2028.9134122714399</v>
      </c>
      <c r="BG169" s="9">
        <v>10</v>
      </c>
      <c r="BH169" s="9">
        <v>194.04339137608599</v>
      </c>
      <c r="BI169" s="9">
        <v>762.84642090291197</v>
      </c>
      <c r="BJ169" s="9">
        <v>287.15233168131198</v>
      </c>
      <c r="BK169" s="9">
        <v>977.04652491400304</v>
      </c>
      <c r="BL169" s="9">
        <v>10</v>
      </c>
      <c r="BM169" s="9">
        <v>279.58931480466902</v>
      </c>
    </row>
    <row r="170" spans="1:65" x14ac:dyDescent="0.55000000000000004">
      <c r="A170">
        <v>97.696995832286902</v>
      </c>
      <c r="B170" s="9">
        <v>297243.765792644</v>
      </c>
      <c r="C170" s="9">
        <v>91393.2097191387</v>
      </c>
      <c r="D170" s="9">
        <v>1153.49668691329</v>
      </c>
      <c r="E170" s="9">
        <v>10</v>
      </c>
      <c r="F170" s="9">
        <v>9705.9248819179702</v>
      </c>
      <c r="G170" s="9">
        <v>626.89325696185006</v>
      </c>
      <c r="H170" s="9">
        <v>135.10135060077101</v>
      </c>
      <c r="I170" s="9">
        <v>493.519332980532</v>
      </c>
      <c r="J170" s="9">
        <v>1934.4606060696101</v>
      </c>
      <c r="K170" s="9">
        <v>629.67291910810502</v>
      </c>
      <c r="L170" s="9">
        <v>189.78990817283099</v>
      </c>
      <c r="M170" s="9">
        <v>759.87710923633097</v>
      </c>
      <c r="N170" s="9">
        <v>50.979812054125098</v>
      </c>
      <c r="O170" s="9">
        <v>204.400222350414</v>
      </c>
      <c r="P170" s="9">
        <v>576.450944069716</v>
      </c>
      <c r="Q170" s="9">
        <v>182.362718187062</v>
      </c>
      <c r="R170" s="9">
        <v>1801.9235678462801</v>
      </c>
      <c r="S170" s="9">
        <v>160.468764401915</v>
      </c>
      <c r="T170" s="9">
        <v>882.18646477564198</v>
      </c>
      <c r="U170" s="9">
        <v>281.72280012285398</v>
      </c>
      <c r="V170" s="9">
        <v>10</v>
      </c>
      <c r="W170" s="9">
        <v>2032.0944067963601</v>
      </c>
      <c r="X170" s="9">
        <v>868.549395141064</v>
      </c>
      <c r="Y170" s="9">
        <v>1595.77654206175</v>
      </c>
      <c r="Z170" s="9">
        <v>177.47490004149799</v>
      </c>
      <c r="AA170" s="9">
        <v>10</v>
      </c>
      <c r="AB170" s="9">
        <v>10</v>
      </c>
      <c r="AC170" s="9">
        <v>1702.8523018635001</v>
      </c>
      <c r="AD170" s="9">
        <v>10</v>
      </c>
      <c r="AE170" s="9">
        <v>56.090769868813801</v>
      </c>
      <c r="AF170" s="9">
        <v>10</v>
      </c>
      <c r="AG170" s="9">
        <v>332.24133978049701</v>
      </c>
      <c r="AH170" s="9">
        <v>1555.74378716201</v>
      </c>
      <c r="AI170" s="9">
        <v>321.48084876325601</v>
      </c>
      <c r="AJ170" s="9">
        <v>10</v>
      </c>
      <c r="AK170" s="9">
        <v>1593.82283886459</v>
      </c>
      <c r="AL170" s="9">
        <v>10</v>
      </c>
      <c r="AM170" s="9">
        <v>2716.3051945976499</v>
      </c>
      <c r="AN170" s="9">
        <v>235.247591443137</v>
      </c>
      <c r="AO170" s="9">
        <v>1270.6873284957701</v>
      </c>
      <c r="AP170" s="9">
        <v>170.17837372727499</v>
      </c>
      <c r="AQ170" s="9">
        <v>1399.96230633302</v>
      </c>
      <c r="AR170" s="9">
        <v>1479.8120054323899</v>
      </c>
      <c r="AS170" s="9">
        <v>830.12465466087497</v>
      </c>
      <c r="AT170" s="9">
        <v>464.57419182694503</v>
      </c>
      <c r="AU170" s="9">
        <v>1724.6480151022099</v>
      </c>
      <c r="AV170" s="9">
        <v>52.278566724353396</v>
      </c>
      <c r="AW170" s="9">
        <v>668.61669306411795</v>
      </c>
      <c r="AX170" s="9">
        <v>460.44601727908099</v>
      </c>
      <c r="AY170" s="9">
        <v>53.300015739498001</v>
      </c>
      <c r="AZ170" s="9">
        <v>10</v>
      </c>
      <c r="BA170" s="9">
        <v>12.9547041709249</v>
      </c>
      <c r="BB170" s="9">
        <v>202.70860507649499</v>
      </c>
      <c r="BC170" s="9">
        <v>24.323485760611401</v>
      </c>
      <c r="BD170" s="9">
        <v>310.79835246771898</v>
      </c>
      <c r="BE170" s="9">
        <v>375.358419460927</v>
      </c>
      <c r="BF170" s="9">
        <v>2028.91342145307</v>
      </c>
      <c r="BG170" s="9">
        <v>10</v>
      </c>
      <c r="BH170" s="9">
        <v>194.04341827462699</v>
      </c>
      <c r="BI170" s="9">
        <v>762.84637583636095</v>
      </c>
      <c r="BJ170" s="9">
        <v>287.152322829296</v>
      </c>
      <c r="BK170" s="9">
        <v>977.04645842096897</v>
      </c>
      <c r="BL170" s="9">
        <v>10</v>
      </c>
      <c r="BM170" s="9">
        <v>279.58933015439499</v>
      </c>
    </row>
    <row r="171" spans="1:65" x14ac:dyDescent="0.55000000000000004">
      <c r="A171">
        <v>97.696995832286902</v>
      </c>
      <c r="B171" s="9">
        <v>297243.766296494</v>
      </c>
      <c r="C171" s="9">
        <v>91393.2076140672</v>
      </c>
      <c r="D171" s="9">
        <v>1153.4967130106199</v>
      </c>
      <c r="E171" s="9">
        <v>10</v>
      </c>
      <c r="F171" s="9">
        <v>9705.9236929783001</v>
      </c>
      <c r="G171" s="9">
        <v>626.89325569955599</v>
      </c>
      <c r="H171" s="9">
        <v>135.10134510705001</v>
      </c>
      <c r="I171" s="9">
        <v>493.51944115929803</v>
      </c>
      <c r="J171" s="9">
        <v>1934.4607526785601</v>
      </c>
      <c r="K171" s="9">
        <v>629.67282902397199</v>
      </c>
      <c r="L171" s="9">
        <v>189.78992142430701</v>
      </c>
      <c r="M171" s="9">
        <v>759.877094465543</v>
      </c>
      <c r="N171" s="9">
        <v>50.979814977658798</v>
      </c>
      <c r="O171" s="9">
        <v>204.40022815673299</v>
      </c>
      <c r="P171" s="9">
        <v>576.45094160880205</v>
      </c>
      <c r="Q171" s="9">
        <v>182.36277423807201</v>
      </c>
      <c r="R171" s="9">
        <v>1801.92356336223</v>
      </c>
      <c r="S171" s="9">
        <v>160.468774166347</v>
      </c>
      <c r="T171" s="9">
        <v>1199.99991030257</v>
      </c>
      <c r="U171" s="9">
        <v>10.0001362126186</v>
      </c>
      <c r="V171" s="9">
        <v>10</v>
      </c>
      <c r="W171" s="9">
        <v>2032.0943300377501</v>
      </c>
      <c r="X171" s="9">
        <v>550.73590000733998</v>
      </c>
      <c r="Y171" s="9">
        <v>1913.58981413473</v>
      </c>
      <c r="Z171" s="9">
        <v>177.47488529906201</v>
      </c>
      <c r="AA171" s="9">
        <v>10</v>
      </c>
      <c r="AB171" s="9">
        <v>10</v>
      </c>
      <c r="AC171" s="9">
        <v>1702.8523472704501</v>
      </c>
      <c r="AD171" s="9">
        <v>10</v>
      </c>
      <c r="AE171" s="9">
        <v>10</v>
      </c>
      <c r="AF171" s="9">
        <v>10</v>
      </c>
      <c r="AG171" s="9">
        <v>332.24145606536098</v>
      </c>
      <c r="AH171" s="9">
        <v>1555.7436718709801</v>
      </c>
      <c r="AI171" s="9">
        <v>321.48083647667602</v>
      </c>
      <c r="AJ171" s="9">
        <v>10</v>
      </c>
      <c r="AK171" s="9">
        <v>1593.8228937378201</v>
      </c>
      <c r="AL171" s="9">
        <v>10</v>
      </c>
      <c r="AM171" s="9">
        <v>2716.3052012926501</v>
      </c>
      <c r="AN171" s="9">
        <v>235.247605895942</v>
      </c>
      <c r="AO171" s="9">
        <v>1270.68729229367</v>
      </c>
      <c r="AP171" s="9">
        <v>170.17837014840001</v>
      </c>
      <c r="AQ171" s="9">
        <v>1399.96234665925</v>
      </c>
      <c r="AR171" s="9">
        <v>1479.8120614443601</v>
      </c>
      <c r="AS171" s="9">
        <v>830.12465706993703</v>
      </c>
      <c r="AT171" s="9">
        <v>464.574200009908</v>
      </c>
      <c r="AU171" s="9">
        <v>1724.6479657822699</v>
      </c>
      <c r="AV171" s="9">
        <v>52.278588272469598</v>
      </c>
      <c r="AW171" s="9">
        <v>668.61660372917595</v>
      </c>
      <c r="AX171" s="9">
        <v>460.44602442118901</v>
      </c>
      <c r="AY171" s="9">
        <v>53.300009008244402</v>
      </c>
      <c r="AZ171" s="9">
        <v>10</v>
      </c>
      <c r="BA171" s="9">
        <v>12.954704676605701</v>
      </c>
      <c r="BB171" s="9">
        <v>202.708590372212</v>
      </c>
      <c r="BC171" s="9">
        <v>24.323485904712498</v>
      </c>
      <c r="BD171" s="9">
        <v>310.79848327880899</v>
      </c>
      <c r="BE171" s="9">
        <v>375.35844226773401</v>
      </c>
      <c r="BF171" s="9">
        <v>2028.91336632044</v>
      </c>
      <c r="BG171" s="9">
        <v>10</v>
      </c>
      <c r="BH171" s="9">
        <v>194.043433650824</v>
      </c>
      <c r="BI171" s="9">
        <v>762.84636777691696</v>
      </c>
      <c r="BJ171" s="9">
        <v>287.15234320184402</v>
      </c>
      <c r="BK171" s="9">
        <v>977.04663157122502</v>
      </c>
      <c r="BL171" s="9">
        <v>10</v>
      </c>
      <c r="BM171" s="9">
        <v>279.58933498067302</v>
      </c>
    </row>
    <row r="172" spans="1:65" x14ac:dyDescent="0.55000000000000004">
      <c r="A172">
        <v>97.696995832286902</v>
      </c>
      <c r="B172" s="9">
        <v>297243.76515692403</v>
      </c>
      <c r="C172" s="9">
        <v>91393.213159614097</v>
      </c>
      <c r="D172" s="9">
        <v>1153.49670413438</v>
      </c>
      <c r="E172" s="9">
        <v>10</v>
      </c>
      <c r="F172" s="9">
        <v>9705.9236990968602</v>
      </c>
      <c r="G172" s="9">
        <v>626.89327208240195</v>
      </c>
      <c r="H172" s="9">
        <v>135.10134503364</v>
      </c>
      <c r="I172" s="9">
        <v>493.51943800104198</v>
      </c>
      <c r="J172" s="9">
        <v>1934.46062178442</v>
      </c>
      <c r="K172" s="9">
        <v>629.67284672539097</v>
      </c>
      <c r="L172" s="9">
        <v>189.78991956443599</v>
      </c>
      <c r="M172" s="9">
        <v>759.87716618074501</v>
      </c>
      <c r="N172" s="9">
        <v>50.979815930446101</v>
      </c>
      <c r="O172" s="9">
        <v>204.40022200865101</v>
      </c>
      <c r="P172" s="9">
        <v>576.45096177289395</v>
      </c>
      <c r="Q172" s="9">
        <v>182.362851267482</v>
      </c>
      <c r="R172" s="9">
        <v>1801.9236030888501</v>
      </c>
      <c r="S172" s="9">
        <v>160.46877315990099</v>
      </c>
      <c r="T172" s="9">
        <v>79.880726342470794</v>
      </c>
      <c r="U172" s="9">
        <v>10.0001802004242</v>
      </c>
      <c r="V172" s="9">
        <v>10</v>
      </c>
      <c r="W172" s="9">
        <v>2032.0943408140599</v>
      </c>
      <c r="X172" s="9">
        <v>550.73642018358805</v>
      </c>
      <c r="Y172" s="9">
        <v>1913.5897617570899</v>
      </c>
      <c r="Z172" s="9">
        <v>177.47490910827401</v>
      </c>
      <c r="AA172" s="9">
        <v>1130.1191205882701</v>
      </c>
      <c r="AB172" s="9">
        <v>10</v>
      </c>
      <c r="AC172" s="9">
        <v>1702.8517016309199</v>
      </c>
      <c r="AD172" s="9">
        <v>10</v>
      </c>
      <c r="AE172" s="9">
        <v>10</v>
      </c>
      <c r="AF172" s="9">
        <v>10</v>
      </c>
      <c r="AG172" s="9">
        <v>332.241390116547</v>
      </c>
      <c r="AH172" s="9">
        <v>1555.74368628814</v>
      </c>
      <c r="AI172" s="9">
        <v>321.48083772074898</v>
      </c>
      <c r="AJ172" s="9">
        <v>10</v>
      </c>
      <c r="AK172" s="9">
        <v>1593.8229563898899</v>
      </c>
      <c r="AL172" s="9">
        <v>10</v>
      </c>
      <c r="AM172" s="9">
        <v>2716.3051880558201</v>
      </c>
      <c r="AN172" s="9">
        <v>235.247598774583</v>
      </c>
      <c r="AO172" s="9">
        <v>1270.68732959812</v>
      </c>
      <c r="AP172" s="9">
        <v>170.178381964945</v>
      </c>
      <c r="AQ172" s="9">
        <v>1399.9622540830601</v>
      </c>
      <c r="AR172" s="9">
        <v>1479.81207303575</v>
      </c>
      <c r="AS172" s="9">
        <v>830.12464884941301</v>
      </c>
      <c r="AT172" s="9">
        <v>464.57419084633102</v>
      </c>
      <c r="AU172" s="9">
        <v>1724.6480565999</v>
      </c>
      <c r="AV172" s="9">
        <v>52.278566645029898</v>
      </c>
      <c r="AW172" s="9">
        <v>668.61661736183999</v>
      </c>
      <c r="AX172" s="9">
        <v>460.44600351986799</v>
      </c>
      <c r="AY172" s="9">
        <v>53.3000199016736</v>
      </c>
      <c r="AZ172" s="9">
        <v>10</v>
      </c>
      <c r="BA172" s="9">
        <v>12.954708540947101</v>
      </c>
      <c r="BB172" s="9">
        <v>202.708594711568</v>
      </c>
      <c r="BC172" s="9">
        <v>24.3234881981885</v>
      </c>
      <c r="BD172" s="9">
        <v>310.79840521427502</v>
      </c>
      <c r="BE172" s="9">
        <v>375.35843867720399</v>
      </c>
      <c r="BF172" s="9">
        <v>2028.9133795299099</v>
      </c>
      <c r="BG172" s="9">
        <v>10</v>
      </c>
      <c r="BH172" s="9">
        <v>194.04341803435599</v>
      </c>
      <c r="BI172" s="9">
        <v>762.84642333087197</v>
      </c>
      <c r="BJ172" s="9">
        <v>287.15231621048503</v>
      </c>
      <c r="BK172" s="9">
        <v>977.04646974199898</v>
      </c>
      <c r="BL172" s="9">
        <v>10</v>
      </c>
      <c r="BM172" s="9">
        <v>279.58932467825298</v>
      </c>
    </row>
    <row r="173" spans="1:65" x14ac:dyDescent="0.55000000000000004">
      <c r="A173">
        <v>97.696995832287001</v>
      </c>
      <c r="B173" s="9">
        <v>297243.766414891</v>
      </c>
      <c r="C173" s="9">
        <v>91393.207901118905</v>
      </c>
      <c r="D173" s="9">
        <v>1153.49673143788</v>
      </c>
      <c r="E173" s="9">
        <v>10</v>
      </c>
      <c r="F173" s="9">
        <v>9705.9235507210597</v>
      </c>
      <c r="G173" s="9">
        <v>626.89326354360901</v>
      </c>
      <c r="H173" s="9">
        <v>135.101341103165</v>
      </c>
      <c r="I173" s="9">
        <v>493.51938481433899</v>
      </c>
      <c r="J173" s="9">
        <v>1934.46065391106</v>
      </c>
      <c r="K173" s="9">
        <v>629.67281434078302</v>
      </c>
      <c r="L173" s="9">
        <v>189.78996968414501</v>
      </c>
      <c r="M173" s="9">
        <v>759.877236329835</v>
      </c>
      <c r="N173" s="9">
        <v>50.979831739295904</v>
      </c>
      <c r="O173" s="9">
        <v>204.40016943230199</v>
      </c>
      <c r="P173" s="9">
        <v>576.45097665224705</v>
      </c>
      <c r="Q173" s="9">
        <v>182.362694760023</v>
      </c>
      <c r="R173" s="9">
        <v>1801.9236272676601</v>
      </c>
      <c r="S173" s="9">
        <v>160.46875960038699</v>
      </c>
      <c r="T173" s="9">
        <v>592.35448555972403</v>
      </c>
      <c r="U173" s="9">
        <v>10.189212607703499</v>
      </c>
      <c r="V173" s="9">
        <v>10</v>
      </c>
      <c r="W173" s="9">
        <v>2032.0943102408401</v>
      </c>
      <c r="X173" s="9">
        <v>1158.3818435420001</v>
      </c>
      <c r="Y173" s="9">
        <v>1305.9445983582</v>
      </c>
      <c r="Z173" s="9">
        <v>177.47490508860199</v>
      </c>
      <c r="AA173" s="9">
        <v>10</v>
      </c>
      <c r="AB173" s="9">
        <v>617.45633035301501</v>
      </c>
      <c r="AC173" s="9">
        <v>1702.8521842192799</v>
      </c>
      <c r="AD173" s="9">
        <v>10</v>
      </c>
      <c r="AE173" s="9">
        <v>10</v>
      </c>
      <c r="AF173" s="9">
        <v>10</v>
      </c>
      <c r="AG173" s="9">
        <v>332.24119027839703</v>
      </c>
      <c r="AH173" s="9">
        <v>1555.7438102025201</v>
      </c>
      <c r="AI173" s="9">
        <v>321.480869180365</v>
      </c>
      <c r="AJ173" s="9">
        <v>10</v>
      </c>
      <c r="AK173" s="9">
        <v>1593.8228655119699</v>
      </c>
      <c r="AL173" s="9">
        <v>10</v>
      </c>
      <c r="AM173" s="9">
        <v>2716.30522632982</v>
      </c>
      <c r="AN173" s="9">
        <v>235.24754400824301</v>
      </c>
      <c r="AO173" s="9">
        <v>1270.6873319047199</v>
      </c>
      <c r="AP173" s="9">
        <v>170.17837046997801</v>
      </c>
      <c r="AQ173" s="9">
        <v>1399.96239408119</v>
      </c>
      <c r="AR173" s="9">
        <v>1479.81210118736</v>
      </c>
      <c r="AS173" s="9">
        <v>830.12466928249796</v>
      </c>
      <c r="AT173" s="9">
        <v>464.57418731988702</v>
      </c>
      <c r="AU173" s="9">
        <v>1724.6480075898301</v>
      </c>
      <c r="AV173" s="9">
        <v>52.278542903275699</v>
      </c>
      <c r="AW173" s="9">
        <v>668.61678496184004</v>
      </c>
      <c r="AX173" s="9">
        <v>460.44599523802998</v>
      </c>
      <c r="AY173" s="9">
        <v>53.300018467754199</v>
      </c>
      <c r="AZ173" s="9">
        <v>10</v>
      </c>
      <c r="BA173" s="9">
        <v>12.954713298163099</v>
      </c>
      <c r="BB173" s="9">
        <v>202.708612497449</v>
      </c>
      <c r="BC173" s="9">
        <v>24.323484143773801</v>
      </c>
      <c r="BD173" s="9">
        <v>310.798361239173</v>
      </c>
      <c r="BE173" s="9">
        <v>375.35842012870597</v>
      </c>
      <c r="BF173" s="9">
        <v>2028.9134694473501</v>
      </c>
      <c r="BG173" s="9">
        <v>10</v>
      </c>
      <c r="BH173" s="9">
        <v>194.04335492912699</v>
      </c>
      <c r="BI173" s="9">
        <v>762.84641354656605</v>
      </c>
      <c r="BJ173" s="9">
        <v>287.15233517049398</v>
      </c>
      <c r="BK173" s="9">
        <v>977.046408970117</v>
      </c>
      <c r="BL173" s="9">
        <v>10</v>
      </c>
      <c r="BM173" s="9">
        <v>279.58937723332201</v>
      </c>
    </row>
    <row r="174" spans="1:65" x14ac:dyDescent="0.55000000000000004">
      <c r="A174">
        <v>97.696995832287001</v>
      </c>
      <c r="B174" s="9">
        <v>297243.766460863</v>
      </c>
      <c r="C174" s="9">
        <v>91393.209723115797</v>
      </c>
      <c r="D174" s="9">
        <v>1153.4967331529101</v>
      </c>
      <c r="E174" s="9">
        <v>10</v>
      </c>
      <c r="F174" s="9">
        <v>9705.9237492623706</v>
      </c>
      <c r="G174" s="9">
        <v>626.89326178722604</v>
      </c>
      <c r="H174" s="9">
        <v>135.10135019139699</v>
      </c>
      <c r="I174" s="9">
        <v>493.51944513677199</v>
      </c>
      <c r="J174" s="9">
        <v>1934.46053595739</v>
      </c>
      <c r="K174" s="9">
        <v>629.67283703632904</v>
      </c>
      <c r="L174" s="9">
        <v>189.78992145928399</v>
      </c>
      <c r="M174" s="9">
        <v>759.87712434934997</v>
      </c>
      <c r="N174" s="9">
        <v>50.979812808538902</v>
      </c>
      <c r="O174" s="9">
        <v>204.40023310877501</v>
      </c>
      <c r="P174" s="9">
        <v>576.45093880839499</v>
      </c>
      <c r="Q174" s="9">
        <v>182.362843922368</v>
      </c>
      <c r="R174" s="9">
        <v>1801.9236226232199</v>
      </c>
      <c r="S174" s="9">
        <v>160.46876836440799</v>
      </c>
      <c r="T174" s="9">
        <v>79.541940278156702</v>
      </c>
      <c r="U174" s="9">
        <v>32.938549288767199</v>
      </c>
      <c r="V174" s="9">
        <v>10</v>
      </c>
      <c r="W174" s="9">
        <v>2032.09434428549</v>
      </c>
      <c r="X174" s="9">
        <v>573.67455733002703</v>
      </c>
      <c r="Y174" s="9">
        <v>1890.6516366183801</v>
      </c>
      <c r="Z174" s="9">
        <v>177.47491272114601</v>
      </c>
      <c r="AA174" s="9">
        <v>10</v>
      </c>
      <c r="AB174" s="9">
        <v>10</v>
      </c>
      <c r="AC174" s="9">
        <v>1702.85222989513</v>
      </c>
      <c r="AD174" s="9">
        <v>1107.5195556102101</v>
      </c>
      <c r="AE174" s="9">
        <v>10</v>
      </c>
      <c r="AF174" s="9">
        <v>10</v>
      </c>
      <c r="AG174" s="9">
        <v>332.24155672027098</v>
      </c>
      <c r="AH174" s="9">
        <v>1555.74360657949</v>
      </c>
      <c r="AI174" s="9">
        <v>321.48084532569499</v>
      </c>
      <c r="AJ174" s="9">
        <v>10</v>
      </c>
      <c r="AK174" s="9">
        <v>1593.8228524466499</v>
      </c>
      <c r="AL174" s="9">
        <v>10</v>
      </c>
      <c r="AM174" s="9">
        <v>2716.3052044870401</v>
      </c>
      <c r="AN174" s="9">
        <v>235.247661690581</v>
      </c>
      <c r="AO174" s="9">
        <v>1270.6872604944499</v>
      </c>
      <c r="AP174" s="9">
        <v>170.17839160845699</v>
      </c>
      <c r="AQ174" s="9">
        <v>1399.9623721646401</v>
      </c>
      <c r="AR174" s="9">
        <v>1479.8120793677599</v>
      </c>
      <c r="AS174" s="9">
        <v>830.12464421411096</v>
      </c>
      <c r="AT174" s="9">
        <v>464.57413033805102</v>
      </c>
      <c r="AU174" s="9">
        <v>1724.6479176575399</v>
      </c>
      <c r="AV174" s="9">
        <v>52.278575355749098</v>
      </c>
      <c r="AW174" s="9">
        <v>668.61663201525698</v>
      </c>
      <c r="AX174" s="9">
        <v>460.44602203519401</v>
      </c>
      <c r="AY174" s="9">
        <v>53.300015928051003</v>
      </c>
      <c r="AZ174" s="9">
        <v>10</v>
      </c>
      <c r="BA174" s="9">
        <v>12.9547080479495</v>
      </c>
      <c r="BB174" s="9">
        <v>202.708605278476</v>
      </c>
      <c r="BC174" s="9">
        <v>24.323488691160499</v>
      </c>
      <c r="BD174" s="9">
        <v>310.79843213672399</v>
      </c>
      <c r="BE174" s="9">
        <v>375.35842731372901</v>
      </c>
      <c r="BF174" s="9">
        <v>2028.913468705</v>
      </c>
      <c r="BG174" s="9">
        <v>10</v>
      </c>
      <c r="BH174" s="9">
        <v>194.04344394937999</v>
      </c>
      <c r="BI174" s="9">
        <v>762.84636171697798</v>
      </c>
      <c r="BJ174" s="9">
        <v>287.15233154575401</v>
      </c>
      <c r="BK174" s="9">
        <v>977.04660997616395</v>
      </c>
      <c r="BL174" s="9">
        <v>10</v>
      </c>
      <c r="BM174" s="9">
        <v>279.58933391489501</v>
      </c>
    </row>
    <row r="175" spans="1:65" x14ac:dyDescent="0.55000000000000004">
      <c r="A175">
        <v>97.696995832287001</v>
      </c>
      <c r="B175" s="9">
        <v>297243.76410014002</v>
      </c>
      <c r="C175" s="9">
        <v>91393.208802403402</v>
      </c>
      <c r="D175" s="9">
        <v>1153.4967361107001</v>
      </c>
      <c r="E175" s="9">
        <v>10</v>
      </c>
      <c r="F175" s="9">
        <v>9705.9242505000002</v>
      </c>
      <c r="G175" s="9">
        <v>626.89329188911495</v>
      </c>
      <c r="H175" s="9">
        <v>135.101346855087</v>
      </c>
      <c r="I175" s="9">
        <v>493.51940884093602</v>
      </c>
      <c r="J175" s="9">
        <v>1934.4606604654</v>
      </c>
      <c r="K175" s="9">
        <v>629.67291303503998</v>
      </c>
      <c r="L175" s="9">
        <v>189.78994790247401</v>
      </c>
      <c r="M175" s="9">
        <v>759.87707446589195</v>
      </c>
      <c r="N175" s="9">
        <v>50.979819176255603</v>
      </c>
      <c r="O175" s="9">
        <v>204.40024928367399</v>
      </c>
      <c r="P175" s="9">
        <v>576.450937774056</v>
      </c>
      <c r="Q175" s="9">
        <v>182.36272575222799</v>
      </c>
      <c r="R175" s="9">
        <v>1801.9236011840201</v>
      </c>
      <c r="S175" s="9">
        <v>160.46877839597201</v>
      </c>
      <c r="T175" s="9">
        <v>779.54719037488098</v>
      </c>
      <c r="U175" s="9">
        <v>416.533484839783</v>
      </c>
      <c r="V175" s="9">
        <v>10</v>
      </c>
      <c r="W175" s="9">
        <v>2032.09432156256</v>
      </c>
      <c r="X175" s="9">
        <v>957.27016604924597</v>
      </c>
      <c r="Y175" s="9">
        <v>1507.05654905507</v>
      </c>
      <c r="Z175" s="9">
        <v>177.474903424263</v>
      </c>
      <c r="AA175" s="9">
        <v>23.919369648016801</v>
      </c>
      <c r="AB175" s="9">
        <v>10</v>
      </c>
      <c r="AC175" s="9">
        <v>1702.85166208804</v>
      </c>
      <c r="AD175" s="9">
        <v>10</v>
      </c>
      <c r="AE175" s="9">
        <v>10</v>
      </c>
      <c r="AF175" s="9">
        <v>10</v>
      </c>
      <c r="AG175" s="9">
        <v>332.24099495267598</v>
      </c>
      <c r="AH175" s="9">
        <v>1555.7438967820999</v>
      </c>
      <c r="AI175" s="9">
        <v>321.4808410832</v>
      </c>
      <c r="AJ175" s="9">
        <v>10</v>
      </c>
      <c r="AK175" s="9">
        <v>1593.8228982036201</v>
      </c>
      <c r="AL175" s="9">
        <v>10</v>
      </c>
      <c r="AM175" s="9">
        <v>2716.3050431505999</v>
      </c>
      <c r="AN175" s="9">
        <v>235.24763651076199</v>
      </c>
      <c r="AO175" s="9">
        <v>1270.6873105255499</v>
      </c>
      <c r="AP175" s="9">
        <v>170.17840456674901</v>
      </c>
      <c r="AQ175" s="9">
        <v>1399.9624564814101</v>
      </c>
      <c r="AR175" s="9">
        <v>1479.81217782303</v>
      </c>
      <c r="AS175" s="9">
        <v>830.124648299304</v>
      </c>
      <c r="AT175" s="9">
        <v>464.574165562904</v>
      </c>
      <c r="AU175" s="9">
        <v>1724.64805359756</v>
      </c>
      <c r="AV175" s="9">
        <v>52.278556521692899</v>
      </c>
      <c r="AW175" s="9">
        <v>668.61657954751297</v>
      </c>
      <c r="AX175" s="9">
        <v>460.44600612225099</v>
      </c>
      <c r="AY175" s="9">
        <v>53.300014663550201</v>
      </c>
      <c r="AZ175" s="9">
        <v>10</v>
      </c>
      <c r="BA175" s="9">
        <v>12.9547130518841</v>
      </c>
      <c r="BB175" s="9">
        <v>202.70860675756299</v>
      </c>
      <c r="BC175" s="9">
        <v>24.3234839754105</v>
      </c>
      <c r="BD175" s="9">
        <v>310.79834737383101</v>
      </c>
      <c r="BE175" s="9">
        <v>375.35842892281102</v>
      </c>
      <c r="BF175" s="9">
        <v>2028.91328639216</v>
      </c>
      <c r="BG175" s="9">
        <v>10</v>
      </c>
      <c r="BH175" s="9">
        <v>194.043454207324</v>
      </c>
      <c r="BI175" s="9">
        <v>762.84637489229601</v>
      </c>
      <c r="BJ175" s="9">
        <v>287.152308389236</v>
      </c>
      <c r="BK175" s="9">
        <v>977.04639131311001</v>
      </c>
      <c r="BL175" s="9">
        <v>10</v>
      </c>
      <c r="BM175" s="9">
        <v>279.58935966084601</v>
      </c>
    </row>
    <row r="176" spans="1:65" x14ac:dyDescent="0.55000000000000004">
      <c r="A176">
        <v>97.696995832287001</v>
      </c>
      <c r="B176" s="9">
        <v>297243.76711801399</v>
      </c>
      <c r="C176" s="9">
        <v>91393.208307988694</v>
      </c>
      <c r="D176" s="9">
        <v>1153.49673330666</v>
      </c>
      <c r="E176" s="9">
        <v>10</v>
      </c>
      <c r="F176" s="9">
        <v>9705.9237001143701</v>
      </c>
      <c r="G176" s="9">
        <v>626.89325142746804</v>
      </c>
      <c r="H176" s="9">
        <v>135.10136276857801</v>
      </c>
      <c r="I176" s="9">
        <v>493.51939464835499</v>
      </c>
      <c r="J176" s="9">
        <v>1934.4606084453101</v>
      </c>
      <c r="K176" s="9">
        <v>629.67282989421301</v>
      </c>
      <c r="L176" s="9">
        <v>189.789906073993</v>
      </c>
      <c r="M176" s="9">
        <v>759.87709029848702</v>
      </c>
      <c r="N176" s="9">
        <v>50.979812885107698</v>
      </c>
      <c r="O176" s="9">
        <v>204.40027335935301</v>
      </c>
      <c r="P176" s="9">
        <v>576.45094000200595</v>
      </c>
      <c r="Q176" s="9">
        <v>182.36274986586599</v>
      </c>
      <c r="R176" s="9">
        <v>1801.9235554745301</v>
      </c>
      <c r="S176" s="9">
        <v>160.46878386744299</v>
      </c>
      <c r="T176" s="9">
        <v>436.05701654198401</v>
      </c>
      <c r="U176" s="9">
        <v>31.208165583176999</v>
      </c>
      <c r="V176" s="9">
        <v>10</v>
      </c>
      <c r="W176" s="9">
        <v>2032.09433762238</v>
      </c>
      <c r="X176" s="9">
        <v>571.94387274899805</v>
      </c>
      <c r="Y176" s="9">
        <v>1892.3819247599399</v>
      </c>
      <c r="Z176" s="9">
        <v>177.474899713155</v>
      </c>
      <c r="AA176" s="9">
        <v>11.4507424408972</v>
      </c>
      <c r="AB176" s="9">
        <v>10</v>
      </c>
      <c r="AC176" s="9">
        <v>1702.85223538168</v>
      </c>
      <c r="AD176" s="9">
        <v>751.28410183958999</v>
      </c>
      <c r="AE176" s="9">
        <v>10</v>
      </c>
      <c r="AF176" s="9">
        <v>10</v>
      </c>
      <c r="AG176" s="9">
        <v>332.24120831186798</v>
      </c>
      <c r="AH176" s="9">
        <v>1555.7438089550201</v>
      </c>
      <c r="AI176" s="9">
        <v>321.48084172322399</v>
      </c>
      <c r="AJ176" s="9">
        <v>10</v>
      </c>
      <c r="AK176" s="9">
        <v>1593.8229444656399</v>
      </c>
      <c r="AL176" s="9">
        <v>10</v>
      </c>
      <c r="AM176" s="9">
        <v>2716.3049304166502</v>
      </c>
      <c r="AN176" s="9">
        <v>235.247675489442</v>
      </c>
      <c r="AO176" s="9">
        <v>1270.68724705554</v>
      </c>
      <c r="AP176" s="9">
        <v>170.17838892683201</v>
      </c>
      <c r="AQ176" s="9">
        <v>1399.9624999374</v>
      </c>
      <c r="AR176" s="9">
        <v>1479.81215814904</v>
      </c>
      <c r="AS176" s="9">
        <v>830.12461923844205</v>
      </c>
      <c r="AT176" s="9">
        <v>464.57416566329999</v>
      </c>
      <c r="AU176" s="9">
        <v>1724.6480101821401</v>
      </c>
      <c r="AV176" s="9">
        <v>52.278581641448298</v>
      </c>
      <c r="AW176" s="9">
        <v>668.616619837911</v>
      </c>
      <c r="AX176" s="9">
        <v>460.44601261982098</v>
      </c>
      <c r="AY176" s="9">
        <v>53.300006882052003</v>
      </c>
      <c r="AZ176" s="9">
        <v>10</v>
      </c>
      <c r="BA176" s="9">
        <v>12.9547115041622</v>
      </c>
      <c r="BB176" s="9">
        <v>202.70860125312001</v>
      </c>
      <c r="BC176" s="9">
        <v>24.323486082379301</v>
      </c>
      <c r="BD176" s="9">
        <v>310.79840642387302</v>
      </c>
      <c r="BE176" s="9">
        <v>375.35842394190502</v>
      </c>
      <c r="BF176" s="9">
        <v>2028.91320495171</v>
      </c>
      <c r="BG176" s="9">
        <v>10</v>
      </c>
      <c r="BH176" s="9">
        <v>194.04348601636099</v>
      </c>
      <c r="BI176" s="9">
        <v>762.84637550971399</v>
      </c>
      <c r="BJ176" s="9">
        <v>287.15228436990202</v>
      </c>
      <c r="BK176" s="9">
        <v>977.04620803302601</v>
      </c>
      <c r="BL176" s="9">
        <v>10</v>
      </c>
      <c r="BM176" s="9">
        <v>279.58934362963703</v>
      </c>
    </row>
    <row r="177" spans="1:65" x14ac:dyDescent="0.55000000000000004">
      <c r="A177">
        <v>97.696995832287001</v>
      </c>
      <c r="B177" s="9">
        <v>297243.77028821898</v>
      </c>
      <c r="C177" s="9">
        <v>91393.211221988604</v>
      </c>
      <c r="D177" s="9">
        <v>1153.49670846614</v>
      </c>
      <c r="E177" s="9">
        <v>10</v>
      </c>
      <c r="F177" s="9">
        <v>9705.9240290191392</v>
      </c>
      <c r="G177" s="9">
        <v>626.89321685388597</v>
      </c>
      <c r="H177" s="9">
        <v>135.101367436342</v>
      </c>
      <c r="I177" s="9">
        <v>493.51939500630499</v>
      </c>
      <c r="J177" s="9">
        <v>1934.46065128756</v>
      </c>
      <c r="K177" s="9">
        <v>629.67277734076799</v>
      </c>
      <c r="L177" s="9">
        <v>189.78993221075001</v>
      </c>
      <c r="M177" s="9">
        <v>759.87703207838797</v>
      </c>
      <c r="N177" s="9">
        <v>50.9798176219726</v>
      </c>
      <c r="O177" s="9">
        <v>204.40025393330501</v>
      </c>
      <c r="P177" s="9">
        <v>576.45090624464297</v>
      </c>
      <c r="Q177" s="9">
        <v>182.36263682563799</v>
      </c>
      <c r="R177" s="9">
        <v>1801.9235079098401</v>
      </c>
      <c r="S177" s="9">
        <v>160.46878551558299</v>
      </c>
      <c r="T177" s="9">
        <v>1131.1228107951399</v>
      </c>
      <c r="U177" s="9">
        <v>36.5749541193954</v>
      </c>
      <c r="V177" s="9">
        <v>10</v>
      </c>
      <c r="W177" s="9">
        <v>2032.09432171659</v>
      </c>
      <c r="X177" s="9">
        <v>577.31074437569896</v>
      </c>
      <c r="Y177" s="9">
        <v>1887.01510783546</v>
      </c>
      <c r="Z177" s="9">
        <v>177.47492547643</v>
      </c>
      <c r="AA177" s="9">
        <v>52.302268512484503</v>
      </c>
      <c r="AB177" s="9">
        <v>10</v>
      </c>
      <c r="AC177" s="9">
        <v>1702.8523382697001</v>
      </c>
      <c r="AD177" s="9">
        <v>10</v>
      </c>
      <c r="AE177" s="9">
        <v>10</v>
      </c>
      <c r="AF177" s="9">
        <v>10</v>
      </c>
      <c r="AG177" s="9">
        <v>332.24116810307402</v>
      </c>
      <c r="AH177" s="9">
        <v>1555.7439162164401</v>
      </c>
      <c r="AI177" s="9">
        <v>321.48084062374801</v>
      </c>
      <c r="AJ177" s="9">
        <v>10</v>
      </c>
      <c r="AK177" s="9">
        <v>1593.8228783520401</v>
      </c>
      <c r="AL177" s="9">
        <v>10</v>
      </c>
      <c r="AM177" s="9">
        <v>2716.30503683607</v>
      </c>
      <c r="AN177" s="9">
        <v>235.24764770267799</v>
      </c>
      <c r="AO177" s="9">
        <v>1270.6872048135299</v>
      </c>
      <c r="AP177" s="9">
        <v>170.178374315637</v>
      </c>
      <c r="AQ177" s="9">
        <v>1399.9622850753699</v>
      </c>
      <c r="AR177" s="9">
        <v>1479.81200012521</v>
      </c>
      <c r="AS177" s="9">
        <v>830.12458169758997</v>
      </c>
      <c r="AT177" s="9">
        <v>464.57416381616503</v>
      </c>
      <c r="AU177" s="9">
        <v>1724.64794792883</v>
      </c>
      <c r="AV177" s="9">
        <v>52.278583136793699</v>
      </c>
      <c r="AW177" s="9">
        <v>668.61665237986006</v>
      </c>
      <c r="AX177" s="9">
        <v>460.44600457608902</v>
      </c>
      <c r="AY177" s="9">
        <v>53.300019983443597</v>
      </c>
      <c r="AZ177" s="9">
        <v>10</v>
      </c>
      <c r="BA177" s="9">
        <v>12.954709408685501</v>
      </c>
      <c r="BB177" s="9">
        <v>202.70861482601799</v>
      </c>
      <c r="BC177" s="9">
        <v>24.323485355518901</v>
      </c>
      <c r="BD177" s="9">
        <v>310.79835972283502</v>
      </c>
      <c r="BE177" s="9">
        <v>375.35841887565402</v>
      </c>
      <c r="BF177" s="9">
        <v>2028.9132932627999</v>
      </c>
      <c r="BG177" s="9">
        <v>10</v>
      </c>
      <c r="BH177" s="9">
        <v>194.04347177888499</v>
      </c>
      <c r="BI177" s="9">
        <v>762.84632012182703</v>
      </c>
      <c r="BJ177" s="9">
        <v>287.15232234719099</v>
      </c>
      <c r="BK177" s="9">
        <v>977.04638156750605</v>
      </c>
      <c r="BL177" s="9">
        <v>10</v>
      </c>
      <c r="BM177" s="9">
        <v>279.58936252317102</v>
      </c>
    </row>
    <row r="178" spans="1:65" x14ac:dyDescent="0.55000000000000004">
      <c r="A178">
        <v>97.696995832287001</v>
      </c>
      <c r="B178" s="9">
        <v>297243.76673084899</v>
      </c>
      <c r="C178" s="9">
        <v>91393.209781344995</v>
      </c>
      <c r="D178" s="9">
        <v>1153.4967250120001</v>
      </c>
      <c r="E178" s="9">
        <v>10</v>
      </c>
      <c r="F178" s="9">
        <v>9705.9245667440791</v>
      </c>
      <c r="G178" s="9">
        <v>626.89326343263599</v>
      </c>
      <c r="H178" s="9">
        <v>135.101355283278</v>
      </c>
      <c r="I178" s="9">
        <v>493.51940250564797</v>
      </c>
      <c r="J178" s="9">
        <v>1934.4607510977901</v>
      </c>
      <c r="K178" s="9">
        <v>629.67287510132996</v>
      </c>
      <c r="L178" s="9">
        <v>189.78993485851501</v>
      </c>
      <c r="M178" s="9">
        <v>759.87707179120196</v>
      </c>
      <c r="N178" s="9">
        <v>50.9798303503486</v>
      </c>
      <c r="O178" s="9">
        <v>204.40023448749599</v>
      </c>
      <c r="P178" s="9">
        <v>576.45094417269399</v>
      </c>
      <c r="Q178" s="9">
        <v>182.36282287608299</v>
      </c>
      <c r="R178" s="9">
        <v>1801.92361008186</v>
      </c>
      <c r="S178" s="9">
        <v>160.468780566497</v>
      </c>
      <c r="T178" s="9">
        <v>1199.9103187989499</v>
      </c>
      <c r="U178" s="9">
        <v>10.0896927350607</v>
      </c>
      <c r="V178" s="9">
        <v>10</v>
      </c>
      <c r="W178" s="9">
        <v>2032.0943562367299</v>
      </c>
      <c r="X178" s="9">
        <v>550.82493311415396</v>
      </c>
      <c r="Y178" s="9">
        <v>1913.50039704392</v>
      </c>
      <c r="Z178" s="9">
        <v>177.474901361153</v>
      </c>
      <c r="AA178" s="9">
        <v>10</v>
      </c>
      <c r="AB178" s="9">
        <v>10</v>
      </c>
      <c r="AC178" s="9">
        <v>1702.85278793167</v>
      </c>
      <c r="AD178" s="9">
        <v>10</v>
      </c>
      <c r="AE178" s="9">
        <v>10</v>
      </c>
      <c r="AF178" s="9">
        <v>10</v>
      </c>
      <c r="AG178" s="9">
        <v>332.24139407177501</v>
      </c>
      <c r="AH178" s="9">
        <v>1555.7437624413301</v>
      </c>
      <c r="AI178" s="9">
        <v>321.48083493477901</v>
      </c>
      <c r="AJ178" s="9">
        <v>10</v>
      </c>
      <c r="AK178" s="9">
        <v>1593.8228549583</v>
      </c>
      <c r="AL178" s="9">
        <v>10</v>
      </c>
      <c r="AM178" s="9">
        <v>2716.3051942447701</v>
      </c>
      <c r="AN178" s="9">
        <v>235.24762391398201</v>
      </c>
      <c r="AO178" s="9">
        <v>1270.68726243843</v>
      </c>
      <c r="AP178" s="9">
        <v>170.17840577261299</v>
      </c>
      <c r="AQ178" s="9">
        <v>1399.9625213799</v>
      </c>
      <c r="AR178" s="9">
        <v>1479.81215022996</v>
      </c>
      <c r="AS178" s="9">
        <v>830.12464790926595</v>
      </c>
      <c r="AT178" s="9">
        <v>464.57417006377699</v>
      </c>
      <c r="AU178" s="9">
        <v>1724.6477899608699</v>
      </c>
      <c r="AV178" s="9">
        <v>52.278586727865097</v>
      </c>
      <c r="AW178" s="9">
        <v>668.61663282636096</v>
      </c>
      <c r="AX178" s="9">
        <v>460.44601867776697</v>
      </c>
      <c r="AY178" s="9">
        <v>53.300012319276703</v>
      </c>
      <c r="AZ178" s="9">
        <v>10</v>
      </c>
      <c r="BA178" s="9">
        <v>12.9547042800515</v>
      </c>
      <c r="BB178" s="9">
        <v>202.70861087793401</v>
      </c>
      <c r="BC178" s="9">
        <v>24.323485683661801</v>
      </c>
      <c r="BD178" s="9">
        <v>310.79840414742301</v>
      </c>
      <c r="BE178" s="9">
        <v>375.35842095743902</v>
      </c>
      <c r="BF178" s="9">
        <v>2028.9133879362601</v>
      </c>
      <c r="BG178" s="9">
        <v>10</v>
      </c>
      <c r="BH178" s="9">
        <v>194.04342185805999</v>
      </c>
      <c r="BI178" s="9">
        <v>762.84635746684205</v>
      </c>
      <c r="BJ178" s="9">
        <v>287.15234084893399</v>
      </c>
      <c r="BK178" s="9">
        <v>977.046516624015</v>
      </c>
      <c r="BL178" s="9">
        <v>10</v>
      </c>
      <c r="BM178" s="9">
        <v>279.58934614915501</v>
      </c>
    </row>
    <row r="179" spans="1:65" x14ac:dyDescent="0.55000000000000004">
      <c r="A179">
        <v>97.696995832287001</v>
      </c>
      <c r="B179" s="9">
        <v>297243.77170519601</v>
      </c>
      <c r="C179" s="9">
        <v>91393.209954689199</v>
      </c>
      <c r="D179" s="9">
        <v>1153.4967232234301</v>
      </c>
      <c r="E179" s="9">
        <v>10</v>
      </c>
      <c r="F179" s="9">
        <v>9705.9238258898095</v>
      </c>
      <c r="G179" s="9">
        <v>626.89325772716904</v>
      </c>
      <c r="H179" s="9">
        <v>135.10135598780701</v>
      </c>
      <c r="I179" s="9">
        <v>493.51941090922702</v>
      </c>
      <c r="J179" s="9">
        <v>1934.46062833829</v>
      </c>
      <c r="K179" s="9">
        <v>629.67285630701701</v>
      </c>
      <c r="L179" s="9">
        <v>189.78995366335201</v>
      </c>
      <c r="M179" s="9">
        <v>759.87703304388799</v>
      </c>
      <c r="N179" s="9">
        <v>50.979825092019603</v>
      </c>
      <c r="O179" s="9">
        <v>204.40023686549901</v>
      </c>
      <c r="P179" s="9">
        <v>576.450935896018</v>
      </c>
      <c r="Q179" s="9">
        <v>182.362743959005</v>
      </c>
      <c r="R179" s="9">
        <v>1801.9235922558</v>
      </c>
      <c r="S179" s="9">
        <v>160.468781540929</v>
      </c>
      <c r="T179" s="9">
        <v>169.72519752703499</v>
      </c>
      <c r="U179" s="9">
        <v>16.362400312311902</v>
      </c>
      <c r="V179" s="9">
        <v>10</v>
      </c>
      <c r="W179" s="9">
        <v>2032.09433937889</v>
      </c>
      <c r="X179" s="9">
        <v>1581.0102391867999</v>
      </c>
      <c r="Y179" s="9">
        <v>883.31527848004305</v>
      </c>
      <c r="Z179" s="9">
        <v>177.47490591114499</v>
      </c>
      <c r="AA179" s="9">
        <v>10</v>
      </c>
      <c r="AB179" s="9">
        <v>10</v>
      </c>
      <c r="AC179" s="9">
        <v>1702.85278462464</v>
      </c>
      <c r="AD179" s="9">
        <v>10</v>
      </c>
      <c r="AE179" s="9">
        <v>1033.9124349722399</v>
      </c>
      <c r="AF179" s="9">
        <v>10</v>
      </c>
      <c r="AG179" s="9">
        <v>332.24132652255099</v>
      </c>
      <c r="AH179" s="9">
        <v>1555.7438451069399</v>
      </c>
      <c r="AI179" s="9">
        <v>321.480850343501</v>
      </c>
      <c r="AJ179" s="9">
        <v>10</v>
      </c>
      <c r="AK179" s="9">
        <v>1593.82289554053</v>
      </c>
      <c r="AL179" s="9">
        <v>10</v>
      </c>
      <c r="AM179" s="9">
        <v>2716.3050902975901</v>
      </c>
      <c r="AN179" s="9">
        <v>235.247630166579</v>
      </c>
      <c r="AO179" s="9">
        <v>1270.6872559036799</v>
      </c>
      <c r="AP179" s="9">
        <v>170.178385356972</v>
      </c>
      <c r="AQ179" s="9">
        <v>1399.96229316679</v>
      </c>
      <c r="AR179" s="9">
        <v>1479.8120608100201</v>
      </c>
      <c r="AS179" s="9">
        <v>830.12461545667099</v>
      </c>
      <c r="AT179" s="9">
        <v>464.57413075412899</v>
      </c>
      <c r="AU179" s="9">
        <v>1724.6479832745199</v>
      </c>
      <c r="AV179" s="9">
        <v>52.278573910995</v>
      </c>
      <c r="AW179" s="9">
        <v>668.61670728888498</v>
      </c>
      <c r="AX179" s="9">
        <v>460.44600388374403</v>
      </c>
      <c r="AY179" s="9">
        <v>53.300010670477903</v>
      </c>
      <c r="AZ179" s="9">
        <v>10</v>
      </c>
      <c r="BA179" s="9">
        <v>12.954707165273099</v>
      </c>
      <c r="BB179" s="9">
        <v>202.708607352841</v>
      </c>
      <c r="BC179" s="9">
        <v>24.3234855857241</v>
      </c>
      <c r="BD179" s="9">
        <v>310.79843956709499</v>
      </c>
      <c r="BE179" s="9">
        <v>375.35844585682503</v>
      </c>
      <c r="BF179" s="9">
        <v>2028.91328664864</v>
      </c>
      <c r="BG179" s="9">
        <v>10</v>
      </c>
      <c r="BH179" s="9">
        <v>194.043425177904</v>
      </c>
      <c r="BI179" s="9">
        <v>762.84634075292001</v>
      </c>
      <c r="BJ179" s="9">
        <v>287.15228087256702</v>
      </c>
      <c r="BK179" s="9">
        <v>977.04611519771299</v>
      </c>
      <c r="BL179" s="9">
        <v>10</v>
      </c>
      <c r="BM179" s="9">
        <v>279.589363112905</v>
      </c>
    </row>
    <row r="180" spans="1:65" x14ac:dyDescent="0.55000000000000004">
      <c r="A180">
        <v>97.696995832287001</v>
      </c>
      <c r="B180" s="9">
        <v>297243.768290015</v>
      </c>
      <c r="C180" s="9">
        <v>91393.211129702802</v>
      </c>
      <c r="D180" s="9">
        <v>1153.49673710662</v>
      </c>
      <c r="E180" s="9">
        <v>10</v>
      </c>
      <c r="F180" s="9">
        <v>9705.9238803754797</v>
      </c>
      <c r="G180" s="9">
        <v>626.89328874093303</v>
      </c>
      <c r="H180" s="9">
        <v>135.10133455507901</v>
      </c>
      <c r="I180" s="9">
        <v>493.51942750922302</v>
      </c>
      <c r="J180" s="9">
        <v>1934.46053814231</v>
      </c>
      <c r="K180" s="9">
        <v>629.67286212708302</v>
      </c>
      <c r="L180" s="9">
        <v>189.78993096840199</v>
      </c>
      <c r="M180" s="9">
        <v>759.87712479401898</v>
      </c>
      <c r="N180" s="9">
        <v>50.979817482051203</v>
      </c>
      <c r="O180" s="9">
        <v>204.40019064241099</v>
      </c>
      <c r="P180" s="9">
        <v>576.45097282752397</v>
      </c>
      <c r="Q180" s="9">
        <v>182.36276194373599</v>
      </c>
      <c r="R180" s="9">
        <v>1801.9236059636601</v>
      </c>
      <c r="S180" s="9">
        <v>160.468761278481</v>
      </c>
      <c r="T180" s="9">
        <v>415.48784099090898</v>
      </c>
      <c r="U180" s="9">
        <v>10.000145638664</v>
      </c>
      <c r="V180" s="9">
        <v>10</v>
      </c>
      <c r="W180" s="9">
        <v>2032.0943467524701</v>
      </c>
      <c r="X180" s="9">
        <v>1122.4431132785801</v>
      </c>
      <c r="Y180" s="9">
        <v>1341.8832691192099</v>
      </c>
      <c r="Z180" s="9">
        <v>177.47490328691299</v>
      </c>
      <c r="AA180" s="9">
        <v>10</v>
      </c>
      <c r="AB180" s="9">
        <v>10</v>
      </c>
      <c r="AC180" s="9">
        <v>1702.85177727005</v>
      </c>
      <c r="AD180" s="9">
        <v>222.80535535458799</v>
      </c>
      <c r="AE180" s="9">
        <v>581.70668325182703</v>
      </c>
      <c r="AF180" s="9">
        <v>10</v>
      </c>
      <c r="AG180" s="9">
        <v>332.24140561258503</v>
      </c>
      <c r="AH180" s="9">
        <v>1555.74362719134</v>
      </c>
      <c r="AI180" s="9">
        <v>321.48086201329801</v>
      </c>
      <c r="AJ180" s="9">
        <v>10</v>
      </c>
      <c r="AK180" s="9">
        <v>1593.8228920489701</v>
      </c>
      <c r="AL180" s="9">
        <v>10</v>
      </c>
      <c r="AM180" s="9">
        <v>2716.30507888079</v>
      </c>
      <c r="AN180" s="9">
        <v>235.247568847053</v>
      </c>
      <c r="AO180" s="9">
        <v>1270.6873579447499</v>
      </c>
      <c r="AP180" s="9">
        <v>170.17838509862099</v>
      </c>
      <c r="AQ180" s="9">
        <v>1399.9626130970601</v>
      </c>
      <c r="AR180" s="9">
        <v>1479.81230752736</v>
      </c>
      <c r="AS180" s="9">
        <v>830.12467702634206</v>
      </c>
      <c r="AT180" s="9">
        <v>464.57423623282301</v>
      </c>
      <c r="AU180" s="9">
        <v>1724.64793674513</v>
      </c>
      <c r="AV180" s="9">
        <v>52.278523991357297</v>
      </c>
      <c r="AW180" s="9">
        <v>668.61676541953602</v>
      </c>
      <c r="AX180" s="9">
        <v>460.44598962753997</v>
      </c>
      <c r="AY180" s="9">
        <v>53.3000054892753</v>
      </c>
      <c r="AZ180" s="9">
        <v>10</v>
      </c>
      <c r="BA180" s="9">
        <v>12.954702760487599</v>
      </c>
      <c r="BB180" s="9">
        <v>202.70862465177399</v>
      </c>
      <c r="BC180" s="9">
        <v>24.323487705851999</v>
      </c>
      <c r="BD180" s="9">
        <v>310.79834390639098</v>
      </c>
      <c r="BE180" s="9">
        <v>375.35840188036298</v>
      </c>
      <c r="BF180" s="9">
        <v>2028.9134216114901</v>
      </c>
      <c r="BG180" s="9">
        <v>10</v>
      </c>
      <c r="BH180" s="9">
        <v>194.043387256383</v>
      </c>
      <c r="BI180" s="9">
        <v>762.846395342292</v>
      </c>
      <c r="BJ180" s="9">
        <v>287.15232354275997</v>
      </c>
      <c r="BK180" s="9">
        <v>977.04637128021795</v>
      </c>
      <c r="BL180" s="9">
        <v>10</v>
      </c>
      <c r="BM180" s="9">
        <v>279.58936258892697</v>
      </c>
    </row>
    <row r="181" spans="1:65" x14ac:dyDescent="0.55000000000000004">
      <c r="A181">
        <v>97.696995832287001</v>
      </c>
      <c r="B181" s="9">
        <v>297243.76656848099</v>
      </c>
      <c r="C181" s="9">
        <v>91393.208271702402</v>
      </c>
      <c r="D181" s="9">
        <v>1153.4967298649999</v>
      </c>
      <c r="E181" s="9">
        <v>10</v>
      </c>
      <c r="F181" s="9">
        <v>9705.9246348598608</v>
      </c>
      <c r="G181" s="9">
        <v>626.89330044896894</v>
      </c>
      <c r="H181" s="9">
        <v>135.10135417407301</v>
      </c>
      <c r="I181" s="9">
        <v>493.51939472835198</v>
      </c>
      <c r="J181" s="9">
        <v>1934.4605479618799</v>
      </c>
      <c r="K181" s="9">
        <v>629.67284173005896</v>
      </c>
      <c r="L181" s="9">
        <v>189.789955152065</v>
      </c>
      <c r="M181" s="9">
        <v>759.87711651714994</v>
      </c>
      <c r="N181" s="9">
        <v>50.9798272052576</v>
      </c>
      <c r="O181" s="9">
        <v>204.40023433088399</v>
      </c>
      <c r="P181" s="9">
        <v>576.45095447326105</v>
      </c>
      <c r="Q181" s="9">
        <v>182.362809816268</v>
      </c>
      <c r="R181" s="9">
        <v>1801.9235893267301</v>
      </c>
      <c r="S181" s="9">
        <v>160.468781480958</v>
      </c>
      <c r="T181" s="9">
        <v>1199.99995309412</v>
      </c>
      <c r="U181" s="9">
        <v>10.0000909187756</v>
      </c>
      <c r="V181" s="9">
        <v>10</v>
      </c>
      <c r="W181" s="9">
        <v>2032.09425091305</v>
      </c>
      <c r="X181" s="9">
        <v>550.73610485377003</v>
      </c>
      <c r="Y181" s="9">
        <v>1913.59002126428</v>
      </c>
      <c r="Z181" s="9">
        <v>177.47489066960199</v>
      </c>
      <c r="AA181" s="9">
        <v>10</v>
      </c>
      <c r="AB181" s="9">
        <v>10</v>
      </c>
      <c r="AC181" s="9">
        <v>1702.85202365598</v>
      </c>
      <c r="AD181" s="9">
        <v>10</v>
      </c>
      <c r="AE181" s="9">
        <v>10</v>
      </c>
      <c r="AF181" s="9">
        <v>10</v>
      </c>
      <c r="AG181" s="9">
        <v>332.24122200250599</v>
      </c>
      <c r="AH181" s="9">
        <v>1555.7438319924399</v>
      </c>
      <c r="AI181" s="9">
        <v>321.48084823257</v>
      </c>
      <c r="AJ181" s="9">
        <v>10</v>
      </c>
      <c r="AK181" s="9">
        <v>1593.8228897951101</v>
      </c>
      <c r="AL181" s="9">
        <v>10</v>
      </c>
      <c r="AM181" s="9">
        <v>2716.3051551773301</v>
      </c>
      <c r="AN181" s="9">
        <v>235.24763903458401</v>
      </c>
      <c r="AO181" s="9">
        <v>1270.6873326872201</v>
      </c>
      <c r="AP181" s="9">
        <v>170.178408015646</v>
      </c>
      <c r="AQ181" s="9">
        <v>1399.96232126788</v>
      </c>
      <c r="AR181" s="9">
        <v>1479.8121581058101</v>
      </c>
      <c r="AS181" s="9">
        <v>830.12466415415895</v>
      </c>
      <c r="AT181" s="9">
        <v>464.57420663974801</v>
      </c>
      <c r="AU181" s="9">
        <v>1724.6479577651501</v>
      </c>
      <c r="AV181" s="9">
        <v>52.278572912325501</v>
      </c>
      <c r="AW181" s="9">
        <v>668.61667435262996</v>
      </c>
      <c r="AX181" s="9">
        <v>460.44601868279801</v>
      </c>
      <c r="AY181" s="9">
        <v>53.3000108142516</v>
      </c>
      <c r="AZ181" s="9">
        <v>10</v>
      </c>
      <c r="BA181" s="9">
        <v>12.95471332901</v>
      </c>
      <c r="BB181" s="9">
        <v>202.70860278235901</v>
      </c>
      <c r="BC181" s="9">
        <v>24.323485412841698</v>
      </c>
      <c r="BD181" s="9">
        <v>310.79845139015902</v>
      </c>
      <c r="BE181" s="9">
        <v>375.35844770624902</v>
      </c>
      <c r="BF181" s="9">
        <v>2028.9133551263201</v>
      </c>
      <c r="BG181" s="9">
        <v>10</v>
      </c>
      <c r="BH181" s="9">
        <v>194.04344875422899</v>
      </c>
      <c r="BI181" s="9">
        <v>762.84636733994</v>
      </c>
      <c r="BJ181" s="9">
        <v>287.15232981532</v>
      </c>
      <c r="BK181" s="9">
        <v>977.04644790678697</v>
      </c>
      <c r="BL181" s="9">
        <v>10</v>
      </c>
      <c r="BM181" s="9">
        <v>279.58935734232898</v>
      </c>
    </row>
    <row r="182" spans="1:65" x14ac:dyDescent="0.55000000000000004">
      <c r="A182">
        <v>97.696995832287101</v>
      </c>
      <c r="B182" s="9">
        <v>297243.76489645801</v>
      </c>
      <c r="C182" s="9">
        <v>91393.213003853394</v>
      </c>
      <c r="D182" s="9">
        <v>1153.49670072807</v>
      </c>
      <c r="E182" s="9">
        <v>10</v>
      </c>
      <c r="F182" s="9">
        <v>9705.9240094065499</v>
      </c>
      <c r="G182" s="9">
        <v>626.89325441686196</v>
      </c>
      <c r="H182" s="9">
        <v>135.10134416543701</v>
      </c>
      <c r="I182" s="9">
        <v>493.51941268079099</v>
      </c>
      <c r="J182" s="9">
        <v>1934.4605769592999</v>
      </c>
      <c r="K182" s="9">
        <v>629.67284091714396</v>
      </c>
      <c r="L182" s="9">
        <v>189.789948070431</v>
      </c>
      <c r="M182" s="9">
        <v>759.87718625521597</v>
      </c>
      <c r="N182" s="9">
        <v>50.979833881407799</v>
      </c>
      <c r="O182" s="9">
        <v>204.400153713734</v>
      </c>
      <c r="P182" s="9">
        <v>576.450939911521</v>
      </c>
      <c r="Q182" s="9">
        <v>182.36281288515301</v>
      </c>
      <c r="R182" s="9">
        <v>1801.92360290849</v>
      </c>
      <c r="S182" s="9">
        <v>160.46876313716601</v>
      </c>
      <c r="T182" s="9">
        <v>417.824015915193</v>
      </c>
      <c r="U182" s="9">
        <v>11.1315301893212</v>
      </c>
      <c r="V182" s="9">
        <v>10</v>
      </c>
      <c r="W182" s="9">
        <v>2032.0943310800401</v>
      </c>
      <c r="X182" s="9">
        <v>599.10500506892004</v>
      </c>
      <c r="Y182" s="9">
        <v>1865.2211426527099</v>
      </c>
      <c r="Z182" s="9">
        <v>177.47491496465301</v>
      </c>
      <c r="AA182" s="9">
        <v>743.80697079371805</v>
      </c>
      <c r="AB182" s="9">
        <v>57.2375498066828</v>
      </c>
      <c r="AC182" s="9">
        <v>1702.85220771166</v>
      </c>
      <c r="AD182" s="9">
        <v>10</v>
      </c>
      <c r="AE182" s="9">
        <v>10</v>
      </c>
      <c r="AF182" s="9">
        <v>10</v>
      </c>
      <c r="AG182" s="9">
        <v>332.24157786089501</v>
      </c>
      <c r="AH182" s="9">
        <v>1555.74361310168</v>
      </c>
      <c r="AI182" s="9">
        <v>321.480860824876</v>
      </c>
      <c r="AJ182" s="9">
        <v>10</v>
      </c>
      <c r="AK182" s="9">
        <v>1593.8229235353599</v>
      </c>
      <c r="AL182" s="9">
        <v>10</v>
      </c>
      <c r="AM182" s="9">
        <v>2716.3053192289599</v>
      </c>
      <c r="AN182" s="9">
        <v>235.247495971071</v>
      </c>
      <c r="AO182" s="9">
        <v>1270.6872957154701</v>
      </c>
      <c r="AP182" s="9">
        <v>170.17837008138699</v>
      </c>
      <c r="AQ182" s="9">
        <v>1399.9623154594599</v>
      </c>
      <c r="AR182" s="9">
        <v>1479.81202866994</v>
      </c>
      <c r="AS182" s="9">
        <v>830.12465015467706</v>
      </c>
      <c r="AT182" s="9">
        <v>464.574146976718</v>
      </c>
      <c r="AU182" s="9">
        <v>1724.6478081748901</v>
      </c>
      <c r="AV182" s="9">
        <v>52.2785801895321</v>
      </c>
      <c r="AW182" s="9">
        <v>668.61677011767097</v>
      </c>
      <c r="AX182" s="9">
        <v>460.44600789795498</v>
      </c>
      <c r="AY182" s="9">
        <v>53.3000213591612</v>
      </c>
      <c r="AZ182" s="9">
        <v>10</v>
      </c>
      <c r="BA182" s="9">
        <v>12.9547062181245</v>
      </c>
      <c r="BB182" s="9">
        <v>202.70860361425301</v>
      </c>
      <c r="BC182" s="9">
        <v>24.323484651687</v>
      </c>
      <c r="BD182" s="9">
        <v>310.79843535979398</v>
      </c>
      <c r="BE182" s="9">
        <v>375.35840707636601</v>
      </c>
      <c r="BF182" s="9">
        <v>2028.9135315465301</v>
      </c>
      <c r="BG182" s="9">
        <v>10</v>
      </c>
      <c r="BH182" s="9">
        <v>194.04334464909499</v>
      </c>
      <c r="BI182" s="9">
        <v>762.84639011555498</v>
      </c>
      <c r="BJ182" s="9">
        <v>287.15235889531999</v>
      </c>
      <c r="BK182" s="9">
        <v>977.046660577534</v>
      </c>
      <c r="BL182" s="9">
        <v>10</v>
      </c>
      <c r="BM182" s="9">
        <v>279.58936743584798</v>
      </c>
    </row>
    <row r="183" spans="1:65" x14ac:dyDescent="0.55000000000000004">
      <c r="A183">
        <v>97.696995832287101</v>
      </c>
      <c r="B183" s="9">
        <v>297243.76267668197</v>
      </c>
      <c r="C183" s="9">
        <v>91393.209736551406</v>
      </c>
      <c r="D183" s="9">
        <v>1153.49669584911</v>
      </c>
      <c r="E183" s="9">
        <v>10</v>
      </c>
      <c r="F183" s="9">
        <v>9705.9239571520393</v>
      </c>
      <c r="G183" s="9">
        <v>626.89327977329594</v>
      </c>
      <c r="H183" s="9">
        <v>135.10133628399799</v>
      </c>
      <c r="I183" s="9">
        <v>493.51936794973898</v>
      </c>
      <c r="J183" s="9">
        <v>1934.46055838646</v>
      </c>
      <c r="K183" s="9">
        <v>629.67283990574094</v>
      </c>
      <c r="L183" s="9">
        <v>189.78994237073599</v>
      </c>
      <c r="M183" s="9">
        <v>759.87720577292498</v>
      </c>
      <c r="N183" s="9">
        <v>50.979809428307298</v>
      </c>
      <c r="O183" s="9">
        <v>204.40021372762001</v>
      </c>
      <c r="P183" s="9">
        <v>576.45096777731703</v>
      </c>
      <c r="Q183" s="9">
        <v>182.3627566939</v>
      </c>
      <c r="R183" s="9">
        <v>1801.9235527322501</v>
      </c>
      <c r="S183" s="9">
        <v>160.468764693575</v>
      </c>
      <c r="T183" s="9">
        <v>459.414655282833</v>
      </c>
      <c r="U183" s="9">
        <v>351.83977345408101</v>
      </c>
      <c r="V183" s="9">
        <v>10</v>
      </c>
      <c r="W183" s="9">
        <v>2032.09430652636</v>
      </c>
      <c r="X183" s="9">
        <v>892.57639311297305</v>
      </c>
      <c r="Y183" s="9">
        <v>1571.7503364921299</v>
      </c>
      <c r="Z183" s="9">
        <v>177.474931965926</v>
      </c>
      <c r="AA183" s="9">
        <v>408.74562648928401</v>
      </c>
      <c r="AB183" s="9">
        <v>10</v>
      </c>
      <c r="AC183" s="9">
        <v>1702.8518037121501</v>
      </c>
      <c r="AD183" s="9">
        <v>10</v>
      </c>
      <c r="AE183" s="9">
        <v>10</v>
      </c>
      <c r="AF183" s="9">
        <v>10</v>
      </c>
      <c r="AG183" s="9">
        <v>332.24138321833902</v>
      </c>
      <c r="AH183" s="9">
        <v>1555.74361904073</v>
      </c>
      <c r="AI183" s="9">
        <v>321.480852632866</v>
      </c>
      <c r="AJ183" s="9">
        <v>10</v>
      </c>
      <c r="AK183" s="9">
        <v>1593.82290461662</v>
      </c>
      <c r="AL183" s="9">
        <v>10</v>
      </c>
      <c r="AM183" s="9">
        <v>2716.3050951295099</v>
      </c>
      <c r="AN183" s="9">
        <v>235.247605779114</v>
      </c>
      <c r="AO183" s="9">
        <v>1270.68736302808</v>
      </c>
      <c r="AP183" s="9">
        <v>170.178404986505</v>
      </c>
      <c r="AQ183" s="9">
        <v>1399.9625491988199</v>
      </c>
      <c r="AR183" s="9">
        <v>1479.8122633559999</v>
      </c>
      <c r="AS183" s="9">
        <v>830.12468792686298</v>
      </c>
      <c r="AT183" s="9">
        <v>464.574193828462</v>
      </c>
      <c r="AU183" s="9">
        <v>1724.64793621944</v>
      </c>
      <c r="AV183" s="9">
        <v>52.278535852933999</v>
      </c>
      <c r="AW183" s="9">
        <v>668.61670108394401</v>
      </c>
      <c r="AX183" s="9">
        <v>460.44601833064701</v>
      </c>
      <c r="AY183" s="9">
        <v>53.300023877815001</v>
      </c>
      <c r="AZ183" s="9">
        <v>10</v>
      </c>
      <c r="BA183" s="9">
        <v>12.9547070003619</v>
      </c>
      <c r="BB183" s="9">
        <v>202.70861895966101</v>
      </c>
      <c r="BC183" s="9">
        <v>24.323488885107</v>
      </c>
      <c r="BD183" s="9">
        <v>310.79834257431799</v>
      </c>
      <c r="BE183" s="9">
        <v>375.35844038729903</v>
      </c>
      <c r="BF183" s="9">
        <v>2028.9133891489701</v>
      </c>
      <c r="BG183" s="9">
        <v>10</v>
      </c>
      <c r="BH183" s="9">
        <v>194.04340733501201</v>
      </c>
      <c r="BI183" s="9">
        <v>762.84643697263402</v>
      </c>
      <c r="BJ183" s="9">
        <v>287.15231989610902</v>
      </c>
      <c r="BK183" s="9">
        <v>977.04628191789504</v>
      </c>
      <c r="BL183" s="9">
        <v>10</v>
      </c>
      <c r="BM183" s="9">
        <v>279.589356955612</v>
      </c>
    </row>
    <row r="184" spans="1:65" x14ac:dyDescent="0.55000000000000004">
      <c r="A184">
        <v>97.696995832287101</v>
      </c>
      <c r="B184" s="9">
        <v>297243.7666267</v>
      </c>
      <c r="C184" s="9">
        <v>91393.209763385894</v>
      </c>
      <c r="D184" s="9">
        <v>1153.49673019892</v>
      </c>
      <c r="E184" s="9">
        <v>10</v>
      </c>
      <c r="F184" s="9">
        <v>9705.9237281174592</v>
      </c>
      <c r="G184" s="9">
        <v>626.89323510776705</v>
      </c>
      <c r="H184" s="9">
        <v>135.10135929618701</v>
      </c>
      <c r="I184" s="9">
        <v>493.51940811421701</v>
      </c>
      <c r="J184" s="9">
        <v>1934.4606929225499</v>
      </c>
      <c r="K184" s="9">
        <v>629.67280742825903</v>
      </c>
      <c r="L184" s="9">
        <v>189.78994772264801</v>
      </c>
      <c r="M184" s="9">
        <v>759.87700391654198</v>
      </c>
      <c r="N184" s="9">
        <v>50.979826583002897</v>
      </c>
      <c r="O184" s="9">
        <v>204.40026618256601</v>
      </c>
      <c r="P184" s="9">
        <v>576.45092718383205</v>
      </c>
      <c r="Q184" s="9">
        <v>182.36277849637901</v>
      </c>
      <c r="R184" s="9">
        <v>1801.9235410108099</v>
      </c>
      <c r="S184" s="9">
        <v>160.46879060331199</v>
      </c>
      <c r="T184" s="9">
        <v>626.90644309397101</v>
      </c>
      <c r="U184" s="9">
        <v>10.8881076954539</v>
      </c>
      <c r="V184" s="9">
        <v>10</v>
      </c>
      <c r="W184" s="9">
        <v>2032.0943920356699</v>
      </c>
      <c r="X184" s="9">
        <v>1121.29115493055</v>
      </c>
      <c r="Y184" s="9">
        <v>1343.03568789425</v>
      </c>
      <c r="Z184" s="9">
        <v>177.4748641155</v>
      </c>
      <c r="AA184" s="9">
        <v>12.539220676243</v>
      </c>
      <c r="AB184" s="9">
        <v>579.66625453699305</v>
      </c>
      <c r="AC184" s="9">
        <v>1702.8511662134999</v>
      </c>
      <c r="AD184" s="9">
        <v>10</v>
      </c>
      <c r="AE184" s="9">
        <v>10</v>
      </c>
      <c r="AF184" s="9">
        <v>10</v>
      </c>
      <c r="AG184" s="9">
        <v>332.241509209654</v>
      </c>
      <c r="AH184" s="9">
        <v>1555.7438440989099</v>
      </c>
      <c r="AI184" s="9">
        <v>321.48084620602498</v>
      </c>
      <c r="AJ184" s="9">
        <v>10</v>
      </c>
      <c r="AK184" s="9">
        <v>1593.8228168777</v>
      </c>
      <c r="AL184" s="9">
        <v>10</v>
      </c>
      <c r="AM184" s="9">
        <v>2716.3052038338801</v>
      </c>
      <c r="AN184" s="9">
        <v>235.24767768960001</v>
      </c>
      <c r="AO184" s="9">
        <v>1270.6872382351</v>
      </c>
      <c r="AP184" s="9">
        <v>170.178384360607</v>
      </c>
      <c r="AQ184" s="9">
        <v>1399.9625496389999</v>
      </c>
      <c r="AR184" s="9">
        <v>1479.8121395170299</v>
      </c>
      <c r="AS184" s="9">
        <v>830.12462648960604</v>
      </c>
      <c r="AT184" s="9">
        <v>464.5741629355</v>
      </c>
      <c r="AU184" s="9">
        <v>1724.6479246378501</v>
      </c>
      <c r="AV184" s="9">
        <v>52.278571618918299</v>
      </c>
      <c r="AW184" s="9">
        <v>668.61671125875705</v>
      </c>
      <c r="AX184" s="9">
        <v>460.44599414523998</v>
      </c>
      <c r="AY184" s="9">
        <v>53.299999674195597</v>
      </c>
      <c r="AZ184" s="9">
        <v>10</v>
      </c>
      <c r="BA184" s="9">
        <v>12.954708704535699</v>
      </c>
      <c r="BB184" s="9">
        <v>202.70859627505499</v>
      </c>
      <c r="BC184" s="9">
        <v>24.3234872745041</v>
      </c>
      <c r="BD184" s="9">
        <v>310.79841928727501</v>
      </c>
      <c r="BE184" s="9">
        <v>375.35844004590098</v>
      </c>
      <c r="BF184" s="9">
        <v>2028.9134166436399</v>
      </c>
      <c r="BG184" s="9">
        <v>10</v>
      </c>
      <c r="BH184" s="9">
        <v>194.04345983522001</v>
      </c>
      <c r="BI184" s="9">
        <v>762.84632448281002</v>
      </c>
      <c r="BJ184" s="9">
        <v>287.15232325745302</v>
      </c>
      <c r="BK184" s="9">
        <v>977.04636533082396</v>
      </c>
      <c r="BL184" s="9">
        <v>10</v>
      </c>
      <c r="BM184" s="9">
        <v>279.58937155143599</v>
      </c>
    </row>
    <row r="185" spans="1:65" x14ac:dyDescent="0.55000000000000004">
      <c r="A185">
        <v>97.696995832287101</v>
      </c>
      <c r="B185" s="9">
        <v>297243.76673667401</v>
      </c>
      <c r="C185" s="9">
        <v>91393.211185684297</v>
      </c>
      <c r="D185" s="9">
        <v>1153.49671195512</v>
      </c>
      <c r="E185" s="9">
        <v>10</v>
      </c>
      <c r="F185" s="9">
        <v>9705.9245146558496</v>
      </c>
      <c r="G185" s="9">
        <v>626.89327092648398</v>
      </c>
      <c r="H185" s="9">
        <v>135.10134611937801</v>
      </c>
      <c r="I185" s="9">
        <v>493.51940253212098</v>
      </c>
      <c r="J185" s="9">
        <v>1934.4604663652101</v>
      </c>
      <c r="K185" s="9">
        <v>629.67291471651595</v>
      </c>
      <c r="L185" s="9">
        <v>189.789916236376</v>
      </c>
      <c r="M185" s="9">
        <v>759.87715524216298</v>
      </c>
      <c r="N185" s="9">
        <v>50.979814859379601</v>
      </c>
      <c r="O185" s="9">
        <v>204.40024364355301</v>
      </c>
      <c r="P185" s="9">
        <v>576.45097077709704</v>
      </c>
      <c r="Q185" s="9">
        <v>182.36283991408001</v>
      </c>
      <c r="R185" s="9">
        <v>1801.92361875858</v>
      </c>
      <c r="S185" s="9">
        <v>160.468772832881</v>
      </c>
      <c r="T185" s="9">
        <v>363.38324998534898</v>
      </c>
      <c r="U185" s="9">
        <v>18.948985913554601</v>
      </c>
      <c r="V185" s="9">
        <v>10</v>
      </c>
      <c r="W185" s="9">
        <v>2032.09432575185</v>
      </c>
      <c r="X185" s="9">
        <v>1387.3529237371299</v>
      </c>
      <c r="Y185" s="9">
        <v>1076.9732768321201</v>
      </c>
      <c r="Z185" s="9">
        <v>177.47492261120999</v>
      </c>
      <c r="AA185" s="9">
        <v>10</v>
      </c>
      <c r="AB185" s="9">
        <v>10</v>
      </c>
      <c r="AC185" s="9">
        <v>1702.85181580061</v>
      </c>
      <c r="AD185" s="9">
        <v>10</v>
      </c>
      <c r="AE185" s="9">
        <v>837.66772969978604</v>
      </c>
      <c r="AF185" s="9">
        <v>10</v>
      </c>
      <c r="AG185" s="9">
        <v>332.241396505973</v>
      </c>
      <c r="AH185" s="9">
        <v>1555.74362774216</v>
      </c>
      <c r="AI185" s="9">
        <v>321.48083269715403</v>
      </c>
      <c r="AJ185" s="9">
        <v>10</v>
      </c>
      <c r="AK185" s="9">
        <v>1593.8229215029501</v>
      </c>
      <c r="AL185" s="9">
        <v>10</v>
      </c>
      <c r="AM185" s="9">
        <v>2716.3051206491</v>
      </c>
      <c r="AN185" s="9">
        <v>235.24763706655199</v>
      </c>
      <c r="AO185" s="9">
        <v>1270.6873264281201</v>
      </c>
      <c r="AP185" s="9">
        <v>170.178409583486</v>
      </c>
      <c r="AQ185" s="9">
        <v>1399.9625671599699</v>
      </c>
      <c r="AR185" s="9">
        <v>1479.81221337338</v>
      </c>
      <c r="AS185" s="9">
        <v>830.12466206924103</v>
      </c>
      <c r="AT185" s="9">
        <v>464.57417832764799</v>
      </c>
      <c r="AU185" s="9">
        <v>1724.64802771678</v>
      </c>
      <c r="AV185" s="9">
        <v>52.278582008416102</v>
      </c>
      <c r="AW185" s="9">
        <v>668.61666889261903</v>
      </c>
      <c r="AX185" s="9">
        <v>460.446011737616</v>
      </c>
      <c r="AY185" s="9">
        <v>53.300017268946704</v>
      </c>
      <c r="AZ185" s="9">
        <v>10</v>
      </c>
      <c r="BA185" s="9">
        <v>12.954705513167699</v>
      </c>
      <c r="BB185" s="9">
        <v>202.70860202560499</v>
      </c>
      <c r="BC185" s="9">
        <v>24.323489172329399</v>
      </c>
      <c r="BD185" s="9">
        <v>310.79827104934901</v>
      </c>
      <c r="BE185" s="9">
        <v>375.35842134802601</v>
      </c>
      <c r="BF185" s="9">
        <v>2028.9133451958101</v>
      </c>
      <c r="BG185" s="9">
        <v>10</v>
      </c>
      <c r="BH185" s="9">
        <v>194.04346965318001</v>
      </c>
      <c r="BI185" s="9">
        <v>762.84640141496902</v>
      </c>
      <c r="BJ185" s="9">
        <v>287.15228389760398</v>
      </c>
      <c r="BK185" s="9">
        <v>977.04616536999595</v>
      </c>
      <c r="BL185" s="9">
        <v>10</v>
      </c>
      <c r="BM185" s="9">
        <v>279.589354113914</v>
      </c>
    </row>
    <row r="186" spans="1:65" x14ac:dyDescent="0.55000000000000004">
      <c r="A186">
        <v>97.696995832287101</v>
      </c>
      <c r="B186" s="9">
        <v>297243.766247925</v>
      </c>
      <c r="C186" s="9">
        <v>91393.208660094795</v>
      </c>
      <c r="D186" s="9">
        <v>1153.4967104385901</v>
      </c>
      <c r="E186" s="9">
        <v>10</v>
      </c>
      <c r="F186" s="9">
        <v>9705.9240958478495</v>
      </c>
      <c r="G186" s="9">
        <v>626.89323153070302</v>
      </c>
      <c r="H186" s="9">
        <v>135.101356226951</v>
      </c>
      <c r="I186" s="9">
        <v>493.519388928382</v>
      </c>
      <c r="J186" s="9">
        <v>1934.4604570567799</v>
      </c>
      <c r="K186" s="9">
        <v>629.67278141376801</v>
      </c>
      <c r="L186" s="9">
        <v>189.78994021289299</v>
      </c>
      <c r="M186" s="9">
        <v>759.877015075602</v>
      </c>
      <c r="N186" s="9">
        <v>50.979814508900702</v>
      </c>
      <c r="O186" s="9">
        <v>204.40025616483101</v>
      </c>
      <c r="P186" s="9">
        <v>576.45092970859605</v>
      </c>
      <c r="Q186" s="9">
        <v>182.362722304154</v>
      </c>
      <c r="R186" s="9">
        <v>1801.9234728658801</v>
      </c>
      <c r="S186" s="9">
        <v>160.46877927284501</v>
      </c>
      <c r="T186" s="9">
        <v>816.68685250319902</v>
      </c>
      <c r="U186" s="9">
        <v>73.553937906554296</v>
      </c>
      <c r="V186" s="9">
        <v>10</v>
      </c>
      <c r="W186" s="9">
        <v>2032.09435053532</v>
      </c>
      <c r="X186" s="9">
        <v>706.35636587755801</v>
      </c>
      <c r="Y186" s="9">
        <v>1757.9702074755501</v>
      </c>
      <c r="Z186" s="9">
        <v>177.47492760871299</v>
      </c>
      <c r="AA186" s="9">
        <v>10</v>
      </c>
      <c r="AB186" s="9">
        <v>102.065930595111</v>
      </c>
      <c r="AC186" s="9">
        <v>1702.8517975641701</v>
      </c>
      <c r="AD186" s="9">
        <v>237.693266827131</v>
      </c>
      <c r="AE186" s="9">
        <v>10</v>
      </c>
      <c r="AF186" s="9">
        <v>10</v>
      </c>
      <c r="AG186" s="9">
        <v>332.240990489772</v>
      </c>
      <c r="AH186" s="9">
        <v>1555.7438170554401</v>
      </c>
      <c r="AI186" s="9">
        <v>321.480862096642</v>
      </c>
      <c r="AJ186" s="9">
        <v>10</v>
      </c>
      <c r="AK186" s="9">
        <v>1593.8229183460501</v>
      </c>
      <c r="AL186" s="9">
        <v>10</v>
      </c>
      <c r="AM186" s="9">
        <v>2716.3048754745901</v>
      </c>
      <c r="AN186" s="9">
        <v>235.24763690822701</v>
      </c>
      <c r="AO186" s="9">
        <v>1270.68724869178</v>
      </c>
      <c r="AP186" s="9">
        <v>170.178375850485</v>
      </c>
      <c r="AQ186" s="9">
        <v>1399.9624459364099</v>
      </c>
      <c r="AR186" s="9">
        <v>1479.8120915918901</v>
      </c>
      <c r="AS186" s="9">
        <v>830.12463943168802</v>
      </c>
      <c r="AT186" s="9">
        <v>464.57417751966602</v>
      </c>
      <c r="AU186" s="9">
        <v>1724.64794864654</v>
      </c>
      <c r="AV186" s="9">
        <v>52.278572139289501</v>
      </c>
      <c r="AW186" s="9">
        <v>668.61663699464202</v>
      </c>
      <c r="AX186" s="9">
        <v>460.44600522466999</v>
      </c>
      <c r="AY186" s="9">
        <v>53.300021942665303</v>
      </c>
      <c r="AZ186" s="9">
        <v>10</v>
      </c>
      <c r="BA186" s="9">
        <v>12.9547106297852</v>
      </c>
      <c r="BB186" s="9">
        <v>202.708617275341</v>
      </c>
      <c r="BC186" s="9">
        <v>24.323484921281199</v>
      </c>
      <c r="BD186" s="9">
        <v>310.79834150703101</v>
      </c>
      <c r="BE186" s="9">
        <v>375.35845613857498</v>
      </c>
      <c r="BF186" s="9">
        <v>2028.9131991791901</v>
      </c>
      <c r="BG186" s="9">
        <v>10</v>
      </c>
      <c r="BH186" s="9">
        <v>194.04347674897201</v>
      </c>
      <c r="BI186" s="9">
        <v>762.84634331715495</v>
      </c>
      <c r="BJ186" s="9">
        <v>287.15229723005899</v>
      </c>
      <c r="BK186" s="9">
        <v>977.04641179787995</v>
      </c>
      <c r="BL186" s="9">
        <v>10</v>
      </c>
      <c r="BM186" s="9">
        <v>279.58936661006402</v>
      </c>
    </row>
    <row r="187" spans="1:65" x14ac:dyDescent="0.55000000000000004">
      <c r="A187">
        <v>97.696995832287101</v>
      </c>
      <c r="B187" s="9">
        <v>297243.76724290103</v>
      </c>
      <c r="C187" s="9">
        <v>91393.208697817303</v>
      </c>
      <c r="D187" s="9">
        <v>1153.49672075187</v>
      </c>
      <c r="E187" s="9">
        <v>10</v>
      </c>
      <c r="F187" s="9">
        <v>9705.9237001014408</v>
      </c>
      <c r="G187" s="9">
        <v>626.89328742282896</v>
      </c>
      <c r="H187" s="9">
        <v>135.10135145390799</v>
      </c>
      <c r="I187" s="9">
        <v>493.51947489628998</v>
      </c>
      <c r="J187" s="9">
        <v>1934.4605586944399</v>
      </c>
      <c r="K187" s="9">
        <v>629.67284240576703</v>
      </c>
      <c r="L187" s="9">
        <v>189.78992372420399</v>
      </c>
      <c r="M187" s="9">
        <v>759.87711540897203</v>
      </c>
      <c r="N187" s="9">
        <v>50.979815299192502</v>
      </c>
      <c r="O187" s="9">
        <v>204.400242254918</v>
      </c>
      <c r="P187" s="9">
        <v>576.45096090739401</v>
      </c>
      <c r="Q187" s="9">
        <v>182.362923183845</v>
      </c>
      <c r="R187" s="9">
        <v>1801.9236423948901</v>
      </c>
      <c r="S187" s="9">
        <v>160.468773392381</v>
      </c>
      <c r="T187" s="9">
        <v>133.30490961613401</v>
      </c>
      <c r="U187" s="9">
        <v>44.388080239855299</v>
      </c>
      <c r="V187" s="9">
        <v>10</v>
      </c>
      <c r="W187" s="9">
        <v>2032.0943766313601</v>
      </c>
      <c r="X187" s="9">
        <v>585.35797377236304</v>
      </c>
      <c r="Y187" s="9">
        <v>1878.96892748553</v>
      </c>
      <c r="Z187" s="9">
        <v>177.47488539153801</v>
      </c>
      <c r="AA187" s="9">
        <v>1042.0741678977199</v>
      </c>
      <c r="AB187" s="9">
        <v>10</v>
      </c>
      <c r="AC187" s="9">
        <v>1702.8513007408999</v>
      </c>
      <c r="AD187" s="9">
        <v>10</v>
      </c>
      <c r="AE187" s="9">
        <v>10.232861396192099</v>
      </c>
      <c r="AF187" s="9">
        <v>10</v>
      </c>
      <c r="AG187" s="9">
        <v>332.241537420746</v>
      </c>
      <c r="AH187" s="9">
        <v>1555.7435844455199</v>
      </c>
      <c r="AI187" s="9">
        <v>321.480842550722</v>
      </c>
      <c r="AJ187" s="9">
        <v>10</v>
      </c>
      <c r="AK187" s="9">
        <v>1593.8228598246001</v>
      </c>
      <c r="AL187" s="9">
        <v>10</v>
      </c>
      <c r="AM187" s="9">
        <v>2716.3052212483599</v>
      </c>
      <c r="AN187" s="9">
        <v>235.24764007598301</v>
      </c>
      <c r="AO187" s="9">
        <v>1270.68727156773</v>
      </c>
      <c r="AP187" s="9">
        <v>170.17839613542901</v>
      </c>
      <c r="AQ187" s="9">
        <v>1399.9622369492599</v>
      </c>
      <c r="AR187" s="9">
        <v>1479.81203553875</v>
      </c>
      <c r="AS187" s="9">
        <v>830.12466063615796</v>
      </c>
      <c r="AT187" s="9">
        <v>464.57415634842698</v>
      </c>
      <c r="AU187" s="9">
        <v>1724.6478867483499</v>
      </c>
      <c r="AV187" s="9">
        <v>52.278570374614603</v>
      </c>
      <c r="AW187" s="9">
        <v>668.61663988819396</v>
      </c>
      <c r="AX187" s="9">
        <v>460.44600754624901</v>
      </c>
      <c r="AY187" s="9">
        <v>53.3000030415011</v>
      </c>
      <c r="AZ187" s="9">
        <v>10</v>
      </c>
      <c r="BA187" s="9">
        <v>12.9547172531996</v>
      </c>
      <c r="BB187" s="9">
        <v>202.708610176825</v>
      </c>
      <c r="BC187" s="9">
        <v>24.3234819933067</v>
      </c>
      <c r="BD187" s="9">
        <v>310.798416140288</v>
      </c>
      <c r="BE187" s="9">
        <v>375.35841600440199</v>
      </c>
      <c r="BF187" s="9">
        <v>2028.91347513049</v>
      </c>
      <c r="BG187" s="9">
        <v>10</v>
      </c>
      <c r="BH187" s="9">
        <v>194.043470121404</v>
      </c>
      <c r="BI187" s="9">
        <v>762.84636701772297</v>
      </c>
      <c r="BJ187" s="9">
        <v>287.152329662684</v>
      </c>
      <c r="BK187" s="9">
        <v>977.04650849616803</v>
      </c>
      <c r="BL187" s="9">
        <v>10</v>
      </c>
      <c r="BM187" s="9">
        <v>279.58935554532098</v>
      </c>
    </row>
    <row r="188" spans="1:65" x14ac:dyDescent="0.55000000000000004">
      <c r="A188">
        <v>97.696995832287101</v>
      </c>
      <c r="B188" s="9">
        <v>297243.76643121702</v>
      </c>
      <c r="C188" s="9">
        <v>91393.209811325403</v>
      </c>
      <c r="D188" s="9">
        <v>1153.4966996862199</v>
      </c>
      <c r="E188" s="9">
        <v>10</v>
      </c>
      <c r="F188" s="9">
        <v>9705.9242426214205</v>
      </c>
      <c r="G188" s="9">
        <v>626.89322785073898</v>
      </c>
      <c r="H188" s="9">
        <v>135.10135482856199</v>
      </c>
      <c r="I188" s="9">
        <v>493.51939436265098</v>
      </c>
      <c r="J188" s="9">
        <v>1934.46060711314</v>
      </c>
      <c r="K188" s="9">
        <v>629.67288775825796</v>
      </c>
      <c r="L188" s="9">
        <v>189.78992874607701</v>
      </c>
      <c r="M188" s="9">
        <v>759.877128925438</v>
      </c>
      <c r="N188" s="9">
        <v>50.979812180366999</v>
      </c>
      <c r="O188" s="9">
        <v>204.40021807542399</v>
      </c>
      <c r="P188" s="9">
        <v>576.45097174072498</v>
      </c>
      <c r="Q188" s="9">
        <v>182.36280559860899</v>
      </c>
      <c r="R188" s="9">
        <v>1801.92361746393</v>
      </c>
      <c r="S188" s="9">
        <v>160.46876640454099</v>
      </c>
      <c r="T188" s="9">
        <v>1199.9823545885299</v>
      </c>
      <c r="U188" s="9">
        <v>10.017614268864399</v>
      </c>
      <c r="V188" s="9">
        <v>10</v>
      </c>
      <c r="W188" s="9">
        <v>2032.0943934547299</v>
      </c>
      <c r="X188" s="9">
        <v>550.753640238804</v>
      </c>
      <c r="Y188" s="9">
        <v>1913.57254188825</v>
      </c>
      <c r="Z188" s="9">
        <v>177.47492577178201</v>
      </c>
      <c r="AA188" s="9">
        <v>10</v>
      </c>
      <c r="AB188" s="9">
        <v>10</v>
      </c>
      <c r="AC188" s="9">
        <v>1702.8522092634901</v>
      </c>
      <c r="AD188" s="9">
        <v>10</v>
      </c>
      <c r="AE188" s="9">
        <v>10</v>
      </c>
      <c r="AF188" s="9">
        <v>10</v>
      </c>
      <c r="AG188" s="9">
        <v>332.24112767495097</v>
      </c>
      <c r="AH188" s="9">
        <v>1555.7439200900401</v>
      </c>
      <c r="AI188" s="9">
        <v>321.48083941679101</v>
      </c>
      <c r="AJ188" s="9">
        <v>10</v>
      </c>
      <c r="AK188" s="9">
        <v>1593.82309469047</v>
      </c>
      <c r="AL188" s="9">
        <v>10</v>
      </c>
      <c r="AM188" s="9">
        <v>2716.3050014529399</v>
      </c>
      <c r="AN188" s="9">
        <v>235.24761980673799</v>
      </c>
      <c r="AO188" s="9">
        <v>1270.68729035912</v>
      </c>
      <c r="AP188" s="9">
        <v>170.17838038457</v>
      </c>
      <c r="AQ188" s="9">
        <v>1399.9622376781799</v>
      </c>
      <c r="AR188" s="9">
        <v>1479.8120237954799</v>
      </c>
      <c r="AS188" s="9">
        <v>830.12466523432602</v>
      </c>
      <c r="AT188" s="9">
        <v>464.57415723977402</v>
      </c>
      <c r="AU188" s="9">
        <v>1724.6479916625799</v>
      </c>
      <c r="AV188" s="9">
        <v>52.278563683596197</v>
      </c>
      <c r="AW188" s="9">
        <v>668.61655041204597</v>
      </c>
      <c r="AX188" s="9">
        <v>460.44603671937699</v>
      </c>
      <c r="AY188" s="9">
        <v>53.300019853329097</v>
      </c>
      <c r="AZ188" s="9">
        <v>10</v>
      </c>
      <c r="BA188" s="9">
        <v>12.9547082020605</v>
      </c>
      <c r="BB188" s="9">
        <v>202.708625657005</v>
      </c>
      <c r="BC188" s="9">
        <v>24.323484734600701</v>
      </c>
      <c r="BD188" s="9">
        <v>310.79843920998098</v>
      </c>
      <c r="BE188" s="9">
        <v>375.35841019083603</v>
      </c>
      <c r="BF188" s="9">
        <v>2028.9133045683</v>
      </c>
      <c r="BG188" s="9">
        <v>10</v>
      </c>
      <c r="BH188" s="9">
        <v>194.043426337857</v>
      </c>
      <c r="BI188" s="9">
        <v>762.84641907405103</v>
      </c>
      <c r="BJ188" s="9">
        <v>287.15232284459802</v>
      </c>
      <c r="BK188" s="9">
        <v>977.04654923754697</v>
      </c>
      <c r="BL188" s="9">
        <v>10</v>
      </c>
      <c r="BM188" s="9">
        <v>279.58932622447998</v>
      </c>
    </row>
    <row r="189" spans="1:65" x14ac:dyDescent="0.55000000000000004">
      <c r="A189">
        <v>97.6969958322872</v>
      </c>
      <c r="B189" s="9">
        <v>297243.76295041299</v>
      </c>
      <c r="C189" s="9">
        <v>91393.2102300361</v>
      </c>
      <c r="D189" s="9">
        <v>1153.4967037481499</v>
      </c>
      <c r="E189" s="9">
        <v>10</v>
      </c>
      <c r="F189" s="9">
        <v>9705.9243089492393</v>
      </c>
      <c r="G189" s="9">
        <v>626.89326458511698</v>
      </c>
      <c r="H189" s="9">
        <v>135.1013607694</v>
      </c>
      <c r="I189" s="9">
        <v>493.51935656541599</v>
      </c>
      <c r="J189" s="9">
        <v>1934.4606105734499</v>
      </c>
      <c r="K189" s="9">
        <v>629.67282152963298</v>
      </c>
      <c r="L189" s="9">
        <v>189.789931169563</v>
      </c>
      <c r="M189" s="9">
        <v>759.87708426471704</v>
      </c>
      <c r="N189" s="9">
        <v>50.979811004596002</v>
      </c>
      <c r="O189" s="9">
        <v>204.400246859585</v>
      </c>
      <c r="P189" s="9">
        <v>576.45095480155499</v>
      </c>
      <c r="Q189" s="9">
        <v>182.362797410003</v>
      </c>
      <c r="R189" s="9">
        <v>1801.92357328446</v>
      </c>
      <c r="S189" s="9">
        <v>160.46877988897</v>
      </c>
      <c r="T189" s="9">
        <v>1071.33112783976</v>
      </c>
      <c r="U189" s="9">
        <v>39.861556606802502</v>
      </c>
      <c r="V189" s="9">
        <v>10</v>
      </c>
      <c r="W189" s="9">
        <v>2032.0943833220399</v>
      </c>
      <c r="X189" s="9">
        <v>679.40463609083895</v>
      </c>
      <c r="Y189" s="9">
        <v>1784.9211462727101</v>
      </c>
      <c r="Z189" s="9">
        <v>177.47489160546499</v>
      </c>
      <c r="AA189" s="9">
        <v>10</v>
      </c>
      <c r="AB189" s="9">
        <v>108.807335755379</v>
      </c>
      <c r="AC189" s="9">
        <v>1702.85239449808</v>
      </c>
      <c r="AD189" s="9">
        <v>10</v>
      </c>
      <c r="AE189" s="9">
        <v>10</v>
      </c>
      <c r="AF189" s="9">
        <v>10</v>
      </c>
      <c r="AG189" s="9">
        <v>332.24132922660903</v>
      </c>
      <c r="AH189" s="9">
        <v>1555.7439440604601</v>
      </c>
      <c r="AI189" s="9">
        <v>321.48085429310402</v>
      </c>
      <c r="AJ189" s="9">
        <v>10</v>
      </c>
      <c r="AK189" s="9">
        <v>1593.82292371734</v>
      </c>
      <c r="AL189" s="9">
        <v>10</v>
      </c>
      <c r="AM189" s="9">
        <v>2716.3051412879799</v>
      </c>
      <c r="AN189" s="9">
        <v>235.247663901837</v>
      </c>
      <c r="AO189" s="9">
        <v>1270.6873014088601</v>
      </c>
      <c r="AP189" s="9">
        <v>170.178380628821</v>
      </c>
      <c r="AQ189" s="9">
        <v>1399.9624170810901</v>
      </c>
      <c r="AR189" s="9">
        <v>1479.81204036233</v>
      </c>
      <c r="AS189" s="9">
        <v>830.12466264076897</v>
      </c>
      <c r="AT189" s="9">
        <v>464.57420113561398</v>
      </c>
      <c r="AU189" s="9">
        <v>1724.6479428094899</v>
      </c>
      <c r="AV189" s="9">
        <v>52.2785600836405</v>
      </c>
      <c r="AW189" s="9">
        <v>668.61669832054497</v>
      </c>
      <c r="AX189" s="9">
        <v>460.44599721657301</v>
      </c>
      <c r="AY189" s="9">
        <v>53.3000010097672</v>
      </c>
      <c r="AZ189" s="9">
        <v>10</v>
      </c>
      <c r="BA189" s="9">
        <v>12.9547086043675</v>
      </c>
      <c r="BB189" s="9">
        <v>202.70860497788399</v>
      </c>
      <c r="BC189" s="9">
        <v>24.323485040425801</v>
      </c>
      <c r="BD189" s="9">
        <v>310.79838316845598</v>
      </c>
      <c r="BE189" s="9">
        <v>375.35845926891699</v>
      </c>
      <c r="BF189" s="9">
        <v>2028.91337182128</v>
      </c>
      <c r="BG189" s="9">
        <v>10</v>
      </c>
      <c r="BH189" s="9">
        <v>194.04346377514401</v>
      </c>
      <c r="BI189" s="9">
        <v>762.846360640684</v>
      </c>
      <c r="BJ189" s="9">
        <v>287.15232013889801</v>
      </c>
      <c r="BK189" s="9">
        <v>977.04639607150204</v>
      </c>
      <c r="BL189" s="9">
        <v>10</v>
      </c>
      <c r="BM189" s="9">
        <v>279.58936142249502</v>
      </c>
    </row>
    <row r="190" spans="1:65" x14ac:dyDescent="0.55000000000000004">
      <c r="A190">
        <v>97.6969958322872</v>
      </c>
      <c r="B190" s="9">
        <v>297243.76569549798</v>
      </c>
      <c r="C190" s="9">
        <v>91393.208744995005</v>
      </c>
      <c r="D190" s="9">
        <v>1153.49671773721</v>
      </c>
      <c r="E190" s="9">
        <v>10</v>
      </c>
      <c r="F190" s="9">
        <v>9705.92386994144</v>
      </c>
      <c r="G190" s="9">
        <v>626.89328136149595</v>
      </c>
      <c r="H190" s="9">
        <v>135.10135620847601</v>
      </c>
      <c r="I190" s="9">
        <v>493.51939418415998</v>
      </c>
      <c r="J190" s="9">
        <v>1934.460646044</v>
      </c>
      <c r="K190" s="9">
        <v>629.67285697176203</v>
      </c>
      <c r="L190" s="9">
        <v>189.78994063770699</v>
      </c>
      <c r="M190" s="9">
        <v>759.87714075297197</v>
      </c>
      <c r="N190" s="9">
        <v>50.979821562484297</v>
      </c>
      <c r="O190" s="9">
        <v>204.40024072324701</v>
      </c>
      <c r="P190" s="9">
        <v>576.45096156029797</v>
      </c>
      <c r="Q190" s="9">
        <v>182.362799433996</v>
      </c>
      <c r="R190" s="9">
        <v>1801.92365739211</v>
      </c>
      <c r="S190" s="9">
        <v>160.468780221245</v>
      </c>
      <c r="T190" s="9">
        <v>864.32333743710205</v>
      </c>
      <c r="U190" s="9">
        <v>318.35797304283898</v>
      </c>
      <c r="V190" s="9">
        <v>10</v>
      </c>
      <c r="W190" s="9">
        <v>2032.0943258715899</v>
      </c>
      <c r="X190" s="9">
        <v>886.38231649457896</v>
      </c>
      <c r="Y190" s="9">
        <v>1577.9437463654699</v>
      </c>
      <c r="Z190" s="9">
        <v>177.47488740076699</v>
      </c>
      <c r="AA190" s="9">
        <v>10.030226956508701</v>
      </c>
      <c r="AB190" s="9">
        <v>37.288439734420798</v>
      </c>
      <c r="AC190" s="9">
        <v>1702.8524131167601</v>
      </c>
      <c r="AD190" s="9">
        <v>10</v>
      </c>
      <c r="AE190" s="9">
        <v>10</v>
      </c>
      <c r="AF190" s="9">
        <v>10</v>
      </c>
      <c r="AG190" s="9">
        <v>332.24165969795803</v>
      </c>
      <c r="AH190" s="9">
        <v>1555.74370896958</v>
      </c>
      <c r="AI190" s="9">
        <v>321.48084762191797</v>
      </c>
      <c r="AJ190" s="9">
        <v>10</v>
      </c>
      <c r="AK190" s="9">
        <v>1593.8229134181299</v>
      </c>
      <c r="AL190" s="9">
        <v>10</v>
      </c>
      <c r="AM190" s="9">
        <v>2716.3052369369502</v>
      </c>
      <c r="AN190" s="9">
        <v>235.24762861255701</v>
      </c>
      <c r="AO190" s="9">
        <v>1270.6873270915601</v>
      </c>
      <c r="AP190" s="9">
        <v>170.17839440405399</v>
      </c>
      <c r="AQ190" s="9">
        <v>1399.96253379879</v>
      </c>
      <c r="AR190" s="9">
        <v>1479.8122139982599</v>
      </c>
      <c r="AS190" s="9">
        <v>830.12466554378204</v>
      </c>
      <c r="AT190" s="9">
        <v>464.57417679474202</v>
      </c>
      <c r="AU190" s="9">
        <v>1724.64784057518</v>
      </c>
      <c r="AV190" s="9">
        <v>52.278574623868003</v>
      </c>
      <c r="AW190" s="9">
        <v>668.61666178755195</v>
      </c>
      <c r="AX190" s="9">
        <v>460.44601703538399</v>
      </c>
      <c r="AY190" s="9">
        <v>53.300002184030902</v>
      </c>
      <c r="AZ190" s="9">
        <v>10</v>
      </c>
      <c r="BA190" s="9">
        <v>12.9547107294893</v>
      </c>
      <c r="BB190" s="9">
        <v>202.70861101184499</v>
      </c>
      <c r="BC190" s="9">
        <v>24.3234899293723</v>
      </c>
      <c r="BD190" s="9">
        <v>310.79839780041101</v>
      </c>
      <c r="BE190" s="9">
        <v>375.35844718712002</v>
      </c>
      <c r="BF190" s="9">
        <v>2028.9134350106499</v>
      </c>
      <c r="BG190" s="9">
        <v>10</v>
      </c>
      <c r="BH190" s="9">
        <v>194.04343866941301</v>
      </c>
      <c r="BI190" s="9">
        <v>762.84638871994696</v>
      </c>
      <c r="BJ190" s="9">
        <v>287.15230392616002</v>
      </c>
      <c r="BK190" s="9">
        <v>977.046355662682</v>
      </c>
      <c r="BL190" s="9">
        <v>10</v>
      </c>
      <c r="BM190" s="9">
        <v>279.58936788513699</v>
      </c>
    </row>
    <row r="191" spans="1:65" x14ac:dyDescent="0.55000000000000004">
      <c r="A191">
        <v>97.6969958322872</v>
      </c>
      <c r="B191" s="9">
        <v>297243.76646142401</v>
      </c>
      <c r="C191" s="9">
        <v>91393.210865204805</v>
      </c>
      <c r="D191" s="9">
        <v>1153.49671653066</v>
      </c>
      <c r="E191" s="9">
        <v>10</v>
      </c>
      <c r="F191" s="9">
        <v>9705.9240665642901</v>
      </c>
      <c r="G191" s="9">
        <v>626.89329450201501</v>
      </c>
      <c r="H191" s="9">
        <v>135.10135032771601</v>
      </c>
      <c r="I191" s="9">
        <v>493.51932745335699</v>
      </c>
      <c r="J191" s="9">
        <v>1934.4605850264199</v>
      </c>
      <c r="K191" s="9">
        <v>629.67282170443798</v>
      </c>
      <c r="L191" s="9">
        <v>189.78996104350199</v>
      </c>
      <c r="M191" s="9">
        <v>759.87710122730698</v>
      </c>
      <c r="N191" s="9">
        <v>50.979820386164398</v>
      </c>
      <c r="O191" s="9">
        <v>204.400224129528</v>
      </c>
      <c r="P191" s="9">
        <v>576.45097972860799</v>
      </c>
      <c r="Q191" s="9">
        <v>182.362724561562</v>
      </c>
      <c r="R191" s="9">
        <v>1801.9236100856899</v>
      </c>
      <c r="S191" s="9">
        <v>160.468767956633</v>
      </c>
      <c r="T191" s="9">
        <v>1186.33673106062</v>
      </c>
      <c r="U191" s="9">
        <v>23.6538044081313</v>
      </c>
      <c r="V191" s="9">
        <v>10</v>
      </c>
      <c r="W191" s="9">
        <v>2032.0943536065299</v>
      </c>
      <c r="X191" s="9">
        <v>564.390624316958</v>
      </c>
      <c r="Y191" s="9">
        <v>1899.9364908595901</v>
      </c>
      <c r="Z191" s="9">
        <v>177.47492858644301</v>
      </c>
      <c r="AA191" s="9">
        <v>10.0095067676322</v>
      </c>
      <c r="AB191" s="9">
        <v>10</v>
      </c>
      <c r="AC191" s="9">
        <v>1702.8512469643799</v>
      </c>
      <c r="AD191" s="9">
        <v>10</v>
      </c>
      <c r="AE191" s="9">
        <v>10</v>
      </c>
      <c r="AF191" s="9">
        <v>10</v>
      </c>
      <c r="AG191" s="9">
        <v>332.24120506619198</v>
      </c>
      <c r="AH191" s="9">
        <v>1555.7437383501699</v>
      </c>
      <c r="AI191" s="9">
        <v>321.48086881239698</v>
      </c>
      <c r="AJ191" s="9">
        <v>10</v>
      </c>
      <c r="AK191" s="9">
        <v>1593.82296679411</v>
      </c>
      <c r="AL191" s="9">
        <v>10</v>
      </c>
      <c r="AM191" s="9">
        <v>2716.3049676370601</v>
      </c>
      <c r="AN191" s="9">
        <v>235.247625578232</v>
      </c>
      <c r="AO191" s="9">
        <v>1270.6873420797201</v>
      </c>
      <c r="AP191" s="9">
        <v>170.178395278934</v>
      </c>
      <c r="AQ191" s="9">
        <v>1399.96243452965</v>
      </c>
      <c r="AR191" s="9">
        <v>1479.8120684001201</v>
      </c>
      <c r="AS191" s="9">
        <v>830.12468862875096</v>
      </c>
      <c r="AT191" s="9">
        <v>464.57423260300101</v>
      </c>
      <c r="AU191" s="9">
        <v>1724.64795209514</v>
      </c>
      <c r="AV191" s="9">
        <v>52.278538850153403</v>
      </c>
      <c r="AW191" s="9">
        <v>668.61674364630699</v>
      </c>
      <c r="AX191" s="9">
        <v>460.44600282676601</v>
      </c>
      <c r="AY191" s="9">
        <v>53.3000183052024</v>
      </c>
      <c r="AZ191" s="9">
        <v>10</v>
      </c>
      <c r="BA191" s="9">
        <v>12.954714565616801</v>
      </c>
      <c r="BB191" s="9">
        <v>202.70862163604301</v>
      </c>
      <c r="BC191" s="9">
        <v>24.323483569322502</v>
      </c>
      <c r="BD191" s="9">
        <v>310.79837277698198</v>
      </c>
      <c r="BE191" s="9">
        <v>375.35841800754901</v>
      </c>
      <c r="BF191" s="9">
        <v>2028.91333861116</v>
      </c>
      <c r="BG191" s="9">
        <v>10</v>
      </c>
      <c r="BH191" s="9">
        <v>194.043428824199</v>
      </c>
      <c r="BI191" s="9">
        <v>762.84639926022498</v>
      </c>
      <c r="BJ191" s="9">
        <v>287.15230981091997</v>
      </c>
      <c r="BK191" s="9">
        <v>977.04624682706799</v>
      </c>
      <c r="BL191" s="9">
        <v>10</v>
      </c>
      <c r="BM191" s="9">
        <v>279.58936721600401</v>
      </c>
    </row>
    <row r="192" spans="1:65" x14ac:dyDescent="0.55000000000000004">
      <c r="A192">
        <v>97.6969958322873</v>
      </c>
      <c r="B192" s="9">
        <v>297243.76895716903</v>
      </c>
      <c r="C192" s="9">
        <v>91393.210814143298</v>
      </c>
      <c r="D192" s="9">
        <v>1153.49672413652</v>
      </c>
      <c r="E192" s="9">
        <v>10</v>
      </c>
      <c r="F192" s="9">
        <v>9705.9240158770899</v>
      </c>
      <c r="G192" s="9">
        <v>626.89325882403102</v>
      </c>
      <c r="H192" s="9">
        <v>135.101348440024</v>
      </c>
      <c r="I192" s="9">
        <v>493.519405608753</v>
      </c>
      <c r="J192" s="9">
        <v>1934.4605552145599</v>
      </c>
      <c r="K192" s="9">
        <v>629.67289002148698</v>
      </c>
      <c r="L192" s="9">
        <v>189.78993516135199</v>
      </c>
      <c r="M192" s="9">
        <v>759.87720454453904</v>
      </c>
      <c r="N192" s="9">
        <v>50.979821763071499</v>
      </c>
      <c r="O192" s="9">
        <v>204.40021654115699</v>
      </c>
      <c r="P192" s="9">
        <v>576.450967546225</v>
      </c>
      <c r="Q192" s="9">
        <v>182.36269950495901</v>
      </c>
      <c r="R192" s="9">
        <v>1801.9236174342</v>
      </c>
      <c r="S192" s="9">
        <v>160.46877521670999</v>
      </c>
      <c r="T192" s="9">
        <v>332.097136531366</v>
      </c>
      <c r="U192" s="9">
        <v>10.3282283930837</v>
      </c>
      <c r="V192" s="9">
        <v>10</v>
      </c>
      <c r="W192" s="9">
        <v>2032.0943343566801</v>
      </c>
      <c r="X192" s="9">
        <v>1149.54564018931</v>
      </c>
      <c r="Y192" s="9">
        <v>1314.7817361739401</v>
      </c>
      <c r="Z192" s="9">
        <v>177.474890039163</v>
      </c>
      <c r="AA192" s="9">
        <v>279.09454642814899</v>
      </c>
      <c r="AB192" s="9">
        <v>198.21044538425599</v>
      </c>
      <c r="AC192" s="9">
        <v>1702.85116797565</v>
      </c>
      <c r="AD192" s="9">
        <v>10</v>
      </c>
      <c r="AE192" s="9">
        <v>420.26967690410402</v>
      </c>
      <c r="AF192" s="9">
        <v>10</v>
      </c>
      <c r="AG192" s="9">
        <v>332.24137167795101</v>
      </c>
      <c r="AH192" s="9">
        <v>1555.7436202599999</v>
      </c>
      <c r="AI192" s="9">
        <v>321.48085754098798</v>
      </c>
      <c r="AJ192" s="9">
        <v>10</v>
      </c>
      <c r="AK192" s="9">
        <v>1593.8229556905201</v>
      </c>
      <c r="AL192" s="9">
        <v>10</v>
      </c>
      <c r="AM192" s="9">
        <v>2716.30507918891</v>
      </c>
      <c r="AN192" s="9">
        <v>235.24759562495399</v>
      </c>
      <c r="AO192" s="9">
        <v>1270.68740103951</v>
      </c>
      <c r="AP192" s="9">
        <v>170.17839648722801</v>
      </c>
      <c r="AQ192" s="9">
        <v>1399.962314758</v>
      </c>
      <c r="AR192" s="9">
        <v>1479.8120628303</v>
      </c>
      <c r="AS192" s="9">
        <v>830.12470635273598</v>
      </c>
      <c r="AT192" s="9">
        <v>464.57421947638102</v>
      </c>
      <c r="AU192" s="9">
        <v>1724.6479593809099</v>
      </c>
      <c r="AV192" s="9">
        <v>52.278541206687002</v>
      </c>
      <c r="AW192" s="9">
        <v>668.61667112752298</v>
      </c>
      <c r="AX192" s="9">
        <v>460.44601210148898</v>
      </c>
      <c r="AY192" s="9">
        <v>53.300007007520698</v>
      </c>
      <c r="AZ192" s="9">
        <v>10</v>
      </c>
      <c r="BA192" s="9">
        <v>12.954707882215899</v>
      </c>
      <c r="BB192" s="9">
        <v>202.70860688056499</v>
      </c>
      <c r="BC192" s="9">
        <v>24.323486676958399</v>
      </c>
      <c r="BD192" s="9">
        <v>310.79833960431603</v>
      </c>
      <c r="BE192" s="9">
        <v>375.35841266029797</v>
      </c>
      <c r="BF192" s="9">
        <v>2028.91345012793</v>
      </c>
      <c r="BG192" s="9">
        <v>10</v>
      </c>
      <c r="BH192" s="9">
        <v>194.04343089910401</v>
      </c>
      <c r="BI192" s="9">
        <v>762.84642879506805</v>
      </c>
      <c r="BJ192" s="9">
        <v>287.15235635692</v>
      </c>
      <c r="BK192" s="9">
        <v>977.04662620424597</v>
      </c>
      <c r="BL192" s="9">
        <v>10</v>
      </c>
      <c r="BM192" s="9">
        <v>279.589358854963</v>
      </c>
    </row>
    <row r="193" spans="1:65" x14ac:dyDescent="0.55000000000000004">
      <c r="A193">
        <v>97.6969958322873</v>
      </c>
      <c r="B193" s="9">
        <v>297243.76601439598</v>
      </c>
      <c r="C193" s="9">
        <v>91393.208621496902</v>
      </c>
      <c r="D193" s="9">
        <v>1153.49671450198</v>
      </c>
      <c r="E193" s="9">
        <v>10</v>
      </c>
      <c r="F193" s="9">
        <v>9705.9238167988206</v>
      </c>
      <c r="G193" s="9">
        <v>626.89327748895005</v>
      </c>
      <c r="H193" s="9">
        <v>135.10135416995499</v>
      </c>
      <c r="I193" s="9">
        <v>493.51938753413998</v>
      </c>
      <c r="J193" s="9">
        <v>1934.4607097114001</v>
      </c>
      <c r="K193" s="9">
        <v>629.67291883953499</v>
      </c>
      <c r="L193" s="9">
        <v>189.789933552593</v>
      </c>
      <c r="M193" s="9">
        <v>759.87714802993901</v>
      </c>
      <c r="N193" s="9">
        <v>50.979824429527497</v>
      </c>
      <c r="O193" s="9">
        <v>204.40025004874099</v>
      </c>
      <c r="P193" s="9">
        <v>576.45097859988198</v>
      </c>
      <c r="Q193" s="9">
        <v>182.36261738742101</v>
      </c>
      <c r="R193" s="9">
        <v>1801.9235924802999</v>
      </c>
      <c r="S193" s="9">
        <v>160.46877623888301</v>
      </c>
      <c r="T193" s="9">
        <v>388.92772032107399</v>
      </c>
      <c r="U193" s="9">
        <v>181.622377049308</v>
      </c>
      <c r="V193" s="9">
        <v>10</v>
      </c>
      <c r="W193" s="9">
        <v>2032.0943942680501</v>
      </c>
      <c r="X193" s="9">
        <v>1352.4573640390699</v>
      </c>
      <c r="Y193" s="9">
        <v>1111.8690610076001</v>
      </c>
      <c r="Z193" s="9">
        <v>177.47489222616201</v>
      </c>
      <c r="AA193" s="9">
        <v>19.3513017361959</v>
      </c>
      <c r="AB193" s="9">
        <v>640.09856113684702</v>
      </c>
      <c r="AC193" s="9">
        <v>1702.8519947776199</v>
      </c>
      <c r="AD193" s="9">
        <v>10</v>
      </c>
      <c r="AE193" s="9">
        <v>10</v>
      </c>
      <c r="AF193" s="9">
        <v>10</v>
      </c>
      <c r="AG193" s="9">
        <v>332.24130696461998</v>
      </c>
      <c r="AH193" s="9">
        <v>1555.74376818625</v>
      </c>
      <c r="AI193" s="9">
        <v>321.48085969282602</v>
      </c>
      <c r="AJ193" s="9">
        <v>10</v>
      </c>
      <c r="AK193" s="9">
        <v>1593.82290621624</v>
      </c>
      <c r="AL193" s="9">
        <v>10</v>
      </c>
      <c r="AM193" s="9">
        <v>2716.30509262757</v>
      </c>
      <c r="AN193" s="9">
        <v>235.24764865780401</v>
      </c>
      <c r="AO193" s="9">
        <v>1270.6873614316601</v>
      </c>
      <c r="AP193" s="9">
        <v>170.178382099847</v>
      </c>
      <c r="AQ193" s="9">
        <v>1399.96244977438</v>
      </c>
      <c r="AR193" s="9">
        <v>1479.8120980778499</v>
      </c>
      <c r="AS193" s="9">
        <v>830.12469144318504</v>
      </c>
      <c r="AT193" s="9">
        <v>464.57417150629999</v>
      </c>
      <c r="AU193" s="9">
        <v>1724.64800768041</v>
      </c>
      <c r="AV193" s="9">
        <v>52.2785605251117</v>
      </c>
      <c r="AW193" s="9">
        <v>668.61668764184799</v>
      </c>
      <c r="AX193" s="9">
        <v>460.44600311018098</v>
      </c>
      <c r="AY193" s="9">
        <v>53.300012282068401</v>
      </c>
      <c r="AZ193" s="9">
        <v>10</v>
      </c>
      <c r="BA193" s="9">
        <v>12.9547056424852</v>
      </c>
      <c r="BB193" s="9">
        <v>202.708610966668</v>
      </c>
      <c r="BC193" s="9">
        <v>24.323487865969799</v>
      </c>
      <c r="BD193" s="9">
        <v>310.79831686893601</v>
      </c>
      <c r="BE193" s="9">
        <v>375.358437741665</v>
      </c>
      <c r="BF193" s="9">
        <v>2028.91335374137</v>
      </c>
      <c r="BG193" s="9">
        <v>10</v>
      </c>
      <c r="BH193" s="9">
        <v>194.043459947804</v>
      </c>
      <c r="BI193" s="9">
        <v>762.84642369911796</v>
      </c>
      <c r="BJ193" s="9">
        <v>287.15231966779498</v>
      </c>
      <c r="BK193" s="9">
        <v>977.04642776390097</v>
      </c>
      <c r="BL193" s="9">
        <v>10</v>
      </c>
      <c r="BM193" s="9">
        <v>279.58934075744202</v>
      </c>
    </row>
    <row r="194" spans="1:65" x14ac:dyDescent="0.55000000000000004">
      <c r="A194">
        <v>97.6969958322873</v>
      </c>
      <c r="B194" s="9">
        <v>297243.76269214699</v>
      </c>
      <c r="C194" s="9">
        <v>91393.209311738494</v>
      </c>
      <c r="D194" s="9">
        <v>1153.4967175689401</v>
      </c>
      <c r="E194" s="9">
        <v>10</v>
      </c>
      <c r="F194" s="9">
        <v>9705.9240698033009</v>
      </c>
      <c r="G194" s="9">
        <v>626.89326291757504</v>
      </c>
      <c r="H194" s="9">
        <v>135.10137014483101</v>
      </c>
      <c r="I194" s="9">
        <v>493.51941666744602</v>
      </c>
      <c r="J194" s="9">
        <v>1934.46057689848</v>
      </c>
      <c r="K194" s="9">
        <v>629.67282413288297</v>
      </c>
      <c r="L194" s="9">
        <v>189.78993545061601</v>
      </c>
      <c r="M194" s="9">
        <v>759.87710766789496</v>
      </c>
      <c r="N194" s="9">
        <v>50.979816287529196</v>
      </c>
      <c r="O194" s="9">
        <v>204.40026906668999</v>
      </c>
      <c r="P194" s="9">
        <v>576.45094178120701</v>
      </c>
      <c r="Q194" s="9">
        <v>182.36273676272299</v>
      </c>
      <c r="R194" s="9">
        <v>1801.9236248475099</v>
      </c>
      <c r="S194" s="9">
        <v>160.46878838318901</v>
      </c>
      <c r="T194" s="9">
        <v>437.70935314845502</v>
      </c>
      <c r="U194" s="9">
        <v>33.168834627055197</v>
      </c>
      <c r="V194" s="9">
        <v>10</v>
      </c>
      <c r="W194" s="9">
        <v>2032.0943921410701</v>
      </c>
      <c r="X194" s="9">
        <v>573.90468844041698</v>
      </c>
      <c r="Y194" s="9">
        <v>1890.42132942072</v>
      </c>
      <c r="Z194" s="9">
        <v>177.474899707589</v>
      </c>
      <c r="AA194" s="9">
        <v>10</v>
      </c>
      <c r="AB194" s="9">
        <v>10</v>
      </c>
      <c r="AC194" s="9">
        <v>1702.85242148611</v>
      </c>
      <c r="AD194" s="9">
        <v>749.12182199236497</v>
      </c>
      <c r="AE194" s="9">
        <v>10</v>
      </c>
      <c r="AF194" s="9">
        <v>10</v>
      </c>
      <c r="AG194" s="9">
        <v>332.24143235181401</v>
      </c>
      <c r="AH194" s="9">
        <v>1555.7437941529299</v>
      </c>
      <c r="AI194" s="9">
        <v>321.48084606613298</v>
      </c>
      <c r="AJ194" s="9">
        <v>10</v>
      </c>
      <c r="AK194" s="9">
        <v>1593.8228895674899</v>
      </c>
      <c r="AL194" s="9">
        <v>10</v>
      </c>
      <c r="AM194" s="9">
        <v>2716.3051820570099</v>
      </c>
      <c r="AN194" s="9">
        <v>235.247666718967</v>
      </c>
      <c r="AO194" s="9">
        <v>1270.68728277687</v>
      </c>
      <c r="AP194" s="9">
        <v>170.1783819298</v>
      </c>
      <c r="AQ194" s="9">
        <v>1399.9623673553799</v>
      </c>
      <c r="AR194" s="9">
        <v>1479.81207618084</v>
      </c>
      <c r="AS194" s="9">
        <v>830.12464269075997</v>
      </c>
      <c r="AT194" s="9">
        <v>464.57418012860802</v>
      </c>
      <c r="AU194" s="9">
        <v>1724.6478134684</v>
      </c>
      <c r="AV194" s="9">
        <v>52.278580562100103</v>
      </c>
      <c r="AW194" s="9">
        <v>668.61663449262096</v>
      </c>
      <c r="AX194" s="9">
        <v>460.44600238274501</v>
      </c>
      <c r="AY194" s="9">
        <v>53.3000170765661</v>
      </c>
      <c r="AZ194" s="9">
        <v>10</v>
      </c>
      <c r="BA194" s="9">
        <v>12.954699813579399</v>
      </c>
      <c r="BB194" s="9">
        <v>202.70860463983499</v>
      </c>
      <c r="BC194" s="9">
        <v>24.323490445377701</v>
      </c>
      <c r="BD194" s="9">
        <v>310.79844876096303</v>
      </c>
      <c r="BE194" s="9">
        <v>375.35842330242599</v>
      </c>
      <c r="BF194" s="9">
        <v>2028.91339013487</v>
      </c>
      <c r="BG194" s="9">
        <v>10</v>
      </c>
      <c r="BH194" s="9">
        <v>194.043464073911</v>
      </c>
      <c r="BI194" s="9">
        <v>762.84638132970201</v>
      </c>
      <c r="BJ194" s="9">
        <v>287.15234081688902</v>
      </c>
      <c r="BK194" s="9">
        <v>977.04652909791503</v>
      </c>
      <c r="BL194" s="9">
        <v>10</v>
      </c>
      <c r="BM194" s="9">
        <v>279.58935573985502</v>
      </c>
    </row>
    <row r="195" spans="1:65" x14ac:dyDescent="0.55000000000000004">
      <c r="A195">
        <v>97.696995832287399</v>
      </c>
      <c r="B195" s="9">
        <v>297243.76562604</v>
      </c>
      <c r="C195" s="9">
        <v>91393.206494649407</v>
      </c>
      <c r="D195" s="9">
        <v>1153.4967266471299</v>
      </c>
      <c r="E195" s="9">
        <v>10</v>
      </c>
      <c r="F195" s="9">
        <v>9705.92355404913</v>
      </c>
      <c r="G195" s="9">
        <v>626.89331159494895</v>
      </c>
      <c r="H195" s="9">
        <v>135.10135550214201</v>
      </c>
      <c r="I195" s="9">
        <v>493.51940384511198</v>
      </c>
      <c r="J195" s="9">
        <v>1934.4606057503299</v>
      </c>
      <c r="K195" s="9">
        <v>629.67290748393305</v>
      </c>
      <c r="L195" s="9">
        <v>189.78993039417301</v>
      </c>
      <c r="M195" s="9">
        <v>759.87711101276204</v>
      </c>
      <c r="N195" s="9">
        <v>50.979818312444898</v>
      </c>
      <c r="O195" s="9">
        <v>204.40023425998601</v>
      </c>
      <c r="P195" s="9">
        <v>576.45096915384102</v>
      </c>
      <c r="Q195" s="9">
        <v>182.362842739238</v>
      </c>
      <c r="R195" s="9">
        <v>1801.9236408926299</v>
      </c>
      <c r="S195" s="9">
        <v>160.468769546201</v>
      </c>
      <c r="T195" s="9">
        <v>972.76554038718996</v>
      </c>
      <c r="U195" s="9">
        <v>100.86769527818301</v>
      </c>
      <c r="V195" s="9">
        <v>10</v>
      </c>
      <c r="W195" s="9">
        <v>2032.0943404273701</v>
      </c>
      <c r="X195" s="9">
        <v>641.60335454245501</v>
      </c>
      <c r="Y195" s="9">
        <v>1822.7224095290101</v>
      </c>
      <c r="Z195" s="9">
        <v>177.47489778945501</v>
      </c>
      <c r="AA195" s="9">
        <v>146.366800063098</v>
      </c>
      <c r="AB195" s="9">
        <v>10</v>
      </c>
      <c r="AC195" s="9">
        <v>1702.8522803160299</v>
      </c>
      <c r="AD195" s="9">
        <v>10</v>
      </c>
      <c r="AE195" s="9">
        <v>10</v>
      </c>
      <c r="AF195" s="9">
        <v>10</v>
      </c>
      <c r="AG195" s="9">
        <v>332.24144438341</v>
      </c>
      <c r="AH195" s="9">
        <v>1555.7438343502099</v>
      </c>
      <c r="AI195" s="9">
        <v>321.48085649328198</v>
      </c>
      <c r="AJ195" s="9">
        <v>10</v>
      </c>
      <c r="AK195" s="9">
        <v>1593.82289229196</v>
      </c>
      <c r="AL195" s="9">
        <v>10</v>
      </c>
      <c r="AM195" s="9">
        <v>2716.3052110163799</v>
      </c>
      <c r="AN195" s="9">
        <v>235.24762378996601</v>
      </c>
      <c r="AO195" s="9">
        <v>1270.6873484447301</v>
      </c>
      <c r="AP195" s="9">
        <v>170.17841522953699</v>
      </c>
      <c r="AQ195" s="9">
        <v>1399.96260069919</v>
      </c>
      <c r="AR195" s="9">
        <v>1479.8122953709101</v>
      </c>
      <c r="AS195" s="9">
        <v>830.124686892809</v>
      </c>
      <c r="AT195" s="9">
        <v>464.57419606776801</v>
      </c>
      <c r="AU195" s="9">
        <v>1724.6480101470599</v>
      </c>
      <c r="AV195" s="9">
        <v>52.278547539256699</v>
      </c>
      <c r="AW195" s="9">
        <v>668.61674373750498</v>
      </c>
      <c r="AX195" s="9">
        <v>460.44598163832399</v>
      </c>
      <c r="AY195" s="9">
        <v>53.300008433327598</v>
      </c>
      <c r="AZ195" s="9">
        <v>10</v>
      </c>
      <c r="BA195" s="9">
        <v>12.9547098854468</v>
      </c>
      <c r="BB195" s="9">
        <v>202.708601068717</v>
      </c>
      <c r="BC195" s="9">
        <v>24.323482261577801</v>
      </c>
      <c r="BD195" s="9">
        <v>310.79841283560501</v>
      </c>
      <c r="BE195" s="9">
        <v>375.35845120849598</v>
      </c>
      <c r="BF195" s="9">
        <v>2028.91342379158</v>
      </c>
      <c r="BG195" s="9">
        <v>10</v>
      </c>
      <c r="BH195" s="9">
        <v>194.04343973330199</v>
      </c>
      <c r="BI195" s="9">
        <v>762.84636424910298</v>
      </c>
      <c r="BJ195" s="9">
        <v>287.15234200761103</v>
      </c>
      <c r="BK195" s="9">
        <v>977.04646855390001</v>
      </c>
      <c r="BL195" s="9">
        <v>10</v>
      </c>
      <c r="BM195" s="9">
        <v>279.58934962335297</v>
      </c>
    </row>
    <row r="196" spans="1:65" x14ac:dyDescent="0.55000000000000004">
      <c r="A196">
        <v>97.696995832287399</v>
      </c>
      <c r="B196" s="9">
        <v>297243.76353251602</v>
      </c>
      <c r="C196" s="9">
        <v>91393.208998882095</v>
      </c>
      <c r="D196" s="9">
        <v>1153.4967379305299</v>
      </c>
      <c r="E196" s="9">
        <v>10</v>
      </c>
      <c r="F196" s="9">
        <v>9705.9236896106995</v>
      </c>
      <c r="G196" s="9">
        <v>626.89332614505304</v>
      </c>
      <c r="H196" s="9">
        <v>135.10133149167601</v>
      </c>
      <c r="I196" s="9">
        <v>493.51943515422101</v>
      </c>
      <c r="J196" s="9">
        <v>1934.460624331</v>
      </c>
      <c r="K196" s="9">
        <v>629.67291395208599</v>
      </c>
      <c r="L196" s="9">
        <v>189.78993853199</v>
      </c>
      <c r="M196" s="9">
        <v>759.87723824966804</v>
      </c>
      <c r="N196" s="9">
        <v>50.979808864722401</v>
      </c>
      <c r="O196" s="9">
        <v>204.40020883159301</v>
      </c>
      <c r="P196" s="9">
        <v>576.450996778996</v>
      </c>
      <c r="Q196" s="9">
        <v>182.36283500453601</v>
      </c>
      <c r="R196" s="9">
        <v>1801.92369911485</v>
      </c>
      <c r="S196" s="9">
        <v>160.46875680440101</v>
      </c>
      <c r="T196" s="9">
        <v>1198.5489051744501</v>
      </c>
      <c r="U196" s="9">
        <v>11.451094078479599</v>
      </c>
      <c r="V196" s="9">
        <v>10</v>
      </c>
      <c r="W196" s="9">
        <v>2032.09431548303</v>
      </c>
      <c r="X196" s="9">
        <v>552.18724016513102</v>
      </c>
      <c r="Y196" s="9">
        <v>1912.13879213527</v>
      </c>
      <c r="Z196" s="9">
        <v>177.47488306308699</v>
      </c>
      <c r="AA196" s="9">
        <v>10</v>
      </c>
      <c r="AB196" s="9">
        <v>10</v>
      </c>
      <c r="AC196" s="9">
        <v>1702.85178945498</v>
      </c>
      <c r="AD196" s="9">
        <v>10</v>
      </c>
      <c r="AE196" s="9">
        <v>10</v>
      </c>
      <c r="AF196" s="9">
        <v>10</v>
      </c>
      <c r="AG196" s="9">
        <v>332.24145690332898</v>
      </c>
      <c r="AH196" s="9">
        <v>1555.7436050497599</v>
      </c>
      <c r="AI196" s="9">
        <v>321.48086581701199</v>
      </c>
      <c r="AJ196" s="9">
        <v>10</v>
      </c>
      <c r="AK196" s="9">
        <v>1593.82299076353</v>
      </c>
      <c r="AL196" s="9">
        <v>10</v>
      </c>
      <c r="AM196" s="9">
        <v>2716.3051436614701</v>
      </c>
      <c r="AN196" s="9">
        <v>235.24757283645999</v>
      </c>
      <c r="AO196" s="9">
        <v>1270.68738732519</v>
      </c>
      <c r="AP196" s="9">
        <v>170.17839919599001</v>
      </c>
      <c r="AQ196" s="9">
        <v>1399.96244001071</v>
      </c>
      <c r="AR196" s="9">
        <v>1479.81218744833</v>
      </c>
      <c r="AS196" s="9">
        <v>830.12471114404696</v>
      </c>
      <c r="AT196" s="9">
        <v>464.57427512194801</v>
      </c>
      <c r="AU196" s="9">
        <v>1724.64790483196</v>
      </c>
      <c r="AV196" s="9">
        <v>52.278558506682998</v>
      </c>
      <c r="AW196" s="9">
        <v>668.61663634387503</v>
      </c>
      <c r="AX196" s="9">
        <v>460.44601576341802</v>
      </c>
      <c r="AY196" s="9">
        <v>53.300005613354003</v>
      </c>
      <c r="AZ196" s="9">
        <v>10</v>
      </c>
      <c r="BA196" s="9">
        <v>12.954707291074801</v>
      </c>
      <c r="BB196" s="9">
        <v>202.70861150560199</v>
      </c>
      <c r="BC196" s="9">
        <v>24.323488617024299</v>
      </c>
      <c r="BD196" s="9">
        <v>310.79837725678101</v>
      </c>
      <c r="BE196" s="9">
        <v>375.35844522871201</v>
      </c>
      <c r="BF196" s="9">
        <v>2028.9133636574099</v>
      </c>
      <c r="BG196" s="9">
        <v>10</v>
      </c>
      <c r="BH196" s="9">
        <v>194.04342867598999</v>
      </c>
      <c r="BI196" s="9">
        <v>762.84644060332596</v>
      </c>
      <c r="BJ196" s="9">
        <v>287.15237366976697</v>
      </c>
      <c r="BK196" s="9">
        <v>977.04672872761205</v>
      </c>
      <c r="BL196" s="9">
        <v>10</v>
      </c>
      <c r="BM196" s="9">
        <v>279.58933703159403</v>
      </c>
    </row>
    <row r="197" spans="1:65" x14ac:dyDescent="0.55000000000000004">
      <c r="A197">
        <v>97.696995832287499</v>
      </c>
      <c r="B197" s="9">
        <v>297243.76052076399</v>
      </c>
      <c r="C197" s="9">
        <v>91393.208638396405</v>
      </c>
      <c r="D197" s="9">
        <v>1153.49674322289</v>
      </c>
      <c r="E197" s="9">
        <v>10</v>
      </c>
      <c r="F197" s="9">
        <v>9705.9239555982804</v>
      </c>
      <c r="G197" s="9">
        <v>626.89330326852405</v>
      </c>
      <c r="H197" s="9">
        <v>135.10136701573899</v>
      </c>
      <c r="I197" s="9">
        <v>493.51942393642003</v>
      </c>
      <c r="J197" s="9">
        <v>1934.46062010177</v>
      </c>
      <c r="K197" s="9">
        <v>629.67289440512104</v>
      </c>
      <c r="L197" s="9">
        <v>189.78993599867101</v>
      </c>
      <c r="M197" s="9">
        <v>759.87713069888002</v>
      </c>
      <c r="N197" s="9">
        <v>50.979809900738999</v>
      </c>
      <c r="O197" s="9">
        <v>204.40027610961499</v>
      </c>
      <c r="P197" s="9">
        <v>576.45094877202098</v>
      </c>
      <c r="Q197" s="9">
        <v>182.36264279574701</v>
      </c>
      <c r="R197" s="9">
        <v>1801.9236230403701</v>
      </c>
      <c r="S197" s="9">
        <v>160.468787914411</v>
      </c>
      <c r="T197" s="9">
        <v>1199.6142221661401</v>
      </c>
      <c r="U197" s="9">
        <v>10.3858187306103</v>
      </c>
      <c r="V197" s="9">
        <v>10</v>
      </c>
      <c r="W197" s="9">
        <v>2032.0943126731199</v>
      </c>
      <c r="X197" s="9">
        <v>551.12189959698605</v>
      </c>
      <c r="Y197" s="9">
        <v>1913.2043884402001</v>
      </c>
      <c r="Z197" s="9">
        <v>177.47487752226701</v>
      </c>
      <c r="AA197" s="9">
        <v>10</v>
      </c>
      <c r="AB197" s="9">
        <v>10</v>
      </c>
      <c r="AC197" s="9">
        <v>1702.8522677435101</v>
      </c>
      <c r="AD197" s="9">
        <v>10</v>
      </c>
      <c r="AE197" s="9">
        <v>10</v>
      </c>
      <c r="AF197" s="9">
        <v>10</v>
      </c>
      <c r="AG197" s="9">
        <v>332.241227970522</v>
      </c>
      <c r="AH197" s="9">
        <v>1555.74397459031</v>
      </c>
      <c r="AI197" s="9">
        <v>321.48084372454201</v>
      </c>
      <c r="AJ197" s="9">
        <v>10</v>
      </c>
      <c r="AK197" s="9">
        <v>1593.82294439152</v>
      </c>
      <c r="AL197" s="9">
        <v>10</v>
      </c>
      <c r="AM197" s="9">
        <v>2716.3052004705501</v>
      </c>
      <c r="AN197" s="9">
        <v>235.247703331944</v>
      </c>
      <c r="AO197" s="9">
        <v>1270.68733332957</v>
      </c>
      <c r="AP197" s="9">
        <v>170.17840344978401</v>
      </c>
      <c r="AQ197" s="9">
        <v>1399.96240119357</v>
      </c>
      <c r="AR197" s="9">
        <v>1479.8121780746601</v>
      </c>
      <c r="AS197" s="9">
        <v>830.12466508354203</v>
      </c>
      <c r="AT197" s="9">
        <v>464.57416922322301</v>
      </c>
      <c r="AU197" s="9">
        <v>1724.6479988235201</v>
      </c>
      <c r="AV197" s="9">
        <v>52.278564478511598</v>
      </c>
      <c r="AW197" s="9">
        <v>668.61668580393405</v>
      </c>
      <c r="AX197" s="9">
        <v>460.446010736115</v>
      </c>
      <c r="AY197" s="9">
        <v>53.299999660619299</v>
      </c>
      <c r="AZ197" s="9">
        <v>10</v>
      </c>
      <c r="BA197" s="9">
        <v>12.9547082312104</v>
      </c>
      <c r="BB197" s="9">
        <v>202.7085996303</v>
      </c>
      <c r="BC197" s="9">
        <v>24.323488842270301</v>
      </c>
      <c r="BD197" s="9">
        <v>310.79840696570301</v>
      </c>
      <c r="BE197" s="9">
        <v>375.35845428397897</v>
      </c>
      <c r="BF197" s="9">
        <v>2028.9134532534599</v>
      </c>
      <c r="BG197" s="9">
        <v>10</v>
      </c>
      <c r="BH197" s="9">
        <v>194.043493096617</v>
      </c>
      <c r="BI197" s="9">
        <v>762.84636577150195</v>
      </c>
      <c r="BJ197" s="9">
        <v>287.15232037583797</v>
      </c>
      <c r="BK197" s="9">
        <v>977.04643050508002</v>
      </c>
      <c r="BL197" s="9">
        <v>10</v>
      </c>
      <c r="BM197" s="9">
        <v>279.58935335077803</v>
      </c>
    </row>
    <row r="198" spans="1:65" x14ac:dyDescent="0.55000000000000004">
      <c r="A198">
        <v>97.696995832287499</v>
      </c>
      <c r="B198" s="9">
        <v>297243.76736511302</v>
      </c>
      <c r="C198" s="9">
        <v>91393.211190372094</v>
      </c>
      <c r="D198" s="9">
        <v>1153.4967081054299</v>
      </c>
      <c r="E198" s="9">
        <v>10</v>
      </c>
      <c r="F198" s="9">
        <v>9705.9242838991795</v>
      </c>
      <c r="G198" s="9">
        <v>626.893292717142</v>
      </c>
      <c r="H198" s="9">
        <v>135.10134506288799</v>
      </c>
      <c r="I198" s="9">
        <v>493.51944253114601</v>
      </c>
      <c r="J198" s="9">
        <v>1934.46048071359</v>
      </c>
      <c r="K198" s="9">
        <v>629.67288297598498</v>
      </c>
      <c r="L198" s="9">
        <v>189.78994881573701</v>
      </c>
      <c r="M198" s="9">
        <v>759.87710270690104</v>
      </c>
      <c r="N198" s="9">
        <v>50.9798136676851</v>
      </c>
      <c r="O198" s="9">
        <v>204.40022610682701</v>
      </c>
      <c r="P198" s="9">
        <v>576.45094997937701</v>
      </c>
      <c r="Q198" s="9">
        <v>182.362865029652</v>
      </c>
      <c r="R198" s="9">
        <v>1801.92359435819</v>
      </c>
      <c r="S198" s="9">
        <v>160.468768785349</v>
      </c>
      <c r="T198" s="9">
        <v>1060.5041637162201</v>
      </c>
      <c r="U198" s="9">
        <v>10.0000465656631</v>
      </c>
      <c r="V198" s="9">
        <v>10</v>
      </c>
      <c r="W198" s="9">
        <v>2032.09430977437</v>
      </c>
      <c r="X198" s="9">
        <v>643.55571909069204</v>
      </c>
      <c r="Y198" s="9">
        <v>1820.77055962238</v>
      </c>
      <c r="Z198" s="9">
        <v>177.47487850488599</v>
      </c>
      <c r="AA198" s="9">
        <v>10</v>
      </c>
      <c r="AB198" s="9">
        <v>73.204305626385803</v>
      </c>
      <c r="AC198" s="9">
        <v>1702.8519888047001</v>
      </c>
      <c r="AD198" s="9">
        <v>56.676311229603797</v>
      </c>
      <c r="AE198" s="9">
        <v>39.615200703440799</v>
      </c>
      <c r="AF198" s="9">
        <v>10</v>
      </c>
      <c r="AG198" s="9">
        <v>332.241277834443</v>
      </c>
      <c r="AH198" s="9">
        <v>1555.7436599639</v>
      </c>
      <c r="AI198" s="9">
        <v>321.48086802809303</v>
      </c>
      <c r="AJ198" s="9">
        <v>10</v>
      </c>
      <c r="AK198" s="9">
        <v>1593.82295351783</v>
      </c>
      <c r="AL198" s="9">
        <v>10</v>
      </c>
      <c r="AM198" s="9">
        <v>2716.3050634175202</v>
      </c>
      <c r="AN198" s="9">
        <v>235.24759731279499</v>
      </c>
      <c r="AO198" s="9">
        <v>1270.6872933038701</v>
      </c>
      <c r="AP198" s="9">
        <v>170.17841693296401</v>
      </c>
      <c r="AQ198" s="9">
        <v>1399.96239056843</v>
      </c>
      <c r="AR198" s="9">
        <v>1479.8120760591901</v>
      </c>
      <c r="AS198" s="9">
        <v>830.12467950273401</v>
      </c>
      <c r="AT198" s="9">
        <v>464.57427547506802</v>
      </c>
      <c r="AU198" s="9">
        <v>1724.6479810513399</v>
      </c>
      <c r="AV198" s="9">
        <v>52.278553410883198</v>
      </c>
      <c r="AW198" s="9">
        <v>668.61664562124304</v>
      </c>
      <c r="AX198" s="9">
        <v>460.446026929852</v>
      </c>
      <c r="AY198" s="9">
        <v>53.299996509919801</v>
      </c>
      <c r="AZ198" s="9">
        <v>10</v>
      </c>
      <c r="BA198" s="9">
        <v>12.9547070095281</v>
      </c>
      <c r="BB198" s="9">
        <v>202.708610268076</v>
      </c>
      <c r="BC198" s="9">
        <v>24.323484347164399</v>
      </c>
      <c r="BD198" s="9">
        <v>310.79845305330298</v>
      </c>
      <c r="BE198" s="9">
        <v>375.35842954984997</v>
      </c>
      <c r="BF198" s="9">
        <v>2028.9134172045401</v>
      </c>
      <c r="BG198" s="9">
        <v>10</v>
      </c>
      <c r="BH198" s="9">
        <v>194.04346245709201</v>
      </c>
      <c r="BI198" s="9">
        <v>762.84636328051795</v>
      </c>
      <c r="BJ198" s="9">
        <v>287.15238381397899</v>
      </c>
      <c r="BK198" s="9">
        <v>977.04675231520503</v>
      </c>
      <c r="BL198" s="9">
        <v>10</v>
      </c>
      <c r="BM198" s="9">
        <v>279.58936608116198</v>
      </c>
    </row>
    <row r="199" spans="1:65" x14ac:dyDescent="0.55000000000000004">
      <c r="A199">
        <v>97.696995832287897</v>
      </c>
      <c r="B199" s="9">
        <v>297243.766777677</v>
      </c>
      <c r="C199" s="9">
        <v>91393.209554961402</v>
      </c>
      <c r="D199" s="9">
        <v>1153.4967063529</v>
      </c>
      <c r="E199" s="9">
        <v>10.0000009192515</v>
      </c>
      <c r="F199" s="9">
        <v>9705.9240202314304</v>
      </c>
      <c r="G199" s="9">
        <v>626.89323514052603</v>
      </c>
      <c r="H199" s="9">
        <v>135.10134655794599</v>
      </c>
      <c r="I199" s="9">
        <v>493.51940574126297</v>
      </c>
      <c r="J199" s="9">
        <v>1934.4606361020601</v>
      </c>
      <c r="K199" s="9">
        <v>629.67283861081501</v>
      </c>
      <c r="L199" s="9">
        <v>189.78993645468699</v>
      </c>
      <c r="M199" s="9">
        <v>759.87709402762005</v>
      </c>
      <c r="N199" s="9">
        <v>50.979812403673897</v>
      </c>
      <c r="O199" s="9">
        <v>204.400187885283</v>
      </c>
      <c r="P199" s="9">
        <v>576.45092064933704</v>
      </c>
      <c r="Q199" s="9">
        <v>182.36275158738999</v>
      </c>
      <c r="R199" s="9">
        <v>1801.92353880985</v>
      </c>
      <c r="S199" s="9">
        <v>160.46874491872401</v>
      </c>
      <c r="T199" s="9">
        <v>411.02923682959198</v>
      </c>
      <c r="U199" s="9">
        <v>10.034365590057</v>
      </c>
      <c r="V199" s="9">
        <v>10</v>
      </c>
      <c r="W199" s="9">
        <v>2032.0943333326099</v>
      </c>
      <c r="X199" s="9">
        <v>1339.7067030917101</v>
      </c>
      <c r="Y199" s="9">
        <v>1124.6193221165199</v>
      </c>
      <c r="Z199" s="9">
        <v>177.47490669835199</v>
      </c>
      <c r="AA199" s="9">
        <v>10</v>
      </c>
      <c r="AB199" s="9">
        <v>798.93639914078301</v>
      </c>
      <c r="AC199" s="9">
        <v>1702.8524792120099</v>
      </c>
      <c r="AD199" s="9">
        <v>10</v>
      </c>
      <c r="AE199" s="9">
        <v>10</v>
      </c>
      <c r="AF199" s="9">
        <v>10</v>
      </c>
      <c r="AG199" s="9">
        <v>332.24108002602202</v>
      </c>
      <c r="AH199" s="9">
        <v>1555.7439121370801</v>
      </c>
      <c r="AI199" s="9">
        <v>321.480842276484</v>
      </c>
      <c r="AJ199" s="9">
        <v>10</v>
      </c>
      <c r="AK199" s="9">
        <v>1593.82282624051</v>
      </c>
      <c r="AL199" s="9">
        <v>10</v>
      </c>
      <c r="AM199" s="9">
        <v>2716.3050419035499</v>
      </c>
      <c r="AN199" s="9">
        <v>235.24758968033501</v>
      </c>
      <c r="AO199" s="9">
        <v>1270.68723554195</v>
      </c>
      <c r="AP199" s="9">
        <v>170.178382849359</v>
      </c>
      <c r="AQ199" s="9">
        <v>1399.9625102498801</v>
      </c>
      <c r="AR199" s="9">
        <v>1479.81215068906</v>
      </c>
      <c r="AS199" s="9">
        <v>830.12461384086203</v>
      </c>
      <c r="AT199" s="9">
        <v>464.57412218293598</v>
      </c>
      <c r="AU199" s="9">
        <v>1724.6479099139401</v>
      </c>
      <c r="AV199" s="9">
        <v>52.278573421638498</v>
      </c>
      <c r="AW199" s="9">
        <v>668.616663575036</v>
      </c>
      <c r="AX199" s="9">
        <v>460.445994770038</v>
      </c>
      <c r="AY199" s="9">
        <v>53.300014276275398</v>
      </c>
      <c r="AZ199" s="9">
        <v>10</v>
      </c>
      <c r="BA199" s="9">
        <v>12.954710290679801</v>
      </c>
      <c r="BB199" s="9">
        <v>202.70860605386301</v>
      </c>
      <c r="BC199" s="9">
        <v>24.323484645751901</v>
      </c>
      <c r="BD199" s="9">
        <v>310.79848997691403</v>
      </c>
      <c r="BE199" s="9">
        <v>375.35840992982003</v>
      </c>
      <c r="BF199" s="9">
        <v>2028.9133515077399</v>
      </c>
      <c r="BG199" s="9">
        <v>10</v>
      </c>
      <c r="BH199" s="9">
        <v>194.04341039974099</v>
      </c>
      <c r="BI199" s="9">
        <v>762.84631364597203</v>
      </c>
      <c r="BJ199" s="9">
        <v>287.15230859010802</v>
      </c>
      <c r="BK199" s="9">
        <v>977.04642984073803</v>
      </c>
      <c r="BL199" s="9">
        <v>10</v>
      </c>
      <c r="BM199" s="9">
        <v>279.58932850984303</v>
      </c>
    </row>
    <row r="200" spans="1:65" x14ac:dyDescent="0.55000000000000004">
      <c r="A200">
        <v>98.241640612723899</v>
      </c>
      <c r="B200" s="9">
        <v>297216.90684812999</v>
      </c>
      <c r="C200" s="9">
        <v>91340.587880022096</v>
      </c>
      <c r="D200" s="9">
        <v>1153.50396435013</v>
      </c>
      <c r="E200" s="9">
        <v>10</v>
      </c>
      <c r="F200" s="9">
        <v>9703.9368677298498</v>
      </c>
      <c r="G200" s="9">
        <v>664.49165417205597</v>
      </c>
      <c r="H200" s="9">
        <v>142.52379927270201</v>
      </c>
      <c r="I200" s="9">
        <v>500.03321150407697</v>
      </c>
      <c r="J200" s="9">
        <v>1960.2064141021101</v>
      </c>
      <c r="K200" s="9">
        <v>852.17332666029802</v>
      </c>
      <c r="L200" s="9">
        <v>185.30794126565499</v>
      </c>
      <c r="M200" s="9">
        <v>27.6285221071624</v>
      </c>
      <c r="N200" s="9">
        <v>52.282725860743902</v>
      </c>
      <c r="O200" s="9">
        <v>249.24004122492701</v>
      </c>
      <c r="P200" s="9">
        <v>556.15034138538203</v>
      </c>
      <c r="Q200" s="9">
        <v>295.22370701243398</v>
      </c>
      <c r="R200" s="9">
        <v>1738.2193853226099</v>
      </c>
      <c r="S200" s="9">
        <v>172.45682585274599</v>
      </c>
      <c r="T200" s="9">
        <v>1199.9999433492701</v>
      </c>
      <c r="U200" s="9">
        <v>10.0000354771977</v>
      </c>
      <c r="V200" s="9">
        <v>10</v>
      </c>
      <c r="W200" s="9">
        <v>2032.1352462479299</v>
      </c>
      <c r="X200" s="9">
        <v>482.50876064717397</v>
      </c>
      <c r="Y200" s="9">
        <v>1901.9992055630601</v>
      </c>
      <c r="Z200" s="9">
        <v>172.86977029620601</v>
      </c>
      <c r="AA200" s="9">
        <v>10</v>
      </c>
      <c r="AB200" s="9">
        <v>10</v>
      </c>
      <c r="AC200" s="9">
        <v>1709.70038203845</v>
      </c>
      <c r="AD200" s="9">
        <v>10</v>
      </c>
      <c r="AE200" s="9">
        <v>10</v>
      </c>
      <c r="AF200" s="9">
        <v>10</v>
      </c>
      <c r="AG200" s="9">
        <v>321.61702517354502</v>
      </c>
      <c r="AH200" s="9">
        <v>1591.13399565858</v>
      </c>
      <c r="AI200" s="9">
        <v>312.71878214793901</v>
      </c>
      <c r="AJ200" s="9">
        <v>10</v>
      </c>
      <c r="AK200" s="9">
        <v>1553.0169921700301</v>
      </c>
      <c r="AL200" s="9">
        <v>10</v>
      </c>
      <c r="AM200" s="9">
        <v>2673.7807166657499</v>
      </c>
      <c r="AN200" s="9">
        <v>295.45640369253101</v>
      </c>
      <c r="AO200" s="9">
        <v>1163.37042652985</v>
      </c>
      <c r="AP200" s="9">
        <v>149.06185046224201</v>
      </c>
      <c r="AQ200" s="9">
        <v>1525.19012911153</v>
      </c>
      <c r="AR200" s="9">
        <v>1508.86127823584</v>
      </c>
      <c r="AS200" s="9">
        <v>784.29578138904196</v>
      </c>
      <c r="AT200" s="9">
        <v>429.08950956068799</v>
      </c>
      <c r="AU200" s="9">
        <v>1701.4069496898201</v>
      </c>
      <c r="AV200" s="9">
        <v>65.195690233107598</v>
      </c>
      <c r="AW200" s="9">
        <v>647.96952754254698</v>
      </c>
      <c r="AX200" s="9">
        <v>461.245152485235</v>
      </c>
      <c r="AY200" s="9">
        <v>52.0710794093239</v>
      </c>
      <c r="AZ200" s="9">
        <v>10</v>
      </c>
      <c r="BA200" s="9">
        <v>13.144972832019199</v>
      </c>
      <c r="BB200" s="9">
        <v>198.20419701352199</v>
      </c>
      <c r="BC200" s="9">
        <v>24.2923301328162</v>
      </c>
      <c r="BD200" s="9">
        <v>323.35938515241003</v>
      </c>
      <c r="BE200" s="9">
        <v>381.70150694735003</v>
      </c>
      <c r="BF200" s="9">
        <v>1980.64091649281</v>
      </c>
      <c r="BG200" s="9">
        <v>120.859124886103</v>
      </c>
      <c r="BH200" s="9">
        <v>236.09954756821</v>
      </c>
      <c r="BI200" s="9">
        <v>722.07991293377802</v>
      </c>
      <c r="BJ200" s="9">
        <v>278.621026460076</v>
      </c>
      <c r="BK200" s="9">
        <v>955.05603203179203</v>
      </c>
      <c r="BL200" s="9">
        <v>10</v>
      </c>
      <c r="BM200" s="9">
        <v>281.81575139158002</v>
      </c>
    </row>
    <row r="201" spans="1:65" x14ac:dyDescent="0.55000000000000004">
      <c r="A201">
        <v>98.241640612724296</v>
      </c>
      <c r="B201" s="9">
        <v>297216.90477415401</v>
      </c>
      <c r="C201" s="9">
        <v>91340.585244732298</v>
      </c>
      <c r="D201" s="9">
        <v>1153.5040033335899</v>
      </c>
      <c r="E201" s="9">
        <v>10</v>
      </c>
      <c r="F201" s="9">
        <v>9703.9370464974108</v>
      </c>
      <c r="G201" s="9">
        <v>664.491673078178</v>
      </c>
      <c r="H201" s="9">
        <v>142.523812975303</v>
      </c>
      <c r="I201" s="9">
        <v>500.03325686092501</v>
      </c>
      <c r="J201" s="9">
        <v>1960.20639271048</v>
      </c>
      <c r="K201" s="9">
        <v>852.17317930828006</v>
      </c>
      <c r="L201" s="9">
        <v>185.30799409223999</v>
      </c>
      <c r="M201" s="9">
        <v>27.6285448793192</v>
      </c>
      <c r="N201" s="9">
        <v>52.282761969141198</v>
      </c>
      <c r="O201" s="9">
        <v>249.24001166555101</v>
      </c>
      <c r="P201" s="9">
        <v>556.15034882370298</v>
      </c>
      <c r="Q201" s="9">
        <v>295.22342205449002</v>
      </c>
      <c r="R201" s="9">
        <v>1738.2193819306201</v>
      </c>
      <c r="S201" s="9">
        <v>172.45683840120699</v>
      </c>
      <c r="T201" s="9">
        <v>1185.50198134279</v>
      </c>
      <c r="U201" s="9">
        <v>24.4980122660772</v>
      </c>
      <c r="V201" s="9">
        <v>10</v>
      </c>
      <c r="W201" s="9">
        <v>2032.13517653078</v>
      </c>
      <c r="X201" s="9">
        <v>497.00651552806698</v>
      </c>
      <c r="Y201" s="9">
        <v>1887.50134520296</v>
      </c>
      <c r="Z201" s="9">
        <v>172.869779445554</v>
      </c>
      <c r="AA201" s="9">
        <v>10</v>
      </c>
      <c r="AB201" s="9">
        <v>10</v>
      </c>
      <c r="AC201" s="9">
        <v>1709.7010139654001</v>
      </c>
      <c r="AD201" s="9">
        <v>10</v>
      </c>
      <c r="AE201" s="9">
        <v>10</v>
      </c>
      <c r="AF201" s="9">
        <v>10</v>
      </c>
      <c r="AG201" s="9">
        <v>321.616805796211</v>
      </c>
      <c r="AH201" s="9">
        <v>1591.1340866882399</v>
      </c>
      <c r="AI201" s="9">
        <v>312.71878500178099</v>
      </c>
      <c r="AJ201" s="9">
        <v>10</v>
      </c>
      <c r="AK201" s="9">
        <v>1553.01705500051</v>
      </c>
      <c r="AL201" s="9">
        <v>10</v>
      </c>
      <c r="AM201" s="9">
        <v>2673.7806268717</v>
      </c>
      <c r="AN201" s="9">
        <v>295.45635289197901</v>
      </c>
      <c r="AO201" s="9">
        <v>1163.37039784226</v>
      </c>
      <c r="AP201" s="9">
        <v>149.06184953712699</v>
      </c>
      <c r="AQ201" s="9">
        <v>1525.1903471892899</v>
      </c>
      <c r="AR201" s="9">
        <v>1508.86143096248</v>
      </c>
      <c r="AS201" s="9">
        <v>784.29577186039899</v>
      </c>
      <c r="AT201" s="9">
        <v>429.08946936658202</v>
      </c>
      <c r="AU201" s="9">
        <v>1701.4069241966199</v>
      </c>
      <c r="AV201" s="9">
        <v>65.195699740868804</v>
      </c>
      <c r="AW201" s="9">
        <v>647.96950571350806</v>
      </c>
      <c r="AX201" s="9">
        <v>461.24516805578401</v>
      </c>
      <c r="AY201" s="9">
        <v>52.071088089008903</v>
      </c>
      <c r="AZ201" s="9">
        <v>10</v>
      </c>
      <c r="BA201" s="9">
        <v>13.144958742247599</v>
      </c>
      <c r="BB201" s="9">
        <v>198.20419596807099</v>
      </c>
      <c r="BC201" s="9">
        <v>24.2923336425192</v>
      </c>
      <c r="BD201" s="9">
        <v>323.35940982423801</v>
      </c>
      <c r="BE201" s="9">
        <v>381.70148767740602</v>
      </c>
      <c r="BF201" s="9">
        <v>1980.64088575409</v>
      </c>
      <c r="BG201" s="9">
        <v>120.859069519424</v>
      </c>
      <c r="BH201" s="9">
        <v>236.09953261031501</v>
      </c>
      <c r="BI201" s="9">
        <v>722.07986403693997</v>
      </c>
      <c r="BJ201" s="9">
        <v>278.62102503588898</v>
      </c>
      <c r="BK201" s="9">
        <v>955.05601576034303</v>
      </c>
      <c r="BL201" s="9">
        <v>10</v>
      </c>
      <c r="BM201" s="9">
        <v>281.81577885271599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DG-Equations</vt:lpstr>
      <vt:lpstr>DG-Results</vt:lpstr>
      <vt:lpstr>DG-Iterations</vt:lpstr>
      <vt:lpstr>CA23-Equations</vt:lpstr>
      <vt:lpstr>CA23-Results</vt:lpstr>
      <vt:lpstr>CA23-Iterations</vt:lpstr>
      <vt:lpstr>CA1-Equations</vt:lpstr>
      <vt:lpstr>CA1-Results</vt:lpstr>
      <vt:lpstr>CA1-Iterations</vt:lpstr>
      <vt:lpstr>SUB-Equations</vt:lpstr>
      <vt:lpstr>SUB-Results</vt:lpstr>
      <vt:lpstr>SUB-Iterations</vt:lpstr>
      <vt:lpstr>EC-Equations</vt:lpstr>
      <vt:lpstr>EC-Results</vt:lpstr>
      <vt:lpstr>EC-Iterations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 Attili</dc:creator>
  <cp:lastModifiedBy>Manju Attili</cp:lastModifiedBy>
  <dcterms:created xsi:type="dcterms:W3CDTF">2021-05-12T20:57:01Z</dcterms:created>
  <dcterms:modified xsi:type="dcterms:W3CDTF">2021-05-14T17:49:51Z</dcterms:modified>
</cp:coreProperties>
</file>