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Hiram Torres\Documents\Hiram\TIEMPOS CONFIRMADOS\"/>
    </mc:Choice>
  </mc:AlternateContent>
  <xr:revisionPtr revIDLastSave="0" documentId="13_ncr:1_{07351A16-D0AB-4416-BB3D-E0B2A699E7D7}" xr6:coauthVersionLast="47" xr6:coauthVersionMax="47" xr10:uidLastSave="{00000000-0000-0000-0000-000000000000}"/>
  <bookViews>
    <workbookView xWindow="-120" yWindow="-120" windowWidth="24240" windowHeight="13140" tabRatio="490" firstSheet="3" activeTab="4" xr2:uid="{00000000-000D-0000-FFFF-FFFF00000000}"/>
  </bookViews>
  <sheets>
    <sheet name="BALANCEO PROPUESTO 1" sheetId="4" state="hidden" r:id="rId1"/>
    <sheet name="SE. OP._n1" sheetId="10" r:id="rId2"/>
    <sheet name="Hoja2" sheetId="7" state="hidden" r:id="rId3"/>
    <sheet name="BALANCEO 1" sheetId="24" r:id="rId4"/>
    <sheet name="BALANCEO OPTIMO (H)" sheetId="27" r:id="rId5"/>
    <sheet name="NUEVO METODO DE CALCULO" sheetId="26" r:id="rId6"/>
    <sheet name="BALANCEO 2_L3" sheetId="25" r:id="rId7"/>
    <sheet name="GRAFICOS" sheetId="28" r:id="rId8"/>
  </sheets>
  <definedNames>
    <definedName name="_xlnm._FilterDatabase" localSheetId="3" hidden="1">'BALANCEO 1'!#REF!</definedName>
    <definedName name="_xlnm._FilterDatabase" localSheetId="6" hidden="1">'BALANCEO 2_L3'!#REF!</definedName>
    <definedName name="_xlnm._FilterDatabase" localSheetId="1" hidden="1">'SE. OP._n1'!#REF!</definedName>
  </definedNames>
  <calcPr calcId="191029"/>
  <pivotCaches>
    <pivotCache cacheId="0" r:id="rId9"/>
    <pivotCache cacheId="12"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4" i="27" l="1"/>
  <c r="H60" i="27"/>
  <c r="H56" i="27"/>
  <c r="H52" i="27"/>
  <c r="H46" i="27"/>
  <c r="H37" i="27"/>
  <c r="H30" i="27"/>
  <c r="J1" i="27" s="1"/>
  <c r="K1" i="27" s="1"/>
  <c r="H23" i="27"/>
  <c r="H13" i="27"/>
  <c r="H2" i="27"/>
  <c r="K68" i="27"/>
  <c r="K58" i="27" s="1"/>
  <c r="O36" i="26"/>
  <c r="L28" i="26"/>
  <c r="I31" i="26" s="1"/>
  <c r="J31" i="26" s="1"/>
  <c r="I26" i="26"/>
  <c r="H25" i="26"/>
  <c r="H18" i="26"/>
  <c r="O17" i="26"/>
  <c r="J8" i="26"/>
  <c r="H26" i="26" s="1"/>
  <c r="E8" i="26"/>
  <c r="C13" i="26" s="1"/>
  <c r="C18" i="26" s="1"/>
  <c r="C19" i="26" s="1"/>
  <c r="K29" i="27" l="1"/>
  <c r="J2" i="27"/>
  <c r="J3" i="27" s="1"/>
  <c r="J4" i="27" s="1"/>
  <c r="K30" i="27"/>
  <c r="K31" i="27" s="1"/>
  <c r="K32" i="27" s="1"/>
  <c r="K59" i="27"/>
  <c r="J26" i="26"/>
  <c r="L26" i="26" s="1"/>
  <c r="L93" i="25"/>
  <c r="L83" i="25" s="1"/>
  <c r="K2" i="25"/>
  <c r="K3" i="25"/>
  <c r="K4" i="25" s="1"/>
  <c r="L1" i="25"/>
  <c r="K1" i="24"/>
  <c r="L68" i="24"/>
  <c r="L29" i="24" s="1"/>
  <c r="G3" i="10"/>
  <c r="G2" i="10" s="1"/>
  <c r="G1" i="10" s="1"/>
  <c r="H54" i="4"/>
  <c r="I54" i="4"/>
  <c r="AB54" i="4" s="1"/>
  <c r="H55" i="4"/>
  <c r="I55" i="4" s="1"/>
  <c r="AB55" i="4" s="1"/>
  <c r="H56" i="4"/>
  <c r="I56" i="4"/>
  <c r="AB56" i="4" s="1"/>
  <c r="H57" i="4"/>
  <c r="I57" i="4" s="1"/>
  <c r="AB57" i="4" s="1"/>
  <c r="H49" i="4"/>
  <c r="I49" i="4" s="1"/>
  <c r="Z49" i="4" s="1"/>
  <c r="H50" i="4"/>
  <c r="I50" i="4"/>
  <c r="Z50" i="4" s="1"/>
  <c r="H51" i="4"/>
  <c r="I51" i="4"/>
  <c r="Z51" i="4"/>
  <c r="H52" i="4"/>
  <c r="I52" i="4"/>
  <c r="Z52" i="4"/>
  <c r="H53" i="4"/>
  <c r="I53" i="4" s="1"/>
  <c r="Z53" i="4" s="1"/>
  <c r="H45" i="4"/>
  <c r="I45" i="4"/>
  <c r="X45" i="4" s="1"/>
  <c r="H46" i="4"/>
  <c r="I46" i="4"/>
  <c r="X46" i="4"/>
  <c r="H47" i="4"/>
  <c r="I47" i="4"/>
  <c r="X47" i="4"/>
  <c r="H48" i="4"/>
  <c r="I48" i="4" s="1"/>
  <c r="X48" i="4" s="1"/>
  <c r="H37" i="4"/>
  <c r="I37" i="4"/>
  <c r="V37" i="4" s="1"/>
  <c r="H38" i="4"/>
  <c r="I38" i="4"/>
  <c r="V38" i="4"/>
  <c r="H39" i="4"/>
  <c r="I39" i="4"/>
  <c r="V39" i="4"/>
  <c r="H40" i="4"/>
  <c r="I40" i="4" s="1"/>
  <c r="V40" i="4" s="1"/>
  <c r="H41" i="4"/>
  <c r="I41" i="4"/>
  <c r="V41" i="4" s="1"/>
  <c r="H42" i="4"/>
  <c r="I42" i="4"/>
  <c r="V42" i="4"/>
  <c r="H43" i="4"/>
  <c r="I43" i="4"/>
  <c r="V43" i="4"/>
  <c r="H44" i="4"/>
  <c r="I44" i="4" s="1"/>
  <c r="V44" i="4" s="1"/>
  <c r="H33" i="4"/>
  <c r="I33" i="4"/>
  <c r="T33" i="4" s="1"/>
  <c r="H34" i="4"/>
  <c r="I34" i="4"/>
  <c r="T34" i="4"/>
  <c r="H35" i="4"/>
  <c r="I35" i="4"/>
  <c r="T35" i="4"/>
  <c r="H36" i="4"/>
  <c r="I36" i="4" s="1"/>
  <c r="T36" i="4" s="1"/>
  <c r="H24" i="4"/>
  <c r="I24" i="4"/>
  <c r="R24" i="4" s="1"/>
  <c r="H25" i="4"/>
  <c r="I25" i="4"/>
  <c r="R25" i="4"/>
  <c r="H26" i="4"/>
  <c r="I26" i="4"/>
  <c r="R26" i="4"/>
  <c r="H27" i="4"/>
  <c r="I27" i="4" s="1"/>
  <c r="R27" i="4" s="1"/>
  <c r="H28" i="4"/>
  <c r="I28" i="4"/>
  <c r="R28" i="4" s="1"/>
  <c r="H29" i="4"/>
  <c r="I29" i="4"/>
  <c r="R29" i="4"/>
  <c r="H30" i="4"/>
  <c r="I30" i="4"/>
  <c r="R30" i="4"/>
  <c r="H31" i="4"/>
  <c r="I31" i="4" s="1"/>
  <c r="R31" i="4" s="1"/>
  <c r="H32" i="4"/>
  <c r="I32" i="4"/>
  <c r="R32" i="4" s="1"/>
  <c r="H20" i="4"/>
  <c r="I20" i="4"/>
  <c r="P20" i="4"/>
  <c r="H21" i="4"/>
  <c r="I21" i="4"/>
  <c r="P21" i="4"/>
  <c r="H22" i="4"/>
  <c r="I22" i="4" s="1"/>
  <c r="P22" i="4" s="1"/>
  <c r="J20" i="4" s="1"/>
  <c r="H23" i="4"/>
  <c r="I23" i="4"/>
  <c r="P23" i="4" s="1"/>
  <c r="H11" i="4"/>
  <c r="I11" i="4"/>
  <c r="N11" i="4"/>
  <c r="H12" i="4"/>
  <c r="I12" i="4"/>
  <c r="N12" i="4"/>
  <c r="H13" i="4"/>
  <c r="I13" i="4" s="1"/>
  <c r="N13" i="4" s="1"/>
  <c r="H14" i="4"/>
  <c r="I14" i="4"/>
  <c r="N14" i="4" s="1"/>
  <c r="H15" i="4"/>
  <c r="I15" i="4"/>
  <c r="N15" i="4"/>
  <c r="H16" i="4"/>
  <c r="I16" i="4"/>
  <c r="N16" i="4"/>
  <c r="H17" i="4"/>
  <c r="I17" i="4" s="1"/>
  <c r="N17" i="4" s="1"/>
  <c r="H18" i="4"/>
  <c r="I18" i="4"/>
  <c r="N18" i="4" s="1"/>
  <c r="H19" i="4"/>
  <c r="I19" i="4"/>
  <c r="N19" i="4"/>
  <c r="H4" i="4"/>
  <c r="I4" i="4"/>
  <c r="L4" i="4" s="1"/>
  <c r="H5" i="4"/>
  <c r="I5" i="4"/>
  <c r="H6" i="4"/>
  <c r="I6" i="4"/>
  <c r="H7" i="4"/>
  <c r="I7" i="4"/>
  <c r="L7" i="4" s="1"/>
  <c r="H8" i="4"/>
  <c r="I8" i="4"/>
  <c r="L8" i="4" s="1"/>
  <c r="H9" i="4"/>
  <c r="I9" i="4"/>
  <c r="L9" i="4" s="1"/>
  <c r="H10" i="4"/>
  <c r="I10" i="4"/>
  <c r="H58" i="4"/>
  <c r="L10" i="4"/>
  <c r="E58" i="4"/>
  <c r="G18" i="4" s="1"/>
  <c r="G56" i="4"/>
  <c r="F53" i="4"/>
  <c r="F57" i="4"/>
  <c r="F56" i="4"/>
  <c r="F55" i="4"/>
  <c r="F54" i="4"/>
  <c r="F52" i="4"/>
  <c r="F51" i="4"/>
  <c r="F50" i="4"/>
  <c r="F49" i="4"/>
  <c r="F48" i="4"/>
  <c r="F47" i="4"/>
  <c r="F46" i="4"/>
  <c r="F44" i="4"/>
  <c r="F43" i="4"/>
  <c r="F42" i="4"/>
  <c r="F41" i="4"/>
  <c r="F40" i="4"/>
  <c r="F36" i="4"/>
  <c r="F35" i="4"/>
  <c r="F34" i="4"/>
  <c r="F32" i="4"/>
  <c r="F31" i="4"/>
  <c r="F30" i="4"/>
  <c r="F29" i="4"/>
  <c r="F28" i="4"/>
  <c r="F27" i="4"/>
  <c r="F45" i="4"/>
  <c r="F23" i="4"/>
  <c r="F33" i="4"/>
  <c r="F22" i="4"/>
  <c r="F21" i="4"/>
  <c r="F20" i="4"/>
  <c r="F26" i="4"/>
  <c r="F25" i="4"/>
  <c r="F24" i="4"/>
  <c r="F39" i="4"/>
  <c r="F38" i="4"/>
  <c r="F37" i="4"/>
  <c r="F19" i="4"/>
  <c r="F18" i="4"/>
  <c r="F17" i="4"/>
  <c r="F16" i="4"/>
  <c r="F15" i="4"/>
  <c r="F14" i="4"/>
  <c r="F13" i="4"/>
  <c r="F12" i="4"/>
  <c r="F11" i="4"/>
  <c r="F10" i="4"/>
  <c r="F9" i="4"/>
  <c r="F8" i="4"/>
  <c r="F7" i="4"/>
  <c r="F6" i="4"/>
  <c r="F5" i="4"/>
  <c r="F4" i="4"/>
  <c r="Y53" i="4"/>
  <c r="AA57" i="4"/>
  <c r="AA56" i="4"/>
  <c r="AA55" i="4"/>
  <c r="AA54" i="4"/>
  <c r="Y52" i="4"/>
  <c r="Y51" i="4"/>
  <c r="Y50" i="4"/>
  <c r="G50" i="4"/>
  <c r="Y49" i="4"/>
  <c r="W48" i="4"/>
  <c r="W47" i="4"/>
  <c r="W46" i="4"/>
  <c r="U44" i="4"/>
  <c r="U43" i="4"/>
  <c r="U42" i="4"/>
  <c r="U41" i="4"/>
  <c r="G41" i="4"/>
  <c r="U40" i="4"/>
  <c r="S36" i="4"/>
  <c r="S35" i="4"/>
  <c r="S34" i="4"/>
  <c r="Q32" i="4"/>
  <c r="Q31" i="4"/>
  <c r="Q30" i="4"/>
  <c r="Q29" i="4"/>
  <c r="Q28" i="4"/>
  <c r="Q27" i="4"/>
  <c r="W45" i="4"/>
  <c r="O23" i="4"/>
  <c r="S33" i="4"/>
  <c r="O22" i="4"/>
  <c r="O21" i="4"/>
  <c r="O20" i="4"/>
  <c r="Q26" i="4"/>
  <c r="Q25" i="4"/>
  <c r="Q24" i="4"/>
  <c r="U39" i="4"/>
  <c r="U38" i="4"/>
  <c r="U37" i="4"/>
  <c r="M19" i="4"/>
  <c r="M18" i="4"/>
  <c r="M17" i="4"/>
  <c r="M16" i="4"/>
  <c r="M15" i="4"/>
  <c r="M14" i="4"/>
  <c r="M13" i="4"/>
  <c r="M12" i="4"/>
  <c r="M11" i="4"/>
  <c r="K10" i="4"/>
  <c r="G10" i="4"/>
  <c r="K9" i="4"/>
  <c r="K8" i="4"/>
  <c r="K7" i="4"/>
  <c r="K6" i="4"/>
  <c r="K5" i="4"/>
  <c r="K4" i="4"/>
  <c r="L6" i="4"/>
  <c r="G20" i="4"/>
  <c r="G29" i="4"/>
  <c r="G8" i="4"/>
  <c r="G16" i="4"/>
  <c r="G25" i="4"/>
  <c r="G27" i="4"/>
  <c r="G36" i="4"/>
  <c r="G48" i="4"/>
  <c r="G57" i="4"/>
  <c r="G39" i="4"/>
  <c r="G46" i="4"/>
  <c r="G6" i="4"/>
  <c r="G14" i="4"/>
  <c r="G23" i="4"/>
  <c r="G34" i="4"/>
  <c r="G4" i="4"/>
  <c r="G12" i="4"/>
  <c r="G37" i="4"/>
  <c r="G22" i="4"/>
  <c r="G31" i="4"/>
  <c r="G43" i="4"/>
  <c r="G52" i="4"/>
  <c r="L5" i="4"/>
  <c r="G53" i="4"/>
  <c r="G5" i="4"/>
  <c r="G7" i="4"/>
  <c r="G9" i="4"/>
  <c r="G11" i="4"/>
  <c r="G13" i="4"/>
  <c r="G15" i="4"/>
  <c r="G17" i="4"/>
  <c r="G19" i="4"/>
  <c r="G38" i="4"/>
  <c r="G24" i="4"/>
  <c r="G26" i="4"/>
  <c r="G21" i="4"/>
  <c r="G33" i="4"/>
  <c r="G45" i="4"/>
  <c r="G28" i="4"/>
  <c r="G30" i="4"/>
  <c r="G32" i="4"/>
  <c r="G35" i="4"/>
  <c r="G40" i="4"/>
  <c r="G42" i="4"/>
  <c r="G44" i="4"/>
  <c r="G47" i="4"/>
  <c r="G49" i="4"/>
  <c r="G51" i="4"/>
  <c r="E63" i="4"/>
  <c r="G54" i="4"/>
  <c r="G55" i="4"/>
  <c r="L58" i="24" l="1"/>
  <c r="L59" i="24"/>
  <c r="K2" i="24"/>
  <c r="K3" i="24" s="1"/>
  <c r="K4" i="24" s="1"/>
  <c r="J4" i="4"/>
  <c r="J11" i="4"/>
  <c r="P61" i="4"/>
  <c r="P66" i="4" s="1"/>
  <c r="J37" i="4"/>
  <c r="V61" i="4"/>
  <c r="V66" i="4" s="1"/>
  <c r="J49" i="4"/>
  <c r="Z61" i="4"/>
  <c r="Z66" i="4" s="1"/>
  <c r="R61" i="4"/>
  <c r="R66" i="4" s="1"/>
  <c r="J24" i="4"/>
  <c r="J54" i="4"/>
  <c r="AB61" i="4"/>
  <c r="AB66" i="4" s="1"/>
  <c r="I58" i="4"/>
  <c r="E66" i="4" s="1"/>
  <c r="X61" i="4"/>
  <c r="X66" i="4" s="1"/>
  <c r="J45" i="4"/>
  <c r="J33" i="4"/>
  <c r="T61" i="4"/>
  <c r="T66" i="4" s="1"/>
  <c r="N61" i="4"/>
  <c r="N66" i="4" s="1"/>
  <c r="L30" i="24"/>
  <c r="L31" i="24" s="1"/>
  <c r="L32" i="24" s="1"/>
  <c r="L84" i="25"/>
  <c r="L85" i="25" s="1"/>
  <c r="N85" i="25" s="1"/>
  <c r="L1" i="24"/>
  <c r="J61" i="4" l="1"/>
  <c r="J66" i="4" s="1"/>
</calcChain>
</file>

<file path=xl/sharedStrings.xml><?xml version="1.0" encoding="utf-8"?>
<sst xmlns="http://schemas.openxmlformats.org/spreadsheetml/2006/main" count="1383" uniqueCount="255">
  <si>
    <t>No de Op.</t>
  </si>
  <si>
    <t>Operaciones</t>
  </si>
  <si>
    <t>Personal Requerido (unitario)</t>
  </si>
  <si>
    <t>Operario1</t>
  </si>
  <si>
    <t>Operario2</t>
  </si>
  <si>
    <t>Operario3</t>
  </si>
  <si>
    <t>Operario4</t>
  </si>
  <si>
    <t>Operario5</t>
  </si>
  <si>
    <t>Op</t>
  </si>
  <si>
    <t>%</t>
  </si>
  <si>
    <t>M.O.</t>
  </si>
  <si>
    <t>Op.</t>
  </si>
  <si>
    <t>Calculos iniciales</t>
  </si>
  <si>
    <t>Jornada en horas</t>
  </si>
  <si>
    <t>Sumatoria</t>
  </si>
  <si>
    <t>Restriccion</t>
  </si>
  <si>
    <t>Mano de obra requerida</t>
  </si>
  <si>
    <t>Diferencia</t>
  </si>
  <si>
    <t>Requerimiento de Produccion</t>
  </si>
  <si>
    <t>Eficiencia del grupo</t>
  </si>
  <si>
    <t>style</t>
  </si>
  <si>
    <t>Tiempo Est. (Min.)</t>
  </si>
  <si>
    <t>Tiempo del primer Bolsa</t>
  </si>
  <si>
    <t>CAPACIDAD MAXIMA: 6 PERSONAS</t>
  </si>
  <si>
    <t>Operario6</t>
  </si>
  <si>
    <t>Capacidad Instalada x día</t>
  </si>
  <si>
    <t>Minutos hora</t>
  </si>
  <si>
    <t>Jornada en Segundos</t>
  </si>
  <si>
    <t>Producción Real en el Balanceo</t>
  </si>
  <si>
    <t>Operario7</t>
  </si>
  <si>
    <t>Operario8</t>
  </si>
  <si>
    <t>Operario9</t>
  </si>
  <si>
    <t>RAYAR BASE</t>
  </si>
  <si>
    <t>EMBARRAR FORRO Y FRENTE INFERIOR BOLSILLO</t>
  </si>
  <si>
    <t>RAYAR FRENTE INFERIOR BOLSILLO (2x)</t>
  </si>
  <si>
    <t>RAYAR FUEY PARA PEGADO DE CORREA (2x)</t>
  </si>
  <si>
    <t>PEGAR FORRO BOLSILLO VISTA FRENTE INFERIOR (2x)</t>
  </si>
  <si>
    <t>RAYAR FRENTE SUPERIOR (2)</t>
  </si>
  <si>
    <t>ACOMODAR TORNILLOS Y REMACHAR PLACA</t>
  </si>
  <si>
    <t>PONER CINTA NYLON A PLACA</t>
  </si>
  <si>
    <t xml:space="preserve">PERFORAR CUADRO DE PLACA </t>
  </si>
  <si>
    <t>RAYAR SUJETADOR DE CORREA</t>
  </si>
  <si>
    <t>2DO EMBARRADO DE SUJETADOR PARA PEGAR CORREA A FUEYES (4x)</t>
  </si>
  <si>
    <t>EMBARRAR SUJETADOR PARA UNIR CUADRO DE HERRAJE (4X)</t>
  </si>
  <si>
    <t>EMBARRAR FUEYES DE CUERPO PARA UNIR CON SUJETADOR (2x)</t>
  </si>
  <si>
    <t>PEGAR SUJETADOR CON CON CORREA A FUEY</t>
  </si>
  <si>
    <t>DESHEBRAR PESPUNTE DE VISTA</t>
  </si>
  <si>
    <t>DESHEBRAR PESPUNTE DE SUJETADOR DE CORREA</t>
  </si>
  <si>
    <t>EMBARRAR BASE PARA PEGAR TIRA DE BASE</t>
  </si>
  <si>
    <t>EMBARRAR TIRA DE BASE (PATITAS DE PIEL)</t>
  </si>
  <si>
    <t>min x ope</t>
  </si>
  <si>
    <t>PEGAR TIRA DE BASE</t>
  </si>
  <si>
    <t>PEGAR CINTA DOBLE A CUADRO DE PLACA</t>
  </si>
  <si>
    <t>PEGAR CUADRO DE PLACA</t>
  </si>
  <si>
    <t>DESHEBRAR CUADRO DE PLACA</t>
  </si>
  <si>
    <t>PESPUNTAR CUADRO DE PLACA</t>
  </si>
  <si>
    <t>PESPUNTAR FORRO A FRENTE SUPERIOR Y ESPALDA SUPERIOR (2x)</t>
  </si>
  <si>
    <t>PESPUNTAR CUADRO DE SUJETADOR DE CORREA (2x)</t>
  </si>
  <si>
    <t>PESPUNTAR FORRO A VISTA INTERIOR</t>
  </si>
  <si>
    <t>UNIR FRENTES SUPERIORES A FRENTES BOLSILLOS INFERIORES (2x)</t>
  </si>
  <si>
    <t>PESPUNTAR TIRA DE BASE</t>
  </si>
  <si>
    <t>DESHEBRAR PESPUNTE TIRA DE BASE</t>
  </si>
  <si>
    <t>PONER HERRAJE A TIRA DE BASE</t>
  </si>
  <si>
    <t>REMACHAR PATITAS</t>
  </si>
  <si>
    <t>PONER CINTA DOBLE A BASE</t>
  </si>
  <si>
    <t>PONER CINTA DOBLE CARA A FUEYES</t>
  </si>
  <si>
    <t>UNIR TODAS LAS PIEZAS Y EMSAMBLAR CUERPOS</t>
  </si>
  <si>
    <t>ENCUARTAR CUERPO PESPUNTE</t>
  </si>
  <si>
    <t>DEHEBRAR ENCUARTE DE PESPUNTE</t>
  </si>
  <si>
    <t>EMBARRAR PARTE INFERIOR DE CUERPO PARA PEGAR BASE</t>
  </si>
  <si>
    <t xml:space="preserve">EMBARRAR BASE </t>
  </si>
  <si>
    <t>PEGAR BASE A CUERPO</t>
  </si>
  <si>
    <t>EMBARRAR REFUERZOS PARA FUEYES</t>
  </si>
  <si>
    <t>EMBARRAR CUERPOS PARA PEGAR FUEYES</t>
  </si>
  <si>
    <t>PEGAR REFUERZO PARA FUEYES</t>
  </si>
  <si>
    <t>PESPUNTAR BASE</t>
  </si>
  <si>
    <t>PESPUNTAR BOCA DE CUERPO</t>
  </si>
  <si>
    <t>PESPUNTAR BOLSILLO DE BOLSILLO FRENTE A VISTA INTERIOR</t>
  </si>
  <si>
    <t>EMBARRAR FORRO</t>
  </si>
  <si>
    <t>EMBARRAR REFUERZO DE BOCA</t>
  </si>
  <si>
    <t>EMBARRAR CUERPO PARA PEGAR FORRO</t>
  </si>
  <si>
    <t>PEGAR REFUERZO Y PEGAR FORRO</t>
  </si>
  <si>
    <t>RASPAR BOCA DE BOLSA</t>
  </si>
  <si>
    <t>CARDAR BOCA DE BOLSA</t>
  </si>
  <si>
    <t>PULIR BOCA DE BOLSA</t>
  </si>
  <si>
    <t>ASENTAR BOCA DE BOLSA</t>
  </si>
  <si>
    <t>3 PESPUNTADORES</t>
  </si>
  <si>
    <t>PINTAR BOLSILLO CON RODILLO</t>
  </si>
  <si>
    <t>% Efic</t>
  </si>
  <si>
    <t>6 PRELIMINARES</t>
  </si>
  <si>
    <t>2 PINTORAS</t>
  </si>
  <si>
    <t>seg x ope</t>
  </si>
  <si>
    <t>BALANCEO</t>
  </si>
  <si>
    <t>HRS/PZA</t>
  </si>
  <si>
    <t>FRACCION</t>
  </si>
  <si>
    <t>NOMBRE FRACCION</t>
  </si>
  <si>
    <t>TIPO OPERARIO</t>
  </si>
  <si>
    <t>MIN/PZA</t>
  </si>
  <si>
    <t>MAQUINA</t>
  </si>
  <si>
    <t>SEG/PZA</t>
  </si>
  <si>
    <t>TIEMPO SEG</t>
  </si>
  <si>
    <t>PRELIMINAR</t>
  </si>
  <si>
    <t>PZS</t>
  </si>
  <si>
    <t>Etiquetas de fila</t>
  </si>
  <si>
    <t>Total general</t>
  </si>
  <si>
    <t>Suma de TIEMPO SEG</t>
  </si>
  <si>
    <t>PRELIMINARES</t>
  </si>
  <si>
    <t>MIN</t>
  </si>
  <si>
    <t>LEAD TIME TEORICO</t>
  </si>
  <si>
    <t>PERSONAS</t>
  </si>
  <si>
    <t>TRABAJO 1</t>
  </si>
  <si>
    <t>SIN</t>
  </si>
  <si>
    <t>ENSAMBLE</t>
  </si>
  <si>
    <t>TC (SEG/PZA)</t>
  </si>
  <si>
    <t>PZS/MIN</t>
  </si>
  <si>
    <t>PZS/HRA</t>
  </si>
  <si>
    <t>TRABAJO</t>
  </si>
  <si>
    <t>TIEMPO DE FRACCION SEG</t>
  </si>
  <si>
    <t>TIEMPO DE BALANCEO SEG</t>
  </si>
  <si>
    <t>11.5 HRS/LINEA</t>
  </si>
  <si>
    <t>RESUMEN BALANCEO</t>
  </si>
  <si>
    <t>CALIDAD</t>
  </si>
  <si>
    <t>CUELLO DE BOTELLA</t>
  </si>
  <si>
    <t>**TIEMPOS ESTIMADOS**</t>
  </si>
  <si>
    <t xml:space="preserve"> SECUENCIA DE OPERACIONES ID BIFOLD WALLET SBL-40-022</t>
  </si>
  <si>
    <t>CONTAR Y SEPARAR</t>
  </si>
  <si>
    <t>CUERPO</t>
  </si>
  <si>
    <t>CORTE</t>
  </si>
  <si>
    <t>TROQUEL</t>
  </si>
  <si>
    <t>CLICKING</t>
  </si>
  <si>
    <t>MANDAR A RESUAJAR CUERPO</t>
  </si>
  <si>
    <t>MANDAR A TROQUELAR TARJETERO IZQUIERDO "LOGO"</t>
  </si>
  <si>
    <t>MANDAR A TROQUELAR TARJETERO DERECHO "MADE IN OLD MEXICO"</t>
  </si>
  <si>
    <t>MANDAR A TROQUELAR CUERPO "SADDLEBACK LEATHER"</t>
  </si>
  <si>
    <t>RAYAR CUBRE TARJETERO IZQUIERDO (CURVA)</t>
  </si>
  <si>
    <t>RAYAR CUBRE TARJETERO DERECHO (RECTO)</t>
  </si>
  <si>
    <t>RESUAJE</t>
  </si>
  <si>
    <t>TARJ. IZQ.</t>
  </si>
  <si>
    <t>RAYAR TERCERO TARJETERO IZQUIERDO (CURVA Y RECTO)</t>
  </si>
  <si>
    <t>RAYAR SEGUNDO TARJETERO IZQUIERDO (CURVA Y RECTO)</t>
  </si>
  <si>
    <t>RAYAR FORRO TARJETERO DERECHO (RECTO)</t>
  </si>
  <si>
    <t>FORRO DER.</t>
  </si>
  <si>
    <t>FORRO IZQ.</t>
  </si>
  <si>
    <t>TARJ. DER.</t>
  </si>
  <si>
    <t>EMBARRAR Y EMPALMAR FORRO TARJETERO DERECHO (RECTO)</t>
  </si>
  <si>
    <t>PESPUNTAR CURVA PRIMER TARJETERO IZQUIERDO</t>
  </si>
  <si>
    <t>PESPUNTADOR</t>
  </si>
  <si>
    <t>DESHEBRAR CURVA PRIMER TARJETERO IZQUIERDO</t>
  </si>
  <si>
    <t>PESPUNTE DE VISTA A CUERPO</t>
  </si>
  <si>
    <t>DESHEBRAR CUERPO</t>
  </si>
  <si>
    <t>EMBARRAR Y EMPALMAR SEGUNDO TARJETERO IZQUIERDO</t>
  </si>
  <si>
    <t>PESPUNTAR CURVA SEGUNDO TARJETERO IZQUIERDO</t>
  </si>
  <si>
    <t>DESHEBRAR CURVA SEGUNDO TARJETERO IZQUIERDO</t>
  </si>
  <si>
    <t>EMBARRAR Y EMPALMAR TERCERO TARJETERO IZQUIERDO</t>
  </si>
  <si>
    <t>PESPUNTAR CURVA TERCERO TARJETERO IZQUIERDO</t>
  </si>
  <si>
    <t>DESHEBRAR CURVA TERCERO TARJETERO IZQUIERDO</t>
  </si>
  <si>
    <t>EMBARRAR Y EMPALMAR CUBRE TARJETERO IZQUIERDO</t>
  </si>
  <si>
    <t>PESPUNTAR FORROS TARJETERO IZQUIERDO</t>
  </si>
  <si>
    <t>DESHEBRAR FORROS TARJETERO IZQUIERDO</t>
  </si>
  <si>
    <t>PLANA 1767</t>
  </si>
  <si>
    <t>EMBARRAR Y EMPALMAR CUBRE TARJETERO IZQUIERDO (CONTORNO)</t>
  </si>
  <si>
    <t>PESPUNTAR LATERAL TARJETERO IZQUIERDO</t>
  </si>
  <si>
    <t>DESHEBRAR LATERAL TARJETERO IZQUIERDO</t>
  </si>
  <si>
    <t>PULIR TARJETERO IZQUIERDO</t>
  </si>
  <si>
    <t>BANCO PULIR</t>
  </si>
  <si>
    <t>BOM =  38 MIN</t>
  </si>
  <si>
    <t>PESPUNTE DE VISTA A VENTANA (PARTE SUPERIOR Y HUECO)</t>
  </si>
  <si>
    <t>DESHEBRAR PESPUNTE DE VISTA A VENTANA</t>
  </si>
  <si>
    <t>EMBARRAR Y EMPALMAR FORRO A CUERPO</t>
  </si>
  <si>
    <t>EMBARRAR CUERPO RFID</t>
  </si>
  <si>
    <t>EMBARRAR PIEL PARA FIJAR PRIMER TARJETERO IZQUIERDO</t>
  </si>
  <si>
    <t>EMBARRAR FORRO PRIMER TARJETERO IZQUIERDO</t>
  </si>
  <si>
    <t>EMPALMAR PRIMER TARJETERO IZQUIERDO</t>
  </si>
  <si>
    <t>PESPUNTE DE VISTA A TARJETERO DERECHO</t>
  </si>
  <si>
    <t>DESHEBRAR PESPUNTE DE VISTA A TARJETERO DERECHO</t>
  </si>
  <si>
    <t>PESPUNTAR FORROS TARJETERO DERECHO</t>
  </si>
  <si>
    <t>DESHEBRAR FORROS TARJETERO DERECHO</t>
  </si>
  <si>
    <t>EMBARRAR Y EMPALMAR CUBRE TARJETERO DERECHO (CONTORNO)</t>
  </si>
  <si>
    <t>PESPUNTAR LATERAL TARJETERO DERECHO</t>
  </si>
  <si>
    <t>DESHEBRAR LATERAL TARJETERO DERECHO</t>
  </si>
  <si>
    <t>PULIR TARJETERO DERECHO</t>
  </si>
  <si>
    <t>INTERMEDIO</t>
  </si>
  <si>
    <t>EMBARRAR Y EMPALMAR TARJETEROS A INTERMEDIO</t>
  </si>
  <si>
    <t>PESPUNTAR TARJETEROS A INTERMEDIO PARTE SUPERIOR</t>
  </si>
  <si>
    <t>DESHEBRAR TARJETEROS DE INTERMEDIO</t>
  </si>
  <si>
    <t>EMBARRAR Y EMPALMAR TARJETERO DERECHO A CUERPO</t>
  </si>
  <si>
    <t>PESPUNTAR TARJETERO DERECHO</t>
  </si>
  <si>
    <t>DESHEBRAR TARJETERO DERECHO</t>
  </si>
  <si>
    <t>EMBARRAR Y EMPALMAR TARJETERO IZQUIERDO A CUERPO</t>
  </si>
  <si>
    <t>PESPUNTAR TARJETERO IZQUIERDO</t>
  </si>
  <si>
    <t>DESHEBRAR TARJETERO IZQUIERDO</t>
  </si>
  <si>
    <t>(en blanco)</t>
  </si>
  <si>
    <t>EMBARRAR CUERPO PIEL Y PEGAR RFID</t>
  </si>
  <si>
    <t>MESA</t>
  </si>
  <si>
    <t>3 PERSONAS</t>
  </si>
  <si>
    <t>PESPUNTADORES</t>
  </si>
  <si>
    <t>RESUAJE 1</t>
  </si>
  <si>
    <t>TROQUEL 1</t>
  </si>
  <si>
    <t>TROQUEL 2</t>
  </si>
  <si>
    <t>TROQUEL 3</t>
  </si>
  <si>
    <t>PRELIMINAR 1</t>
  </si>
  <si>
    <t>PESPUNTADOR 1</t>
  </si>
  <si>
    <t>PRELIMINAR 2</t>
  </si>
  <si>
    <t>REMACHADORES</t>
  </si>
  <si>
    <t>PESPUNTADOR 2</t>
  </si>
  <si>
    <t>BALANCEO PARA ID BIFOLD WALLET SBL-40-022</t>
  </si>
  <si>
    <t>PESPUNTADOR 3</t>
  </si>
  <si>
    <t>PRELIMINAR 3</t>
  </si>
  <si>
    <t>PESPUNTADOR 4</t>
  </si>
  <si>
    <t>PRELIMINAR 4</t>
  </si>
  <si>
    <t>MIN/PZA   LEAD TIME</t>
  </si>
  <si>
    <t>BOM ENSAMBLE</t>
  </si>
  <si>
    <t>PRELIMINAR 5</t>
  </si>
  <si>
    <t>PRELIMINAR 6</t>
  </si>
  <si>
    <t>PESPUNTADOR 5</t>
  </si>
  <si>
    <t>****</t>
  </si>
  <si>
    <t>PRELIMINAR 7</t>
  </si>
  <si>
    <t>PRELIMINAR 8</t>
  </si>
  <si>
    <t>EL CAMINO 2 y 3 STD_AGW-30-040</t>
  </si>
  <si>
    <t>NUEVO METODO</t>
  </si>
  <si>
    <t>METODO ACTUAL</t>
  </si>
  <si>
    <t>MEJOR DIA DE PRODUCCION</t>
  </si>
  <si>
    <t xml:space="preserve">HORAS LABORALES </t>
  </si>
  <si>
    <t>MINUTOS X HR</t>
  </si>
  <si>
    <t>MIN POR DIA</t>
  </si>
  <si>
    <t>=</t>
  </si>
  <si>
    <t>EL 04/11/20, LINEA 3 REPORTO:</t>
  </si>
  <si>
    <t xml:space="preserve">LINEA DE </t>
  </si>
  <si>
    <t>EL CAMINO MALETIN OLD TOBACCO / SUNDANCE BROWN 3" STANDARD</t>
  </si>
  <si>
    <t>TIEMPO QUE TARDA LA PRIMERA PIEZA (LEAD TIME)=</t>
  </si>
  <si>
    <t>EL CAMINO BLACK WHISKEY / NAVAJO 3" STANDARD</t>
  </si>
  <si>
    <t>EL CAMINO BLACK WHISKEY / SUNDANCE BROWN 2" STANDARD</t>
  </si>
  <si>
    <t xml:space="preserve">TIEMPO SUGERIDO (+30%) = </t>
  </si>
  <si>
    <t>70% + 30 %</t>
  </si>
  <si>
    <t>TIEMPO CICLO (TC)=</t>
  </si>
  <si>
    <t>EL CAMINO MALETIN OLD TOBACCO / NAVAJO 2" STANDARD</t>
  </si>
  <si>
    <t>TIEMPO DE BALANCEO  =</t>
  </si>
  <si>
    <t>TOTAL EN UN DIA</t>
  </si>
  <si>
    <t>TIEMPO SUGERIDO DE BOM</t>
  </si>
  <si>
    <r>
      <rPr>
        <b/>
        <sz val="11"/>
        <color theme="1"/>
        <rFont val="Calibri"/>
        <family val="2"/>
        <scheme val="minor"/>
      </rPr>
      <t>Comentarios:</t>
    </r>
    <r>
      <rPr>
        <sz val="11"/>
        <color theme="1"/>
        <rFont val="Calibri"/>
        <family val="2"/>
        <scheme val="minor"/>
      </rPr>
      <t xml:space="preserve"> El día anterior solo se reportaron 60.5 hrs</t>
    </r>
  </si>
  <si>
    <t>CAPACIDAD TEORICA =</t>
  </si>
  <si>
    <t>PIEZAS POR DIA</t>
  </si>
  <si>
    <t>*NOTA, ESTOS TIEMPOS ESTAN AL 100%, NO TIENEN COMPENSACIONES, (SON TIEMPOS PUROS), SE RECOMIENDA TRABAJAR AL 87%</t>
  </si>
  <si>
    <t xml:space="preserve">SET UP </t>
  </si>
  <si>
    <t>DIFERENCIA</t>
  </si>
  <si>
    <t xml:space="preserve">DIA 1 - SET UP = </t>
  </si>
  <si>
    <t>PEOR DIA DE PRODUCCION</t>
  </si>
  <si>
    <t xml:space="preserve">DIA 2 </t>
  </si>
  <si>
    <t>DIA 1</t>
  </si>
  <si>
    <t>DIA 2</t>
  </si>
  <si>
    <t>MOQ</t>
  </si>
  <si>
    <t>EL 20/11/2020, LINEA 8 REPORTO:</t>
  </si>
  <si>
    <t>EL CAMINO MALETIN OLD TOBACCO / SADDLE 3 STANDARD</t>
  </si>
  <si>
    <t>Nota: Actualmente el BOM tiene el tiempo de 78.0 min = 1.3 hrs</t>
  </si>
  <si>
    <t>Suma de TIEMPO DE BALANCEO SEG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</si>
</sst>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4" formatCode="_-&quot;$&quot;* #,##0.00_-;\-&quot;$&quot;* #,##0.00_-;_-&quot;$&quot;* &quot;-&quot;??_-;_-@_-"/>
    <numFmt numFmtId="43" formatCode="_-* #,##0.00_-;\-* #,##0.00_-;_-* &quot;-&quot;??_-;_-@_-"/>
    <numFmt numFmtId="164" formatCode="0.0"/>
    <numFmt numFmtId="165" formatCode="_-* #,##0.000_-;\-* #,##0.000_-;_-* &quot;-&quot;??_-;_-@_-"/>
    <numFmt numFmtId="166" formatCode="_-* #,##0_-;\-* #,##0_-;_-* &quot;-&quot;??_-;_-@_-"/>
  </numFmts>
  <fonts count="3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0"/>
      <name val="Arial"/>
      <family val="2"/>
    </font>
    <font>
      <b/>
      <sz val="10"/>
      <name val="Arial"/>
      <family val="2"/>
    </font>
    <font>
      <sz val="8"/>
      <name val="Arial"/>
      <family val="2"/>
    </font>
    <font>
      <sz val="8"/>
      <name val="Arial"/>
      <family val="2"/>
    </font>
    <font>
      <b/>
      <sz val="14"/>
      <name val="Arial"/>
      <family val="2"/>
    </font>
    <font>
      <b/>
      <sz val="9"/>
      <name val="Arial"/>
      <family val="2"/>
    </font>
    <font>
      <b/>
      <sz val="12"/>
      <name val="Arial"/>
      <family val="2"/>
    </font>
    <font>
      <sz val="10"/>
      <name val="Arial"/>
      <family val="2"/>
    </font>
    <font>
      <sz val="12"/>
      <color theme="1"/>
      <name val="Calibri"/>
      <family val="2"/>
      <scheme val="minor"/>
    </font>
    <font>
      <b/>
      <sz val="16"/>
      <name val="Calibri"/>
      <family val="2"/>
      <scheme val="minor"/>
    </font>
    <font>
      <sz val="11"/>
      <name val="Calibri"/>
      <family val="2"/>
      <scheme val="minor"/>
    </font>
    <font>
      <b/>
      <sz val="11"/>
      <name val="Calibri"/>
      <family val="2"/>
      <scheme val="minor"/>
    </font>
    <font>
      <sz val="11"/>
      <color rgb="FFFF0000"/>
      <name val="Calibri"/>
      <family val="2"/>
      <scheme val="minor"/>
    </font>
    <font>
      <sz val="11"/>
      <color rgb="FF0070C0"/>
      <name val="Calibri"/>
      <family val="2"/>
      <scheme val="minor"/>
    </font>
    <font>
      <u/>
      <sz val="10"/>
      <color theme="10"/>
      <name val="Arial"/>
    </font>
    <font>
      <u/>
      <sz val="10"/>
      <color theme="11"/>
      <name val="Arial"/>
    </font>
    <font>
      <b/>
      <sz val="12"/>
      <name val="Calibri"/>
      <family val="2"/>
      <scheme val="minor"/>
    </font>
    <font>
      <sz val="16"/>
      <name val="Calibri"/>
      <family val="2"/>
      <scheme val="minor"/>
    </font>
    <font>
      <sz val="11"/>
      <color theme="4"/>
      <name val="Calibri"/>
      <family val="2"/>
      <scheme val="minor"/>
    </font>
    <font>
      <b/>
      <sz val="11"/>
      <color theme="1"/>
      <name val="Calibri"/>
      <family val="2"/>
      <scheme val="minor"/>
    </font>
    <font>
      <sz val="20"/>
      <color theme="1"/>
      <name val="Calibri"/>
      <family val="2"/>
      <scheme val="minor"/>
    </font>
    <font>
      <b/>
      <sz val="36"/>
      <color theme="1"/>
      <name val="Calibri"/>
      <family val="2"/>
      <scheme val="minor"/>
    </font>
    <font>
      <b/>
      <sz val="22"/>
      <color theme="1"/>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sz val="18"/>
      <color rgb="FFFF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2" tint="-9.9978637043366805E-2"/>
        <bgColor indexed="64"/>
      </patternFill>
    </fill>
  </fills>
  <borders count="65">
    <border>
      <left/>
      <right/>
      <top/>
      <bottom/>
      <diagonal/>
    </border>
    <border>
      <left style="dotted">
        <color auto="1"/>
      </left>
      <right style="dotted">
        <color auto="1"/>
      </right>
      <top style="dotted">
        <color auto="1"/>
      </top>
      <bottom style="dotted">
        <color auto="1"/>
      </bottom>
      <diagonal/>
    </border>
    <border>
      <left style="double">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top style="medium">
        <color auto="1"/>
      </top>
      <bottom style="thin">
        <color auto="1"/>
      </bottom>
      <diagonal/>
    </border>
    <border>
      <left/>
      <right/>
      <top/>
      <bottom style="thin">
        <color auto="1"/>
      </bottom>
      <diagonal/>
    </border>
    <border>
      <left style="medium">
        <color auto="1"/>
      </left>
      <right style="medium">
        <color auto="1"/>
      </right>
      <top style="double">
        <color auto="1"/>
      </top>
      <bottom style="medium">
        <color auto="1"/>
      </bottom>
      <diagonal/>
    </border>
    <border>
      <left/>
      <right style="medium">
        <color auto="1"/>
      </right>
      <top/>
      <bottom/>
      <diagonal/>
    </border>
    <border>
      <left/>
      <right style="medium">
        <color auto="1"/>
      </right>
      <top style="double">
        <color auto="1"/>
      </top>
      <bottom style="medium">
        <color auto="1"/>
      </bottom>
      <diagonal/>
    </border>
    <border>
      <left style="double">
        <color auto="1"/>
      </left>
      <right/>
      <top/>
      <bottom style="thin">
        <color auto="1"/>
      </bottom>
      <diagonal/>
    </border>
    <border>
      <left style="medium">
        <color auto="1"/>
      </left>
      <right style="double">
        <color auto="1"/>
      </right>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medium">
        <color auto="1"/>
      </top>
      <bottom style="double">
        <color auto="1"/>
      </bottom>
      <diagonal/>
    </border>
    <border>
      <left style="dashed">
        <color auto="1"/>
      </left>
      <right style="dashed">
        <color auto="1"/>
      </right>
      <top style="dashed">
        <color auto="1"/>
      </top>
      <bottom style="dashed">
        <color auto="1"/>
      </bottom>
      <diagonal/>
    </border>
    <border>
      <left style="medium">
        <color auto="1"/>
      </left>
      <right style="double">
        <color auto="1"/>
      </right>
      <top style="medium">
        <color auto="1"/>
      </top>
      <bottom style="thin">
        <color auto="1"/>
      </bottom>
      <diagonal/>
    </border>
    <border>
      <left style="dotted">
        <color auto="1"/>
      </left>
      <right style="dotted">
        <color auto="1"/>
      </right>
      <top style="dotted">
        <color auto="1"/>
      </top>
      <bottom/>
      <diagonal/>
    </border>
    <border>
      <left style="double">
        <color auto="1"/>
      </left>
      <right style="dotted">
        <color auto="1"/>
      </right>
      <top style="dotted">
        <color auto="1"/>
      </top>
      <bottom style="dotted">
        <color auto="1"/>
      </bottom>
      <diagonal/>
    </border>
    <border>
      <left style="dotted">
        <color auto="1"/>
      </left>
      <right style="dotted">
        <color auto="1"/>
      </right>
      <top style="double">
        <color auto="1"/>
      </top>
      <bottom style="dotted">
        <color auto="1"/>
      </bottom>
      <diagonal/>
    </border>
    <border>
      <left style="double">
        <color auto="1"/>
      </left>
      <right style="dotted">
        <color auto="1"/>
      </right>
      <top style="double">
        <color auto="1"/>
      </top>
      <bottom style="dotted">
        <color auto="1"/>
      </bottom>
      <diagonal/>
    </border>
    <border>
      <left style="dotted">
        <color auto="1"/>
      </left>
      <right/>
      <top style="dotted">
        <color auto="1"/>
      </top>
      <bottom style="dotted">
        <color auto="1"/>
      </bottom>
      <diagonal/>
    </border>
    <border>
      <left style="dotted">
        <color auto="1"/>
      </left>
      <right style="dotted">
        <color auto="1"/>
      </right>
      <top style="double">
        <color auto="1"/>
      </top>
      <bottom/>
      <diagonal/>
    </border>
    <border>
      <left style="dotted">
        <color auto="1"/>
      </left>
      <right style="dotted">
        <color auto="1"/>
      </right>
      <top/>
      <bottom style="dashed">
        <color auto="1"/>
      </bottom>
      <diagonal/>
    </border>
    <border>
      <left style="dashed">
        <color auto="1"/>
      </left>
      <right style="dashed">
        <color auto="1"/>
      </right>
      <top style="dashed">
        <color auto="1"/>
      </top>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indexed="64"/>
      </left>
      <right style="thin">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medium">
        <color auto="1"/>
      </top>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89">
    <xf numFmtId="0" fontId="0" fillId="0" borderId="0"/>
    <xf numFmtId="9" fontId="9" fillId="0" borderId="0" applyFont="0" applyFill="0" applyBorder="0" applyAlignment="0" applyProtection="0"/>
    <xf numFmtId="0" fontId="9" fillId="0" borderId="0"/>
    <xf numFmtId="9" fontId="9" fillId="0" borderId="0" applyFont="0" applyFill="0" applyBorder="0" applyAlignment="0" applyProtection="0"/>
    <xf numFmtId="43" fontId="18" fillId="0" borderId="0" applyFont="0" applyFill="0" applyBorder="0" applyAlignment="0" applyProtection="0"/>
    <xf numFmtId="0" fontId="8" fillId="0" borderId="0"/>
    <xf numFmtId="44" fontId="8" fillId="0" borderId="0" applyFont="0" applyFill="0" applyBorder="0" applyAlignment="0" applyProtection="0"/>
    <xf numFmtId="43" fontId="8" fillId="0" borderId="0" applyFont="0" applyFill="0" applyBorder="0" applyAlignment="0" applyProtection="0"/>
    <xf numFmtId="0" fontId="19" fillId="0" borderId="0"/>
    <xf numFmtId="43" fontId="7"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5" fillId="0" borderId="0"/>
    <xf numFmtId="44" fontId="5"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4" fontId="9"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9"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cellStyleXfs>
  <cellXfs count="269">
    <xf numFmtId="0" fontId="0" fillId="0" borderId="0" xfId="0"/>
    <xf numFmtId="2" fontId="11" fillId="0" borderId="1" xfId="0" applyNumberFormat="1" applyFont="1" applyFill="1" applyBorder="1" applyAlignment="1">
      <alignment horizontal="center"/>
    </xf>
    <xf numFmtId="2" fontId="11" fillId="0" borderId="1" xfId="0" applyNumberFormat="1" applyFont="1" applyFill="1" applyBorder="1" applyAlignment="1">
      <alignment horizontal="center" vertical="center"/>
    </xf>
    <xf numFmtId="41" fontId="0" fillId="0" borderId="1" xfId="0" applyNumberFormat="1" applyBorder="1" applyAlignment="1">
      <alignment horizontal="left" vertical="center" wrapText="1"/>
    </xf>
    <xf numFmtId="0" fontId="0" fillId="0" borderId="0" xfId="0" applyFill="1"/>
    <xf numFmtId="0" fontId="0" fillId="0" borderId="0" xfId="0" applyFill="1" applyBorder="1" applyAlignment="1">
      <alignment horizontal="center"/>
    </xf>
    <xf numFmtId="0" fontId="0" fillId="0" borderId="0" xfId="0" applyAlignment="1">
      <alignment horizontal="center"/>
    </xf>
    <xf numFmtId="0" fontId="12" fillId="0" borderId="2" xfId="0" applyFont="1" applyFill="1" applyBorder="1" applyAlignment="1">
      <alignment horizontal="center"/>
    </xf>
    <xf numFmtId="0" fontId="12" fillId="0" borderId="3" xfId="0" applyFont="1" applyFill="1" applyBorder="1" applyAlignment="1">
      <alignment horizontal="center"/>
    </xf>
    <xf numFmtId="0" fontId="12" fillId="0" borderId="4" xfId="0" applyFont="1" applyFill="1" applyBorder="1" applyAlignment="1">
      <alignment horizontal="center"/>
    </xf>
    <xf numFmtId="0" fontId="12" fillId="0" borderId="0" xfId="0" applyNumberFormat="1" applyFont="1" applyAlignment="1">
      <alignment horizontal="center"/>
    </xf>
    <xf numFmtId="0" fontId="0" fillId="0" borderId="5" xfId="0" applyFill="1" applyBorder="1"/>
    <xf numFmtId="0" fontId="0" fillId="0" borderId="6" xfId="0" applyFill="1" applyBorder="1"/>
    <xf numFmtId="1" fontId="12" fillId="0" borderId="0" xfId="0" applyNumberFormat="1" applyFont="1" applyAlignment="1">
      <alignment horizontal="center"/>
    </xf>
    <xf numFmtId="0" fontId="0" fillId="0" borderId="7" xfId="0" applyFill="1" applyBorder="1"/>
    <xf numFmtId="2" fontId="0" fillId="0" borderId="8" xfId="0" applyNumberFormat="1" applyFill="1" applyBorder="1" applyAlignment="1">
      <alignment horizontal="center"/>
    </xf>
    <xf numFmtId="2" fontId="0" fillId="0" borderId="9" xfId="0" applyNumberFormat="1" applyFill="1" applyBorder="1" applyAlignment="1">
      <alignment horizontal="center"/>
    </xf>
    <xf numFmtId="0" fontId="0" fillId="0" borderId="10" xfId="0" applyFill="1" applyBorder="1"/>
    <xf numFmtId="1" fontId="12" fillId="0" borderId="11" xfId="0" applyNumberFormat="1" applyFont="1" applyFill="1" applyBorder="1" applyAlignment="1">
      <alignment horizontal="center"/>
    </xf>
    <xf numFmtId="1" fontId="12" fillId="0" borderId="0" xfId="0" applyNumberFormat="1" applyFont="1" applyAlignment="1">
      <alignment horizontal="left" indent="1"/>
    </xf>
    <xf numFmtId="0" fontId="0" fillId="0" borderId="12" xfId="0" applyFill="1" applyBorder="1" applyAlignment="1">
      <alignment horizontal="center"/>
    </xf>
    <xf numFmtId="0" fontId="0" fillId="0" borderId="13" xfId="0" applyFill="1" applyBorder="1" applyAlignment="1">
      <alignment horizontal="center"/>
    </xf>
    <xf numFmtId="0" fontId="0" fillId="0" borderId="12" xfId="0" applyFill="1" applyBorder="1"/>
    <xf numFmtId="0" fontId="0" fillId="0" borderId="14" xfId="0" applyFill="1" applyBorder="1" applyAlignment="1">
      <alignment horizontal="center"/>
    </xf>
    <xf numFmtId="0" fontId="0" fillId="0" borderId="15" xfId="0" applyFill="1" applyBorder="1"/>
    <xf numFmtId="0" fontId="0" fillId="0" borderId="16" xfId="0" applyFill="1" applyBorder="1" applyAlignment="1">
      <alignment horizontal="center"/>
    </xf>
    <xf numFmtId="2" fontId="12" fillId="0" borderId="11" xfId="0" applyNumberFormat="1" applyFont="1" applyFill="1" applyBorder="1" applyAlignment="1">
      <alignment horizontal="center"/>
    </xf>
    <xf numFmtId="2" fontId="12" fillId="0" borderId="0" xfId="0" applyNumberFormat="1" applyFont="1" applyAlignment="1">
      <alignment horizontal="center"/>
    </xf>
    <xf numFmtId="164" fontId="12" fillId="0" borderId="11" xfId="0" applyNumberFormat="1" applyFont="1" applyFill="1" applyBorder="1" applyAlignment="1">
      <alignment horizontal="center"/>
    </xf>
    <xf numFmtId="0" fontId="12" fillId="0" borderId="0" xfId="0" applyFont="1"/>
    <xf numFmtId="0" fontId="0" fillId="2" borderId="17" xfId="0" applyFill="1" applyBorder="1"/>
    <xf numFmtId="0" fontId="11" fillId="0" borderId="10" xfId="0" applyFont="1" applyFill="1" applyBorder="1"/>
    <xf numFmtId="1" fontId="12" fillId="3" borderId="11" xfId="0" applyNumberFormat="1" applyFont="1" applyFill="1" applyBorder="1" applyAlignment="1">
      <alignment horizontal="center"/>
    </xf>
    <xf numFmtId="0" fontId="0" fillId="0" borderId="0" xfId="0" applyAlignment="1"/>
    <xf numFmtId="0" fontId="0" fillId="0" borderId="0" xfId="0" applyFill="1" applyBorder="1"/>
    <xf numFmtId="0" fontId="12" fillId="0" borderId="0" xfId="0" applyFont="1" applyFill="1" applyBorder="1"/>
    <xf numFmtId="1" fontId="11" fillId="0" borderId="0" xfId="0" applyNumberFormat="1" applyFont="1" applyFill="1" applyBorder="1" applyAlignment="1">
      <alignment horizontal="center"/>
    </xf>
    <xf numFmtId="2" fontId="11" fillId="0" borderId="0" xfId="0" applyNumberFormat="1" applyFont="1" applyFill="1" applyBorder="1" applyAlignment="1">
      <alignment horizontal="center"/>
    </xf>
    <xf numFmtId="2" fontId="11" fillId="0" borderId="0" xfId="0" applyNumberFormat="1" applyFont="1" applyFill="1" applyBorder="1" applyAlignment="1">
      <alignment horizontal="center" vertical="center"/>
    </xf>
    <xf numFmtId="165" fontId="9" fillId="0" borderId="0" xfId="1" applyNumberFormat="1" applyFill="1" applyBorder="1" applyAlignment="1">
      <alignment horizontal="center" vertical="center" wrapText="1"/>
    </xf>
    <xf numFmtId="164" fontId="12" fillId="0" borderId="18" xfId="0" applyNumberFormat="1" applyFont="1" applyFill="1" applyBorder="1" applyAlignment="1">
      <alignment horizontal="center"/>
    </xf>
    <xf numFmtId="41" fontId="0" fillId="0" borderId="0" xfId="0" applyNumberFormat="1" applyFill="1" applyBorder="1" applyAlignment="1">
      <alignment horizontal="left" vertical="center" wrapText="1"/>
    </xf>
    <xf numFmtId="2" fontId="15" fillId="0" borderId="0" xfId="0" applyNumberFormat="1" applyFont="1" applyFill="1" applyBorder="1" applyAlignment="1">
      <alignment horizontal="center"/>
    </xf>
    <xf numFmtId="2" fontId="15" fillId="0" borderId="0" xfId="0" applyNumberFormat="1" applyFont="1" applyFill="1" applyBorder="1" applyAlignment="1">
      <alignment horizontal="center" vertical="center"/>
    </xf>
    <xf numFmtId="41" fontId="15" fillId="0" borderId="0" xfId="0" applyNumberFormat="1" applyFont="1" applyFill="1" applyBorder="1" applyAlignment="1">
      <alignment horizontal="left" vertical="center" wrapText="1"/>
    </xf>
    <xf numFmtId="165" fontId="15" fillId="0" borderId="0" xfId="1" applyNumberFormat="1" applyFont="1" applyFill="1" applyBorder="1" applyAlignment="1">
      <alignment horizontal="center" vertical="center" wrapText="1"/>
    </xf>
    <xf numFmtId="2" fontId="0" fillId="0" borderId="0" xfId="0" applyNumberFormat="1"/>
    <xf numFmtId="0" fontId="11" fillId="0" borderId="0" xfId="0" applyFont="1"/>
    <xf numFmtId="0" fontId="13" fillId="4" borderId="1" xfId="0" applyFont="1" applyFill="1" applyBorder="1" applyAlignment="1">
      <alignment horizontal="center" vertical="center" wrapText="1"/>
    </xf>
    <xf numFmtId="2" fontId="0" fillId="4" borderId="1" xfId="0" applyNumberFormat="1" applyFill="1" applyBorder="1" applyAlignment="1">
      <alignment horizontal="center" vertical="center"/>
    </xf>
    <xf numFmtId="0" fontId="0" fillId="4" borderId="19" xfId="0" applyFill="1" applyBorder="1"/>
    <xf numFmtId="0" fontId="0" fillId="4" borderId="19" xfId="0" applyFill="1" applyBorder="1" applyAlignment="1">
      <alignment horizontal="center"/>
    </xf>
    <xf numFmtId="0" fontId="0" fillId="5" borderId="20" xfId="0" applyFill="1" applyBorder="1"/>
    <xf numFmtId="0" fontId="0" fillId="0" borderId="17" xfId="0" applyFill="1" applyBorder="1"/>
    <xf numFmtId="165" fontId="0" fillId="0" borderId="17" xfId="0" applyNumberFormat="1" applyFill="1" applyBorder="1"/>
    <xf numFmtId="165" fontId="9" fillId="0" borderId="23" xfId="1" applyNumberFormat="1" applyFill="1" applyBorder="1" applyAlignment="1">
      <alignment horizontal="center" vertical="center" wrapText="1"/>
    </xf>
    <xf numFmtId="0" fontId="10" fillId="4" borderId="21" xfId="0" applyFont="1" applyFill="1" applyBorder="1" applyAlignment="1">
      <alignment horizontal="center" vertical="center" wrapText="1"/>
    </xf>
    <xf numFmtId="0" fontId="0" fillId="6" borderId="17" xfId="0" applyFill="1" applyBorder="1"/>
    <xf numFmtId="0" fontId="0" fillId="7" borderId="17" xfId="0" applyFill="1" applyBorder="1"/>
    <xf numFmtId="0" fontId="16" fillId="0" borderId="1" xfId="0" applyFont="1" applyFill="1" applyBorder="1" applyAlignment="1">
      <alignment horizontal="left"/>
    </xf>
    <xf numFmtId="0" fontId="12" fillId="0" borderId="0" xfId="0" applyFont="1" applyFill="1" applyBorder="1" applyAlignment="1">
      <alignment horizontal="center"/>
    </xf>
    <xf numFmtId="164" fontId="12" fillId="0" borderId="0" xfId="0" applyNumberFormat="1" applyFont="1" applyFill="1" applyBorder="1" applyAlignment="1">
      <alignment horizontal="center"/>
    </xf>
    <xf numFmtId="1" fontId="12" fillId="0" borderId="0" xfId="0" applyNumberFormat="1" applyFont="1" applyFill="1" applyBorder="1" applyAlignment="1">
      <alignment horizontal="center"/>
    </xf>
    <xf numFmtId="2" fontId="12" fillId="0" borderId="1" xfId="0" applyNumberFormat="1" applyFont="1" applyFill="1" applyBorder="1" applyAlignment="1">
      <alignment horizontal="center"/>
    </xf>
    <xf numFmtId="2" fontId="11" fillId="4" borderId="1" xfId="0" applyNumberFormat="1" applyFont="1" applyFill="1" applyBorder="1" applyAlignment="1">
      <alignment horizontal="center" vertical="center" wrapText="1"/>
    </xf>
    <xf numFmtId="2" fontId="17" fillId="0" borderId="0" xfId="0" applyNumberFormat="1" applyFont="1" applyFill="1" applyBorder="1" applyAlignment="1">
      <alignment horizontal="center"/>
    </xf>
    <xf numFmtId="44" fontId="21" fillId="2" borderId="32" xfId="6" applyFont="1" applyFill="1" applyBorder="1"/>
    <xf numFmtId="0" fontId="21" fillId="2" borderId="0" xfId="5" applyFont="1" applyFill="1"/>
    <xf numFmtId="0" fontId="22" fillId="8" borderId="32" xfId="5" applyFont="1" applyFill="1" applyBorder="1" applyAlignment="1">
      <alignment horizontal="center"/>
    </xf>
    <xf numFmtId="0" fontId="22" fillId="8" borderId="32" xfId="5" applyFont="1" applyFill="1" applyBorder="1" applyAlignment="1">
      <alignment horizontal="left"/>
    </xf>
    <xf numFmtId="0" fontId="22" fillId="8" borderId="32" xfId="5" applyFont="1" applyFill="1" applyBorder="1"/>
    <xf numFmtId="43" fontId="22" fillId="8" borderId="32" xfId="7" applyFont="1" applyFill="1" applyBorder="1"/>
    <xf numFmtId="0" fontId="21" fillId="0" borderId="0" xfId="5" applyFont="1"/>
    <xf numFmtId="0" fontId="21" fillId="0" borderId="32" xfId="5" applyFont="1" applyFill="1" applyBorder="1"/>
    <xf numFmtId="0" fontId="21" fillId="0" borderId="32" xfId="5" applyFont="1" applyFill="1" applyBorder="1" applyAlignment="1">
      <alignment horizontal="left"/>
    </xf>
    <xf numFmtId="43" fontId="21" fillId="0" borderId="32" xfId="7" applyFont="1" applyFill="1" applyBorder="1"/>
    <xf numFmtId="43" fontId="21" fillId="9" borderId="32" xfId="7" applyFont="1" applyFill="1" applyBorder="1"/>
    <xf numFmtId="0" fontId="21" fillId="0" borderId="0" xfId="5" applyFont="1" applyFill="1"/>
    <xf numFmtId="0" fontId="21" fillId="8" borderId="32" xfId="5" applyFont="1" applyFill="1" applyBorder="1"/>
    <xf numFmtId="43" fontId="21" fillId="0" borderId="32" xfId="7" applyFont="1" applyBorder="1"/>
    <xf numFmtId="0" fontId="22" fillId="2" borderId="0" xfId="5" applyFont="1" applyFill="1"/>
    <xf numFmtId="0" fontId="0" fillId="0" borderId="0" xfId="0" pivotButton="1"/>
    <xf numFmtId="0" fontId="0" fillId="0" borderId="0" xfId="0" applyAlignment="1">
      <alignment horizontal="left"/>
    </xf>
    <xf numFmtId="0" fontId="0" fillId="0" borderId="0" xfId="0" applyNumberFormat="1"/>
    <xf numFmtId="43" fontId="22" fillId="0" borderId="32" xfId="7" applyFont="1" applyFill="1" applyBorder="1"/>
    <xf numFmtId="0" fontId="22" fillId="0" borderId="32" xfId="5" applyFont="1" applyFill="1" applyBorder="1"/>
    <xf numFmtId="0" fontId="23" fillId="0" borderId="32" xfId="5" applyFont="1" applyFill="1" applyBorder="1"/>
    <xf numFmtId="0" fontId="24" fillId="0" borderId="32" xfId="5" applyFont="1" applyFill="1" applyBorder="1"/>
    <xf numFmtId="43" fontId="24" fillId="0" borderId="32" xfId="7" applyFont="1" applyFill="1" applyBorder="1"/>
    <xf numFmtId="0" fontId="23" fillId="0" borderId="32" xfId="5" applyFont="1" applyFill="1" applyBorder="1" applyAlignment="1">
      <alignment horizontal="left"/>
    </xf>
    <xf numFmtId="0" fontId="24" fillId="0" borderId="32" xfId="5" applyFont="1" applyFill="1" applyBorder="1" applyAlignment="1">
      <alignment horizontal="left"/>
    </xf>
    <xf numFmtId="0" fontId="6" fillId="0" borderId="32" xfId="5" applyFont="1" applyFill="1" applyBorder="1"/>
    <xf numFmtId="2" fontId="22" fillId="3" borderId="32" xfId="4" applyNumberFormat="1" applyFont="1" applyFill="1" applyBorder="1"/>
    <xf numFmtId="2" fontId="22" fillId="8" borderId="32" xfId="7" applyNumberFormat="1" applyFont="1" applyFill="1" applyBorder="1"/>
    <xf numFmtId="2" fontId="21" fillId="9" borderId="32" xfId="7" applyNumberFormat="1" applyFont="1" applyFill="1" applyBorder="1"/>
    <xf numFmtId="2" fontId="22" fillId="9" borderId="32" xfId="7" applyNumberFormat="1" applyFont="1" applyFill="1" applyBorder="1"/>
    <xf numFmtId="2" fontId="24" fillId="9" borderId="32" xfId="7" applyNumberFormat="1" applyFont="1" applyFill="1" applyBorder="1"/>
    <xf numFmtId="2" fontId="21" fillId="0" borderId="32" xfId="5" applyNumberFormat="1" applyFont="1" applyBorder="1"/>
    <xf numFmtId="43" fontId="23" fillId="0" borderId="32" xfId="7" applyFont="1" applyFill="1" applyBorder="1"/>
    <xf numFmtId="2" fontId="23" fillId="9" borderId="32" xfId="7" applyNumberFormat="1" applyFont="1" applyFill="1" applyBorder="1"/>
    <xf numFmtId="0" fontId="21" fillId="2" borderId="0" xfId="146" applyFont="1" applyFill="1"/>
    <xf numFmtId="44" fontId="21" fillId="2" borderId="32" xfId="147" applyFont="1" applyFill="1" applyBorder="1"/>
    <xf numFmtId="43" fontId="22" fillId="3" borderId="32" xfId="148" applyFont="1" applyFill="1" applyBorder="1"/>
    <xf numFmtId="2" fontId="21" fillId="2" borderId="0" xfId="146" applyNumberFormat="1" applyFont="1" applyFill="1"/>
    <xf numFmtId="0" fontId="21" fillId="0" borderId="0" xfId="146" applyFont="1"/>
    <xf numFmtId="0" fontId="22" fillId="8" borderId="37" xfId="146" applyFont="1" applyFill="1" applyBorder="1" applyAlignment="1">
      <alignment horizontal="center"/>
    </xf>
    <xf numFmtId="0" fontId="22" fillId="8" borderId="37" xfId="146" applyFont="1" applyFill="1" applyBorder="1" applyAlignment="1">
      <alignment horizontal="left"/>
    </xf>
    <xf numFmtId="0" fontId="22" fillId="8" borderId="37" xfId="146" applyFont="1" applyFill="1" applyBorder="1"/>
    <xf numFmtId="43" fontId="22" fillId="8" borderId="37" xfId="149" applyFont="1" applyFill="1" applyBorder="1"/>
    <xf numFmtId="43" fontId="22" fillId="8" borderId="37" xfId="149" applyFont="1" applyFill="1" applyBorder="1" applyAlignment="1">
      <alignment wrapText="1"/>
    </xf>
    <xf numFmtId="0" fontId="22" fillId="2" borderId="0" xfId="146" applyFont="1" applyFill="1" applyAlignment="1">
      <alignment horizontal="right" vertical="top"/>
    </xf>
    <xf numFmtId="2" fontId="27" fillId="2" borderId="0" xfId="146" applyNumberFormat="1" applyFont="1" applyFill="1" applyAlignment="1">
      <alignment vertical="top"/>
    </xf>
    <xf numFmtId="0" fontId="22" fillId="2" borderId="0" xfId="146" applyFont="1" applyFill="1" applyAlignment="1">
      <alignment vertical="top"/>
    </xf>
    <xf numFmtId="0" fontId="21" fillId="0" borderId="32" xfId="146" applyFont="1" applyFill="1" applyBorder="1"/>
    <xf numFmtId="0" fontId="21" fillId="0" borderId="32" xfId="146" applyFont="1" applyFill="1" applyBorder="1" applyAlignment="1">
      <alignment horizontal="left"/>
    </xf>
    <xf numFmtId="0" fontId="22" fillId="2" borderId="0" xfId="146" applyFont="1" applyFill="1" applyAlignment="1">
      <alignment horizontal="left"/>
    </xf>
    <xf numFmtId="0" fontId="22" fillId="2" borderId="0" xfId="146" applyFont="1" applyFill="1"/>
    <xf numFmtId="0" fontId="21" fillId="0" borderId="0" xfId="146" applyFont="1" applyFill="1"/>
    <xf numFmtId="2" fontId="22" fillId="2" borderId="0" xfId="146" applyNumberFormat="1" applyFont="1" applyFill="1"/>
    <xf numFmtId="0" fontId="9" fillId="0" borderId="0" xfId="2"/>
    <xf numFmtId="0" fontId="28" fillId="2" borderId="0" xfId="146" applyFont="1" applyFill="1"/>
    <xf numFmtId="43" fontId="21" fillId="0" borderId="32" xfId="149" applyFont="1" applyFill="1" applyBorder="1"/>
    <xf numFmtId="0" fontId="22" fillId="2" borderId="0" xfId="146" applyFont="1" applyFill="1" applyAlignment="1">
      <alignment horizontal="center"/>
    </xf>
    <xf numFmtId="0" fontId="9" fillId="2" borderId="0" xfId="2" applyFill="1"/>
    <xf numFmtId="1" fontId="22" fillId="2" borderId="32" xfId="146" applyNumberFormat="1" applyFont="1" applyFill="1" applyBorder="1"/>
    <xf numFmtId="0" fontId="21" fillId="2" borderId="32" xfId="146" applyFont="1" applyFill="1" applyBorder="1"/>
    <xf numFmtId="0" fontId="22" fillId="3" borderId="0" xfId="146" applyFont="1" applyFill="1" applyAlignment="1">
      <alignment horizontal="left"/>
    </xf>
    <xf numFmtId="43" fontId="22" fillId="10" borderId="32" xfId="149" applyFont="1" applyFill="1" applyBorder="1"/>
    <xf numFmtId="43" fontId="21" fillId="10" borderId="32" xfId="149" applyFont="1" applyFill="1" applyBorder="1"/>
    <xf numFmtId="0" fontId="22" fillId="2" borderId="0" xfId="146" applyFont="1" applyFill="1" applyAlignment="1">
      <alignment horizontal="right"/>
    </xf>
    <xf numFmtId="0" fontId="21" fillId="8" borderId="32" xfId="146" applyFont="1" applyFill="1" applyBorder="1"/>
    <xf numFmtId="43" fontId="21" fillId="0" borderId="32" xfId="149" applyFont="1" applyBorder="1"/>
    <xf numFmtId="0" fontId="21" fillId="0" borderId="32" xfId="146" applyFont="1" applyBorder="1"/>
    <xf numFmtId="0" fontId="4" fillId="0" borderId="32" xfId="5" applyFont="1" applyFill="1" applyBorder="1"/>
    <xf numFmtId="0" fontId="29" fillId="0" borderId="32" xfId="5" applyFont="1" applyFill="1" applyBorder="1"/>
    <xf numFmtId="0" fontId="29" fillId="0" borderId="32" xfId="5" applyFont="1" applyFill="1" applyBorder="1" applyAlignment="1">
      <alignment horizontal="left"/>
    </xf>
    <xf numFmtId="43" fontId="29" fillId="0" borderId="32" xfId="7" applyFont="1" applyFill="1" applyBorder="1"/>
    <xf numFmtId="2" fontId="29" fillId="9" borderId="32" xfId="7" applyNumberFormat="1" applyFont="1" applyFill="1" applyBorder="1"/>
    <xf numFmtId="0" fontId="3" fillId="0" borderId="32" xfId="5" applyFont="1" applyFill="1" applyBorder="1"/>
    <xf numFmtId="0" fontId="21" fillId="0" borderId="32" xfId="165" applyFont="1" applyFill="1" applyBorder="1"/>
    <xf numFmtId="0" fontId="21" fillId="0" borderId="32" xfId="165" applyFont="1" applyFill="1" applyBorder="1" applyAlignment="1">
      <alignment horizontal="left"/>
    </xf>
    <xf numFmtId="43" fontId="21" fillId="0" borderId="32" xfId="167" applyFont="1" applyFill="1" applyBorder="1"/>
    <xf numFmtId="2" fontId="21" fillId="9" borderId="32" xfId="167" applyNumberFormat="1" applyFont="1" applyFill="1" applyBorder="1"/>
    <xf numFmtId="43" fontId="21" fillId="9" borderId="32" xfId="167" applyFont="1" applyFill="1" applyBorder="1"/>
    <xf numFmtId="43" fontId="22" fillId="8" borderId="37" xfId="4" applyFont="1" applyFill="1" applyBorder="1" applyAlignment="1">
      <alignment wrapText="1"/>
    </xf>
    <xf numFmtId="43" fontId="21" fillId="9" borderId="32" xfId="4" applyFont="1" applyFill="1" applyBorder="1" applyAlignment="1"/>
    <xf numFmtId="43" fontId="29" fillId="9" borderId="32" xfId="4" applyFont="1" applyFill="1" applyBorder="1" applyAlignment="1"/>
    <xf numFmtId="43" fontId="23" fillId="9" borderId="32" xfId="4" applyFont="1" applyFill="1" applyBorder="1" applyAlignment="1"/>
    <xf numFmtId="43" fontId="21" fillId="0" borderId="0" xfId="4" applyFont="1" applyAlignment="1"/>
    <xf numFmtId="43" fontId="22" fillId="3" borderId="32" xfId="149" applyFont="1" applyFill="1" applyBorder="1"/>
    <xf numFmtId="2" fontId="22" fillId="3" borderId="0" xfId="146" applyNumberFormat="1" applyFont="1" applyFill="1"/>
    <xf numFmtId="0" fontId="21" fillId="3" borderId="0" xfId="146" applyFont="1" applyFill="1"/>
    <xf numFmtId="2" fontId="22" fillId="11" borderId="0" xfId="146" applyNumberFormat="1" applyFont="1" applyFill="1"/>
    <xf numFmtId="0" fontId="21" fillId="11" borderId="0" xfId="146" applyFont="1" applyFill="1"/>
    <xf numFmtId="0" fontId="21" fillId="0" borderId="0" xfId="5" applyFont="1" applyFill="1" applyBorder="1"/>
    <xf numFmtId="0" fontId="21" fillId="0" borderId="0" xfId="5" applyFont="1" applyFill="1" applyBorder="1" applyAlignment="1">
      <alignment horizontal="left"/>
    </xf>
    <xf numFmtId="43" fontId="21" fillId="0" borderId="0" xfId="7" applyFont="1" applyFill="1" applyBorder="1"/>
    <xf numFmtId="43" fontId="21" fillId="9" borderId="0" xfId="4" applyFont="1" applyFill="1" applyBorder="1" applyAlignment="1"/>
    <xf numFmtId="43" fontId="21" fillId="2" borderId="0" xfId="4" applyFont="1" applyFill="1"/>
    <xf numFmtId="0" fontId="2" fillId="0" borderId="0" xfId="168"/>
    <xf numFmtId="0" fontId="2" fillId="12" borderId="42" xfId="168" applyFill="1" applyBorder="1" applyAlignment="1">
      <alignment horizontal="center"/>
    </xf>
    <xf numFmtId="0" fontId="2" fillId="12" borderId="32" xfId="168" applyFill="1" applyBorder="1" applyAlignment="1">
      <alignment horizontal="center"/>
    </xf>
    <xf numFmtId="0" fontId="2" fillId="12" borderId="43" xfId="168" applyFill="1" applyBorder="1" applyAlignment="1">
      <alignment horizontal="center"/>
    </xf>
    <xf numFmtId="0" fontId="2" fillId="12" borderId="44" xfId="168" applyFill="1" applyBorder="1" applyAlignment="1">
      <alignment horizontal="center"/>
    </xf>
    <xf numFmtId="0" fontId="2" fillId="12" borderId="45" xfId="168" applyFill="1" applyBorder="1" applyAlignment="1">
      <alignment horizontal="center"/>
    </xf>
    <xf numFmtId="0" fontId="2" fillId="12" borderId="46" xfId="168" applyFill="1" applyBorder="1" applyAlignment="1">
      <alignment horizontal="center"/>
    </xf>
    <xf numFmtId="0" fontId="2" fillId="0" borderId="0" xfId="168" applyBorder="1"/>
    <xf numFmtId="0" fontId="2" fillId="0" borderId="8" xfId="168" applyBorder="1"/>
    <xf numFmtId="0" fontId="2" fillId="0" borderId="41" xfId="168" applyBorder="1"/>
    <xf numFmtId="0" fontId="2" fillId="13" borderId="47" xfId="168" applyFill="1" applyBorder="1" applyAlignment="1">
      <alignment horizontal="center"/>
    </xf>
    <xf numFmtId="0" fontId="2" fillId="13" borderId="48" xfId="168" applyFill="1" applyBorder="1" applyAlignment="1">
      <alignment horizontal="center"/>
    </xf>
    <xf numFmtId="0" fontId="2" fillId="13" borderId="49" xfId="168" applyFill="1" applyBorder="1" applyAlignment="1">
      <alignment horizontal="center"/>
    </xf>
    <xf numFmtId="0" fontId="2" fillId="13" borderId="32" xfId="168" applyFill="1" applyBorder="1" applyAlignment="1">
      <alignment horizontal="center"/>
    </xf>
    <xf numFmtId="0" fontId="2" fillId="0" borderId="8" xfId="168" applyBorder="1" applyAlignment="1">
      <alignment horizontal="center"/>
    </xf>
    <xf numFmtId="0" fontId="2" fillId="0" borderId="0" xfId="168" applyBorder="1" applyAlignment="1">
      <alignment horizontal="center"/>
    </xf>
    <xf numFmtId="0" fontId="2" fillId="14" borderId="50" xfId="168" applyFill="1" applyBorder="1" applyAlignment="1">
      <alignment horizontal="right"/>
    </xf>
    <xf numFmtId="166" fontId="0" fillId="13" borderId="32" xfId="169" applyNumberFormat="1" applyFont="1" applyFill="1" applyBorder="1"/>
    <xf numFmtId="0" fontId="2" fillId="13" borderId="32" xfId="168" applyFill="1" applyBorder="1"/>
    <xf numFmtId="0" fontId="34" fillId="0" borderId="32" xfId="168" applyFont="1" applyBorder="1" applyAlignment="1">
      <alignment horizontal="center"/>
    </xf>
    <xf numFmtId="0" fontId="34" fillId="0" borderId="32" xfId="168" applyFont="1" applyBorder="1" applyAlignment="1"/>
    <xf numFmtId="0" fontId="2" fillId="2" borderId="51" xfId="168" applyFill="1" applyBorder="1"/>
    <xf numFmtId="43" fontId="0" fillId="0" borderId="0" xfId="169" applyFont="1" applyBorder="1"/>
    <xf numFmtId="0" fontId="2" fillId="0" borderId="36" xfId="168" applyBorder="1"/>
    <xf numFmtId="0" fontId="2" fillId="14" borderId="42" xfId="168" applyFill="1" applyBorder="1"/>
    <xf numFmtId="43" fontId="0" fillId="13" borderId="52" xfId="169" applyFont="1" applyFill="1" applyBorder="1"/>
    <xf numFmtId="0" fontId="2" fillId="2" borderId="0" xfId="168" applyFill="1" applyBorder="1" applyAlignment="1">
      <alignment horizontal="center"/>
    </xf>
    <xf numFmtId="0" fontId="2" fillId="2" borderId="42" xfId="168" applyFill="1" applyBorder="1"/>
    <xf numFmtId="43" fontId="0" fillId="0" borderId="52" xfId="169" applyFont="1" applyBorder="1"/>
    <xf numFmtId="0" fontId="2" fillId="0" borderId="53" xfId="168" applyBorder="1"/>
    <xf numFmtId="0" fontId="2" fillId="15" borderId="54" xfId="168" applyFill="1" applyBorder="1"/>
    <xf numFmtId="43" fontId="30" fillId="3" borderId="52" xfId="169" applyFont="1" applyFill="1" applyBorder="1"/>
    <xf numFmtId="0" fontId="2" fillId="13" borderId="53" xfId="168" applyFill="1" applyBorder="1"/>
    <xf numFmtId="0" fontId="2" fillId="11" borderId="32" xfId="168" applyFill="1" applyBorder="1" applyAlignment="1">
      <alignment horizontal="center"/>
    </xf>
    <xf numFmtId="0" fontId="2" fillId="14" borderId="42" xfId="168" applyFill="1" applyBorder="1" applyAlignment="1">
      <alignment horizontal="right"/>
    </xf>
    <xf numFmtId="166" fontId="0" fillId="13" borderId="52" xfId="169" applyNumberFormat="1" applyFont="1" applyFill="1" applyBorder="1"/>
    <xf numFmtId="0" fontId="2" fillId="15" borderId="54" xfId="168" applyFill="1" applyBorder="1" applyAlignment="1">
      <alignment horizontal="right"/>
    </xf>
    <xf numFmtId="43" fontId="30" fillId="4" borderId="52" xfId="169" applyFont="1" applyFill="1" applyBorder="1"/>
    <xf numFmtId="0" fontId="2" fillId="13" borderId="55" xfId="168" applyFill="1" applyBorder="1"/>
    <xf numFmtId="0" fontId="34" fillId="0" borderId="32" xfId="168" applyFont="1" applyBorder="1" applyAlignment="1">
      <alignment horizontal="left"/>
    </xf>
    <xf numFmtId="43" fontId="30" fillId="3" borderId="56" xfId="169" applyFont="1" applyFill="1" applyBorder="1"/>
    <xf numFmtId="165" fontId="30" fillId="4" borderId="56" xfId="169" applyNumberFormat="1" applyFont="1" applyFill="1" applyBorder="1"/>
    <xf numFmtId="165" fontId="30" fillId="3" borderId="56" xfId="169" applyNumberFormat="1" applyFont="1" applyFill="1" applyBorder="1"/>
    <xf numFmtId="166" fontId="30" fillId="3" borderId="56" xfId="169" applyNumberFormat="1" applyFont="1" applyFill="1" applyBorder="1"/>
    <xf numFmtId="0" fontId="2" fillId="0" borderId="57" xfId="168" applyBorder="1"/>
    <xf numFmtId="0" fontId="2" fillId="0" borderId="58" xfId="168" applyBorder="1"/>
    <xf numFmtId="0" fontId="2" fillId="0" borderId="59" xfId="168" applyBorder="1"/>
    <xf numFmtId="0" fontId="2" fillId="2" borderId="41" xfId="168" applyFill="1" applyBorder="1"/>
    <xf numFmtId="0" fontId="2" fillId="2" borderId="0" xfId="168" applyFill="1" applyBorder="1"/>
    <xf numFmtId="0" fontId="2" fillId="2" borderId="8" xfId="168" applyFill="1" applyBorder="1"/>
    <xf numFmtId="43" fontId="0" fillId="2" borderId="0" xfId="169" applyFont="1" applyFill="1" applyBorder="1"/>
    <xf numFmtId="0" fontId="2" fillId="0" borderId="38" xfId="168" applyBorder="1"/>
    <xf numFmtId="0" fontId="2" fillId="12" borderId="60" xfId="168" applyFill="1" applyBorder="1" applyAlignment="1">
      <alignment horizontal="center"/>
    </xf>
    <xf numFmtId="43" fontId="0" fillId="13" borderId="61" xfId="169" applyFont="1" applyFill="1" applyBorder="1"/>
    <xf numFmtId="43" fontId="0" fillId="13" borderId="62" xfId="169" applyFont="1" applyFill="1" applyBorder="1"/>
    <xf numFmtId="0" fontId="35" fillId="11" borderId="37" xfId="168" applyFont="1" applyFill="1" applyBorder="1"/>
    <xf numFmtId="0" fontId="32" fillId="16" borderId="63" xfId="168" applyFont="1" applyFill="1" applyBorder="1"/>
    <xf numFmtId="166" fontId="36" fillId="0" borderId="54" xfId="169" applyNumberFormat="1" applyFont="1" applyBorder="1"/>
    <xf numFmtId="166" fontId="36" fillId="0" borderId="55" xfId="169" applyNumberFormat="1" applyFont="1" applyBorder="1"/>
    <xf numFmtId="166" fontId="33" fillId="3" borderId="64" xfId="169" applyNumberFormat="1" applyFont="1" applyFill="1" applyBorder="1"/>
    <xf numFmtId="0" fontId="37" fillId="3" borderId="62" xfId="168" applyFont="1" applyFill="1" applyBorder="1"/>
    <xf numFmtId="165" fontId="12" fillId="0" borderId="26" xfId="1" applyNumberFormat="1" applyFont="1" applyFill="1" applyBorder="1" applyAlignment="1">
      <alignment horizontal="center" vertical="center"/>
    </xf>
    <xf numFmtId="9" fontId="12" fillId="0" borderId="27" xfId="1" applyFont="1" applyFill="1" applyBorder="1" applyAlignment="1">
      <alignment horizontal="center" vertical="center"/>
    </xf>
    <xf numFmtId="9" fontId="12" fillId="0" borderId="28" xfId="1" applyFont="1" applyFill="1" applyBorder="1" applyAlignment="1">
      <alignment horizontal="center" vertical="center"/>
    </xf>
    <xf numFmtId="0" fontId="0" fillId="4" borderId="24" xfId="0" applyFill="1" applyBorder="1" applyAlignment="1">
      <alignment horizontal="center" wrapText="1"/>
    </xf>
    <xf numFmtId="0" fontId="0" fillId="4" borderId="25" xfId="0" applyFill="1" applyBorder="1" applyAlignment="1">
      <alignment horizontal="center" wrapText="1"/>
    </xf>
    <xf numFmtId="0" fontId="14" fillId="4" borderId="22"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1" xfId="0" applyFont="1" applyFill="1" applyBorder="1" applyAlignment="1">
      <alignment horizontal="center" vertical="center" wrapText="1"/>
    </xf>
    <xf numFmtId="2" fontId="0" fillId="4" borderId="21" xfId="0" applyNumberFormat="1" applyFill="1" applyBorder="1" applyAlignment="1">
      <alignment horizontal="center" vertical="center" wrapText="1"/>
    </xf>
    <xf numFmtId="0" fontId="11" fillId="4" borderId="2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21" xfId="0" applyFill="1" applyBorder="1" applyAlignment="1">
      <alignment horizontal="center" vertical="center" wrapText="1"/>
    </xf>
    <xf numFmtId="9" fontId="12" fillId="0" borderId="26" xfId="1" applyFont="1" applyFill="1" applyBorder="1" applyAlignment="1">
      <alignment horizontal="center" vertical="center"/>
    </xf>
    <xf numFmtId="0" fontId="11" fillId="4" borderId="21" xfId="0" applyFont="1" applyFill="1" applyBorder="1" applyAlignment="1">
      <alignment horizontal="center"/>
    </xf>
    <xf numFmtId="0" fontId="0" fillId="4" borderId="21" xfId="0" applyFill="1" applyBorder="1" applyAlignment="1">
      <alignment horizontal="center"/>
    </xf>
    <xf numFmtId="0" fontId="20" fillId="2" borderId="30" xfId="5" applyFont="1" applyFill="1" applyBorder="1" applyAlignment="1">
      <alignment horizontal="center" vertical="center" wrapText="1"/>
    </xf>
    <xf numFmtId="0" fontId="20" fillId="2" borderId="29" xfId="5" applyFont="1" applyFill="1" applyBorder="1" applyAlignment="1">
      <alignment horizontal="center" vertical="center" wrapText="1"/>
    </xf>
    <xf numFmtId="0" fontId="20" fillId="2" borderId="33" xfId="5" applyFont="1" applyFill="1" applyBorder="1" applyAlignment="1">
      <alignment horizontal="center" vertical="center" wrapText="1"/>
    </xf>
    <xf numFmtId="0" fontId="20" fillId="2" borderId="35" xfId="5" applyFont="1" applyFill="1" applyBorder="1" applyAlignment="1">
      <alignment horizontal="center" vertical="center" wrapText="1"/>
    </xf>
    <xf numFmtId="0" fontId="20" fillId="2" borderId="0" xfId="5" applyFont="1" applyFill="1" applyBorder="1" applyAlignment="1">
      <alignment horizontal="center" vertical="center" wrapText="1"/>
    </xf>
    <xf numFmtId="0" fontId="20" fillId="2" borderId="36" xfId="5" applyFont="1" applyFill="1" applyBorder="1" applyAlignment="1">
      <alignment horizontal="center" vertical="center" wrapText="1"/>
    </xf>
    <xf numFmtId="0" fontId="20" fillId="2" borderId="31" xfId="5" applyFont="1" applyFill="1" applyBorder="1" applyAlignment="1">
      <alignment horizontal="center" vertical="center" wrapText="1"/>
    </xf>
    <xf numFmtId="0" fontId="20" fillId="2" borderId="6" xfId="5" applyFont="1" applyFill="1" applyBorder="1" applyAlignment="1">
      <alignment horizontal="center" vertical="center" wrapText="1"/>
    </xf>
    <xf numFmtId="0" fontId="20" fillId="2" borderId="34" xfId="5" applyFont="1" applyFill="1" applyBorder="1" applyAlignment="1">
      <alignment horizontal="center" vertical="center" wrapText="1"/>
    </xf>
    <xf numFmtId="0" fontId="20" fillId="2" borderId="35" xfId="146" applyFont="1" applyFill="1" applyBorder="1" applyAlignment="1">
      <alignment horizontal="center" vertical="center" wrapText="1"/>
    </xf>
    <xf numFmtId="0" fontId="20" fillId="2" borderId="0" xfId="146" applyFont="1" applyFill="1" applyBorder="1" applyAlignment="1">
      <alignment horizontal="center" vertical="center" wrapText="1"/>
    </xf>
    <xf numFmtId="0" fontId="20" fillId="2" borderId="31" xfId="146" applyFont="1" applyFill="1" applyBorder="1" applyAlignment="1">
      <alignment horizontal="center" vertical="center" wrapText="1"/>
    </xf>
    <xf numFmtId="0" fontId="20" fillId="2" borderId="6" xfId="146" applyFont="1" applyFill="1" applyBorder="1" applyAlignment="1">
      <alignment horizontal="center" vertical="center" wrapText="1"/>
    </xf>
    <xf numFmtId="0" fontId="33" fillId="0" borderId="32" xfId="168" applyFont="1" applyBorder="1" applyAlignment="1">
      <alignment horizontal="center"/>
    </xf>
    <xf numFmtId="0" fontId="34" fillId="8" borderId="32" xfId="168" applyFont="1" applyFill="1" applyBorder="1" applyAlignment="1">
      <alignment horizontal="center"/>
    </xf>
    <xf numFmtId="0" fontId="38" fillId="0" borderId="32" xfId="168" applyFont="1" applyBorder="1" applyAlignment="1">
      <alignment horizontal="center" vertical="center"/>
    </xf>
    <xf numFmtId="0" fontId="31" fillId="0" borderId="0" xfId="168" applyFont="1" applyAlignment="1">
      <alignment horizontal="center" vertical="center"/>
    </xf>
    <xf numFmtId="0" fontId="32" fillId="0" borderId="38" xfId="168" applyFont="1" applyBorder="1" applyAlignment="1">
      <alignment horizontal="center"/>
    </xf>
    <xf numFmtId="0" fontId="32" fillId="0" borderId="39" xfId="168" applyFont="1" applyBorder="1" applyAlignment="1">
      <alignment horizontal="center"/>
    </xf>
    <xf numFmtId="0" fontId="32" fillId="0" borderId="40" xfId="168" applyFont="1" applyBorder="1" applyAlignment="1">
      <alignment horizontal="center"/>
    </xf>
    <xf numFmtId="0" fontId="32" fillId="0" borderId="41" xfId="168" applyFont="1" applyBorder="1" applyAlignment="1">
      <alignment horizontal="center"/>
    </xf>
    <xf numFmtId="0" fontId="32" fillId="0" borderId="0" xfId="168" applyFont="1" applyBorder="1" applyAlignment="1">
      <alignment horizontal="center"/>
    </xf>
    <xf numFmtId="0" fontId="32" fillId="0" borderId="8" xfId="168" applyFont="1" applyBorder="1" applyAlignment="1">
      <alignment horizontal="center"/>
    </xf>
    <xf numFmtId="0" fontId="32" fillId="0" borderId="32" xfId="168" applyFont="1" applyBorder="1" applyAlignment="1">
      <alignment horizontal="center"/>
    </xf>
    <xf numFmtId="0" fontId="2" fillId="0" borderId="30" xfId="168" applyFont="1" applyBorder="1" applyAlignment="1">
      <alignment horizontal="center" vertical="center" wrapText="1"/>
    </xf>
    <xf numFmtId="0" fontId="2" fillId="0" borderId="29" xfId="168" applyBorder="1" applyAlignment="1">
      <alignment horizontal="center" vertical="center" wrapText="1"/>
    </xf>
    <xf numFmtId="0" fontId="2" fillId="0" borderId="33" xfId="168" applyBorder="1" applyAlignment="1">
      <alignment horizontal="center" vertical="center" wrapText="1"/>
    </xf>
    <xf numFmtId="0" fontId="2" fillId="0" borderId="35" xfId="168" applyBorder="1" applyAlignment="1">
      <alignment horizontal="center" vertical="center" wrapText="1"/>
    </xf>
    <xf numFmtId="0" fontId="2" fillId="0" borderId="0" xfId="168" applyBorder="1" applyAlignment="1">
      <alignment horizontal="center" vertical="center" wrapText="1"/>
    </xf>
    <xf numFmtId="0" fontId="2" fillId="0" borderId="36" xfId="168" applyBorder="1" applyAlignment="1">
      <alignment horizontal="center" vertical="center" wrapText="1"/>
    </xf>
    <xf numFmtId="0" fontId="2" fillId="0" borderId="31" xfId="168" applyBorder="1" applyAlignment="1">
      <alignment horizontal="center" vertical="center" wrapText="1"/>
    </xf>
    <xf numFmtId="0" fontId="2" fillId="0" borderId="6" xfId="168" applyBorder="1" applyAlignment="1">
      <alignment horizontal="center" vertical="center" wrapText="1"/>
    </xf>
    <xf numFmtId="0" fontId="2" fillId="0" borderId="34" xfId="168" applyBorder="1" applyAlignment="1">
      <alignment horizontal="center" vertical="center" wrapText="1"/>
    </xf>
  </cellXfs>
  <cellStyles count="189">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Millares" xfId="4" builtinId="3"/>
    <cellStyle name="Millares 2" xfId="7" xr:uid="{00000000-0005-0000-0000-000097000000}"/>
    <cellStyle name="Millares 2 2" xfId="9" xr:uid="{00000000-0005-0000-0000-000098000000}"/>
    <cellStyle name="Millares 2 2 2" xfId="170" xr:uid="{00000000-0005-0000-0000-000099000000}"/>
    <cellStyle name="Millares 2 2 3" xfId="171" xr:uid="{00000000-0005-0000-0000-00009A000000}"/>
    <cellStyle name="Millares 2 3" xfId="149" xr:uid="{00000000-0005-0000-0000-00009B000000}"/>
    <cellStyle name="Millares 2 3 2" xfId="172" xr:uid="{00000000-0005-0000-0000-00009C000000}"/>
    <cellStyle name="Millares 2 3 2 2" xfId="173" xr:uid="{00000000-0005-0000-0000-00009D000000}"/>
    <cellStyle name="Millares 2 3 3" xfId="174" xr:uid="{00000000-0005-0000-0000-00009E000000}"/>
    <cellStyle name="Millares 2 3 4" xfId="175" xr:uid="{00000000-0005-0000-0000-00009F000000}"/>
    <cellStyle name="Millares 2 4" xfId="167" xr:uid="{00000000-0005-0000-0000-0000A0000000}"/>
    <cellStyle name="Millares 3" xfId="148" xr:uid="{00000000-0005-0000-0000-0000A1000000}"/>
    <cellStyle name="Millares 3 2" xfId="176" xr:uid="{00000000-0005-0000-0000-0000A2000000}"/>
    <cellStyle name="Millares 4" xfId="177" xr:uid="{00000000-0005-0000-0000-0000A3000000}"/>
    <cellStyle name="Millares 5" xfId="169" xr:uid="{00000000-0005-0000-0000-0000A4000000}"/>
    <cellStyle name="Millares 5 2" xfId="178" xr:uid="{00000000-0005-0000-0000-0000A5000000}"/>
    <cellStyle name="Moneda 2" xfId="6" xr:uid="{00000000-0005-0000-0000-0000A6000000}"/>
    <cellStyle name="Moneda 2 2" xfId="147" xr:uid="{00000000-0005-0000-0000-0000A7000000}"/>
    <cellStyle name="Moneda 2 2 2" xfId="179" xr:uid="{00000000-0005-0000-0000-0000A8000000}"/>
    <cellStyle name="Moneda 2 2 2 2" xfId="180" xr:uid="{00000000-0005-0000-0000-0000A9000000}"/>
    <cellStyle name="Moneda 2 2 3" xfId="181" xr:uid="{00000000-0005-0000-0000-0000AA000000}"/>
    <cellStyle name="Moneda 2 2 4" xfId="182" xr:uid="{00000000-0005-0000-0000-0000AB000000}"/>
    <cellStyle name="Moneda 2 3" xfId="166" xr:uid="{00000000-0005-0000-0000-0000AC000000}"/>
    <cellStyle name="Moneda 3" xfId="150" xr:uid="{00000000-0005-0000-0000-0000AD000000}"/>
    <cellStyle name="Moneda 3 2" xfId="183" xr:uid="{00000000-0005-0000-0000-0000AE000000}"/>
    <cellStyle name="Normal" xfId="0" builtinId="0"/>
    <cellStyle name="Normal 2" xfId="2" xr:uid="{00000000-0005-0000-0000-0000B0000000}"/>
    <cellStyle name="Normal 2 2" xfId="8" xr:uid="{00000000-0005-0000-0000-0000B1000000}"/>
    <cellStyle name="Normal 3" xfId="5" xr:uid="{00000000-0005-0000-0000-0000B2000000}"/>
    <cellStyle name="Normal 3 2" xfId="146" xr:uid="{00000000-0005-0000-0000-0000B3000000}"/>
    <cellStyle name="Normal 3 2 2" xfId="184" xr:uid="{00000000-0005-0000-0000-0000B4000000}"/>
    <cellStyle name="Normal 3 2 2 2" xfId="185" xr:uid="{00000000-0005-0000-0000-0000B5000000}"/>
    <cellStyle name="Normal 3 2 3" xfId="186" xr:uid="{00000000-0005-0000-0000-0000B6000000}"/>
    <cellStyle name="Normal 3 2 4" xfId="187" xr:uid="{00000000-0005-0000-0000-0000B7000000}"/>
    <cellStyle name="Normal 3 3" xfId="165" xr:uid="{00000000-0005-0000-0000-0000B8000000}"/>
    <cellStyle name="Normal 4" xfId="168" xr:uid="{00000000-0005-0000-0000-0000B9000000}"/>
    <cellStyle name="Normal 4 2" xfId="188" xr:uid="{00000000-0005-0000-0000-0000BA000000}"/>
    <cellStyle name="Porcentaje" xfId="1" builtinId="5"/>
    <cellStyle name="Porcentual 2" xfId="3" xr:uid="{00000000-0005-0000-0000-0000BC000000}"/>
  </cellStyles>
  <dxfs count="1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202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[TIEMPOS ID BIFOLD WALLET_SBL-40-022 (1).xlsx]GRAFICOS!TablaDinámica2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GRAFICOS!$D$8</c:f>
              <c:strCache>
                <c:ptCount val="1"/>
                <c:pt idx="0">
                  <c:v>Total</c:v>
                </c:pt>
              </c:strCache>
            </c:strRef>
          </c:tx>
          <c:spPr>
            <a:solidFill>
              <a:schemeClr val="accent1"/>
            </a:solidFill>
            <a:ln>
              <a:noFill/>
            </a:ln>
            <a:effectLst/>
          </c:spPr>
          <c:invertIfNegative val="0"/>
          <c:cat>
            <c:strRef>
              <c:f>GRAFICOS!$C$9:$C$24</c:f>
              <c:strCache>
                <c:ptCount val="15"/>
                <c:pt idx="0">
                  <c:v>MESA</c:v>
                </c:pt>
                <c:pt idx="1">
                  <c:v>PESPUNTADOR 1</c:v>
                </c:pt>
                <c:pt idx="2">
                  <c:v>PESPUNTADOR 2</c:v>
                </c:pt>
                <c:pt idx="3">
                  <c:v>PESPUNTADOR 3</c:v>
                </c:pt>
                <c:pt idx="4">
                  <c:v>PESPUNTADOR 4</c:v>
                </c:pt>
                <c:pt idx="5">
                  <c:v>PRELIMINAR 1</c:v>
                </c:pt>
                <c:pt idx="6">
                  <c:v>PRELIMINAR 2</c:v>
                </c:pt>
                <c:pt idx="7">
                  <c:v>PRELIMINAR 3</c:v>
                </c:pt>
                <c:pt idx="8">
                  <c:v>PRELIMINAR 4</c:v>
                </c:pt>
                <c:pt idx="9">
                  <c:v>PRELIMINAR 5</c:v>
                </c:pt>
                <c:pt idx="10">
                  <c:v>RESUAJE 1</c:v>
                </c:pt>
                <c:pt idx="11">
                  <c:v>TROQUEL 1</c:v>
                </c:pt>
                <c:pt idx="12">
                  <c:v>TROQUEL 2</c:v>
                </c:pt>
                <c:pt idx="13">
                  <c:v>TROQUEL 3</c:v>
                </c:pt>
                <c:pt idx="14">
                  <c:v>(en blanco)</c:v>
                </c:pt>
              </c:strCache>
            </c:strRef>
          </c:cat>
          <c:val>
            <c:numRef>
              <c:f>GRAFICOS!$D$9:$D$24</c:f>
              <c:numCache>
                <c:formatCode>General</c:formatCode>
                <c:ptCount val="15"/>
                <c:pt idx="0">
                  <c:v>131</c:v>
                </c:pt>
                <c:pt idx="1">
                  <c:v>205</c:v>
                </c:pt>
                <c:pt idx="2">
                  <c:v>220</c:v>
                </c:pt>
                <c:pt idx="3">
                  <c:v>180</c:v>
                </c:pt>
                <c:pt idx="4">
                  <c:v>160</c:v>
                </c:pt>
                <c:pt idx="5">
                  <c:v>179.34</c:v>
                </c:pt>
                <c:pt idx="6">
                  <c:v>230</c:v>
                </c:pt>
                <c:pt idx="7">
                  <c:v>160</c:v>
                </c:pt>
                <c:pt idx="8">
                  <c:v>160</c:v>
                </c:pt>
                <c:pt idx="9">
                  <c:v>90</c:v>
                </c:pt>
              </c:numCache>
            </c:numRef>
          </c:val>
          <c:extLst>
            <c:ext xmlns:c16="http://schemas.microsoft.com/office/drawing/2014/chart" uri="{C3380CC4-5D6E-409C-BE32-E72D297353CC}">
              <c16:uniqueId val="{00000001-371A-43D1-9DF2-94A41D4290CE}"/>
            </c:ext>
          </c:extLst>
        </c:ser>
        <c:dLbls>
          <c:showLegendKey val="0"/>
          <c:showVal val="0"/>
          <c:showCatName val="0"/>
          <c:showSerName val="0"/>
          <c:showPercent val="0"/>
          <c:showBubbleSize val="0"/>
        </c:dLbls>
        <c:gapWidth val="219"/>
        <c:overlap val="-27"/>
        <c:axId val="1692103264"/>
        <c:axId val="1692107840"/>
      </c:barChart>
      <c:catAx>
        <c:axId val="16921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2107840"/>
        <c:crosses val="autoZero"/>
        <c:auto val="1"/>
        <c:lblAlgn val="ctr"/>
        <c:lblOffset val="100"/>
        <c:noMultiLvlLbl val="0"/>
      </c:catAx>
      <c:valAx>
        <c:axId val="16921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21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38</xdr:row>
      <xdr:rowOff>0</xdr:rowOff>
    </xdr:from>
    <xdr:to>
      <xdr:col>4</xdr:col>
      <xdr:colOff>304800</xdr:colOff>
      <xdr:row>39</xdr:row>
      <xdr:rowOff>127000</xdr:rowOff>
    </xdr:to>
    <xdr:sp macro="" textlink="">
      <xdr:nvSpPr>
        <xdr:cNvPr id="1027" name="AutoShape 3">
          <a:extLst>
            <a:ext uri="{FF2B5EF4-FFF2-40B4-BE49-F238E27FC236}">
              <a16:creationId xmlns:a16="http://schemas.microsoft.com/office/drawing/2014/main" id="{00000000-0008-0000-0100-000003040000}"/>
            </a:ext>
          </a:extLst>
        </xdr:cNvPr>
        <xdr:cNvSpPr>
          <a:spLocks noChangeAspect="1" noChangeArrowheads="1"/>
        </xdr:cNvSpPr>
      </xdr:nvSpPr>
      <xdr:spPr bwMode="auto">
        <a:xfrm>
          <a:off x="8013700" y="4826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39</xdr:row>
      <xdr:rowOff>0</xdr:rowOff>
    </xdr:from>
    <xdr:to>
      <xdr:col>4</xdr:col>
      <xdr:colOff>304800</xdr:colOff>
      <xdr:row>40</xdr:row>
      <xdr:rowOff>127000</xdr:rowOff>
    </xdr:to>
    <xdr:sp macro="" textlink="">
      <xdr:nvSpPr>
        <xdr:cNvPr id="1028" name="AutoShape 4">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8013700" y="50038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35</xdr:row>
      <xdr:rowOff>0</xdr:rowOff>
    </xdr:from>
    <xdr:to>
      <xdr:col>4</xdr:col>
      <xdr:colOff>304800</xdr:colOff>
      <xdr:row>36</xdr:row>
      <xdr:rowOff>127001</xdr:rowOff>
    </xdr:to>
    <xdr:sp macro="" textlink="">
      <xdr:nvSpPr>
        <xdr:cNvPr id="5" name="AutoShape 3">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8010769" y="4962769"/>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36</xdr:row>
      <xdr:rowOff>0</xdr:rowOff>
    </xdr:from>
    <xdr:to>
      <xdr:col>4</xdr:col>
      <xdr:colOff>304800</xdr:colOff>
      <xdr:row>37</xdr:row>
      <xdr:rowOff>127000</xdr:rowOff>
    </xdr:to>
    <xdr:sp macro="" textlink="">
      <xdr:nvSpPr>
        <xdr:cNvPr id="6" name="AutoShape 4">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8010769" y="5138615"/>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7</xdr:col>
      <xdr:colOff>673865</xdr:colOff>
      <xdr:row>21</xdr:row>
      <xdr:rowOff>17521</xdr:rowOff>
    </xdr:from>
    <xdr:to>
      <xdr:col>11</xdr:col>
      <xdr:colOff>488335</xdr:colOff>
      <xdr:row>35</xdr:row>
      <xdr:rowOff>127542</xdr:rowOff>
    </xdr:to>
    <xdr:pic>
      <xdr:nvPicPr>
        <xdr:cNvPr id="8" name="7 Imagen">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7577" y="4399021"/>
          <a:ext cx="5016585" cy="2777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37</xdr:row>
      <xdr:rowOff>0</xdr:rowOff>
    </xdr:from>
    <xdr:ext cx="304800" cy="317500"/>
    <xdr:sp macro="" textlink="">
      <xdr:nvSpPr>
        <xdr:cNvPr id="7" name="AutoShape 4">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7114761" y="6477000"/>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twoCellAnchor editAs="oneCell">
    <xdr:from>
      <xdr:col>4</xdr:col>
      <xdr:colOff>0</xdr:colOff>
      <xdr:row>40</xdr:row>
      <xdr:rowOff>0</xdr:rowOff>
    </xdr:from>
    <xdr:to>
      <xdr:col>4</xdr:col>
      <xdr:colOff>304800</xdr:colOff>
      <xdr:row>41</xdr:row>
      <xdr:rowOff>126999</xdr:rowOff>
    </xdr:to>
    <xdr:sp macro="" textlink="">
      <xdr:nvSpPr>
        <xdr:cNvPr id="9" name="AutoShape 3">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7688385" y="7072923"/>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41</xdr:row>
      <xdr:rowOff>0</xdr:rowOff>
    </xdr:from>
    <xdr:to>
      <xdr:col>4</xdr:col>
      <xdr:colOff>304800</xdr:colOff>
      <xdr:row>42</xdr:row>
      <xdr:rowOff>127000</xdr:rowOff>
    </xdr:to>
    <xdr:sp macro="" textlink="">
      <xdr:nvSpPr>
        <xdr:cNvPr id="10" name="AutoShape 4">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7688385" y="7248769"/>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48</xdr:row>
      <xdr:rowOff>0</xdr:rowOff>
    </xdr:from>
    <xdr:to>
      <xdr:col>4</xdr:col>
      <xdr:colOff>304800</xdr:colOff>
      <xdr:row>49</xdr:row>
      <xdr:rowOff>127000</xdr:rowOff>
    </xdr:to>
    <xdr:sp macro="" textlink="">
      <xdr:nvSpPr>
        <xdr:cNvPr id="11" name="AutoShape 3">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7688385" y="7072923"/>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45</xdr:row>
      <xdr:rowOff>0</xdr:rowOff>
    </xdr:from>
    <xdr:to>
      <xdr:col>4</xdr:col>
      <xdr:colOff>304800</xdr:colOff>
      <xdr:row>46</xdr:row>
      <xdr:rowOff>127001</xdr:rowOff>
    </xdr:to>
    <xdr:sp macro="" textlink="">
      <xdr:nvSpPr>
        <xdr:cNvPr id="12" name="AutoShape 3">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7688385" y="6545385"/>
          <a:ext cx="304800" cy="302847"/>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46</xdr:row>
      <xdr:rowOff>0</xdr:rowOff>
    </xdr:from>
    <xdr:to>
      <xdr:col>4</xdr:col>
      <xdr:colOff>304800</xdr:colOff>
      <xdr:row>47</xdr:row>
      <xdr:rowOff>127000</xdr:rowOff>
    </xdr:to>
    <xdr:sp macro="" textlink="">
      <xdr:nvSpPr>
        <xdr:cNvPr id="13" name="AutoShape 4">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7688385" y="6721231"/>
          <a:ext cx="304800" cy="30284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oneCellAnchor>
    <xdr:from>
      <xdr:col>4</xdr:col>
      <xdr:colOff>0</xdr:colOff>
      <xdr:row>47</xdr:row>
      <xdr:rowOff>0</xdr:rowOff>
    </xdr:from>
    <xdr:ext cx="304800" cy="317500"/>
    <xdr:sp macro="" textlink="">
      <xdr:nvSpPr>
        <xdr:cNvPr id="14" name="AutoShape 4">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7688385" y="689707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133350</xdr:rowOff>
    </xdr:from>
    <xdr:to>
      <xdr:col>7</xdr:col>
      <xdr:colOff>323850</xdr:colOff>
      <xdr:row>21</xdr:row>
      <xdr:rowOff>152400</xdr:rowOff>
    </xdr:to>
    <xdr:pic>
      <xdr:nvPicPr>
        <xdr:cNvPr id="2" name="Imagen 1">
          <a:extLst>
            <a:ext uri="{FF2B5EF4-FFF2-40B4-BE49-F238E27FC236}">
              <a16:creationId xmlns:a16="http://schemas.microsoft.com/office/drawing/2014/main" id="{F75B688C-67D0-4BD0-92E4-6161F5D9B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295275"/>
          <a:ext cx="5657850"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32</xdr:row>
      <xdr:rowOff>0</xdr:rowOff>
    </xdr:from>
    <xdr:to>
      <xdr:col>5</xdr:col>
      <xdr:colOff>304800</xdr:colOff>
      <xdr:row>33</xdr:row>
      <xdr:rowOff>127000</xdr:rowOff>
    </xdr:to>
    <xdr:sp macro="" textlink="">
      <xdr:nvSpPr>
        <xdr:cNvPr id="3" name="AutoShape 4">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8572500" y="63001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5</xdr:col>
      <xdr:colOff>0</xdr:colOff>
      <xdr:row>29</xdr:row>
      <xdr:rowOff>0</xdr:rowOff>
    </xdr:from>
    <xdr:to>
      <xdr:col>5</xdr:col>
      <xdr:colOff>304800</xdr:colOff>
      <xdr:row>30</xdr:row>
      <xdr:rowOff>126999</xdr:rowOff>
    </xdr:to>
    <xdr:sp macro="" textlink="">
      <xdr:nvSpPr>
        <xdr:cNvPr id="4" name="AutoShape 3">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8572500" y="5728607"/>
          <a:ext cx="304800" cy="317499"/>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5</xdr:col>
      <xdr:colOff>0</xdr:colOff>
      <xdr:row>29</xdr:row>
      <xdr:rowOff>0</xdr:rowOff>
    </xdr:from>
    <xdr:to>
      <xdr:col>5</xdr:col>
      <xdr:colOff>304800</xdr:colOff>
      <xdr:row>30</xdr:row>
      <xdr:rowOff>127000</xdr:rowOff>
    </xdr:to>
    <xdr:sp macro="" textlink="">
      <xdr:nvSpPr>
        <xdr:cNvPr id="5" name="AutoShape 4">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8572500" y="57286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oneCellAnchor>
    <xdr:from>
      <xdr:col>5</xdr:col>
      <xdr:colOff>0</xdr:colOff>
      <xdr:row>36</xdr:row>
      <xdr:rowOff>0</xdr:rowOff>
    </xdr:from>
    <xdr:ext cx="304800" cy="317501"/>
    <xdr:sp macro="" textlink="">
      <xdr:nvSpPr>
        <xdr:cNvPr id="6" name="AutoShape 3">
          <a:extLst>
            <a:ext uri="{FF2B5EF4-FFF2-40B4-BE49-F238E27FC236}">
              <a16:creationId xmlns:a16="http://schemas.microsoft.com/office/drawing/2014/main" id="{00000000-0008-0000-0300-000006000000}"/>
            </a:ext>
          </a:extLst>
        </xdr:cNvPr>
        <xdr:cNvSpPr>
          <a:spLocks noChangeAspect="1" noChangeArrowheads="1"/>
        </xdr:cNvSpPr>
      </xdr:nvSpPr>
      <xdr:spPr bwMode="auto">
        <a:xfrm>
          <a:off x="8572500" y="7062107"/>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46</xdr:row>
      <xdr:rowOff>0</xdr:rowOff>
    </xdr:from>
    <xdr:ext cx="304800" cy="317500"/>
    <xdr:sp macro="" textlink="">
      <xdr:nvSpPr>
        <xdr:cNvPr id="7" name="AutoShape 4">
          <a:extLst>
            <a:ext uri="{FF2B5EF4-FFF2-40B4-BE49-F238E27FC236}">
              <a16:creationId xmlns:a16="http://schemas.microsoft.com/office/drawing/2014/main" id="{00000000-0008-0000-0300-000007000000}"/>
            </a:ext>
          </a:extLst>
        </xdr:cNvPr>
        <xdr:cNvSpPr>
          <a:spLocks noChangeAspect="1" noChangeArrowheads="1"/>
        </xdr:cNvSpPr>
      </xdr:nvSpPr>
      <xdr:spPr bwMode="auto">
        <a:xfrm>
          <a:off x="8572500" y="89671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54</xdr:row>
      <xdr:rowOff>0</xdr:rowOff>
    </xdr:from>
    <xdr:ext cx="304800" cy="317500"/>
    <xdr:sp macro="" textlink="">
      <xdr:nvSpPr>
        <xdr:cNvPr id="8" name="AutoShape 3">
          <a:extLst>
            <a:ext uri="{FF2B5EF4-FFF2-40B4-BE49-F238E27FC236}">
              <a16:creationId xmlns:a16="http://schemas.microsoft.com/office/drawing/2014/main" id="{00000000-0008-0000-0300-000008000000}"/>
            </a:ext>
          </a:extLst>
        </xdr:cNvPr>
        <xdr:cNvSpPr>
          <a:spLocks noChangeAspect="1" noChangeArrowheads="1"/>
        </xdr:cNvSpPr>
      </xdr:nvSpPr>
      <xdr:spPr bwMode="auto">
        <a:xfrm>
          <a:off x="8572500" y="104911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54</xdr:row>
      <xdr:rowOff>0</xdr:rowOff>
    </xdr:from>
    <xdr:ext cx="304800" cy="317500"/>
    <xdr:sp macro="" textlink="">
      <xdr:nvSpPr>
        <xdr:cNvPr id="9" name="AutoShape 4">
          <a:extLst>
            <a:ext uri="{FF2B5EF4-FFF2-40B4-BE49-F238E27FC236}">
              <a16:creationId xmlns:a16="http://schemas.microsoft.com/office/drawing/2014/main" id="{00000000-0008-0000-0300-000009000000}"/>
            </a:ext>
          </a:extLst>
        </xdr:cNvPr>
        <xdr:cNvSpPr>
          <a:spLocks noChangeAspect="1" noChangeArrowheads="1"/>
        </xdr:cNvSpPr>
      </xdr:nvSpPr>
      <xdr:spPr bwMode="auto">
        <a:xfrm>
          <a:off x="8572500" y="104911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55</xdr:row>
      <xdr:rowOff>0</xdr:rowOff>
    </xdr:from>
    <xdr:ext cx="304800" cy="317500"/>
    <xdr:sp macro="" textlink="">
      <xdr:nvSpPr>
        <xdr:cNvPr id="10" name="AutoShape 3">
          <a:extLst>
            <a:ext uri="{FF2B5EF4-FFF2-40B4-BE49-F238E27FC236}">
              <a16:creationId xmlns:a16="http://schemas.microsoft.com/office/drawing/2014/main" id="{00000000-0008-0000-0300-00000A000000}"/>
            </a:ext>
          </a:extLst>
        </xdr:cNvPr>
        <xdr:cNvSpPr>
          <a:spLocks noChangeAspect="1" noChangeArrowheads="1"/>
        </xdr:cNvSpPr>
      </xdr:nvSpPr>
      <xdr:spPr bwMode="auto">
        <a:xfrm>
          <a:off x="8572500" y="106816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54</xdr:row>
      <xdr:rowOff>0</xdr:rowOff>
    </xdr:from>
    <xdr:ext cx="304800" cy="317500"/>
    <xdr:sp macro="" textlink="">
      <xdr:nvSpPr>
        <xdr:cNvPr id="11" name="AutoShape 4">
          <a:extLst>
            <a:ext uri="{FF2B5EF4-FFF2-40B4-BE49-F238E27FC236}">
              <a16:creationId xmlns:a16="http://schemas.microsoft.com/office/drawing/2014/main" id="{00000000-0008-0000-0300-00000B000000}"/>
            </a:ext>
          </a:extLst>
        </xdr:cNvPr>
        <xdr:cNvSpPr>
          <a:spLocks noChangeAspect="1" noChangeArrowheads="1"/>
        </xdr:cNvSpPr>
      </xdr:nvSpPr>
      <xdr:spPr bwMode="auto">
        <a:xfrm>
          <a:off x="8572500" y="104911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50</xdr:row>
      <xdr:rowOff>0</xdr:rowOff>
    </xdr:from>
    <xdr:ext cx="304800" cy="317501"/>
    <xdr:sp macro="" textlink="">
      <xdr:nvSpPr>
        <xdr:cNvPr id="12" name="AutoShape 3">
          <a:extLst>
            <a:ext uri="{FF2B5EF4-FFF2-40B4-BE49-F238E27FC236}">
              <a16:creationId xmlns:a16="http://schemas.microsoft.com/office/drawing/2014/main" id="{00000000-0008-0000-0300-00000C000000}"/>
            </a:ext>
          </a:extLst>
        </xdr:cNvPr>
        <xdr:cNvSpPr>
          <a:spLocks noChangeAspect="1" noChangeArrowheads="1"/>
        </xdr:cNvSpPr>
      </xdr:nvSpPr>
      <xdr:spPr bwMode="auto">
        <a:xfrm>
          <a:off x="8572500" y="9729107"/>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51</xdr:row>
      <xdr:rowOff>0</xdr:rowOff>
    </xdr:from>
    <xdr:ext cx="304800" cy="317500"/>
    <xdr:sp macro="" textlink="">
      <xdr:nvSpPr>
        <xdr:cNvPr id="13" name="AutoShape 4">
          <a:extLst>
            <a:ext uri="{FF2B5EF4-FFF2-40B4-BE49-F238E27FC236}">
              <a16:creationId xmlns:a16="http://schemas.microsoft.com/office/drawing/2014/main" id="{00000000-0008-0000-0300-00000D000000}"/>
            </a:ext>
          </a:extLst>
        </xdr:cNvPr>
        <xdr:cNvSpPr>
          <a:spLocks noChangeAspect="1" noChangeArrowheads="1"/>
        </xdr:cNvSpPr>
      </xdr:nvSpPr>
      <xdr:spPr bwMode="auto">
        <a:xfrm>
          <a:off x="8572500" y="9919607"/>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29</xdr:row>
      <xdr:rowOff>0</xdr:rowOff>
    </xdr:from>
    <xdr:to>
      <xdr:col>4</xdr:col>
      <xdr:colOff>304800</xdr:colOff>
      <xdr:row>30</xdr:row>
      <xdr:rowOff>155575</xdr:rowOff>
    </xdr:to>
    <xdr:sp macro="" textlink="">
      <xdr:nvSpPr>
        <xdr:cNvPr id="2" name="AutoShape 4">
          <a:extLst>
            <a:ext uri="{FF2B5EF4-FFF2-40B4-BE49-F238E27FC236}">
              <a16:creationId xmlns:a16="http://schemas.microsoft.com/office/drawing/2014/main" id="{D8667DB3-9A00-40AD-8B64-1B9D0115D660}"/>
            </a:ext>
          </a:extLst>
        </xdr:cNvPr>
        <xdr:cNvSpPr>
          <a:spLocks noChangeAspect="1" noChangeArrowheads="1"/>
        </xdr:cNvSpPr>
      </xdr:nvSpPr>
      <xdr:spPr bwMode="auto">
        <a:xfrm>
          <a:off x="3347357" y="5551714"/>
          <a:ext cx="304800" cy="34607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26</xdr:row>
      <xdr:rowOff>0</xdr:rowOff>
    </xdr:from>
    <xdr:to>
      <xdr:col>4</xdr:col>
      <xdr:colOff>304800</xdr:colOff>
      <xdr:row>27</xdr:row>
      <xdr:rowOff>155574</xdr:rowOff>
    </xdr:to>
    <xdr:sp macro="" textlink="">
      <xdr:nvSpPr>
        <xdr:cNvPr id="3" name="AutoShape 3">
          <a:extLst>
            <a:ext uri="{FF2B5EF4-FFF2-40B4-BE49-F238E27FC236}">
              <a16:creationId xmlns:a16="http://schemas.microsoft.com/office/drawing/2014/main" id="{28831C26-3EE0-4892-B873-F7374422FC63}"/>
            </a:ext>
          </a:extLst>
        </xdr:cNvPr>
        <xdr:cNvSpPr>
          <a:spLocks noChangeAspect="1" noChangeArrowheads="1"/>
        </xdr:cNvSpPr>
      </xdr:nvSpPr>
      <xdr:spPr bwMode="auto">
        <a:xfrm>
          <a:off x="3347357" y="4980214"/>
          <a:ext cx="304800" cy="346074"/>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4</xdr:col>
      <xdr:colOff>0</xdr:colOff>
      <xdr:row>26</xdr:row>
      <xdr:rowOff>0</xdr:rowOff>
    </xdr:from>
    <xdr:to>
      <xdr:col>4</xdr:col>
      <xdr:colOff>304800</xdr:colOff>
      <xdr:row>27</xdr:row>
      <xdr:rowOff>155575</xdr:rowOff>
    </xdr:to>
    <xdr:sp macro="" textlink="">
      <xdr:nvSpPr>
        <xdr:cNvPr id="4" name="AutoShape 4">
          <a:extLst>
            <a:ext uri="{FF2B5EF4-FFF2-40B4-BE49-F238E27FC236}">
              <a16:creationId xmlns:a16="http://schemas.microsoft.com/office/drawing/2014/main" id="{2B40F5AB-EDCA-4EEF-B9C8-59570E2697B0}"/>
            </a:ext>
          </a:extLst>
        </xdr:cNvPr>
        <xdr:cNvSpPr>
          <a:spLocks noChangeAspect="1" noChangeArrowheads="1"/>
        </xdr:cNvSpPr>
      </xdr:nvSpPr>
      <xdr:spPr bwMode="auto">
        <a:xfrm>
          <a:off x="3347357" y="4980214"/>
          <a:ext cx="304800" cy="34607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oneCellAnchor>
    <xdr:from>
      <xdr:col>4</xdr:col>
      <xdr:colOff>0</xdr:colOff>
      <xdr:row>33</xdr:row>
      <xdr:rowOff>0</xdr:rowOff>
    </xdr:from>
    <xdr:ext cx="304800" cy="317501"/>
    <xdr:sp macro="" textlink="">
      <xdr:nvSpPr>
        <xdr:cNvPr id="5" name="AutoShape 3">
          <a:extLst>
            <a:ext uri="{FF2B5EF4-FFF2-40B4-BE49-F238E27FC236}">
              <a16:creationId xmlns:a16="http://schemas.microsoft.com/office/drawing/2014/main" id="{FCE84107-F094-423C-A5F0-FF1248D76E6E}"/>
            </a:ext>
          </a:extLst>
        </xdr:cNvPr>
        <xdr:cNvSpPr>
          <a:spLocks noChangeAspect="1" noChangeArrowheads="1"/>
        </xdr:cNvSpPr>
      </xdr:nvSpPr>
      <xdr:spPr bwMode="auto">
        <a:xfrm>
          <a:off x="3347357" y="6313714"/>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43</xdr:row>
      <xdr:rowOff>0</xdr:rowOff>
    </xdr:from>
    <xdr:ext cx="304800" cy="317500"/>
    <xdr:sp macro="" textlink="">
      <xdr:nvSpPr>
        <xdr:cNvPr id="6" name="AutoShape 4">
          <a:extLst>
            <a:ext uri="{FF2B5EF4-FFF2-40B4-BE49-F238E27FC236}">
              <a16:creationId xmlns:a16="http://schemas.microsoft.com/office/drawing/2014/main" id="{A365E0A6-733E-4103-9870-040FD2E2E84D}"/>
            </a:ext>
          </a:extLst>
        </xdr:cNvPr>
        <xdr:cNvSpPr>
          <a:spLocks noChangeAspect="1" noChangeArrowheads="1"/>
        </xdr:cNvSpPr>
      </xdr:nvSpPr>
      <xdr:spPr bwMode="auto">
        <a:xfrm>
          <a:off x="3347357" y="82187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51</xdr:row>
      <xdr:rowOff>0</xdr:rowOff>
    </xdr:from>
    <xdr:ext cx="304800" cy="317500"/>
    <xdr:sp macro="" textlink="">
      <xdr:nvSpPr>
        <xdr:cNvPr id="7" name="AutoShape 3">
          <a:extLst>
            <a:ext uri="{FF2B5EF4-FFF2-40B4-BE49-F238E27FC236}">
              <a16:creationId xmlns:a16="http://schemas.microsoft.com/office/drawing/2014/main" id="{7BA1B002-6928-47B7-AF80-B9CD01D87BD6}"/>
            </a:ext>
          </a:extLst>
        </xdr:cNvPr>
        <xdr:cNvSpPr>
          <a:spLocks noChangeAspect="1" noChangeArrowheads="1"/>
        </xdr:cNvSpPr>
      </xdr:nvSpPr>
      <xdr:spPr bwMode="auto">
        <a:xfrm>
          <a:off x="3347357" y="97427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51</xdr:row>
      <xdr:rowOff>0</xdr:rowOff>
    </xdr:from>
    <xdr:ext cx="304800" cy="317500"/>
    <xdr:sp macro="" textlink="">
      <xdr:nvSpPr>
        <xdr:cNvPr id="8" name="AutoShape 4">
          <a:extLst>
            <a:ext uri="{FF2B5EF4-FFF2-40B4-BE49-F238E27FC236}">
              <a16:creationId xmlns:a16="http://schemas.microsoft.com/office/drawing/2014/main" id="{B66374C1-D918-497E-B541-035D829589ED}"/>
            </a:ext>
          </a:extLst>
        </xdr:cNvPr>
        <xdr:cNvSpPr>
          <a:spLocks noChangeAspect="1" noChangeArrowheads="1"/>
        </xdr:cNvSpPr>
      </xdr:nvSpPr>
      <xdr:spPr bwMode="auto">
        <a:xfrm>
          <a:off x="3347357" y="97427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52</xdr:row>
      <xdr:rowOff>0</xdr:rowOff>
    </xdr:from>
    <xdr:ext cx="304800" cy="317500"/>
    <xdr:sp macro="" textlink="">
      <xdr:nvSpPr>
        <xdr:cNvPr id="9" name="AutoShape 3">
          <a:extLst>
            <a:ext uri="{FF2B5EF4-FFF2-40B4-BE49-F238E27FC236}">
              <a16:creationId xmlns:a16="http://schemas.microsoft.com/office/drawing/2014/main" id="{E92F1308-68C9-427E-B694-170EFEB2AFC4}"/>
            </a:ext>
          </a:extLst>
        </xdr:cNvPr>
        <xdr:cNvSpPr>
          <a:spLocks noChangeAspect="1" noChangeArrowheads="1"/>
        </xdr:cNvSpPr>
      </xdr:nvSpPr>
      <xdr:spPr bwMode="auto">
        <a:xfrm>
          <a:off x="3347357" y="99332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51</xdr:row>
      <xdr:rowOff>0</xdr:rowOff>
    </xdr:from>
    <xdr:ext cx="304800" cy="317500"/>
    <xdr:sp macro="" textlink="">
      <xdr:nvSpPr>
        <xdr:cNvPr id="10" name="AutoShape 4">
          <a:extLst>
            <a:ext uri="{FF2B5EF4-FFF2-40B4-BE49-F238E27FC236}">
              <a16:creationId xmlns:a16="http://schemas.microsoft.com/office/drawing/2014/main" id="{1C71F22F-EFDB-451C-92F0-E77F8A5BAD29}"/>
            </a:ext>
          </a:extLst>
        </xdr:cNvPr>
        <xdr:cNvSpPr>
          <a:spLocks noChangeAspect="1" noChangeArrowheads="1"/>
        </xdr:cNvSpPr>
      </xdr:nvSpPr>
      <xdr:spPr bwMode="auto">
        <a:xfrm>
          <a:off x="3347357" y="97427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47</xdr:row>
      <xdr:rowOff>0</xdr:rowOff>
    </xdr:from>
    <xdr:ext cx="304800" cy="317501"/>
    <xdr:sp macro="" textlink="">
      <xdr:nvSpPr>
        <xdr:cNvPr id="11" name="AutoShape 3">
          <a:extLst>
            <a:ext uri="{FF2B5EF4-FFF2-40B4-BE49-F238E27FC236}">
              <a16:creationId xmlns:a16="http://schemas.microsoft.com/office/drawing/2014/main" id="{9997BDAA-3E05-4218-8CEE-9FE62BA3C925}"/>
            </a:ext>
          </a:extLst>
        </xdr:cNvPr>
        <xdr:cNvSpPr>
          <a:spLocks noChangeAspect="1" noChangeArrowheads="1"/>
        </xdr:cNvSpPr>
      </xdr:nvSpPr>
      <xdr:spPr bwMode="auto">
        <a:xfrm>
          <a:off x="3347357" y="8980714"/>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4</xdr:col>
      <xdr:colOff>0</xdr:colOff>
      <xdr:row>48</xdr:row>
      <xdr:rowOff>0</xdr:rowOff>
    </xdr:from>
    <xdr:ext cx="304800" cy="317500"/>
    <xdr:sp macro="" textlink="">
      <xdr:nvSpPr>
        <xdr:cNvPr id="12" name="AutoShape 4">
          <a:extLst>
            <a:ext uri="{FF2B5EF4-FFF2-40B4-BE49-F238E27FC236}">
              <a16:creationId xmlns:a16="http://schemas.microsoft.com/office/drawing/2014/main" id="{F525D08C-D2F7-4054-ABFD-3789DD53097F}"/>
            </a:ext>
          </a:extLst>
        </xdr:cNvPr>
        <xdr:cNvSpPr>
          <a:spLocks noChangeAspect="1" noChangeArrowheads="1"/>
        </xdr:cNvSpPr>
      </xdr:nvSpPr>
      <xdr:spPr bwMode="auto">
        <a:xfrm>
          <a:off x="3347357" y="9171214"/>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5</xdr:col>
      <xdr:colOff>304800</xdr:colOff>
      <xdr:row>32</xdr:row>
      <xdr:rowOff>127000</xdr:rowOff>
    </xdr:to>
    <xdr:sp macro="" textlink="">
      <xdr:nvSpPr>
        <xdr:cNvPr id="2" name="AutoShape 4">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8553450" y="55340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5</xdr:col>
      <xdr:colOff>0</xdr:colOff>
      <xdr:row>25</xdr:row>
      <xdr:rowOff>0</xdr:rowOff>
    </xdr:from>
    <xdr:to>
      <xdr:col>5</xdr:col>
      <xdr:colOff>304800</xdr:colOff>
      <xdr:row>26</xdr:row>
      <xdr:rowOff>126999</xdr:rowOff>
    </xdr:to>
    <xdr:sp macro="" textlink="">
      <xdr:nvSpPr>
        <xdr:cNvPr id="3" name="AutoShape 3">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8553450" y="5153025"/>
          <a:ext cx="304800" cy="317499"/>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5</xdr:col>
      <xdr:colOff>0</xdr:colOff>
      <xdr:row>25</xdr:row>
      <xdr:rowOff>0</xdr:rowOff>
    </xdr:from>
    <xdr:to>
      <xdr:col>5</xdr:col>
      <xdr:colOff>304800</xdr:colOff>
      <xdr:row>26</xdr:row>
      <xdr:rowOff>127000</xdr:rowOff>
    </xdr:to>
    <xdr:sp macro="" textlink="">
      <xdr:nvSpPr>
        <xdr:cNvPr id="4" name="AutoShape 4">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8553450" y="51530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oneCellAnchor>
    <xdr:from>
      <xdr:col>5</xdr:col>
      <xdr:colOff>0</xdr:colOff>
      <xdr:row>28</xdr:row>
      <xdr:rowOff>0</xdr:rowOff>
    </xdr:from>
    <xdr:ext cx="304800" cy="317501"/>
    <xdr:sp macro="" textlink="">
      <xdr:nvSpPr>
        <xdr:cNvPr id="5" name="AutoShape 3">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8553450" y="6296025"/>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46</xdr:row>
      <xdr:rowOff>0</xdr:rowOff>
    </xdr:from>
    <xdr:ext cx="304800" cy="317500"/>
    <xdr:sp macro="" textlink="">
      <xdr:nvSpPr>
        <xdr:cNvPr id="6" name="AutoShape 4">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8553450" y="80105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62</xdr:row>
      <xdr:rowOff>0</xdr:rowOff>
    </xdr:from>
    <xdr:ext cx="304800" cy="317500"/>
    <xdr:sp macro="" textlink="">
      <xdr:nvSpPr>
        <xdr:cNvPr id="7" name="AutoShape 3">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8553450" y="91535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62</xdr:row>
      <xdr:rowOff>0</xdr:rowOff>
    </xdr:from>
    <xdr:ext cx="304800" cy="317500"/>
    <xdr:sp macro="" textlink="">
      <xdr:nvSpPr>
        <xdr:cNvPr id="8" name="AutoShape 4">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8553450" y="91535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63</xdr:row>
      <xdr:rowOff>0</xdr:rowOff>
    </xdr:from>
    <xdr:ext cx="304800" cy="317500"/>
    <xdr:sp macro="" textlink="">
      <xdr:nvSpPr>
        <xdr:cNvPr id="9" name="AutoShape 3">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8553450" y="93440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62</xdr:row>
      <xdr:rowOff>0</xdr:rowOff>
    </xdr:from>
    <xdr:ext cx="304800" cy="317500"/>
    <xdr:sp macro="" textlink="">
      <xdr:nvSpPr>
        <xdr:cNvPr id="10" name="AutoShape 4">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8553450" y="91535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57</xdr:row>
      <xdr:rowOff>0</xdr:rowOff>
    </xdr:from>
    <xdr:ext cx="304800" cy="317501"/>
    <xdr:sp macro="" textlink="">
      <xdr:nvSpPr>
        <xdr:cNvPr id="11" name="AutoShape 3">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8553450" y="8582025"/>
          <a:ext cx="304800" cy="31750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oneCellAnchor>
    <xdr:from>
      <xdr:col>5</xdr:col>
      <xdr:colOff>0</xdr:colOff>
      <xdr:row>58</xdr:row>
      <xdr:rowOff>0</xdr:rowOff>
    </xdr:from>
    <xdr:ext cx="304800" cy="317500"/>
    <xdr:sp macro="" textlink="">
      <xdr:nvSpPr>
        <xdr:cNvPr id="12" name="AutoShape 4">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8553450" y="8772525"/>
          <a:ext cx="304800" cy="3175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0</xdr:colOff>
      <xdr:row>6</xdr:row>
      <xdr:rowOff>19050</xdr:rowOff>
    </xdr:from>
    <xdr:to>
      <xdr:col>14</xdr:col>
      <xdr:colOff>533400</xdr:colOff>
      <xdr:row>23</xdr:row>
      <xdr:rowOff>9525</xdr:rowOff>
    </xdr:to>
    <xdr:graphicFrame macro="">
      <xdr:nvGraphicFramePr>
        <xdr:cNvPr id="3" name="Gráfico 2">
          <a:extLst>
            <a:ext uri="{FF2B5EF4-FFF2-40B4-BE49-F238E27FC236}">
              <a16:creationId xmlns:a16="http://schemas.microsoft.com/office/drawing/2014/main" id="{1F065846-A099-76DB-E755-6026C5232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g. Dennis Bárcenas" refreshedDate="44070.756688541667" createdVersion="4" refreshedVersion="4" minRefreshableVersion="3" recordCount="301" xr:uid="{00000000-000A-0000-FFFF-FFFF04000000}">
  <cacheSource type="worksheet">
    <worksheetSource ref="A4:G4045" sheet="SE. OP._n1"/>
  </cacheSource>
  <cacheFields count="7">
    <cacheField name="FRACCION" numFmtId="0">
      <sharedItems containsString="0" containsBlank="1" containsNumber="1" containsInteger="1" minValue="1" maxValue="56"/>
    </cacheField>
    <cacheField name="MAQUINA" numFmtId="0">
      <sharedItems containsBlank="1"/>
    </cacheField>
    <cacheField name="TRABAJO 1" numFmtId="0">
      <sharedItems containsBlank="1"/>
    </cacheField>
    <cacheField name="NOMBRE FRACCION" numFmtId="0">
      <sharedItems containsBlank="1"/>
    </cacheField>
    <cacheField name="TIPO OPERARIO" numFmtId="0">
      <sharedItems containsBlank="1" count="16">
        <s v="MESA"/>
        <s v="CORTE"/>
        <s v="TROQUEL"/>
        <s v="PRELIMINAR"/>
        <s v="PESPUNTADOR"/>
        <m/>
        <s v="COSTURERO" u="1"/>
        <s v="PRELIMNAR" u="1"/>
        <s v="PESPUNTADOR " u="1"/>
        <s v="COSTURERO OVER" u="1"/>
        <s v="PRELIMINAR " u="1"/>
        <s v="DOBLILLADOR" u="1"/>
        <s v="COSTURERO RECTA" u="1"/>
        <s v="CERRADOR" u="1"/>
        <s v="REMACHADOR" u="1"/>
        <s v="REMACHADOR " u="1"/>
      </sharedItems>
    </cacheField>
    <cacheField name="BALANCEO" numFmtId="43">
      <sharedItems containsBlank="1"/>
    </cacheField>
    <cacheField name="TIEMPO SEG" numFmtId="0">
      <sharedItems containsString="0" containsBlank="1" containsNumber="1" minValue="6" maxValue="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ram Torres" refreshedDate="44685.382088425926" createdVersion="7" refreshedVersion="7" minRefreshableVersion="3" recordCount="67" xr:uid="{7C75631D-9D86-4452-8B2B-B0E2025AA605}">
  <cacheSource type="worksheet">
    <worksheetSource ref="B4:I71" sheet="BALANCEO 1"/>
  </cacheSource>
  <cacheFields count="8">
    <cacheField name="FRACCION" numFmtId="0">
      <sharedItems containsString="0" containsBlank="1" containsNumber="1" containsInteger="1" minValue="1" maxValue="56"/>
    </cacheField>
    <cacheField name="MAQUINA" numFmtId="0">
      <sharedItems containsBlank="1"/>
    </cacheField>
    <cacheField name="TRABAJO" numFmtId="0">
      <sharedItems containsBlank="1"/>
    </cacheField>
    <cacheField name="NOMBRE FRACCION" numFmtId="0">
      <sharedItems containsBlank="1"/>
    </cacheField>
    <cacheField name="TIPO OPERARIO" numFmtId="0">
      <sharedItems containsBlank="1"/>
    </cacheField>
    <cacheField name="BALANCEO" numFmtId="43">
      <sharedItems containsBlank="1" count="15">
        <s v="MESA"/>
        <m/>
        <s v="RESUAJE 1"/>
        <s v="TROQUEL 1"/>
        <s v="TROQUEL 2"/>
        <s v="TROQUEL 3"/>
        <s v="PRELIMINAR 1"/>
        <s v="PESPUNTADOR 1"/>
        <s v="PRELIMINAR 2"/>
        <s v="PESPUNTADOR 2"/>
        <s v="PESPUNTADOR 3"/>
        <s v="PRELIMINAR 3"/>
        <s v="PESPUNTADOR 4"/>
        <s v="PRELIMINAR 4"/>
        <s v="PRELIMINAR 5"/>
      </sharedItems>
    </cacheField>
    <cacheField name="TIEMPO DE FRACCION SEG" numFmtId="0">
      <sharedItems containsString="0" containsBlank="1" containsNumber="1" minValue="6" maxValue="80"/>
    </cacheField>
    <cacheField name="TIEMPO DE BALANCEO SEG" numFmtId="43">
      <sharedItems containsString="0" containsBlank="1" containsNumber="1" minValue="90" maxValue="230" count="9">
        <n v="131"/>
        <m/>
        <n v="179.34"/>
        <n v="205"/>
        <n v="230"/>
        <n v="220"/>
        <n v="180"/>
        <n v="160"/>
        <n v="9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
  <r>
    <n v="1"/>
    <s v="SIN"/>
    <s v="PRELIMINAR"/>
    <s v="CONTAR Y SEPARAR"/>
    <x v="0"/>
    <s v="MESA"/>
    <n v="42"/>
  </r>
  <r>
    <n v="2"/>
    <s v="SIN"/>
    <s v="PRELIMINAR"/>
    <s v="EMBARRAR CUERPO PIEL Y PEGAR RFID"/>
    <x v="0"/>
    <s v="MESA"/>
    <n v="38.200000000000003"/>
  </r>
  <r>
    <n v="3"/>
    <s v="SIN"/>
    <s v="PRELIMINAR"/>
    <s v="EMBARRAR FORRO"/>
    <x v="0"/>
    <s v="MESA"/>
    <n v="21"/>
  </r>
  <r>
    <n v="4"/>
    <s v="SIN"/>
    <s v="PRELIMINAR"/>
    <s v="EMBARRAR CUERPO RFID"/>
    <x v="0"/>
    <s v="MESA"/>
    <n v="16"/>
  </r>
  <r>
    <n v="5"/>
    <s v="SIN"/>
    <s v="PRELIMINAR"/>
    <s v="EMBARRAR Y EMPALMAR FORRO A CUERPO"/>
    <x v="0"/>
    <s v="MESA"/>
    <n v="14"/>
  </r>
  <r>
    <n v="6"/>
    <s v="CLICKING"/>
    <s v="RESUAJE"/>
    <s v="MANDAR A RESUAJAR CUERPO"/>
    <x v="1"/>
    <s v="RESUAJE 1"/>
    <n v="28.35"/>
  </r>
  <r>
    <n v="7"/>
    <s v="TROQUEL"/>
    <s v="TROQUEL"/>
    <s v="MANDAR A TROQUELAR CUERPO &quot;SADDLEBACK LEATHER&quot;"/>
    <x v="2"/>
    <s v="TROQUEL 1"/>
    <n v="11.69"/>
  </r>
  <r>
    <n v="8"/>
    <s v="TROQUEL"/>
    <s v="TROQUEL"/>
    <s v="MANDAR A TROQUELAR TARJETERO IZQUIERDO &quot;LOGO&quot;"/>
    <x v="2"/>
    <s v="TROQUEL 2"/>
    <n v="11.69"/>
  </r>
  <r>
    <n v="9"/>
    <s v="TROQUEL"/>
    <s v="TROQUEL"/>
    <s v="MANDAR A TROQUELAR TARJETERO DERECHO &quot;MADE IN OLD MEXICO&quot;"/>
    <x v="2"/>
    <s v="TROQUEL 3"/>
    <n v="11.69"/>
  </r>
  <r>
    <n v="10"/>
    <s v="SIN"/>
    <s v="FORRO IZQ."/>
    <s v="RAYAR TERCERO TARJETERO IZQUIERDO (CURVA Y RECTO)"/>
    <x v="3"/>
    <m/>
    <n v="21.5"/>
  </r>
  <r>
    <n v="11"/>
    <s v="SIN"/>
    <s v="FORRO IZQ."/>
    <s v="RAYAR SEGUNDO TARJETERO IZQUIERDO (CURVA Y RECTO)"/>
    <x v="3"/>
    <m/>
    <n v="20.7"/>
  </r>
  <r>
    <n v="12"/>
    <s v="SIN"/>
    <s v="FORRO IZQ."/>
    <s v="RAYAR CUBRE TARJETERO IZQUIERDO (CURVA)"/>
    <x v="3"/>
    <m/>
    <n v="12.73"/>
  </r>
  <r>
    <n v="13"/>
    <s v="SIN"/>
    <s v="FORRO DER."/>
    <s v="RAYAR CUBRE TARJETERO DERECHO (RECTO)"/>
    <x v="3"/>
    <m/>
    <n v="10"/>
  </r>
  <r>
    <n v="14"/>
    <s v="SIN"/>
    <s v="FORRO DER."/>
    <s v="RAYAR FORRO TARJETERO DERECHO (RECTO)"/>
    <x v="3"/>
    <m/>
    <n v="6"/>
  </r>
  <r>
    <n v="15"/>
    <s v="SIN"/>
    <s v="TARJ. IZQ."/>
    <s v="EMBARRAR PIEL PARA FIJAR PRIMER TARJETERO IZQUIERDO"/>
    <x v="3"/>
    <m/>
    <n v="33"/>
  </r>
  <r>
    <n v="16"/>
    <s v="SIN"/>
    <s v="TARJ. IZQ."/>
    <s v="EMBARRAR FORRO PRIMER TARJETERO IZQUIERDO"/>
    <x v="3"/>
    <m/>
    <n v="23.5"/>
  </r>
  <r>
    <n v="17"/>
    <s v="SIN"/>
    <s v="TARJ. IZQ."/>
    <s v="EMPALMAR PRIMER TARJETERO IZQUIERDO"/>
    <x v="3"/>
    <m/>
    <n v="24"/>
  </r>
  <r>
    <n v="18"/>
    <s v="SIN"/>
    <s v="TARJ. DER."/>
    <s v="EMBARRAR Y EMPALMAR FORRO TARJETERO DERECHO (RECTO)"/>
    <x v="3"/>
    <m/>
    <n v="27.91"/>
  </r>
  <r>
    <n v="19"/>
    <s v="PLANA 1767"/>
    <s v="CUERPO"/>
    <s v="PESPUNTE DE VISTA A CUERPO"/>
    <x v="4"/>
    <m/>
    <n v="35"/>
  </r>
  <r>
    <n v="20"/>
    <s v="SIN"/>
    <s v="CUERPO"/>
    <s v="DESHEBRAR CUERPO"/>
    <x v="3"/>
    <m/>
    <n v="30"/>
  </r>
  <r>
    <n v="21"/>
    <s v="PLANA 1767"/>
    <s v="TARJ. IZQ."/>
    <s v="PESPUNTAR CURVA PRIMER TARJETERO IZQUIERDO"/>
    <x v="4"/>
    <m/>
    <n v="20"/>
  </r>
  <r>
    <n v="22"/>
    <s v="SIN"/>
    <s v="TARJ. IZQ."/>
    <s v="DESHEBRAR CURVA PRIMER TARJETERO IZQUIERDO"/>
    <x v="3"/>
    <m/>
    <n v="30"/>
  </r>
  <r>
    <n v="23"/>
    <s v="SIN"/>
    <s v="TARJ. IZQ."/>
    <s v="EMBARRAR Y EMPALMAR SEGUNDO TARJETERO IZQUIERDO"/>
    <x v="3"/>
    <m/>
    <n v="40"/>
  </r>
  <r>
    <n v="24"/>
    <s v="PLANA 1767"/>
    <s v="TARJ. IZQ."/>
    <s v="PESPUNTAR CURVA SEGUNDO TARJETERO IZQUIERDO"/>
    <x v="4"/>
    <m/>
    <n v="20"/>
  </r>
  <r>
    <n v="25"/>
    <s v="SIN"/>
    <s v="TARJ. IZQ."/>
    <s v="DESHEBRAR CURVA SEGUNDO TARJETERO IZQUIERDO"/>
    <x v="3"/>
    <m/>
    <n v="30"/>
  </r>
  <r>
    <n v="26"/>
    <s v="SIN"/>
    <s v="TARJ. IZQ."/>
    <s v="EMBARRAR Y EMPALMAR TERCERO TARJETERO IZQUIERDO"/>
    <x v="3"/>
    <m/>
    <n v="40"/>
  </r>
  <r>
    <n v="27"/>
    <s v="PLANA 1767"/>
    <s v="TARJ. IZQ."/>
    <s v="PESPUNTAR CURVA TERCERO TARJETERO IZQUIERDO"/>
    <x v="4"/>
    <m/>
    <n v="20"/>
  </r>
  <r>
    <n v="28"/>
    <s v="SIN"/>
    <s v="TARJ. IZQ."/>
    <s v="DESHEBRAR CURVA TERCERO TARJETERO IZQUIERDO"/>
    <x v="3"/>
    <m/>
    <n v="30"/>
  </r>
  <r>
    <n v="29"/>
    <s v="SIN"/>
    <s v="TARJ. IZQ."/>
    <s v="EMBARRAR Y EMPALMAR CUBRE TARJETERO IZQUIERDO"/>
    <x v="3"/>
    <m/>
    <n v="40"/>
  </r>
  <r>
    <n v="30"/>
    <s v="PLANA 1767"/>
    <s v="TARJ. IZQ."/>
    <s v="PESPUNTAR FORROS TARJETERO IZQUIERDO"/>
    <x v="4"/>
    <m/>
    <n v="30"/>
  </r>
  <r>
    <n v="31"/>
    <s v="SIN"/>
    <s v="TARJ. IZQ."/>
    <s v="DESHEBRAR FORROS TARJETERO IZQUIERDO"/>
    <x v="3"/>
    <m/>
    <n v="40"/>
  </r>
  <r>
    <n v="32"/>
    <s v="SIN"/>
    <s v="TARJ. IZQ."/>
    <s v="EMBARRAR Y EMPALMAR CUBRE TARJETERO IZQUIERDO (CONTORNO)"/>
    <x v="3"/>
    <m/>
    <n v="40"/>
  </r>
  <r>
    <n v="33"/>
    <s v="PLANA 1767"/>
    <s v="TARJ. IZQ."/>
    <s v="PESPUNTAR LATERAL TARJETERO IZQUIERDO"/>
    <x v="4"/>
    <m/>
    <n v="30"/>
  </r>
  <r>
    <n v="34"/>
    <s v="SIN"/>
    <s v="TARJ. IZQ."/>
    <s v="DESHEBRAR LATERAL TARJETERO IZQUIERDO"/>
    <x v="3"/>
    <m/>
    <n v="40"/>
  </r>
  <r>
    <n v="35"/>
    <s v="BANCO PULIR"/>
    <s v="TARJ. IZQ."/>
    <s v="PULIR TARJETERO IZQUIERDO"/>
    <x v="3"/>
    <m/>
    <n v="40"/>
  </r>
  <r>
    <n v="36"/>
    <s v="PLANA 1767"/>
    <s v="TARJ. DER."/>
    <s v="PESPUNTE DE VISTA A VENTANA (PARTE SUPERIOR Y HUECO)"/>
    <x v="4"/>
    <m/>
    <n v="30"/>
  </r>
  <r>
    <n v="37"/>
    <s v="SIN"/>
    <s v="TARJ. DER."/>
    <s v="DESHEBRAR PESPUNTE DE VISTA A VENTANA"/>
    <x v="3"/>
    <m/>
    <n v="40"/>
  </r>
  <r>
    <n v="38"/>
    <s v="PLANA 1767"/>
    <s v="TARJ. DER."/>
    <s v="PESPUNTE DE VISTA A TARJETERO DERECHO"/>
    <x v="4"/>
    <m/>
    <n v="30"/>
  </r>
  <r>
    <n v="39"/>
    <s v="SIN"/>
    <s v="TARJ. DER."/>
    <s v="DESHEBRAR PESPUNTE DE VISTA A TARJETERO DERECHO"/>
    <x v="3"/>
    <m/>
    <n v="40"/>
  </r>
  <r>
    <n v="40"/>
    <s v="PLANA 1767"/>
    <s v="TARJ. IZQ."/>
    <s v="PESPUNTAR FORROS TARJETERO DERECHO"/>
    <x v="4"/>
    <m/>
    <n v="30"/>
  </r>
  <r>
    <n v="41"/>
    <s v="SIN"/>
    <s v="TARJ. IZQ."/>
    <s v="DESHEBRAR FORROS TARJETERO DERECHO"/>
    <x v="3"/>
    <m/>
    <n v="40"/>
  </r>
  <r>
    <n v="42"/>
    <s v="SIN"/>
    <s v="TARJ. IZQ."/>
    <s v="EMBARRAR Y EMPALMAR CUBRE TARJETERO DERECHO (CONTORNO)"/>
    <x v="3"/>
    <m/>
    <n v="40"/>
  </r>
  <r>
    <n v="43"/>
    <s v="PLANA 1767"/>
    <s v="TARJ. IZQ."/>
    <s v="PESPUNTAR LATERAL TARJETERO DERECHO"/>
    <x v="4"/>
    <m/>
    <n v="30"/>
  </r>
  <r>
    <n v="44"/>
    <s v="SIN"/>
    <s v="TARJ. IZQ."/>
    <s v="DESHEBRAR LATERAL TARJETERO DERECHO"/>
    <x v="3"/>
    <m/>
    <n v="40"/>
  </r>
  <r>
    <n v="45"/>
    <s v="BANCO PULIR"/>
    <s v="TARJ. IZQ."/>
    <s v="PULIR TARJETERO DERECHO"/>
    <x v="3"/>
    <m/>
    <n v="40"/>
  </r>
  <r>
    <n v="46"/>
    <s v="SIN"/>
    <s v="INTERMEDIO"/>
    <s v="EMBARRAR Y EMPALMAR TARJETEROS A INTERMEDIO"/>
    <x v="3"/>
    <m/>
    <n v="80"/>
  </r>
  <r>
    <n v="47"/>
    <s v="PLANA 1767"/>
    <s v="INTERMEDIO"/>
    <s v="PESPUNTAR TARJETEROS A INTERMEDIO PARTE SUPERIOR"/>
    <x v="4"/>
    <m/>
    <n v="60"/>
  </r>
  <r>
    <n v="48"/>
    <s v="SIN"/>
    <s v="INTERMEDIO"/>
    <s v="DESHEBRAR TARJETEROS DE INTERMEDIO"/>
    <x v="3"/>
    <m/>
    <n v="60"/>
  </r>
  <r>
    <n v="49"/>
    <s v="SIN"/>
    <s v="CUERPO"/>
    <s v="EMBARRAR Y EMPALMAR TARJETERO DERECHO A CUERPO"/>
    <x v="3"/>
    <m/>
    <n v="50"/>
  </r>
  <r>
    <n v="50"/>
    <s v="BANCO PULIR"/>
    <s v="CUERPO"/>
    <s v="PULIR TARJETERO DERECHO"/>
    <x v="3"/>
    <m/>
    <n v="15"/>
  </r>
  <r>
    <n v="51"/>
    <s v="PLANA 1767"/>
    <s v="CUERPO"/>
    <s v="PESPUNTAR TARJETERO DERECHO"/>
    <x v="4"/>
    <m/>
    <n v="50"/>
  </r>
  <r>
    <n v="52"/>
    <s v="SIN"/>
    <s v="CUERPO"/>
    <s v="DESHEBRAR TARJETERO DERECHO"/>
    <x v="3"/>
    <m/>
    <n v="30"/>
  </r>
  <r>
    <n v="53"/>
    <s v="SIN"/>
    <s v="CUERPO"/>
    <s v="EMBARRAR Y EMPALMAR TARJETERO IZQUIERDO A CUERPO"/>
    <x v="3"/>
    <m/>
    <n v="50"/>
  </r>
  <r>
    <n v="54"/>
    <s v="BANCO PULIR"/>
    <s v="CUERPO"/>
    <s v="PULIR TARJETERO IZQUIERDO"/>
    <x v="3"/>
    <m/>
    <n v="15"/>
  </r>
  <r>
    <n v="55"/>
    <s v="PLANA 1767"/>
    <s v="CUERPO"/>
    <s v="PESPUNTAR TARJETERO IZQUIERDO"/>
    <x v="4"/>
    <m/>
    <n v="50"/>
  </r>
  <r>
    <n v="56"/>
    <s v="SIN"/>
    <s v="CUERPO"/>
    <s v="DESHEBRAR TARJETERO IZQUIERDO"/>
    <x v="3"/>
    <m/>
    <n v="30"/>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r>
    <m/>
    <m/>
    <m/>
    <m/>
    <x v="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1"/>
    <s v="SIN"/>
    <s v="PRELIMINAR"/>
    <s v="CONTAR Y SEPARAR"/>
    <s v="PRELIMINAR"/>
    <x v="0"/>
    <n v="42"/>
    <x v="0"/>
  </r>
  <r>
    <n v="2"/>
    <s v="SIN"/>
    <s v="PRELIMINAR"/>
    <s v="EMBARRAR CUERPO PIEL Y PEGAR RFID"/>
    <s v="PRELIMINAR"/>
    <x v="0"/>
    <n v="38.200000000000003"/>
    <x v="1"/>
  </r>
  <r>
    <n v="3"/>
    <s v="SIN"/>
    <s v="PRELIMINAR"/>
    <s v="EMBARRAR FORRO"/>
    <s v="PRELIMINAR"/>
    <x v="0"/>
    <n v="21"/>
    <x v="1"/>
  </r>
  <r>
    <n v="4"/>
    <s v="SIN"/>
    <s v="PRELIMINAR"/>
    <s v="EMBARRAR CUERPO RFID"/>
    <s v="PRELIMINAR"/>
    <x v="0"/>
    <n v="16"/>
    <x v="1"/>
  </r>
  <r>
    <n v="5"/>
    <s v="SIN"/>
    <s v="PRELIMINAR"/>
    <s v="EMBARRAR Y EMPALMAR FORRO A CUERPO"/>
    <s v="PRELIMINAR"/>
    <x v="0"/>
    <n v="14"/>
    <x v="1"/>
  </r>
  <r>
    <m/>
    <m/>
    <m/>
    <m/>
    <m/>
    <x v="1"/>
    <m/>
    <x v="1"/>
  </r>
  <r>
    <n v="6"/>
    <s v="CLICKING"/>
    <s v="RESUAJE"/>
    <s v="MANDAR A RESUAJAR CUERPO"/>
    <s v="CORTE"/>
    <x v="2"/>
    <n v="28.35"/>
    <x v="1"/>
  </r>
  <r>
    <n v="7"/>
    <s v="TROQUEL"/>
    <s v="TROQUEL"/>
    <s v="MANDAR A TROQUELAR CUERPO &quot;SADDLEBACK LEATHER&quot;"/>
    <s v="TROQUEL"/>
    <x v="3"/>
    <n v="11.69"/>
    <x v="1"/>
  </r>
  <r>
    <n v="8"/>
    <s v="TROQUEL"/>
    <s v="TROQUEL"/>
    <s v="MANDAR A TROQUELAR TARJETERO IZQUIERDO &quot;LOGO&quot;"/>
    <s v="TROQUEL"/>
    <x v="4"/>
    <n v="11.69"/>
    <x v="1"/>
  </r>
  <r>
    <n v="9"/>
    <s v="TROQUEL"/>
    <s v="TROQUEL"/>
    <s v="MANDAR A TROQUELAR TARJETERO DERECHO &quot;MADE IN OLD MEXICO&quot;"/>
    <s v="TROQUEL"/>
    <x v="5"/>
    <n v="11.69"/>
    <x v="1"/>
  </r>
  <r>
    <m/>
    <m/>
    <m/>
    <m/>
    <m/>
    <x v="1"/>
    <m/>
    <x v="1"/>
  </r>
  <r>
    <n v="10"/>
    <s v="SIN"/>
    <s v="FORRO IZQ."/>
    <s v="RAYAR TERCERO TARJETERO IZQUIERDO (CURVA Y RECTO)"/>
    <s v="PRELIMINAR"/>
    <x v="6"/>
    <n v="21.5"/>
    <x v="2"/>
  </r>
  <r>
    <n v="11"/>
    <s v="SIN"/>
    <s v="FORRO IZQ."/>
    <s v="RAYAR SEGUNDO TARJETERO IZQUIERDO (CURVA Y RECTO)"/>
    <s v="PRELIMINAR"/>
    <x v="6"/>
    <n v="20.7"/>
    <x v="1"/>
  </r>
  <r>
    <n v="12"/>
    <s v="SIN"/>
    <s v="FORRO IZQ."/>
    <s v="RAYAR CUBRE TARJETERO IZQUIERDO (CURVA)"/>
    <s v="PRELIMINAR"/>
    <x v="6"/>
    <n v="12.73"/>
    <x v="1"/>
  </r>
  <r>
    <n v="13"/>
    <s v="SIN"/>
    <s v="FORRO DER."/>
    <s v="RAYAR CUBRE TARJETERO DERECHO (RECTO)"/>
    <s v="PRELIMINAR"/>
    <x v="6"/>
    <n v="10"/>
    <x v="1"/>
  </r>
  <r>
    <n v="14"/>
    <s v="SIN"/>
    <s v="FORRO DER."/>
    <s v="RAYAR FORRO TARJETERO DERECHO (RECTO)"/>
    <s v="PRELIMINAR"/>
    <x v="6"/>
    <n v="6"/>
    <x v="1"/>
  </r>
  <r>
    <n v="15"/>
    <s v="SIN"/>
    <s v="TARJ. IZQ."/>
    <s v="EMBARRAR PIEL PARA FIJAR PRIMER TARJETERO IZQUIERDO"/>
    <s v="PRELIMINAR"/>
    <x v="6"/>
    <n v="33"/>
    <x v="1"/>
  </r>
  <r>
    <n v="16"/>
    <s v="SIN"/>
    <s v="TARJ. IZQ."/>
    <s v="EMBARRAR FORRO PRIMER TARJETERO IZQUIERDO"/>
    <s v="PRELIMINAR"/>
    <x v="6"/>
    <n v="23.5"/>
    <x v="1"/>
  </r>
  <r>
    <n v="17"/>
    <s v="SIN"/>
    <s v="TARJ. IZQ."/>
    <s v="EMPALMAR PRIMER TARJETERO IZQUIERDO"/>
    <s v="PRELIMINAR"/>
    <x v="6"/>
    <n v="24"/>
    <x v="1"/>
  </r>
  <r>
    <n v="18"/>
    <s v="SIN"/>
    <s v="TARJ. DER."/>
    <s v="EMBARRAR Y EMPALMAR FORRO TARJETERO DERECHO (RECTO)"/>
    <s v="PRELIMINAR"/>
    <x v="6"/>
    <n v="27.91"/>
    <x v="1"/>
  </r>
  <r>
    <m/>
    <m/>
    <m/>
    <m/>
    <m/>
    <x v="1"/>
    <m/>
    <x v="1"/>
  </r>
  <r>
    <n v="19"/>
    <s v="PLANA 1767"/>
    <s v="CUERPO"/>
    <s v="PESPUNTE DE VISTA A CUERPO"/>
    <s v="PESPUNTADOR"/>
    <x v="7"/>
    <n v="35"/>
    <x v="3"/>
  </r>
  <r>
    <n v="36"/>
    <s v="PLANA 1767"/>
    <s v="TARJ. DER."/>
    <s v="PESPUNTE DE VISTA A VENTANA (PARTE SUPERIOR Y HUECO)"/>
    <s v="PESPUNTADOR"/>
    <x v="7"/>
    <n v="30"/>
    <x v="1"/>
  </r>
  <r>
    <n v="38"/>
    <s v="PLANA 1767"/>
    <s v="TARJ. DER."/>
    <s v="PESPUNTE DE VISTA A TARJETERO DERECHO"/>
    <s v="PESPUNTADOR"/>
    <x v="7"/>
    <n v="30"/>
    <x v="1"/>
  </r>
  <r>
    <n v="20"/>
    <s v="SIN"/>
    <s v="CUERPO"/>
    <s v="DESHEBRAR CUERPO"/>
    <s v="PRELIMINAR"/>
    <x v="7"/>
    <n v="30"/>
    <x v="1"/>
  </r>
  <r>
    <n v="37"/>
    <s v="SIN"/>
    <s v="TARJ. DER."/>
    <s v="DESHEBRAR PESPUNTE DE VISTA A VENTANA"/>
    <s v="PRELIMINAR"/>
    <x v="7"/>
    <n v="40"/>
    <x v="1"/>
  </r>
  <r>
    <n v="39"/>
    <s v="SIN"/>
    <s v="TARJ. DER."/>
    <s v="DESHEBRAR PESPUNTE DE VISTA A TARJETERO DERECHO"/>
    <s v="PRELIMINAR"/>
    <x v="7"/>
    <n v="40"/>
    <x v="1"/>
  </r>
  <r>
    <m/>
    <m/>
    <m/>
    <m/>
    <m/>
    <x v="1"/>
    <m/>
    <x v="1"/>
  </r>
  <r>
    <n v="22"/>
    <s v="SIN"/>
    <s v="TARJ. IZQ."/>
    <s v="DESHEBRAR CURVA PRIMER TARJETERO IZQUIERDO"/>
    <s v="PRELIMINAR"/>
    <x v="8"/>
    <n v="30"/>
    <x v="4"/>
  </r>
  <r>
    <n v="23"/>
    <s v="SIN"/>
    <s v="TARJ. IZQ."/>
    <s v="EMBARRAR Y EMPALMAR SEGUNDO TARJETERO IZQUIERDO"/>
    <s v="PRELIMINAR"/>
    <x v="8"/>
    <n v="40"/>
    <x v="1"/>
  </r>
  <r>
    <n v="26"/>
    <s v="SIN"/>
    <s v="TARJ. IZQ."/>
    <s v="EMBARRAR Y EMPALMAR TERCERO TARJETERO IZQUIERDO"/>
    <s v="PRELIMINAR"/>
    <x v="8"/>
    <n v="40"/>
    <x v="1"/>
  </r>
  <r>
    <n v="29"/>
    <s v="SIN"/>
    <s v="TARJ. IZQ."/>
    <s v="EMBARRAR Y EMPALMAR CUBRE TARJETERO IZQUIERDO"/>
    <s v="PRELIMINAR"/>
    <x v="8"/>
    <n v="40"/>
    <x v="1"/>
  </r>
  <r>
    <n v="32"/>
    <s v="SIN"/>
    <s v="TARJ. IZQ."/>
    <s v="EMBARRAR Y EMPALMAR CUBRE TARJETERO IZQUIERDO (CONTORNO)"/>
    <s v="PRELIMINAR"/>
    <x v="8"/>
    <n v="40"/>
    <x v="1"/>
  </r>
  <r>
    <n v="34"/>
    <s v="SIN"/>
    <s v="TARJ. IZQ."/>
    <s v="DESHEBRAR LATERAL TARJETERO IZQUIERDO"/>
    <s v="PRELIMINAR"/>
    <x v="8"/>
    <n v="40"/>
    <x v="1"/>
  </r>
  <r>
    <m/>
    <m/>
    <m/>
    <m/>
    <m/>
    <x v="1"/>
    <m/>
    <x v="1"/>
  </r>
  <r>
    <n v="21"/>
    <s v="PLANA 1767"/>
    <s v="TARJ. IZQ."/>
    <s v="PESPUNTAR CURVA PRIMER TARJETERO IZQUIERDO"/>
    <s v="PESPUNTADOR"/>
    <x v="9"/>
    <n v="20"/>
    <x v="5"/>
  </r>
  <r>
    <n v="24"/>
    <s v="PLANA 1767"/>
    <s v="TARJ. IZQ."/>
    <s v="PESPUNTAR CURVA SEGUNDO TARJETERO IZQUIERDO"/>
    <s v="PESPUNTADOR"/>
    <x v="9"/>
    <n v="20"/>
    <x v="1"/>
  </r>
  <r>
    <n v="25"/>
    <s v="SIN"/>
    <s v="TARJ. IZQ."/>
    <s v="DESHEBRAR CURVA SEGUNDO TARJETERO IZQUIERDO"/>
    <s v="PRELIMINAR"/>
    <x v="9"/>
    <n v="30"/>
    <x v="1"/>
  </r>
  <r>
    <n v="27"/>
    <s v="PLANA 1767"/>
    <s v="TARJ. IZQ."/>
    <s v="PESPUNTAR CURVA TERCERO TARJETERO IZQUIERDO"/>
    <s v="PESPUNTADOR"/>
    <x v="9"/>
    <n v="20"/>
    <x v="1"/>
  </r>
  <r>
    <n v="28"/>
    <s v="SIN"/>
    <s v="TARJ. IZQ."/>
    <s v="DESHEBRAR CURVA TERCERO TARJETERO IZQUIERDO"/>
    <s v="PRELIMINAR"/>
    <x v="9"/>
    <n v="30"/>
    <x v="1"/>
  </r>
  <r>
    <n v="30"/>
    <s v="PLANA 1767"/>
    <s v="TARJ. IZQ."/>
    <s v="PESPUNTAR FORROS TARJETERO IZQUIERDO"/>
    <s v="PESPUNTADOR"/>
    <x v="9"/>
    <n v="30"/>
    <x v="1"/>
  </r>
  <r>
    <n v="31"/>
    <s v="SIN"/>
    <s v="TARJ. IZQ."/>
    <s v="DESHEBRAR FORROS TARJETERO IZQUIERDO"/>
    <s v="PRELIMINAR"/>
    <x v="9"/>
    <n v="40"/>
    <x v="1"/>
  </r>
  <r>
    <n v="33"/>
    <s v="PLANA 1767"/>
    <s v="TARJ. IZQ."/>
    <s v="PESPUNTAR LATERAL TARJETERO IZQUIERDO"/>
    <s v="PESPUNTADOR"/>
    <x v="9"/>
    <n v="30"/>
    <x v="1"/>
  </r>
  <r>
    <m/>
    <m/>
    <m/>
    <m/>
    <m/>
    <x v="1"/>
    <m/>
    <x v="1"/>
  </r>
  <r>
    <n v="40"/>
    <s v="PLANA 1767"/>
    <s v="TARJ. DER."/>
    <s v="PESPUNTAR FORROS TARJETERO DERECHO"/>
    <s v="PESPUNTADOR"/>
    <x v="10"/>
    <n v="30"/>
    <x v="6"/>
  </r>
  <r>
    <n v="41"/>
    <s v="SIN"/>
    <s v="TARJ. DER."/>
    <s v="DESHEBRAR FORROS TARJETERO DERECHO"/>
    <s v="PRELIMINAR"/>
    <x v="10"/>
    <n v="40"/>
    <x v="1"/>
  </r>
  <r>
    <n v="42"/>
    <s v="SIN"/>
    <s v="TARJ. DER."/>
    <s v="EMBARRAR Y EMPALMAR CUBRE TARJETERO DERECHO (CONTORNO)"/>
    <s v="PRELIMINAR"/>
    <x v="10"/>
    <n v="40"/>
    <x v="1"/>
  </r>
  <r>
    <n v="43"/>
    <s v="PLANA 1767"/>
    <s v="TARJ. DER."/>
    <s v="PESPUNTAR LATERAL TARJETERO DERECHO"/>
    <s v="PESPUNTADOR"/>
    <x v="10"/>
    <n v="30"/>
    <x v="1"/>
  </r>
  <r>
    <n v="44"/>
    <s v="SIN"/>
    <s v="TARJ. DER."/>
    <s v="DESHEBRAR LATERAL TARJETERO DERECHO"/>
    <s v="PRELIMINAR"/>
    <x v="10"/>
    <n v="40"/>
    <x v="1"/>
  </r>
  <r>
    <m/>
    <m/>
    <m/>
    <m/>
    <m/>
    <x v="1"/>
    <m/>
    <x v="1"/>
  </r>
  <r>
    <n v="35"/>
    <s v="BANCO PULIR"/>
    <s v="TARJ. IZQ."/>
    <s v="PULIR TARJETERO IZQUIERDO"/>
    <s v="PRELIMINAR"/>
    <x v="11"/>
    <n v="40"/>
    <x v="7"/>
  </r>
  <r>
    <n v="45"/>
    <s v="BANCO PULIR"/>
    <s v="TARJ. DER."/>
    <s v="PULIR TARJETERO DERECHO"/>
    <s v="PRELIMINAR"/>
    <x v="11"/>
    <n v="40"/>
    <x v="1"/>
  </r>
  <r>
    <n v="46"/>
    <s v="SIN"/>
    <s v="INTERMEDIO"/>
    <s v="EMBARRAR Y EMPALMAR TARJETEROS A INTERMEDIO"/>
    <s v="PRELIMINAR"/>
    <x v="11"/>
    <n v="80"/>
    <x v="1"/>
  </r>
  <r>
    <m/>
    <m/>
    <m/>
    <m/>
    <m/>
    <x v="1"/>
    <m/>
    <x v="1"/>
  </r>
  <r>
    <n v="47"/>
    <s v="PLANA 1767"/>
    <s v="INTERMEDIO"/>
    <s v="PESPUNTAR TARJETEROS A INTERMEDIO PARTE SUPERIOR"/>
    <s v="PESPUNTADOR"/>
    <x v="12"/>
    <n v="60"/>
    <x v="7"/>
  </r>
  <r>
    <n v="51"/>
    <s v="PLANA 1767"/>
    <s v="CUERPO"/>
    <s v="PESPUNTAR TARJETERO DERECHO"/>
    <s v="PESPUNTADOR"/>
    <x v="12"/>
    <n v="50"/>
    <x v="1"/>
  </r>
  <r>
    <n v="55"/>
    <s v="PLANA 1767"/>
    <s v="CUERPO"/>
    <s v="PESPUNTAR TARJETERO IZQUIERDO"/>
    <s v="PESPUNTADOR"/>
    <x v="12"/>
    <n v="50"/>
    <x v="1"/>
  </r>
  <r>
    <m/>
    <m/>
    <m/>
    <m/>
    <m/>
    <x v="1"/>
    <m/>
    <x v="1"/>
  </r>
  <r>
    <n v="49"/>
    <s v="SIN"/>
    <s v="CUERPO"/>
    <s v="EMBARRAR Y EMPALMAR TARJETERO DERECHO A CUERPO"/>
    <s v="PRELIMINAR"/>
    <x v="13"/>
    <n v="50"/>
    <x v="7"/>
  </r>
  <r>
    <n v="48"/>
    <s v="SIN"/>
    <s v="INTERMEDIO"/>
    <s v="DESHEBRAR TARJETEROS DE INTERMEDIO"/>
    <s v="PRELIMINAR"/>
    <x v="13"/>
    <n v="60"/>
    <x v="1"/>
  </r>
  <r>
    <n v="53"/>
    <s v="SIN"/>
    <s v="CUERPO"/>
    <s v="EMBARRAR Y EMPALMAR TARJETERO IZQUIERDO A CUERPO"/>
    <s v="PRELIMINAR"/>
    <x v="13"/>
    <n v="50"/>
    <x v="1"/>
  </r>
  <r>
    <m/>
    <m/>
    <m/>
    <m/>
    <m/>
    <x v="1"/>
    <m/>
    <x v="1"/>
  </r>
  <r>
    <n v="50"/>
    <s v="BANCO PULIR"/>
    <s v="CUERPO"/>
    <s v="PULIR TARJETERO DERECHO"/>
    <s v="PRELIMINAR"/>
    <x v="14"/>
    <n v="15"/>
    <x v="8"/>
  </r>
  <r>
    <n v="54"/>
    <s v="BANCO PULIR"/>
    <s v="CUERPO"/>
    <s v="PULIR TARJETERO IZQUIERDO"/>
    <s v="PRELIMINAR"/>
    <x v="14"/>
    <n v="15"/>
    <x v="1"/>
  </r>
  <r>
    <n v="56"/>
    <s v="SIN"/>
    <s v="CUERPO"/>
    <s v="DESHEBRAR TARJETERO IZQUIERDO"/>
    <s v="PRELIMINAR"/>
    <x v="14"/>
    <n v="30"/>
    <x v="1"/>
  </r>
  <r>
    <n v="52"/>
    <s v="SIN"/>
    <s v="CUERPO"/>
    <s v="DESHEBRAR TARJETERO DERECHO"/>
    <s v="PRELIMINAR"/>
    <x v="14"/>
    <n v="30"/>
    <x v="1"/>
  </r>
  <r>
    <m/>
    <m/>
    <m/>
    <m/>
    <m/>
    <x v="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I13:J20" firstHeaderRow="1" firstDataRow="1" firstDataCol="1"/>
  <pivotFields count="7">
    <pivotField showAll="0"/>
    <pivotField showAll="0"/>
    <pivotField showAll="0" defaultSubtotal="0"/>
    <pivotField showAll="0"/>
    <pivotField axis="axisRow" showAll="0">
      <items count="17">
        <item x="4"/>
        <item x="3"/>
        <item x="1"/>
        <item x="2"/>
        <item m="1" x="11"/>
        <item m="1" x="14"/>
        <item m="1" x="13"/>
        <item m="1" x="8"/>
        <item m="1" x="15"/>
        <item m="1" x="10"/>
        <item m="1" x="7"/>
        <item m="1" x="6"/>
        <item m="1" x="9"/>
        <item m="1" x="12"/>
        <item x="5"/>
        <item x="0"/>
        <item t="default"/>
      </items>
    </pivotField>
    <pivotField showAll="0"/>
    <pivotField dataField="1" numFmtId="43" showAll="0"/>
  </pivotFields>
  <rowFields count="1">
    <field x="4"/>
  </rowFields>
  <rowItems count="7">
    <i>
      <x/>
    </i>
    <i>
      <x v="1"/>
    </i>
    <i>
      <x v="2"/>
    </i>
    <i>
      <x v="3"/>
    </i>
    <i>
      <x v="14"/>
    </i>
    <i>
      <x v="15"/>
    </i>
    <i t="grand">
      <x/>
    </i>
  </rowItems>
  <colItems count="1">
    <i/>
  </colItems>
  <dataFields count="1">
    <dataField name="Suma de TIEMPO SEG"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E2B08-8BDD-4123-91CE-D78CDCE65D9F}" name="TablaDinámica2" cacheId="1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C8:D24" firstHeaderRow="1" firstDataRow="1" firstDataCol="1"/>
  <pivotFields count="8">
    <pivotField showAll="0"/>
    <pivotField showAll="0"/>
    <pivotField showAll="0"/>
    <pivotField showAll="0"/>
    <pivotField showAll="0"/>
    <pivotField axis="axisRow" showAll="0">
      <items count="16">
        <item x="0"/>
        <item x="7"/>
        <item x="9"/>
        <item x="10"/>
        <item x="12"/>
        <item x="6"/>
        <item x="8"/>
        <item x="11"/>
        <item x="13"/>
        <item x="14"/>
        <item x="2"/>
        <item x="3"/>
        <item x="4"/>
        <item x="5"/>
        <item x="1"/>
        <item t="default"/>
      </items>
    </pivotField>
    <pivotField showAll="0"/>
    <pivotField dataField="1" showAll="0">
      <items count="10">
        <item x="8"/>
        <item x="0"/>
        <item x="7"/>
        <item x="2"/>
        <item x="6"/>
        <item x="3"/>
        <item x="5"/>
        <item x="4"/>
        <item x="1"/>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a de TIEMPO DE BALANCEO SEG" fld="7" baseField="0" baseItem="0"/>
  </dataFields>
  <chartFormats count="1">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D72"/>
  <sheetViews>
    <sheetView topLeftCell="B31" workbookViewId="0">
      <selection activeCell="E64" sqref="E64"/>
    </sheetView>
  </sheetViews>
  <sheetFormatPr baseColWidth="10" defaultColWidth="8.85546875" defaultRowHeight="12.75" x14ac:dyDescent="0.2"/>
  <cols>
    <col min="1" max="1" width="2.140625" hidden="1" customWidth="1"/>
    <col min="2" max="2" width="4.85546875" customWidth="1"/>
    <col min="3" max="3" width="54.28515625" customWidth="1"/>
    <col min="4" max="4" width="5" customWidth="1"/>
    <col min="5" max="6" width="7.7109375" customWidth="1"/>
    <col min="7" max="7" width="9" customWidth="1"/>
    <col min="8" max="8" width="10.28515625" customWidth="1"/>
    <col min="9" max="9" width="11.7109375" customWidth="1"/>
    <col min="10" max="10" width="7" customWidth="1"/>
    <col min="11" max="11" width="4.42578125" customWidth="1"/>
    <col min="12" max="12" width="7.7109375" customWidth="1"/>
    <col min="13" max="13" width="4.42578125" customWidth="1"/>
    <col min="14" max="14" width="7.7109375" customWidth="1"/>
    <col min="15" max="15" width="4.42578125" customWidth="1"/>
    <col min="16" max="16" width="7.7109375" customWidth="1"/>
    <col min="17" max="17" width="4.42578125" customWidth="1"/>
    <col min="18" max="18" width="7.7109375" customWidth="1"/>
    <col min="19" max="19" width="4.42578125" customWidth="1"/>
    <col min="20" max="20" width="7.7109375" customWidth="1"/>
    <col min="21" max="21" width="4.42578125" customWidth="1"/>
    <col min="22" max="22" width="7.7109375" customWidth="1"/>
    <col min="23" max="23" width="4.42578125" customWidth="1"/>
    <col min="24" max="24" width="7.7109375" customWidth="1"/>
    <col min="25" max="25" width="4.42578125" customWidth="1"/>
    <col min="26" max="26" width="7.7109375" customWidth="1"/>
    <col min="27" max="27" width="4.42578125" customWidth="1"/>
    <col min="28" max="28" width="7.7109375" customWidth="1"/>
  </cols>
  <sheetData>
    <row r="1" spans="2:29" ht="13.5" thickBot="1" x14ac:dyDescent="0.25"/>
    <row r="2" spans="2:29" ht="15.75" thickTop="1" x14ac:dyDescent="0.2">
      <c r="B2" s="225" t="s">
        <v>0</v>
      </c>
      <c r="C2" s="227" t="s">
        <v>1</v>
      </c>
      <c r="D2" s="56"/>
      <c r="E2" s="229" t="s">
        <v>21</v>
      </c>
      <c r="F2" s="229"/>
      <c r="G2" s="229"/>
      <c r="H2" s="230" t="s">
        <v>25</v>
      </c>
      <c r="I2" s="232" t="s">
        <v>2</v>
      </c>
      <c r="J2" s="223" t="s">
        <v>88</v>
      </c>
      <c r="K2" s="234" t="s">
        <v>3</v>
      </c>
      <c r="L2" s="235"/>
      <c r="M2" s="235" t="s">
        <v>4</v>
      </c>
      <c r="N2" s="235"/>
      <c r="O2" s="235" t="s">
        <v>5</v>
      </c>
      <c r="P2" s="235"/>
      <c r="Q2" s="235" t="s">
        <v>6</v>
      </c>
      <c r="R2" s="235"/>
      <c r="S2" s="235" t="s">
        <v>7</v>
      </c>
      <c r="T2" s="235"/>
      <c r="U2" s="234" t="s">
        <v>24</v>
      </c>
      <c r="V2" s="235"/>
      <c r="W2" s="234" t="s">
        <v>29</v>
      </c>
      <c r="X2" s="235"/>
      <c r="Y2" s="234" t="s">
        <v>30</v>
      </c>
      <c r="Z2" s="235"/>
      <c r="AA2" s="234" t="s">
        <v>31</v>
      </c>
      <c r="AB2" s="235"/>
    </row>
    <row r="3" spans="2:29" ht="31.5" customHeight="1" x14ac:dyDescent="0.2">
      <c r="B3" s="226" t="s">
        <v>8</v>
      </c>
      <c r="C3" s="228"/>
      <c r="D3" s="48" t="s">
        <v>20</v>
      </c>
      <c r="E3" s="64" t="s">
        <v>50</v>
      </c>
      <c r="F3" s="64" t="s">
        <v>91</v>
      </c>
      <c r="G3" s="49" t="s">
        <v>9</v>
      </c>
      <c r="H3" s="231"/>
      <c r="I3" s="231" t="s">
        <v>10</v>
      </c>
      <c r="J3" s="224"/>
      <c r="K3" s="50" t="s">
        <v>11</v>
      </c>
      <c r="L3" s="51" t="s">
        <v>10</v>
      </c>
      <c r="M3" s="50" t="s">
        <v>11</v>
      </c>
      <c r="N3" s="51" t="s">
        <v>10</v>
      </c>
      <c r="O3" s="50" t="s">
        <v>11</v>
      </c>
      <c r="P3" s="51" t="s">
        <v>10</v>
      </c>
      <c r="Q3" s="50" t="s">
        <v>11</v>
      </c>
      <c r="R3" s="51" t="s">
        <v>10</v>
      </c>
      <c r="S3" s="50" t="s">
        <v>11</v>
      </c>
      <c r="T3" s="51" t="s">
        <v>10</v>
      </c>
      <c r="U3" s="50" t="s">
        <v>11</v>
      </c>
      <c r="V3" s="51" t="s">
        <v>10</v>
      </c>
      <c r="W3" s="50" t="s">
        <v>11</v>
      </c>
      <c r="X3" s="51" t="s">
        <v>10</v>
      </c>
      <c r="Y3" s="50" t="s">
        <v>11</v>
      </c>
      <c r="Z3" s="51" t="s">
        <v>10</v>
      </c>
      <c r="AA3" s="50" t="s">
        <v>11</v>
      </c>
      <c r="AB3" s="51" t="s">
        <v>10</v>
      </c>
    </row>
    <row r="4" spans="2:29" x14ac:dyDescent="0.2">
      <c r="B4" s="52">
        <v>1</v>
      </c>
      <c r="C4" s="59" t="s">
        <v>36</v>
      </c>
      <c r="D4" s="30">
        <v>342</v>
      </c>
      <c r="E4" s="1">
        <v>0.92521119600000012</v>
      </c>
      <c r="F4" s="63">
        <f>E4*60</f>
        <v>55.512671760000011</v>
      </c>
      <c r="G4" s="2">
        <f t="shared" ref="G4:G35" si="0">E4*100/$E$58</f>
        <v>2.2986377921834675</v>
      </c>
      <c r="H4" s="3">
        <f>+$E$62/E4</f>
        <v>583.65052469598515</v>
      </c>
      <c r="I4" s="55">
        <f t="shared" ref="I4:I49" si="1">$E$67/H4</f>
        <v>0.17133540666666669</v>
      </c>
      <c r="J4" s="233">
        <f>SUM(L4:L10)</f>
        <v>0.98832428722222243</v>
      </c>
      <c r="K4" s="57">
        <f t="shared" ref="K4:K10" si="2">B4</f>
        <v>1</v>
      </c>
      <c r="L4" s="54">
        <f t="shared" ref="L4:L10" si="3">I4</f>
        <v>0.17133540666666669</v>
      </c>
      <c r="M4" s="53"/>
      <c r="N4" s="53"/>
      <c r="O4" s="53"/>
      <c r="P4" s="53"/>
      <c r="Q4" s="53"/>
      <c r="R4" s="53"/>
      <c r="S4" s="53"/>
      <c r="T4" s="53"/>
      <c r="U4" s="53"/>
      <c r="V4" s="53"/>
      <c r="W4" s="53"/>
      <c r="X4" s="53"/>
      <c r="Y4" s="53"/>
      <c r="Z4" s="53"/>
      <c r="AA4" s="53"/>
      <c r="AB4" s="53"/>
      <c r="AC4" s="46"/>
    </row>
    <row r="5" spans="2:29" x14ac:dyDescent="0.2">
      <c r="B5" s="52">
        <v>2</v>
      </c>
      <c r="C5" s="59" t="s">
        <v>32</v>
      </c>
      <c r="D5" s="30">
        <v>342</v>
      </c>
      <c r="E5" s="1">
        <v>0.54442214400000011</v>
      </c>
      <c r="F5" s="63">
        <f t="shared" ref="F5:F57" si="4">E5*60</f>
        <v>32.665328640000006</v>
      </c>
      <c r="G5" s="2">
        <f t="shared" si="0"/>
        <v>1.3525877340333763</v>
      </c>
      <c r="H5" s="3">
        <f t="shared" ref="H5:H57" si="5">+$E$62/E5</f>
        <v>991.87736199062454</v>
      </c>
      <c r="I5" s="55">
        <f t="shared" si="1"/>
        <v>0.10081891555555557</v>
      </c>
      <c r="J5" s="221"/>
      <c r="K5" s="57">
        <f t="shared" si="2"/>
        <v>2</v>
      </c>
      <c r="L5" s="54">
        <f t="shared" si="3"/>
        <v>0.10081891555555557</v>
      </c>
      <c r="M5" s="53"/>
      <c r="N5" s="53"/>
      <c r="O5" s="53"/>
      <c r="P5" s="53"/>
      <c r="Q5" s="53"/>
      <c r="R5" s="53"/>
      <c r="S5" s="53"/>
      <c r="T5" s="53"/>
      <c r="U5" s="53"/>
      <c r="V5" s="53"/>
      <c r="W5" s="53"/>
      <c r="X5" s="53"/>
      <c r="Y5" s="53"/>
      <c r="Z5" s="53"/>
      <c r="AA5" s="53"/>
      <c r="AB5" s="53"/>
      <c r="AC5" s="46"/>
    </row>
    <row r="6" spans="2:29" x14ac:dyDescent="0.2">
      <c r="B6" s="52">
        <v>3</v>
      </c>
      <c r="C6" s="59" t="s">
        <v>33</v>
      </c>
      <c r="D6" s="30">
        <v>342</v>
      </c>
      <c r="E6" s="1">
        <v>0.76115541600000025</v>
      </c>
      <c r="F6" s="63">
        <f t="shared" si="4"/>
        <v>45.669324960000012</v>
      </c>
      <c r="G6" s="2">
        <f t="shared" si="0"/>
        <v>1.8910499705439461</v>
      </c>
      <c r="H6" s="3">
        <f t="shared" si="5"/>
        <v>709.44775357152525</v>
      </c>
      <c r="I6" s="55">
        <f t="shared" si="1"/>
        <v>0.14095470666666673</v>
      </c>
      <c r="J6" s="221"/>
      <c r="K6" s="57">
        <f t="shared" si="2"/>
        <v>3</v>
      </c>
      <c r="L6" s="54">
        <f t="shared" si="3"/>
        <v>0.14095470666666673</v>
      </c>
      <c r="M6" s="53"/>
      <c r="N6" s="53"/>
      <c r="O6" s="53"/>
      <c r="P6" s="53"/>
      <c r="Q6" s="53"/>
      <c r="R6" s="53"/>
      <c r="S6" s="53"/>
      <c r="T6" s="53"/>
      <c r="U6" s="53"/>
      <c r="V6" s="53"/>
      <c r="W6" s="53"/>
      <c r="X6" s="53"/>
      <c r="Y6" s="53"/>
      <c r="Z6" s="53"/>
      <c r="AA6" s="53"/>
      <c r="AB6" s="53"/>
      <c r="AC6" s="46"/>
    </row>
    <row r="7" spans="2:29" x14ac:dyDescent="0.2">
      <c r="B7" s="52">
        <v>4</v>
      </c>
      <c r="C7" s="59" t="s">
        <v>35</v>
      </c>
      <c r="D7" s="30">
        <v>342</v>
      </c>
      <c r="E7" s="1">
        <v>0.56240619750000009</v>
      </c>
      <c r="F7" s="63">
        <f t="shared" si="4"/>
        <v>33.744371850000007</v>
      </c>
      <c r="G7" s="2">
        <f t="shared" si="0"/>
        <v>1.3972681542557761</v>
      </c>
      <c r="H7" s="3">
        <f t="shared" si="5"/>
        <v>960.16011630099422</v>
      </c>
      <c r="I7" s="55">
        <f t="shared" si="1"/>
        <v>0.10414929583333335</v>
      </c>
      <c r="J7" s="221"/>
      <c r="K7" s="57">
        <f t="shared" si="2"/>
        <v>4</v>
      </c>
      <c r="L7" s="54">
        <f t="shared" si="3"/>
        <v>0.10414929583333335</v>
      </c>
      <c r="M7" s="53"/>
      <c r="N7" s="53"/>
      <c r="O7" s="53"/>
      <c r="P7" s="53"/>
      <c r="Q7" s="53"/>
      <c r="R7" s="53"/>
      <c r="S7" s="53"/>
      <c r="T7" s="53"/>
      <c r="U7" s="53"/>
      <c r="V7" s="53"/>
      <c r="W7" s="53"/>
      <c r="X7" s="53"/>
      <c r="Y7" s="53"/>
      <c r="Z7" s="53"/>
      <c r="AA7" s="53"/>
      <c r="AB7" s="53"/>
      <c r="AC7" s="46"/>
    </row>
    <row r="8" spans="2:29" x14ac:dyDescent="0.2">
      <c r="B8" s="52">
        <v>5</v>
      </c>
      <c r="C8" s="59" t="s">
        <v>34</v>
      </c>
      <c r="D8" s="30">
        <v>342</v>
      </c>
      <c r="E8" s="1">
        <v>0.57712762800000006</v>
      </c>
      <c r="F8" s="63">
        <f t="shared" si="4"/>
        <v>34.627657680000006</v>
      </c>
      <c r="G8" s="2">
        <f t="shared" si="0"/>
        <v>1.4338427619222212</v>
      </c>
      <c r="H8" s="3">
        <f t="shared" si="5"/>
        <v>935.66825395508522</v>
      </c>
      <c r="I8" s="55">
        <f t="shared" si="1"/>
        <v>0.10687548666666667</v>
      </c>
      <c r="J8" s="221"/>
      <c r="K8" s="57">
        <f t="shared" si="2"/>
        <v>5</v>
      </c>
      <c r="L8" s="54">
        <f t="shared" si="3"/>
        <v>0.10687548666666667</v>
      </c>
      <c r="M8" s="53"/>
      <c r="N8" s="53"/>
      <c r="O8" s="53"/>
      <c r="P8" s="53"/>
      <c r="Q8" s="53"/>
      <c r="R8" s="53"/>
      <c r="S8" s="53"/>
      <c r="T8" s="53"/>
      <c r="U8" s="53"/>
      <c r="V8" s="53"/>
      <c r="W8" s="53"/>
      <c r="X8" s="53"/>
      <c r="Y8" s="53"/>
      <c r="Z8" s="53"/>
      <c r="AA8" s="53"/>
      <c r="AB8" s="53"/>
      <c r="AC8" s="46"/>
    </row>
    <row r="9" spans="2:29" x14ac:dyDescent="0.2">
      <c r="B9" s="52">
        <v>6</v>
      </c>
      <c r="C9" s="59" t="s">
        <v>37</v>
      </c>
      <c r="D9" s="30">
        <v>342</v>
      </c>
      <c r="E9" s="1">
        <v>0.394896264</v>
      </c>
      <c r="F9" s="63">
        <f t="shared" si="4"/>
        <v>23.693775840000001</v>
      </c>
      <c r="G9" s="2">
        <f t="shared" si="0"/>
        <v>0.98109867276450424</v>
      </c>
      <c r="H9" s="3">
        <f t="shared" si="5"/>
        <v>1367.4477305260098</v>
      </c>
      <c r="I9" s="55">
        <f t="shared" si="1"/>
        <v>7.3128937777777778E-2</v>
      </c>
      <c r="J9" s="221"/>
      <c r="K9" s="57">
        <f t="shared" si="2"/>
        <v>6</v>
      </c>
      <c r="L9" s="54">
        <f t="shared" si="3"/>
        <v>7.3128937777777778E-2</v>
      </c>
      <c r="M9" s="53"/>
      <c r="N9" s="53"/>
      <c r="O9" s="53"/>
      <c r="P9" s="53"/>
      <c r="Q9" s="53"/>
      <c r="R9" s="53"/>
      <c r="S9" s="53"/>
      <c r="T9" s="53"/>
      <c r="U9" s="53"/>
      <c r="V9" s="53"/>
      <c r="W9" s="53"/>
      <c r="X9" s="53"/>
      <c r="Y9" s="53"/>
      <c r="Z9" s="53"/>
      <c r="AA9" s="53"/>
      <c r="AB9" s="53"/>
      <c r="AC9" s="46"/>
    </row>
    <row r="10" spans="2:29" x14ac:dyDescent="0.2">
      <c r="B10" s="52">
        <v>7</v>
      </c>
      <c r="C10" s="59" t="s">
        <v>38</v>
      </c>
      <c r="D10" s="30">
        <v>342</v>
      </c>
      <c r="E10" s="1">
        <v>1.5717323055000003</v>
      </c>
      <c r="F10" s="63">
        <f t="shared" si="4"/>
        <v>94.303938330000022</v>
      </c>
      <c r="G10" s="2">
        <f t="shared" si="0"/>
        <v>3.9048849519304256</v>
      </c>
      <c r="H10" s="3">
        <f t="shared" si="5"/>
        <v>343.56995660798287</v>
      </c>
      <c r="I10" s="55">
        <f t="shared" si="1"/>
        <v>0.29106153805555562</v>
      </c>
      <c r="J10" s="222"/>
      <c r="K10" s="57">
        <f t="shared" si="2"/>
        <v>7</v>
      </c>
      <c r="L10" s="54">
        <f t="shared" si="3"/>
        <v>0.29106153805555562</v>
      </c>
      <c r="O10" s="53"/>
      <c r="P10" s="53"/>
      <c r="Q10" s="53"/>
      <c r="R10" s="53"/>
      <c r="S10" s="53"/>
      <c r="T10" s="53"/>
      <c r="U10" s="53"/>
      <c r="V10" s="53"/>
      <c r="W10" s="53"/>
      <c r="X10" s="53"/>
      <c r="Y10" s="53"/>
      <c r="Z10" s="53"/>
      <c r="AA10" s="53"/>
      <c r="AB10" s="53"/>
      <c r="AC10" s="46"/>
    </row>
    <row r="11" spans="2:29" x14ac:dyDescent="0.2">
      <c r="B11" s="52">
        <v>8</v>
      </c>
      <c r="C11" s="59" t="s">
        <v>39</v>
      </c>
      <c r="D11" s="30">
        <v>342</v>
      </c>
      <c r="E11" s="1">
        <v>0.33342157800000005</v>
      </c>
      <c r="F11" s="63">
        <f t="shared" si="4"/>
        <v>20.005294680000002</v>
      </c>
      <c r="G11" s="2">
        <f t="shared" si="0"/>
        <v>0.82836809934177213</v>
      </c>
      <c r="H11" s="3">
        <f t="shared" si="5"/>
        <v>1619.5712444261778</v>
      </c>
      <c r="I11" s="55">
        <f t="shared" si="1"/>
        <v>6.1744736666666675E-2</v>
      </c>
      <c r="J11" s="233">
        <f>SUM(N11:N19)</f>
        <v>0.91248750444444449</v>
      </c>
      <c r="K11" s="53"/>
      <c r="L11" s="53"/>
      <c r="M11" s="57">
        <f>B11</f>
        <v>8</v>
      </c>
      <c r="N11" s="54">
        <f>I11</f>
        <v>6.1744736666666675E-2</v>
      </c>
      <c r="O11" s="53"/>
      <c r="P11" s="53"/>
      <c r="Q11" s="53"/>
      <c r="R11" s="53"/>
      <c r="S11" s="53"/>
      <c r="T11" s="53"/>
      <c r="U11" s="53"/>
      <c r="V11" s="53"/>
      <c r="W11" s="53"/>
      <c r="X11" s="53"/>
      <c r="Y11" s="53"/>
      <c r="Z11" s="53"/>
      <c r="AA11" s="53"/>
      <c r="AB11" s="53"/>
      <c r="AC11" s="46"/>
    </row>
    <row r="12" spans="2:29" x14ac:dyDescent="0.2">
      <c r="B12" s="52">
        <v>9</v>
      </c>
      <c r="C12" s="59" t="s">
        <v>40</v>
      </c>
      <c r="D12" s="30">
        <v>342</v>
      </c>
      <c r="E12" s="1">
        <v>0.16912803600000004</v>
      </c>
      <c r="F12" s="63">
        <f t="shared" si="4"/>
        <v>10.147682160000002</v>
      </c>
      <c r="G12" s="2">
        <f t="shared" si="0"/>
        <v>0.42018957071436697</v>
      </c>
      <c r="H12" s="3">
        <f t="shared" si="5"/>
        <v>3192.8473408158056</v>
      </c>
      <c r="I12" s="55">
        <f t="shared" si="1"/>
        <v>3.1320006666666678E-2</v>
      </c>
      <c r="J12" s="221"/>
      <c r="K12" s="53"/>
      <c r="L12" s="53"/>
      <c r="M12" s="57">
        <f>B12</f>
        <v>9</v>
      </c>
      <c r="N12" s="54">
        <f>I12</f>
        <v>3.1320006666666678E-2</v>
      </c>
      <c r="O12" s="53"/>
      <c r="P12" s="53"/>
      <c r="Q12" s="53"/>
      <c r="R12" s="53"/>
      <c r="S12" s="53"/>
      <c r="T12" s="53"/>
      <c r="U12" s="53"/>
      <c r="V12" s="53"/>
      <c r="W12" s="53"/>
      <c r="X12" s="53"/>
      <c r="Y12" s="53"/>
      <c r="Z12" s="53"/>
      <c r="AA12" s="53"/>
      <c r="AB12" s="53"/>
      <c r="AC12" s="46"/>
    </row>
    <row r="13" spans="2:29" x14ac:dyDescent="0.2">
      <c r="B13" s="52">
        <v>10</v>
      </c>
      <c r="C13" s="59" t="s">
        <v>41</v>
      </c>
      <c r="D13" s="30">
        <v>342</v>
      </c>
      <c r="E13" s="1">
        <v>0.4181176860000001</v>
      </c>
      <c r="F13" s="63">
        <f t="shared" si="4"/>
        <v>25.087061160000005</v>
      </c>
      <c r="G13" s="2">
        <f t="shared" si="0"/>
        <v>1.0387910552477797</v>
      </c>
      <c r="H13" s="3">
        <f t="shared" si="5"/>
        <v>1291.5024120744797</v>
      </c>
      <c r="I13" s="55">
        <f t="shared" si="1"/>
        <v>7.7429201111111123E-2</v>
      </c>
      <c r="J13" s="221"/>
      <c r="K13" s="53"/>
      <c r="L13" s="53"/>
      <c r="M13" s="57">
        <f>B13</f>
        <v>10</v>
      </c>
      <c r="N13" s="54">
        <f>I13</f>
        <v>7.7429201111111123E-2</v>
      </c>
      <c r="O13" s="53"/>
      <c r="P13" s="53"/>
      <c r="Q13" s="53"/>
      <c r="R13" s="53"/>
      <c r="S13" s="53"/>
      <c r="T13" s="53"/>
      <c r="U13" s="53"/>
      <c r="V13" s="53"/>
      <c r="W13" s="53"/>
      <c r="X13" s="53"/>
      <c r="Y13" s="53"/>
      <c r="Z13" s="53"/>
      <c r="AA13" s="53"/>
      <c r="AB13" s="53"/>
      <c r="AC13" s="46"/>
    </row>
    <row r="14" spans="2:29" x14ac:dyDescent="0.2">
      <c r="B14" s="52">
        <v>11</v>
      </c>
      <c r="C14" s="59" t="s">
        <v>43</v>
      </c>
      <c r="D14" s="30">
        <v>342</v>
      </c>
      <c r="E14" s="1">
        <v>0.15491515200000006</v>
      </c>
      <c r="F14" s="63">
        <f t="shared" si="4"/>
        <v>9.2949091200000034</v>
      </c>
      <c r="G14" s="2">
        <f t="shared" si="0"/>
        <v>0.38487841966089475</v>
      </c>
      <c r="H14" s="3">
        <f t="shared" si="5"/>
        <v>3485.779105713299</v>
      </c>
      <c r="I14" s="55">
        <f t="shared" si="1"/>
        <v>2.8687991111111123E-2</v>
      </c>
      <c r="J14" s="221"/>
      <c r="K14" s="53"/>
      <c r="L14" s="53"/>
      <c r="M14" s="57">
        <f t="shared" ref="M14:M19" si="6">B14</f>
        <v>11</v>
      </c>
      <c r="N14" s="54">
        <f t="shared" ref="N14:N19" si="7">I14</f>
        <v>2.8687991111111123E-2</v>
      </c>
      <c r="O14" s="53"/>
      <c r="P14" s="53"/>
      <c r="Q14" s="53"/>
      <c r="R14" s="53"/>
      <c r="S14" s="53"/>
      <c r="T14" s="53"/>
      <c r="U14" s="53"/>
      <c r="V14" s="53"/>
      <c r="W14" s="53"/>
      <c r="X14" s="53"/>
      <c r="Y14" s="53"/>
      <c r="Z14" s="53"/>
      <c r="AA14" s="53"/>
      <c r="AB14" s="53"/>
      <c r="AC14" s="46"/>
    </row>
    <row r="15" spans="2:29" x14ac:dyDescent="0.2">
      <c r="B15" s="52">
        <v>12</v>
      </c>
      <c r="C15" s="59" t="s">
        <v>42</v>
      </c>
      <c r="D15" s="30">
        <v>342</v>
      </c>
      <c r="E15" s="1">
        <v>0.21535953600000007</v>
      </c>
      <c r="F15" s="63">
        <f t="shared" si="4"/>
        <v>12.921572160000004</v>
      </c>
      <c r="G15" s="2">
        <f t="shared" si="0"/>
        <v>0.53504926280279907</v>
      </c>
      <c r="H15" s="3">
        <f t="shared" si="5"/>
        <v>2507.4348228536292</v>
      </c>
      <c r="I15" s="55">
        <f t="shared" si="1"/>
        <v>3.9881395555555574E-2</v>
      </c>
      <c r="J15" s="221"/>
      <c r="K15" s="53"/>
      <c r="L15" s="53"/>
      <c r="M15" s="57">
        <f t="shared" si="6"/>
        <v>12</v>
      </c>
      <c r="N15" s="54">
        <f t="shared" si="7"/>
        <v>3.9881395555555574E-2</v>
      </c>
      <c r="O15" s="53"/>
      <c r="P15" s="53"/>
      <c r="Q15" s="53"/>
      <c r="R15" s="53"/>
      <c r="S15" s="53"/>
      <c r="T15" s="53"/>
      <c r="U15" s="53"/>
      <c r="V15" s="53"/>
      <c r="W15" s="53"/>
      <c r="X15" s="53"/>
      <c r="Y15" s="53"/>
      <c r="Z15" s="53"/>
      <c r="AA15" s="53"/>
      <c r="AB15" s="53"/>
      <c r="AC15" s="46"/>
    </row>
    <row r="16" spans="2:29" x14ac:dyDescent="0.2">
      <c r="B16" s="52">
        <v>13</v>
      </c>
      <c r="C16" s="59" t="s">
        <v>44</v>
      </c>
      <c r="D16" s="30">
        <v>342</v>
      </c>
      <c r="E16" s="1">
        <v>0.11708457600000001</v>
      </c>
      <c r="F16" s="63">
        <f t="shared" si="4"/>
        <v>7.0250745600000002</v>
      </c>
      <c r="G16" s="2">
        <f t="shared" si="0"/>
        <v>0.2908903744776748</v>
      </c>
      <c r="H16" s="3">
        <f t="shared" si="5"/>
        <v>4612.0506940213882</v>
      </c>
      <c r="I16" s="55">
        <f t="shared" si="1"/>
        <v>2.168232888888889E-2</v>
      </c>
      <c r="J16" s="221"/>
      <c r="K16" s="53"/>
      <c r="L16" s="53"/>
      <c r="M16" s="57">
        <f t="shared" si="6"/>
        <v>13</v>
      </c>
      <c r="N16" s="54">
        <f t="shared" si="7"/>
        <v>2.168232888888889E-2</v>
      </c>
      <c r="O16" s="53"/>
      <c r="P16" s="53"/>
      <c r="Q16" s="53"/>
      <c r="R16" s="53"/>
      <c r="S16" s="53"/>
      <c r="T16" s="53"/>
      <c r="U16" s="53"/>
      <c r="V16" s="53"/>
      <c r="W16" s="53"/>
      <c r="X16" s="53"/>
      <c r="Y16" s="53"/>
      <c r="Z16" s="53"/>
      <c r="AA16" s="53"/>
      <c r="AB16" s="53"/>
      <c r="AC16" s="46"/>
    </row>
    <row r="17" spans="2:29" x14ac:dyDescent="0.2">
      <c r="B17" s="52">
        <v>14</v>
      </c>
      <c r="C17" s="59" t="s">
        <v>45</v>
      </c>
      <c r="D17" s="30">
        <v>342</v>
      </c>
      <c r="E17" s="1">
        <v>0.65849506800000013</v>
      </c>
      <c r="F17" s="63">
        <f t="shared" si="4"/>
        <v>39.509704080000006</v>
      </c>
      <c r="G17" s="2">
        <f t="shared" si="0"/>
        <v>1.6359958199978619</v>
      </c>
      <c r="H17" s="3">
        <f t="shared" si="5"/>
        <v>820.05170006831383</v>
      </c>
      <c r="I17" s="55">
        <f t="shared" si="1"/>
        <v>0.12194353111111113</v>
      </c>
      <c r="J17" s="221"/>
      <c r="K17" s="53"/>
      <c r="L17" s="53"/>
      <c r="M17" s="57">
        <f t="shared" si="6"/>
        <v>14</v>
      </c>
      <c r="N17" s="54">
        <f t="shared" si="7"/>
        <v>0.12194353111111113</v>
      </c>
      <c r="O17" s="53"/>
      <c r="P17" s="53"/>
      <c r="Q17" s="53"/>
      <c r="R17" s="53"/>
      <c r="S17" s="53"/>
      <c r="T17" s="53"/>
      <c r="U17" s="53"/>
      <c r="V17" s="53"/>
      <c r="W17" s="53"/>
      <c r="X17" s="53"/>
      <c r="Y17" s="53"/>
      <c r="Z17" s="53"/>
      <c r="AA17" s="53"/>
      <c r="AB17" s="53"/>
      <c r="AC17" s="46"/>
    </row>
    <row r="18" spans="2:29" x14ac:dyDescent="0.2">
      <c r="B18" s="52">
        <v>15</v>
      </c>
      <c r="C18" s="59" t="s">
        <v>46</v>
      </c>
      <c r="D18" s="30">
        <v>342</v>
      </c>
      <c r="E18" s="1">
        <v>0.57984868200000006</v>
      </c>
      <c r="F18" s="63">
        <f t="shared" si="4"/>
        <v>34.790920920000005</v>
      </c>
      <c r="G18" s="2">
        <f t="shared" si="0"/>
        <v>1.4406030752279975</v>
      </c>
      <c r="H18" s="3">
        <f t="shared" si="5"/>
        <v>931.27744662184114</v>
      </c>
      <c r="I18" s="55">
        <f t="shared" si="1"/>
        <v>0.10737938555555557</v>
      </c>
      <c r="J18" s="221"/>
      <c r="K18" s="53"/>
      <c r="L18" s="53"/>
      <c r="M18" s="57">
        <f t="shared" si="6"/>
        <v>15</v>
      </c>
      <c r="N18" s="54">
        <f t="shared" si="7"/>
        <v>0.10737938555555557</v>
      </c>
      <c r="O18" s="53"/>
      <c r="P18" s="53"/>
      <c r="Q18" s="53"/>
      <c r="R18" s="53"/>
      <c r="S18" s="53"/>
      <c r="T18" s="53"/>
      <c r="U18" s="53"/>
      <c r="V18" s="53"/>
      <c r="W18" s="53"/>
      <c r="X18" s="53"/>
      <c r="Y18" s="53"/>
      <c r="Z18" s="53"/>
      <c r="AA18" s="53"/>
      <c r="AB18" s="53"/>
      <c r="AC18" s="46"/>
    </row>
    <row r="19" spans="2:29" x14ac:dyDescent="0.2">
      <c r="B19" s="52">
        <v>16</v>
      </c>
      <c r="C19" s="59" t="s">
        <v>47</v>
      </c>
      <c r="D19" s="30">
        <v>342</v>
      </c>
      <c r="E19" s="1">
        <v>2.28106221</v>
      </c>
      <c r="F19" s="63">
        <f t="shared" si="4"/>
        <v>136.86373259999999</v>
      </c>
      <c r="G19" s="2">
        <f t="shared" si="0"/>
        <v>5.6671772076432383</v>
      </c>
      <c r="H19" s="3">
        <f t="shared" si="5"/>
        <v>236.73181627080658</v>
      </c>
      <c r="I19" s="55">
        <f t="shared" si="1"/>
        <v>0.42241892777777779</v>
      </c>
      <c r="J19" s="222"/>
      <c r="K19" s="53"/>
      <c r="L19" s="53"/>
      <c r="M19" s="57">
        <f t="shared" si="6"/>
        <v>16</v>
      </c>
      <c r="N19" s="54">
        <f t="shared" si="7"/>
        <v>0.42241892777777779</v>
      </c>
      <c r="O19" s="53"/>
      <c r="P19" s="53"/>
      <c r="Q19" s="53"/>
      <c r="R19" s="53"/>
      <c r="S19" s="53"/>
      <c r="T19" s="53"/>
      <c r="U19" s="53"/>
      <c r="V19" s="53"/>
      <c r="W19" s="53"/>
      <c r="X19" s="53"/>
      <c r="Y19" s="53"/>
      <c r="Z19" s="53"/>
      <c r="AA19" s="53"/>
      <c r="AB19" s="53"/>
      <c r="AC19" s="46"/>
    </row>
    <row r="20" spans="2:29" ht="14.25" customHeight="1" x14ac:dyDescent="0.2">
      <c r="B20" s="52">
        <v>17</v>
      </c>
      <c r="C20" s="59" t="s">
        <v>55</v>
      </c>
      <c r="D20" s="30">
        <v>342</v>
      </c>
      <c r="E20" s="1">
        <v>0.81774277200000001</v>
      </c>
      <c r="F20" s="63">
        <f t="shared" ref="F20:F33" si="8">E20*60</f>
        <v>49.064566319999997</v>
      </c>
      <c r="G20" s="2">
        <f t="shared" si="0"/>
        <v>2.0316382336601864</v>
      </c>
      <c r="H20" s="3">
        <f t="shared" si="5"/>
        <v>660.35435407064654</v>
      </c>
      <c r="I20" s="55">
        <f t="shared" si="1"/>
        <v>0.15143384666666668</v>
      </c>
      <c r="J20" s="233">
        <f>SUM(P20:P23)</f>
        <v>0.90675659225925942</v>
      </c>
      <c r="K20" s="53"/>
      <c r="L20" s="53"/>
      <c r="M20" s="53"/>
      <c r="N20" s="53"/>
      <c r="O20" s="58">
        <f>B20</f>
        <v>17</v>
      </c>
      <c r="P20" s="54">
        <f>I20</f>
        <v>0.15143384666666668</v>
      </c>
      <c r="Q20" s="53"/>
      <c r="R20" s="53"/>
      <c r="S20" s="53"/>
      <c r="T20" s="53"/>
      <c r="U20" s="53"/>
      <c r="V20" s="53"/>
      <c r="W20" s="53"/>
      <c r="X20" s="53"/>
      <c r="Y20" s="53"/>
      <c r="Z20" s="53"/>
      <c r="AA20" s="53"/>
      <c r="AB20" s="53"/>
      <c r="AC20" s="46"/>
    </row>
    <row r="21" spans="2:29" x14ac:dyDescent="0.2">
      <c r="B21" s="52">
        <v>18</v>
      </c>
      <c r="C21" s="59" t="s">
        <v>56</v>
      </c>
      <c r="D21" s="30">
        <v>342</v>
      </c>
      <c r="E21" s="1">
        <v>0.52476715200000001</v>
      </c>
      <c r="F21" s="63">
        <f t="shared" si="8"/>
        <v>31.486029120000001</v>
      </c>
      <c r="G21" s="2">
        <f t="shared" si="0"/>
        <v>1.3037559563683512</v>
      </c>
      <c r="H21" s="3">
        <f t="shared" si="5"/>
        <v>1029.0278229914818</v>
      </c>
      <c r="I21" s="55">
        <f t="shared" si="1"/>
        <v>9.7179102222222216E-2</v>
      </c>
      <c r="J21" s="221"/>
      <c r="K21" s="53"/>
      <c r="L21" s="53"/>
      <c r="M21" s="53"/>
      <c r="N21" s="53"/>
      <c r="O21" s="58">
        <f>B21</f>
        <v>18</v>
      </c>
      <c r="P21" s="54">
        <f>I21</f>
        <v>9.7179102222222216E-2</v>
      </c>
      <c r="Q21" s="53"/>
      <c r="R21" s="53"/>
      <c r="U21" s="53"/>
      <c r="V21" s="53"/>
      <c r="W21" s="53"/>
      <c r="X21" s="53"/>
      <c r="Y21" s="53"/>
      <c r="Z21" s="53"/>
      <c r="AA21" s="53"/>
      <c r="AB21" s="53"/>
      <c r="AC21" s="46"/>
    </row>
    <row r="22" spans="2:29" x14ac:dyDescent="0.2">
      <c r="B22" s="52">
        <v>19</v>
      </c>
      <c r="C22" s="59" t="s">
        <v>57</v>
      </c>
      <c r="D22" s="30">
        <v>342</v>
      </c>
      <c r="E22" s="1">
        <v>2.6646357192000005</v>
      </c>
      <c r="F22" s="63">
        <f t="shared" si="8"/>
        <v>159.87814315200004</v>
      </c>
      <c r="G22" s="2">
        <f t="shared" si="0"/>
        <v>6.6201451009625423</v>
      </c>
      <c r="H22" s="3">
        <f t="shared" si="5"/>
        <v>202.65434262140843</v>
      </c>
      <c r="I22" s="55">
        <f t="shared" si="1"/>
        <v>0.49345105911111126</v>
      </c>
      <c r="J22" s="221"/>
      <c r="K22" s="53"/>
      <c r="L22" s="53"/>
      <c r="M22" s="53"/>
      <c r="N22" s="53"/>
      <c r="O22" s="58">
        <f>B22</f>
        <v>19</v>
      </c>
      <c r="P22" s="54">
        <f>I22</f>
        <v>0.49345105911111126</v>
      </c>
      <c r="Q22" s="53"/>
      <c r="R22" s="53"/>
      <c r="S22" s="53"/>
      <c r="T22" s="53"/>
      <c r="U22" s="53"/>
      <c r="V22" s="53"/>
      <c r="W22" s="53"/>
      <c r="X22" s="53"/>
      <c r="Y22" s="53"/>
      <c r="Z22" s="53"/>
      <c r="AA22" s="53"/>
      <c r="AB22" s="53"/>
      <c r="AC22" s="46"/>
    </row>
    <row r="23" spans="2:29" x14ac:dyDescent="0.2">
      <c r="B23" s="52">
        <v>20</v>
      </c>
      <c r="C23" s="59" t="s">
        <v>59</v>
      </c>
      <c r="D23" s="30">
        <v>342</v>
      </c>
      <c r="E23" s="1">
        <v>0.88933995500000018</v>
      </c>
      <c r="F23" s="63">
        <f t="shared" si="8"/>
        <v>53.36039730000001</v>
      </c>
      <c r="G23" s="2">
        <f t="shared" si="0"/>
        <v>2.2095176101411385</v>
      </c>
      <c r="H23" s="3">
        <f t="shared" si="5"/>
        <v>607.19188085955261</v>
      </c>
      <c r="I23" s="55">
        <f t="shared" si="1"/>
        <v>0.16469258425925928</v>
      </c>
      <c r="J23" s="222"/>
      <c r="K23" s="53"/>
      <c r="L23" s="53"/>
      <c r="M23" s="53"/>
      <c r="N23" s="53"/>
      <c r="O23" s="58">
        <f>B23</f>
        <v>20</v>
      </c>
      <c r="P23" s="54">
        <f>I23</f>
        <v>0.16469258425925928</v>
      </c>
      <c r="Q23" s="53"/>
      <c r="R23" s="53"/>
      <c r="S23" s="53"/>
      <c r="T23" s="53"/>
      <c r="U23" s="53"/>
      <c r="V23" s="53"/>
      <c r="W23" s="53"/>
      <c r="X23" s="53"/>
      <c r="Y23" s="53"/>
      <c r="Z23" s="53"/>
      <c r="AA23" s="53"/>
      <c r="AB23" s="53"/>
      <c r="AC23" s="46"/>
    </row>
    <row r="24" spans="2:29" x14ac:dyDescent="0.2">
      <c r="B24" s="52">
        <v>21</v>
      </c>
      <c r="C24" s="59" t="s">
        <v>52</v>
      </c>
      <c r="D24" s="30">
        <v>342</v>
      </c>
      <c r="E24" s="1">
        <v>3.2053840000000007E-2</v>
      </c>
      <c r="F24" s="63">
        <f t="shared" si="8"/>
        <v>1.9232304000000005</v>
      </c>
      <c r="G24" s="2">
        <f t="shared" si="0"/>
        <v>7.9636053181312921E-2</v>
      </c>
      <c r="H24" s="3">
        <f t="shared" si="5"/>
        <v>16846.655502117683</v>
      </c>
      <c r="I24" s="55">
        <f t="shared" si="1"/>
        <v>5.9358962962962978E-3</v>
      </c>
      <c r="J24" s="233">
        <f>SUM(R24:R32)</f>
        <v>0.89585427503703741</v>
      </c>
      <c r="K24" s="53"/>
      <c r="L24" s="53"/>
      <c r="M24" s="53"/>
      <c r="N24" s="53"/>
      <c r="O24" s="53"/>
      <c r="P24" s="53"/>
      <c r="Q24" s="57">
        <f t="shared" ref="Q24:Q32" si="9">B24</f>
        <v>21</v>
      </c>
      <c r="R24" s="54">
        <f t="shared" ref="R24:R32" si="10">I24</f>
        <v>5.9358962962962978E-3</v>
      </c>
      <c r="S24" s="53"/>
      <c r="T24" s="53"/>
      <c r="U24" s="53"/>
      <c r="V24" s="53"/>
      <c r="W24" s="53"/>
      <c r="X24" s="53"/>
      <c r="Y24" s="53"/>
      <c r="Z24" s="53"/>
      <c r="AA24" s="53"/>
      <c r="AB24" s="53"/>
      <c r="AC24" s="46"/>
    </row>
    <row r="25" spans="2:29" x14ac:dyDescent="0.2">
      <c r="B25" s="52">
        <v>22</v>
      </c>
      <c r="C25" s="59" t="s">
        <v>53</v>
      </c>
      <c r="D25" s="30">
        <v>342</v>
      </c>
      <c r="E25" s="1">
        <v>0.31355524200000007</v>
      </c>
      <c r="F25" s="63">
        <f t="shared" si="8"/>
        <v>18.813314520000006</v>
      </c>
      <c r="G25" s="2">
        <f t="shared" si="0"/>
        <v>0.77901124879862882</v>
      </c>
      <c r="H25" s="3">
        <f t="shared" si="5"/>
        <v>1722.1845712278025</v>
      </c>
      <c r="I25" s="55">
        <f t="shared" si="1"/>
        <v>5.8065785555555569E-2</v>
      </c>
      <c r="J25" s="221"/>
      <c r="K25" s="53"/>
      <c r="L25" s="53"/>
      <c r="M25" s="53"/>
      <c r="N25" s="53"/>
      <c r="O25" s="53"/>
      <c r="P25" s="53"/>
      <c r="Q25" s="57">
        <f t="shared" si="9"/>
        <v>22</v>
      </c>
      <c r="R25" s="54">
        <f t="shared" si="10"/>
        <v>5.8065785555555569E-2</v>
      </c>
      <c r="S25" s="53"/>
      <c r="T25" s="53"/>
      <c r="U25" s="53"/>
      <c r="V25" s="53"/>
      <c r="W25" s="53"/>
      <c r="X25" s="53"/>
      <c r="Y25" s="53"/>
      <c r="Z25" s="53"/>
      <c r="AA25" s="53"/>
      <c r="AB25" s="53"/>
      <c r="AC25" s="46"/>
    </row>
    <row r="26" spans="2:29" x14ac:dyDescent="0.2">
      <c r="B26" s="52">
        <v>23</v>
      </c>
      <c r="C26" s="59" t="s">
        <v>54</v>
      </c>
      <c r="D26" s="30">
        <v>342</v>
      </c>
      <c r="E26" s="1">
        <v>0.33903100000000008</v>
      </c>
      <c r="F26" s="63">
        <f t="shared" si="8"/>
        <v>20.341860000000004</v>
      </c>
      <c r="G26" s="2">
        <f t="shared" si="0"/>
        <v>0.84230440864850198</v>
      </c>
      <c r="H26" s="3">
        <f t="shared" si="5"/>
        <v>1592.774702018399</v>
      </c>
      <c r="I26" s="55">
        <f t="shared" si="1"/>
        <v>6.2783518518518544E-2</v>
      </c>
      <c r="J26" s="221"/>
      <c r="K26" s="53"/>
      <c r="L26" s="53"/>
      <c r="M26" s="53"/>
      <c r="N26" s="53"/>
      <c r="O26" s="53"/>
      <c r="P26" s="53"/>
      <c r="Q26" s="57">
        <f t="shared" si="9"/>
        <v>23</v>
      </c>
      <c r="R26" s="54">
        <f t="shared" si="10"/>
        <v>6.2783518518518544E-2</v>
      </c>
      <c r="S26" s="53"/>
      <c r="T26" s="53"/>
      <c r="U26" s="53"/>
      <c r="V26" s="53"/>
      <c r="W26" s="53"/>
      <c r="X26" s="53"/>
      <c r="Y26" s="53"/>
      <c r="Z26" s="53"/>
      <c r="AA26" s="53"/>
      <c r="AB26" s="53"/>
      <c r="AC26" s="46"/>
    </row>
    <row r="27" spans="2:29" x14ac:dyDescent="0.2">
      <c r="B27" s="52">
        <v>24</v>
      </c>
      <c r="C27" s="59" t="s">
        <v>61</v>
      </c>
      <c r="D27" s="30">
        <v>342</v>
      </c>
      <c r="E27" s="1">
        <v>0.59765441400000019</v>
      </c>
      <c r="F27" s="63">
        <f t="shared" si="8"/>
        <v>35.859264840000009</v>
      </c>
      <c r="G27" s="2">
        <f t="shared" si="0"/>
        <v>1.4848404652094853</v>
      </c>
      <c r="H27" s="3">
        <f t="shared" si="5"/>
        <v>903.53218741558533</v>
      </c>
      <c r="I27" s="55">
        <f t="shared" si="1"/>
        <v>0.11067674333333337</v>
      </c>
      <c r="J27" s="221"/>
      <c r="K27" s="53"/>
      <c r="L27" s="53"/>
      <c r="M27" s="53"/>
      <c r="N27" s="53"/>
      <c r="O27" s="53"/>
      <c r="P27" s="53"/>
      <c r="Q27" s="57">
        <f t="shared" si="9"/>
        <v>24</v>
      </c>
      <c r="R27" s="54">
        <f t="shared" si="10"/>
        <v>0.11067674333333337</v>
      </c>
      <c r="S27" s="53"/>
      <c r="T27" s="53"/>
      <c r="U27" s="53"/>
      <c r="V27" s="53"/>
      <c r="W27" s="53"/>
      <c r="X27" s="53"/>
      <c r="Y27" s="53"/>
      <c r="Z27" s="53"/>
      <c r="AA27" s="53"/>
      <c r="AB27" s="53"/>
      <c r="AC27" s="46"/>
    </row>
    <row r="28" spans="2:29" x14ac:dyDescent="0.2">
      <c r="B28" s="52">
        <v>25</v>
      </c>
      <c r="C28" s="59" t="s">
        <v>62</v>
      </c>
      <c r="D28" s="30">
        <v>342</v>
      </c>
      <c r="E28" s="1">
        <v>0.19173127680000004</v>
      </c>
      <c r="F28" s="63">
        <f t="shared" si="8"/>
        <v>11.503876608000002</v>
      </c>
      <c r="G28" s="2">
        <f t="shared" si="0"/>
        <v>0.47634611502914553</v>
      </c>
      <c r="H28" s="3">
        <f t="shared" si="5"/>
        <v>2816.4418920721437</v>
      </c>
      <c r="I28" s="55">
        <f t="shared" si="1"/>
        <v>3.5505792000000008E-2</v>
      </c>
      <c r="J28" s="221"/>
      <c r="K28" s="53"/>
      <c r="L28" s="53"/>
      <c r="M28" s="53"/>
      <c r="N28" s="53"/>
      <c r="O28" s="53"/>
      <c r="P28" s="53"/>
      <c r="Q28" s="57">
        <f t="shared" si="9"/>
        <v>25</v>
      </c>
      <c r="R28" s="54">
        <f t="shared" si="10"/>
        <v>3.5505792000000008E-2</v>
      </c>
      <c r="S28" s="53"/>
      <c r="T28" s="53"/>
      <c r="U28" s="53"/>
      <c r="V28" s="53"/>
      <c r="W28" s="53"/>
      <c r="X28" s="53"/>
      <c r="Y28" s="53"/>
      <c r="Z28" s="53"/>
      <c r="AA28" s="53"/>
      <c r="AB28" s="53"/>
      <c r="AC28" s="46"/>
    </row>
    <row r="29" spans="2:29" x14ac:dyDescent="0.2">
      <c r="B29" s="52">
        <v>26</v>
      </c>
      <c r="C29" s="59" t="s">
        <v>63</v>
      </c>
      <c r="D29" s="30">
        <v>342</v>
      </c>
      <c r="E29" s="1">
        <v>0.40192345200000013</v>
      </c>
      <c r="F29" s="63">
        <f t="shared" si="8"/>
        <v>24.115407120000008</v>
      </c>
      <c r="G29" s="2">
        <f t="shared" si="0"/>
        <v>0.99855734596194623</v>
      </c>
      <c r="H29" s="3">
        <f t="shared" si="5"/>
        <v>1343.5394160577619</v>
      </c>
      <c r="I29" s="55">
        <f t="shared" si="1"/>
        <v>7.4430268888888901E-2</v>
      </c>
      <c r="J29" s="221"/>
      <c r="K29" s="53"/>
      <c r="L29" s="53"/>
      <c r="M29" s="53"/>
      <c r="N29" s="53"/>
      <c r="O29" s="53"/>
      <c r="P29" s="53"/>
      <c r="Q29" s="57">
        <f t="shared" si="9"/>
        <v>26</v>
      </c>
      <c r="R29" s="54">
        <f t="shared" si="10"/>
        <v>7.4430268888888901E-2</v>
      </c>
      <c r="S29" s="53"/>
      <c r="T29" s="53"/>
      <c r="U29" s="53"/>
      <c r="V29" s="53"/>
      <c r="W29" s="53"/>
      <c r="X29" s="53"/>
      <c r="Y29" s="53"/>
      <c r="Z29" s="53"/>
      <c r="AA29" s="53"/>
      <c r="AB29" s="53"/>
      <c r="AC29" s="46"/>
    </row>
    <row r="30" spans="2:29" x14ac:dyDescent="0.2">
      <c r="B30" s="52">
        <v>27</v>
      </c>
      <c r="C30" s="59" t="s">
        <v>64</v>
      </c>
      <c r="D30" s="30">
        <v>342</v>
      </c>
      <c r="E30" s="1">
        <v>0.20794928700000004</v>
      </c>
      <c r="F30" s="63">
        <f t="shared" si="8"/>
        <v>12.476957220000003</v>
      </c>
      <c r="G30" s="2">
        <f t="shared" si="0"/>
        <v>0.51663889501376747</v>
      </c>
      <c r="H30" s="3">
        <f t="shared" si="5"/>
        <v>2596.7869752782558</v>
      </c>
      <c r="I30" s="55">
        <f t="shared" si="1"/>
        <v>3.8509127222222231E-2</v>
      </c>
      <c r="J30" s="221"/>
      <c r="K30" s="53"/>
      <c r="L30" s="53"/>
      <c r="M30" s="53"/>
      <c r="N30" s="53"/>
      <c r="O30" s="53"/>
      <c r="P30" s="53"/>
      <c r="Q30" s="57">
        <f t="shared" si="9"/>
        <v>27</v>
      </c>
      <c r="R30" s="54">
        <f t="shared" si="10"/>
        <v>3.8509127222222231E-2</v>
      </c>
      <c r="S30" s="53"/>
      <c r="T30" s="53"/>
      <c r="U30" s="53"/>
      <c r="V30" s="53"/>
      <c r="W30" s="53"/>
      <c r="X30" s="53"/>
      <c r="Y30" s="53"/>
      <c r="Z30" s="53"/>
      <c r="AA30" s="53"/>
      <c r="AB30" s="53"/>
      <c r="AC30" s="46"/>
    </row>
    <row r="31" spans="2:29" x14ac:dyDescent="0.2">
      <c r="B31" s="52">
        <v>28</v>
      </c>
      <c r="C31" s="59" t="s">
        <v>65</v>
      </c>
      <c r="D31" s="30">
        <v>342</v>
      </c>
      <c r="E31" s="1">
        <v>1.0044255690000004</v>
      </c>
      <c r="F31" s="63">
        <f t="shared" si="8"/>
        <v>60.265534140000021</v>
      </c>
      <c r="G31" s="2">
        <f t="shared" si="0"/>
        <v>2.4954416703132756</v>
      </c>
      <c r="H31" s="3">
        <f t="shared" si="5"/>
        <v>537.62072239720112</v>
      </c>
      <c r="I31" s="55">
        <f t="shared" si="1"/>
        <v>0.18600473500000009</v>
      </c>
      <c r="J31" s="221"/>
      <c r="K31" s="53"/>
      <c r="L31" s="53"/>
      <c r="M31" s="53"/>
      <c r="N31" s="53"/>
      <c r="O31" s="53"/>
      <c r="P31" s="53"/>
      <c r="Q31" s="57">
        <f t="shared" si="9"/>
        <v>28</v>
      </c>
      <c r="R31" s="54">
        <f t="shared" si="10"/>
        <v>0.18600473500000009</v>
      </c>
      <c r="S31" s="53"/>
      <c r="T31" s="53"/>
      <c r="U31" s="53"/>
      <c r="V31" s="53"/>
      <c r="W31" s="53"/>
      <c r="X31" s="53"/>
      <c r="Y31" s="53"/>
      <c r="Z31" s="53"/>
      <c r="AA31" s="53"/>
      <c r="AB31" s="53"/>
      <c r="AC31" s="46"/>
    </row>
    <row r="32" spans="2:29" x14ac:dyDescent="0.2">
      <c r="B32" s="52">
        <v>29</v>
      </c>
      <c r="C32" s="59" t="s">
        <v>66</v>
      </c>
      <c r="D32" s="30">
        <v>342</v>
      </c>
      <c r="E32" s="1">
        <v>1.7492890044000005</v>
      </c>
      <c r="F32" s="63">
        <f t="shared" si="8"/>
        <v>104.95734026400002</v>
      </c>
      <c r="G32" s="2">
        <f t="shared" si="0"/>
        <v>4.3460150853652575</v>
      </c>
      <c r="H32" s="3">
        <f t="shared" si="5"/>
        <v>308.6968469142227</v>
      </c>
      <c r="I32" s="55">
        <f t="shared" si="1"/>
        <v>0.32394240822222231</v>
      </c>
      <c r="J32" s="222"/>
      <c r="K32" s="53"/>
      <c r="L32" s="53"/>
      <c r="M32" s="53"/>
      <c r="N32" s="53"/>
      <c r="O32" s="53"/>
      <c r="P32" s="53"/>
      <c r="Q32" s="57">
        <f t="shared" si="9"/>
        <v>29</v>
      </c>
      <c r="R32" s="54">
        <f t="shared" si="10"/>
        <v>0.32394240822222231</v>
      </c>
      <c r="S32" s="53"/>
      <c r="T32" s="53"/>
      <c r="U32" s="53"/>
      <c r="V32" s="53"/>
      <c r="W32" s="53"/>
      <c r="X32" s="53"/>
      <c r="Y32" s="53"/>
      <c r="Z32" s="53"/>
      <c r="AA32" s="53"/>
      <c r="AB32" s="53"/>
      <c r="AC32" s="46"/>
    </row>
    <row r="33" spans="2:30" x14ac:dyDescent="0.2">
      <c r="B33" s="52">
        <v>30</v>
      </c>
      <c r="C33" s="59" t="s">
        <v>58</v>
      </c>
      <c r="D33" s="30">
        <v>342</v>
      </c>
      <c r="E33" s="1">
        <v>0.3714793488</v>
      </c>
      <c r="F33" s="63">
        <f t="shared" si="8"/>
        <v>22.288760927999999</v>
      </c>
      <c r="G33" s="2">
        <f t="shared" si="0"/>
        <v>0.92292059786896929</v>
      </c>
      <c r="H33" s="3">
        <f t="shared" si="5"/>
        <v>1453.6474281662679</v>
      </c>
      <c r="I33" s="55">
        <f t="shared" si="1"/>
        <v>6.8792472000000007E-2</v>
      </c>
      <c r="J33" s="233">
        <f>SUM(T33:T36)</f>
        <v>0.81770852644444458</v>
      </c>
      <c r="K33" s="53"/>
      <c r="L33" s="53"/>
      <c r="M33" s="53"/>
      <c r="N33" s="53"/>
      <c r="O33" s="53"/>
      <c r="P33" s="53"/>
      <c r="Q33" s="53"/>
      <c r="R33" s="53"/>
      <c r="S33" s="58">
        <f>B33</f>
        <v>30</v>
      </c>
      <c r="T33" s="54">
        <f>I33</f>
        <v>6.8792472000000007E-2</v>
      </c>
      <c r="U33" s="53"/>
      <c r="V33" s="53"/>
      <c r="W33" s="53"/>
      <c r="X33" s="53"/>
      <c r="Y33" s="53"/>
      <c r="Z33" s="53"/>
      <c r="AA33" s="53"/>
      <c r="AB33" s="53"/>
      <c r="AC33" s="46"/>
    </row>
    <row r="34" spans="2:30" x14ac:dyDescent="0.2">
      <c r="B34" s="52">
        <v>31</v>
      </c>
      <c r="C34" s="59" t="s">
        <v>67</v>
      </c>
      <c r="D34" s="30">
        <v>342</v>
      </c>
      <c r="E34" s="1">
        <v>2.6434431996000005</v>
      </c>
      <c r="F34" s="63">
        <f t="shared" si="4"/>
        <v>158.60659197600003</v>
      </c>
      <c r="G34" s="2">
        <f t="shared" si="0"/>
        <v>6.5674934181092057</v>
      </c>
      <c r="H34" s="3">
        <f t="shared" si="5"/>
        <v>204.27902520535017</v>
      </c>
      <c r="I34" s="55">
        <f t="shared" si="1"/>
        <v>0.48952651844444456</v>
      </c>
      <c r="J34" s="221"/>
      <c r="K34" s="53"/>
      <c r="L34" s="53"/>
      <c r="M34" s="53"/>
      <c r="N34" s="53"/>
      <c r="O34" s="53"/>
      <c r="P34" s="53"/>
      <c r="Q34" s="53"/>
      <c r="R34" s="53"/>
      <c r="S34" s="58">
        <f>B34</f>
        <v>31</v>
      </c>
      <c r="T34" s="54">
        <f>I34</f>
        <v>0.48952651844444456</v>
      </c>
      <c r="U34" s="53"/>
      <c r="V34" s="53"/>
      <c r="W34" s="53"/>
      <c r="X34" s="53"/>
      <c r="Y34" s="53"/>
      <c r="Z34" s="53"/>
      <c r="AA34" s="53"/>
      <c r="AB34" s="53"/>
      <c r="AC34" s="46"/>
    </row>
    <row r="35" spans="2:30" x14ac:dyDescent="0.2">
      <c r="B35" s="52">
        <v>32</v>
      </c>
      <c r="C35" s="59" t="s">
        <v>68</v>
      </c>
      <c r="D35" s="30">
        <v>342</v>
      </c>
      <c r="E35" s="1">
        <v>0.71311164119999992</v>
      </c>
      <c r="F35" s="63">
        <f t="shared" si="4"/>
        <v>42.786698471999998</v>
      </c>
      <c r="G35" s="2">
        <f t="shared" si="0"/>
        <v>1.7716877785256466</v>
      </c>
      <c r="H35" s="3">
        <f t="shared" si="5"/>
        <v>757.24468484528791</v>
      </c>
      <c r="I35" s="55">
        <f t="shared" si="1"/>
        <v>0.13205771133333333</v>
      </c>
      <c r="J35" s="221"/>
      <c r="K35" s="53"/>
      <c r="L35" s="53"/>
      <c r="M35" s="53"/>
      <c r="N35" s="53"/>
      <c r="O35" s="53"/>
      <c r="P35" s="53"/>
      <c r="Q35" s="53"/>
      <c r="R35" s="53"/>
      <c r="S35" s="58">
        <f>B35</f>
        <v>32</v>
      </c>
      <c r="T35" s="54">
        <f>I35</f>
        <v>0.13205771133333333</v>
      </c>
      <c r="U35" s="53"/>
      <c r="V35" s="53"/>
      <c r="W35" s="53"/>
      <c r="X35" s="53"/>
      <c r="Y35" s="53"/>
      <c r="Z35" s="53"/>
      <c r="AA35" s="53"/>
      <c r="AB35" s="53"/>
      <c r="AC35" s="46"/>
    </row>
    <row r="36" spans="2:30" x14ac:dyDescent="0.2">
      <c r="B36" s="52">
        <v>33</v>
      </c>
      <c r="C36" s="59" t="s">
        <v>69</v>
      </c>
      <c r="D36" s="30">
        <v>342</v>
      </c>
      <c r="E36" s="1">
        <v>0.68759185320000027</v>
      </c>
      <c r="F36" s="63">
        <f t="shared" si="4"/>
        <v>41.255511192000014</v>
      </c>
      <c r="G36" s="2">
        <f t="shared" ref="G36:G52" si="11">E36*100/$E$58</f>
        <v>1.7082852284928332</v>
      </c>
      <c r="H36" s="3">
        <f t="shared" si="5"/>
        <v>785.34961908998923</v>
      </c>
      <c r="I36" s="55">
        <f t="shared" si="1"/>
        <v>0.1273318246666667</v>
      </c>
      <c r="J36" s="222"/>
      <c r="K36" s="53"/>
      <c r="L36" s="53"/>
      <c r="M36" s="53"/>
      <c r="N36" s="53"/>
      <c r="O36" s="53"/>
      <c r="P36" s="53"/>
      <c r="Q36" s="53"/>
      <c r="R36" s="53"/>
      <c r="S36" s="58">
        <f>B36</f>
        <v>33</v>
      </c>
      <c r="T36" s="54">
        <f>I36</f>
        <v>0.1273318246666667</v>
      </c>
      <c r="U36" s="53"/>
      <c r="V36" s="53"/>
      <c r="Y36" s="53"/>
      <c r="Z36" s="53"/>
      <c r="AA36" s="53"/>
      <c r="AB36" s="53"/>
      <c r="AC36" s="46"/>
    </row>
    <row r="37" spans="2:30" x14ac:dyDescent="0.2">
      <c r="B37" s="52">
        <v>34</v>
      </c>
      <c r="C37" s="59" t="s">
        <v>48</v>
      </c>
      <c r="D37" s="30">
        <v>342</v>
      </c>
      <c r="E37" s="1">
        <v>5.7585956400000013E-2</v>
      </c>
      <c r="F37" s="63">
        <f>E37*60</f>
        <v>3.4551573840000009</v>
      </c>
      <c r="G37" s="2">
        <f t="shared" si="11"/>
        <v>0.143069232465351</v>
      </c>
      <c r="H37" s="3">
        <f t="shared" si="5"/>
        <v>9377.2862996159238</v>
      </c>
      <c r="I37" s="55">
        <f t="shared" si="1"/>
        <v>1.0664066000000002E-2</v>
      </c>
      <c r="J37" s="233">
        <f>SUM(V37:V44)</f>
        <v>0.77105523535185205</v>
      </c>
      <c r="K37" s="53"/>
      <c r="L37" s="53"/>
      <c r="M37" s="53"/>
      <c r="N37" s="53"/>
      <c r="O37" s="53"/>
      <c r="P37" s="53"/>
      <c r="Q37" s="53"/>
      <c r="R37" s="53"/>
      <c r="S37" s="53"/>
      <c r="T37" s="53"/>
      <c r="U37" s="57">
        <f t="shared" ref="U37:U44" si="12">B37</f>
        <v>34</v>
      </c>
      <c r="V37" s="54">
        <f t="shared" ref="V37:V44" si="13">I37</f>
        <v>1.0664066000000002E-2</v>
      </c>
      <c r="W37" s="53"/>
      <c r="X37" s="53"/>
      <c r="Y37" s="53"/>
      <c r="Z37" s="53"/>
      <c r="AA37" s="53"/>
      <c r="AB37" s="53"/>
      <c r="AC37" s="46"/>
    </row>
    <row r="38" spans="2:30" x14ac:dyDescent="0.2">
      <c r="B38" s="52">
        <v>35</v>
      </c>
      <c r="C38" s="59" t="s">
        <v>49</v>
      </c>
      <c r="D38" s="30">
        <v>342</v>
      </c>
      <c r="E38" s="1">
        <v>6.9347250000000013E-2</v>
      </c>
      <c r="F38" s="63">
        <f>E38*60</f>
        <v>4.1608350000000005</v>
      </c>
      <c r="G38" s="2">
        <f t="shared" si="11"/>
        <v>0.17228953813264811</v>
      </c>
      <c r="H38" s="3">
        <f t="shared" si="5"/>
        <v>7786.8985432010631</v>
      </c>
      <c r="I38" s="55">
        <f t="shared" si="1"/>
        <v>1.2842083333333336E-2</v>
      </c>
      <c r="J38" s="221"/>
      <c r="K38" s="53"/>
      <c r="L38" s="53"/>
      <c r="M38" s="53"/>
      <c r="N38" s="53"/>
      <c r="O38" s="53"/>
      <c r="P38" s="53"/>
      <c r="Q38" s="53"/>
      <c r="R38" s="53"/>
      <c r="S38" s="53"/>
      <c r="T38" s="53"/>
      <c r="U38" s="57">
        <f t="shared" si="12"/>
        <v>35</v>
      </c>
      <c r="V38" s="54">
        <f t="shared" si="13"/>
        <v>1.2842083333333336E-2</v>
      </c>
      <c r="W38" s="53"/>
      <c r="X38" s="53"/>
      <c r="Y38" s="53"/>
      <c r="Z38" s="53"/>
      <c r="AA38" s="53"/>
      <c r="AB38" s="53"/>
      <c r="AC38" s="46"/>
    </row>
    <row r="39" spans="2:30" x14ac:dyDescent="0.2">
      <c r="B39" s="52">
        <v>36</v>
      </c>
      <c r="C39" s="59" t="s">
        <v>51</v>
      </c>
      <c r="D39" s="30">
        <v>342</v>
      </c>
      <c r="E39" s="1">
        <v>0.27754310500000007</v>
      </c>
      <c r="F39" s="63">
        <f>E39*60</f>
        <v>16.652586300000003</v>
      </c>
      <c r="G39" s="2">
        <f t="shared" si="11"/>
        <v>0.68954101817088731</v>
      </c>
      <c r="H39" s="3">
        <f t="shared" si="5"/>
        <v>1945.6437226210317</v>
      </c>
      <c r="I39" s="55">
        <f t="shared" si="1"/>
        <v>5.1396871296296311E-2</v>
      </c>
      <c r="J39" s="221"/>
      <c r="K39" s="53"/>
      <c r="L39" s="53"/>
      <c r="M39" s="53"/>
      <c r="N39" s="53"/>
      <c r="O39" s="53"/>
      <c r="P39" s="53"/>
      <c r="Q39" s="53"/>
      <c r="R39" s="53"/>
      <c r="S39" s="53"/>
      <c r="T39" s="53"/>
      <c r="U39" s="57">
        <f t="shared" si="12"/>
        <v>36</v>
      </c>
      <c r="V39" s="54">
        <f t="shared" si="13"/>
        <v>5.1396871296296311E-2</v>
      </c>
      <c r="W39" s="53"/>
      <c r="X39" s="53"/>
      <c r="Y39" s="53"/>
      <c r="Z39" s="53"/>
      <c r="AA39" s="53"/>
      <c r="AB39" s="53"/>
      <c r="AC39" s="46"/>
      <c r="AD39" s="47"/>
    </row>
    <row r="40" spans="2:30" x14ac:dyDescent="0.2">
      <c r="B40" s="52">
        <v>37</v>
      </c>
      <c r="C40" s="59" t="s">
        <v>70</v>
      </c>
      <c r="D40" s="30">
        <v>342</v>
      </c>
      <c r="E40" s="1">
        <v>0.29554873320000002</v>
      </c>
      <c r="F40" s="63">
        <f t="shared" si="4"/>
        <v>17.732923992</v>
      </c>
      <c r="G40" s="2">
        <f t="shared" si="11"/>
        <v>0.7342750395829285</v>
      </c>
      <c r="H40" s="3">
        <f t="shared" si="5"/>
        <v>1827.1098446379669</v>
      </c>
      <c r="I40" s="55">
        <f t="shared" si="1"/>
        <v>5.4731246888888897E-2</v>
      </c>
      <c r="J40" s="221"/>
      <c r="K40" s="53"/>
      <c r="L40" s="54"/>
      <c r="M40" s="53"/>
      <c r="N40" s="54"/>
      <c r="O40" s="53"/>
      <c r="P40" s="53"/>
      <c r="Q40" s="53"/>
      <c r="R40" s="53"/>
      <c r="S40" s="53"/>
      <c r="T40" s="53"/>
      <c r="U40" s="57">
        <f t="shared" si="12"/>
        <v>37</v>
      </c>
      <c r="V40" s="54">
        <f t="shared" si="13"/>
        <v>5.4731246888888897E-2</v>
      </c>
      <c r="W40" s="53"/>
      <c r="X40" s="53"/>
      <c r="Y40" s="53"/>
      <c r="Z40" s="53"/>
      <c r="AA40" s="53"/>
      <c r="AB40" s="53"/>
    </row>
    <row r="41" spans="2:30" x14ac:dyDescent="0.2">
      <c r="B41" s="52">
        <v>38</v>
      </c>
      <c r="C41" s="59" t="s">
        <v>71</v>
      </c>
      <c r="D41" s="30">
        <v>342</v>
      </c>
      <c r="E41" s="1">
        <v>1.7939208945000005</v>
      </c>
      <c r="F41" s="63">
        <f t="shared" si="4"/>
        <v>107.63525367000003</v>
      </c>
      <c r="G41" s="2">
        <f t="shared" si="11"/>
        <v>4.4569006321074305</v>
      </c>
      <c r="H41" s="3">
        <f t="shared" si="5"/>
        <v>301.01661765331528</v>
      </c>
      <c r="I41" s="55">
        <f t="shared" si="1"/>
        <v>0.33220757305555565</v>
      </c>
      <c r="J41" s="221"/>
      <c r="K41" s="53"/>
      <c r="L41" s="53"/>
      <c r="M41" s="53"/>
      <c r="N41" s="53"/>
      <c r="O41" s="53"/>
      <c r="P41" s="53"/>
      <c r="Q41" s="53"/>
      <c r="R41" s="53"/>
      <c r="S41" s="53"/>
      <c r="T41" s="53"/>
      <c r="U41" s="57">
        <f t="shared" si="12"/>
        <v>38</v>
      </c>
      <c r="V41" s="54">
        <f t="shared" si="13"/>
        <v>0.33220757305555565</v>
      </c>
      <c r="W41" s="53"/>
      <c r="X41" s="53"/>
      <c r="Y41" s="53"/>
      <c r="Z41" s="53"/>
      <c r="AA41" s="53"/>
      <c r="AB41" s="53"/>
    </row>
    <row r="42" spans="2:30" x14ac:dyDescent="0.2">
      <c r="B42" s="52">
        <v>39</v>
      </c>
      <c r="C42" s="59" t="s">
        <v>72</v>
      </c>
      <c r="D42" s="30">
        <v>342</v>
      </c>
      <c r="E42" s="1">
        <v>5.7419523000000007E-2</v>
      </c>
      <c r="F42" s="63">
        <f t="shared" si="4"/>
        <v>3.4451713800000006</v>
      </c>
      <c r="G42" s="2">
        <f t="shared" si="11"/>
        <v>0.14265573757383262</v>
      </c>
      <c r="H42" s="3">
        <f t="shared" si="5"/>
        <v>9404.4668396148099</v>
      </c>
      <c r="I42" s="55">
        <f t="shared" si="1"/>
        <v>1.0633245000000003E-2</v>
      </c>
      <c r="J42" s="221"/>
      <c r="K42" s="53"/>
      <c r="L42" s="53"/>
      <c r="M42" s="53"/>
      <c r="N42" s="53"/>
      <c r="O42" s="53"/>
      <c r="P42" s="53"/>
      <c r="Q42" s="53"/>
      <c r="R42" s="53"/>
      <c r="S42" s="53"/>
      <c r="T42" s="53"/>
      <c r="U42" s="57">
        <f t="shared" si="12"/>
        <v>39</v>
      </c>
      <c r="V42" s="54">
        <f t="shared" si="13"/>
        <v>1.0633245000000003E-2</v>
      </c>
      <c r="W42" s="53"/>
      <c r="X42" s="53"/>
      <c r="Y42" s="53"/>
      <c r="Z42" s="53"/>
      <c r="AA42" s="53"/>
      <c r="AB42" s="53"/>
    </row>
    <row r="43" spans="2:30" x14ac:dyDescent="0.2">
      <c r="B43" s="52">
        <v>40</v>
      </c>
      <c r="C43" s="59" t="s">
        <v>73</v>
      </c>
      <c r="D43" s="30">
        <v>342</v>
      </c>
      <c r="E43" s="1">
        <v>0.60570662040000001</v>
      </c>
      <c r="F43" s="63">
        <f t="shared" si="4"/>
        <v>36.342397224000003</v>
      </c>
      <c r="G43" s="2">
        <f t="shared" si="11"/>
        <v>1.5048457418658014</v>
      </c>
      <c r="H43" s="3">
        <f t="shared" si="5"/>
        <v>891.52071615692705</v>
      </c>
      <c r="I43" s="55">
        <f t="shared" si="1"/>
        <v>0.11216789266666667</v>
      </c>
      <c r="J43" s="221"/>
      <c r="K43" s="53"/>
      <c r="L43" s="53"/>
      <c r="M43" s="53"/>
      <c r="N43" s="53"/>
      <c r="O43" s="53"/>
      <c r="P43" s="53"/>
      <c r="Q43" s="53"/>
      <c r="R43" s="53"/>
      <c r="S43" s="53"/>
      <c r="T43" s="53"/>
      <c r="U43" s="57">
        <f t="shared" si="12"/>
        <v>40</v>
      </c>
      <c r="V43" s="54">
        <f t="shared" si="13"/>
        <v>0.11216789266666667</v>
      </c>
      <c r="W43" s="53"/>
      <c r="X43" s="53"/>
      <c r="Y43" s="53"/>
      <c r="Z43" s="53"/>
      <c r="AA43" s="53"/>
      <c r="AB43" s="53"/>
    </row>
    <row r="44" spans="2:30" x14ac:dyDescent="0.2">
      <c r="B44" s="52">
        <v>41</v>
      </c>
      <c r="C44" s="59" t="s">
        <v>74</v>
      </c>
      <c r="D44" s="30">
        <v>342</v>
      </c>
      <c r="E44" s="1">
        <v>1.0066261884000003</v>
      </c>
      <c r="F44" s="63">
        <f t="shared" si="4"/>
        <v>60.397571304000017</v>
      </c>
      <c r="G44" s="2">
        <f t="shared" si="11"/>
        <v>2.5009089916566847</v>
      </c>
      <c r="H44" s="3">
        <f t="shared" si="5"/>
        <v>536.44541163618294</v>
      </c>
      <c r="I44" s="55">
        <f t="shared" si="1"/>
        <v>0.18641225711111117</v>
      </c>
      <c r="J44" s="222"/>
      <c r="K44" s="53"/>
      <c r="L44" s="53"/>
      <c r="M44" s="53"/>
      <c r="N44" s="53"/>
      <c r="O44" s="53"/>
      <c r="P44" s="53"/>
      <c r="Q44" s="53"/>
      <c r="R44" s="53"/>
      <c r="S44" s="53"/>
      <c r="T44" s="53"/>
      <c r="U44" s="57">
        <f t="shared" si="12"/>
        <v>41</v>
      </c>
      <c r="V44" s="54">
        <f t="shared" si="13"/>
        <v>0.18641225711111117</v>
      </c>
      <c r="W44" s="53"/>
      <c r="X44" s="53"/>
      <c r="Y44" s="53"/>
      <c r="Z44" s="53"/>
      <c r="AA44" s="53"/>
      <c r="AB44" s="53"/>
    </row>
    <row r="45" spans="2:30" x14ac:dyDescent="0.2">
      <c r="B45" s="52">
        <v>42</v>
      </c>
      <c r="C45" s="59" t="s">
        <v>60</v>
      </c>
      <c r="D45" s="30">
        <v>342</v>
      </c>
      <c r="E45" s="1">
        <v>0.80121038760000007</v>
      </c>
      <c r="F45" s="63">
        <f>E45*60</f>
        <v>48.072623256000007</v>
      </c>
      <c r="G45" s="2">
        <f t="shared" si="11"/>
        <v>1.9905644077693632</v>
      </c>
      <c r="H45" s="3">
        <f t="shared" si="5"/>
        <v>673.98027828564807</v>
      </c>
      <c r="I45" s="55">
        <f t="shared" si="1"/>
        <v>0.14837229400000002</v>
      </c>
      <c r="J45" s="233">
        <f>SUM(X45:X48)</f>
        <v>0.65202905788888899</v>
      </c>
      <c r="K45" s="53"/>
      <c r="L45" s="53"/>
      <c r="M45" s="53"/>
      <c r="N45" s="53"/>
      <c r="O45" s="53"/>
      <c r="P45" s="53"/>
      <c r="Q45" s="53"/>
      <c r="R45" s="53"/>
      <c r="U45" s="53"/>
      <c r="V45" s="53"/>
      <c r="W45" s="58">
        <f>B45</f>
        <v>42</v>
      </c>
      <c r="X45" s="54">
        <f>I45</f>
        <v>0.14837229400000002</v>
      </c>
      <c r="Y45" s="53"/>
      <c r="Z45" s="53"/>
      <c r="AA45" s="53"/>
      <c r="AB45" s="53"/>
      <c r="AC45" s="46"/>
    </row>
    <row r="46" spans="2:30" x14ac:dyDescent="0.2">
      <c r="B46" s="52">
        <v>43</v>
      </c>
      <c r="C46" s="59" t="s">
        <v>75</v>
      </c>
      <c r="D46" s="30">
        <v>342</v>
      </c>
      <c r="E46" s="1">
        <v>1.4649837720000003</v>
      </c>
      <c r="F46" s="63">
        <f t="shared" si="4"/>
        <v>87.899026320000019</v>
      </c>
      <c r="G46" s="2">
        <f t="shared" si="11"/>
        <v>3.6396739228982358</v>
      </c>
      <c r="H46" s="3">
        <f t="shared" si="5"/>
        <v>368.60476567790943</v>
      </c>
      <c r="I46" s="55">
        <f t="shared" si="1"/>
        <v>0.27129329111111117</v>
      </c>
      <c r="J46" s="221"/>
      <c r="K46" s="53"/>
      <c r="L46" s="53"/>
      <c r="M46" s="53"/>
      <c r="N46" s="53"/>
      <c r="O46" s="53"/>
      <c r="P46" s="53"/>
      <c r="Q46" s="53"/>
      <c r="R46" s="53"/>
      <c r="S46" s="53"/>
      <c r="T46" s="53"/>
      <c r="U46" s="53"/>
      <c r="V46" s="53"/>
      <c r="W46" s="58">
        <f>B46</f>
        <v>43</v>
      </c>
      <c r="X46" s="54">
        <f>I46</f>
        <v>0.27129329111111117</v>
      </c>
      <c r="Y46" s="53"/>
      <c r="Z46" s="53"/>
      <c r="AA46" s="53"/>
      <c r="AB46" s="53"/>
    </row>
    <row r="47" spans="2:30" x14ac:dyDescent="0.2">
      <c r="B47" s="52">
        <v>44</v>
      </c>
      <c r="C47" s="59" t="s">
        <v>76</v>
      </c>
      <c r="D47" s="30">
        <v>342</v>
      </c>
      <c r="E47" s="1">
        <v>0.99299999999999999</v>
      </c>
      <c r="F47" s="63">
        <f t="shared" si="4"/>
        <v>59.58</v>
      </c>
      <c r="G47" s="2">
        <f t="shared" si="11"/>
        <v>2.4670554544804522</v>
      </c>
      <c r="H47" s="3">
        <f t="shared" si="5"/>
        <v>543.80664652567975</v>
      </c>
      <c r="I47" s="55">
        <f t="shared" si="1"/>
        <v>0.18388888888888888</v>
      </c>
      <c r="J47" s="221"/>
      <c r="K47" s="53"/>
      <c r="L47" s="53"/>
      <c r="M47" s="53"/>
      <c r="N47" s="53"/>
      <c r="O47" s="53"/>
      <c r="P47" s="53"/>
      <c r="Q47" s="53"/>
      <c r="R47" s="53"/>
      <c r="S47" s="53"/>
      <c r="T47" s="53"/>
      <c r="U47" s="53"/>
      <c r="V47" s="53"/>
      <c r="W47" s="58">
        <f>B47</f>
        <v>44</v>
      </c>
      <c r="X47" s="54">
        <f>I47</f>
        <v>0.18388888888888888</v>
      </c>
      <c r="Y47" s="53"/>
      <c r="Z47" s="53"/>
      <c r="AA47" s="53"/>
      <c r="AB47" s="53"/>
    </row>
    <row r="48" spans="2:30" x14ac:dyDescent="0.2">
      <c r="B48" s="52">
        <v>45</v>
      </c>
      <c r="C48" s="59" t="s">
        <v>77</v>
      </c>
      <c r="D48" s="30">
        <v>342</v>
      </c>
      <c r="E48" s="1">
        <v>0.26176275300000001</v>
      </c>
      <c r="F48" s="63">
        <f t="shared" si="4"/>
        <v>15.70576518</v>
      </c>
      <c r="G48" s="2">
        <f t="shared" si="11"/>
        <v>0.65033557660470231</v>
      </c>
      <c r="H48" s="3">
        <f t="shared" si="5"/>
        <v>2062.9367387498401</v>
      </c>
      <c r="I48" s="55">
        <f t="shared" si="1"/>
        <v>4.8474583888888895E-2</v>
      </c>
      <c r="J48" s="222"/>
      <c r="K48" s="53"/>
      <c r="L48" s="53"/>
      <c r="M48" s="53"/>
      <c r="N48" s="53"/>
      <c r="O48" s="53"/>
      <c r="P48" s="53"/>
      <c r="Q48" s="53"/>
      <c r="R48" s="53"/>
      <c r="S48" s="53"/>
      <c r="T48" s="53"/>
      <c r="U48" s="53"/>
      <c r="V48" s="53"/>
      <c r="W48" s="58">
        <f>B48</f>
        <v>45</v>
      </c>
      <c r="X48" s="54">
        <f>I48</f>
        <v>4.8474583888888895E-2</v>
      </c>
      <c r="Y48" s="53"/>
      <c r="Z48" s="53"/>
      <c r="AA48" s="53"/>
      <c r="AB48" s="53"/>
    </row>
    <row r="49" spans="2:28" x14ac:dyDescent="0.2">
      <c r="B49" s="52">
        <v>46</v>
      </c>
      <c r="C49" s="59" t="s">
        <v>78</v>
      </c>
      <c r="D49" s="30">
        <v>342</v>
      </c>
      <c r="E49" s="1">
        <v>0.45229817500000002</v>
      </c>
      <c r="F49" s="63">
        <f t="shared" si="4"/>
        <v>27.137890500000001</v>
      </c>
      <c r="G49" s="2">
        <f t="shared" si="11"/>
        <v>1.1237106542651605</v>
      </c>
      <c r="H49" s="3">
        <f t="shared" si="5"/>
        <v>1193.90267272248</v>
      </c>
      <c r="I49" s="55">
        <f t="shared" si="1"/>
        <v>8.3758921296296293E-2</v>
      </c>
      <c r="J49" s="220">
        <f>SUM(Z49:Z53)</f>
        <v>0.93425927946296328</v>
      </c>
      <c r="K49" s="53"/>
      <c r="L49" s="53"/>
      <c r="M49" s="53"/>
      <c r="N49" s="53"/>
      <c r="O49" s="53"/>
      <c r="P49" s="53"/>
      <c r="Q49" s="53"/>
      <c r="R49" s="53"/>
      <c r="S49" s="53"/>
      <c r="T49" s="53"/>
      <c r="U49" s="53"/>
      <c r="V49" s="53"/>
      <c r="W49" s="53"/>
      <c r="X49" s="53"/>
      <c r="Y49" s="57">
        <f>B49</f>
        <v>46</v>
      </c>
      <c r="Z49" s="54">
        <f>I49</f>
        <v>8.3758921296296293E-2</v>
      </c>
      <c r="AA49" s="53"/>
      <c r="AB49" s="53"/>
    </row>
    <row r="50" spans="2:28" x14ac:dyDescent="0.2">
      <c r="B50" s="52">
        <v>47</v>
      </c>
      <c r="C50" s="59" t="s">
        <v>79</v>
      </c>
      <c r="D50" s="30">
        <v>342</v>
      </c>
      <c r="E50" s="1">
        <v>0.32421226320000007</v>
      </c>
      <c r="F50" s="63">
        <f t="shared" si="4"/>
        <v>19.452735792000006</v>
      </c>
      <c r="G50" s="2">
        <f t="shared" si="11"/>
        <v>0.80548804867775659</v>
      </c>
      <c r="H50" s="3">
        <f t="shared" si="5"/>
        <v>1665.5754926422533</v>
      </c>
      <c r="I50" s="55">
        <f t="shared" ref="I50:I57" si="14">$E$67/H50</f>
        <v>6.0039308000000013E-2</v>
      </c>
      <c r="J50" s="221"/>
      <c r="K50" s="53"/>
      <c r="L50" s="53"/>
      <c r="M50" s="53"/>
      <c r="N50" s="53"/>
      <c r="O50" s="53"/>
      <c r="P50" s="53"/>
      <c r="Q50" s="53"/>
      <c r="R50" s="53"/>
      <c r="S50" s="53"/>
      <c r="T50" s="53"/>
      <c r="U50" s="53"/>
      <c r="V50" s="53"/>
      <c r="W50" s="53"/>
      <c r="X50" s="53"/>
      <c r="Y50" s="57">
        <f>B50</f>
        <v>47</v>
      </c>
      <c r="Z50" s="54">
        <f>I50</f>
        <v>6.0039308000000013E-2</v>
      </c>
      <c r="AA50" s="53"/>
      <c r="AB50" s="53"/>
    </row>
    <row r="51" spans="2:28" x14ac:dyDescent="0.2">
      <c r="B51" s="52">
        <v>48</v>
      </c>
      <c r="C51" s="59" t="s">
        <v>80</v>
      </c>
      <c r="D51" s="30">
        <v>342</v>
      </c>
      <c r="E51" s="1">
        <v>0.8307615624000001</v>
      </c>
      <c r="F51" s="63">
        <f t="shared" si="4"/>
        <v>49.845693744000009</v>
      </c>
      <c r="G51" s="2">
        <f t="shared" si="11"/>
        <v>2.0639827229522889</v>
      </c>
      <c r="H51" s="3">
        <f t="shared" si="5"/>
        <v>650.00599984427004</v>
      </c>
      <c r="I51" s="55">
        <f t="shared" si="14"/>
        <v>0.1538447337777778</v>
      </c>
      <c r="J51" s="221"/>
      <c r="K51" s="53"/>
      <c r="L51" s="53"/>
      <c r="M51" s="53"/>
      <c r="N51" s="53"/>
      <c r="O51" s="53"/>
      <c r="P51" s="53"/>
      <c r="Q51" s="53"/>
      <c r="R51" s="53"/>
      <c r="S51" s="53"/>
      <c r="T51" s="53"/>
      <c r="U51" s="53"/>
      <c r="V51" s="53"/>
      <c r="W51" s="53"/>
      <c r="X51" s="53"/>
      <c r="Y51" s="57">
        <f>B51</f>
        <v>48</v>
      </c>
      <c r="Z51" s="54">
        <f>I51</f>
        <v>0.1538447337777778</v>
      </c>
      <c r="AA51" s="53"/>
      <c r="AB51" s="53"/>
    </row>
    <row r="52" spans="2:28" x14ac:dyDescent="0.2">
      <c r="B52" s="52">
        <v>49</v>
      </c>
      <c r="C52" s="59" t="s">
        <v>81</v>
      </c>
      <c r="D52" s="30">
        <v>342</v>
      </c>
      <c r="E52" s="1">
        <v>1.7460712920000006</v>
      </c>
      <c r="F52" s="63">
        <f t="shared" si="4"/>
        <v>104.76427752000004</v>
      </c>
      <c r="G52" s="2">
        <f t="shared" si="11"/>
        <v>4.3380208507959033</v>
      </c>
      <c r="H52" s="3">
        <f t="shared" si="5"/>
        <v>309.26572269650478</v>
      </c>
      <c r="I52" s="55">
        <f t="shared" si="14"/>
        <v>0.32334653555555565</v>
      </c>
      <c r="J52" s="221"/>
      <c r="K52" s="53"/>
      <c r="L52" s="53"/>
      <c r="M52" s="53"/>
      <c r="N52" s="53"/>
      <c r="O52" s="53"/>
      <c r="P52" s="53"/>
      <c r="Q52" s="53"/>
      <c r="R52" s="53"/>
      <c r="S52" s="53"/>
      <c r="T52" s="53"/>
      <c r="U52" s="53"/>
      <c r="V52" s="53"/>
      <c r="W52" s="53"/>
      <c r="X52" s="53"/>
      <c r="Y52" s="57">
        <f>B52</f>
        <v>49</v>
      </c>
      <c r="Z52" s="54">
        <f>I52</f>
        <v>0.32334653555555565</v>
      </c>
      <c r="AA52" s="53"/>
      <c r="AB52" s="53"/>
    </row>
    <row r="53" spans="2:28" x14ac:dyDescent="0.2">
      <c r="B53" s="52">
        <v>50</v>
      </c>
      <c r="C53" s="59" t="s">
        <v>87</v>
      </c>
      <c r="D53" s="30">
        <v>342</v>
      </c>
      <c r="E53" s="1">
        <v>1.6916568165000005</v>
      </c>
      <c r="F53" s="63">
        <f>E53*60</f>
        <v>101.49940899000003</v>
      </c>
      <c r="G53" s="2">
        <f>E53*100/$E$58</f>
        <v>4.2028309932078196</v>
      </c>
      <c r="H53" s="3">
        <f t="shared" si="5"/>
        <v>319.2136813643134</v>
      </c>
      <c r="I53" s="55">
        <f t="shared" si="14"/>
        <v>0.31326978083333346</v>
      </c>
      <c r="J53" s="222"/>
      <c r="K53" s="53"/>
      <c r="L53" s="53"/>
      <c r="M53" s="53"/>
      <c r="N53" s="53"/>
      <c r="O53" s="53"/>
      <c r="P53" s="53"/>
      <c r="Q53" s="53"/>
      <c r="R53" s="53"/>
      <c r="S53" s="53"/>
      <c r="T53" s="53"/>
      <c r="U53" s="53"/>
      <c r="V53" s="53"/>
      <c r="W53" s="53"/>
      <c r="X53" s="53"/>
      <c r="Y53" s="57">
        <f>B53</f>
        <v>50</v>
      </c>
      <c r="Z53" s="54">
        <f>I53</f>
        <v>0.31326978083333346</v>
      </c>
      <c r="AA53" s="53"/>
      <c r="AB53" s="53"/>
    </row>
    <row r="54" spans="2:28" x14ac:dyDescent="0.2">
      <c r="B54" s="52">
        <v>51</v>
      </c>
      <c r="C54" s="59" t="s">
        <v>82</v>
      </c>
      <c r="D54" s="30">
        <v>342</v>
      </c>
      <c r="E54" s="1">
        <v>0.9521839740000001</v>
      </c>
      <c r="F54" s="63">
        <f t="shared" si="4"/>
        <v>57.131038440000005</v>
      </c>
      <c r="G54" s="2">
        <f>E54*100/$E$58</f>
        <v>2.365650218253347</v>
      </c>
      <c r="H54" s="3">
        <f t="shared" si="5"/>
        <v>567.11729533897824</v>
      </c>
      <c r="I54" s="55">
        <f t="shared" si="14"/>
        <v>0.17633036555555556</v>
      </c>
      <c r="J54" s="220">
        <f>SUM(AB54:AB57)</f>
        <v>0.5753053567592592</v>
      </c>
      <c r="K54" s="53"/>
      <c r="L54" s="53"/>
      <c r="M54" s="53"/>
      <c r="N54" s="53"/>
      <c r="O54" s="53"/>
      <c r="P54" s="53"/>
      <c r="Q54" s="53"/>
      <c r="R54" s="53"/>
      <c r="S54" s="53"/>
      <c r="T54" s="53"/>
      <c r="U54" s="53"/>
      <c r="V54" s="53"/>
      <c r="W54" s="53"/>
      <c r="X54" s="53"/>
      <c r="Y54" s="53"/>
      <c r="Z54" s="53"/>
      <c r="AA54" s="57">
        <f>B54</f>
        <v>51</v>
      </c>
      <c r="AB54" s="54">
        <f>I54</f>
        <v>0.17633036555555556</v>
      </c>
    </row>
    <row r="55" spans="2:28" x14ac:dyDescent="0.2">
      <c r="B55" s="52">
        <v>52</v>
      </c>
      <c r="C55" s="59" t="s">
        <v>83</v>
      </c>
      <c r="D55" s="30">
        <v>342</v>
      </c>
      <c r="E55" s="1">
        <v>0.94355409400000001</v>
      </c>
      <c r="F55" s="63">
        <f t="shared" si="4"/>
        <v>56.613245640000002</v>
      </c>
      <c r="G55" s="2">
        <f>E55*100/$E$58</f>
        <v>2.3442097423968393</v>
      </c>
      <c r="H55" s="3">
        <f t="shared" si="5"/>
        <v>572.30423081604476</v>
      </c>
      <c r="I55" s="55">
        <f t="shared" si="14"/>
        <v>0.17473223962962964</v>
      </c>
      <c r="J55" s="221"/>
      <c r="K55" s="53"/>
      <c r="L55" s="53"/>
      <c r="M55" s="53"/>
      <c r="N55" s="53"/>
      <c r="O55" s="53"/>
      <c r="P55" s="53"/>
      <c r="Q55" s="53"/>
      <c r="R55" s="53"/>
      <c r="S55" s="53"/>
      <c r="T55" s="53"/>
      <c r="U55" s="53"/>
      <c r="V55" s="53"/>
      <c r="W55" s="53"/>
      <c r="X55" s="53"/>
      <c r="Y55" s="53"/>
      <c r="Z55" s="53"/>
      <c r="AA55" s="57">
        <f>B55</f>
        <v>52</v>
      </c>
      <c r="AB55" s="54">
        <f>I55</f>
        <v>0.17473223962962964</v>
      </c>
    </row>
    <row r="56" spans="2:28" x14ac:dyDescent="0.2">
      <c r="B56" s="52">
        <v>53</v>
      </c>
      <c r="C56" s="59" t="s">
        <v>84</v>
      </c>
      <c r="D56" s="30">
        <v>342</v>
      </c>
      <c r="E56" s="1">
        <v>0.89325422200000004</v>
      </c>
      <c r="F56" s="63">
        <f t="shared" si="4"/>
        <v>53.595253320000005</v>
      </c>
      <c r="G56" s="2">
        <f>E56*100/$E$58</f>
        <v>2.2192423974046256</v>
      </c>
      <c r="H56" s="3">
        <f t="shared" si="5"/>
        <v>604.5311476848525</v>
      </c>
      <c r="I56" s="55">
        <f t="shared" si="14"/>
        <v>0.1654174485185185</v>
      </c>
      <c r="J56" s="221"/>
      <c r="K56" s="53"/>
      <c r="L56" s="53"/>
      <c r="M56" s="53"/>
      <c r="N56" s="53"/>
      <c r="O56" s="53"/>
      <c r="P56" s="53"/>
      <c r="Q56" s="53"/>
      <c r="R56" s="53"/>
      <c r="S56" s="53"/>
      <c r="T56" s="53"/>
      <c r="U56" s="53"/>
      <c r="V56" s="53"/>
      <c r="W56" s="53"/>
      <c r="X56" s="53"/>
      <c r="Y56" s="53"/>
      <c r="Z56" s="53"/>
      <c r="AA56" s="57">
        <f>B56</f>
        <v>53</v>
      </c>
      <c r="AB56" s="54">
        <f>I56</f>
        <v>0.1654174485185185</v>
      </c>
    </row>
    <row r="57" spans="2:28" x14ac:dyDescent="0.2">
      <c r="B57" s="52">
        <v>54</v>
      </c>
      <c r="C57" s="59" t="s">
        <v>85</v>
      </c>
      <c r="D57" s="30">
        <v>342</v>
      </c>
      <c r="E57" s="1">
        <v>0.31765663650000009</v>
      </c>
      <c r="F57" s="63">
        <f t="shared" si="4"/>
        <v>19.059398190000007</v>
      </c>
      <c r="G57" s="2">
        <f>E57*100/$E$58</f>
        <v>0.78920094433961685</v>
      </c>
      <c r="H57" s="3">
        <f t="shared" si="5"/>
        <v>1699.9487432399349</v>
      </c>
      <c r="I57" s="55">
        <f t="shared" si="14"/>
        <v>5.8825303055555576E-2</v>
      </c>
      <c r="J57" s="222"/>
      <c r="K57" s="53"/>
      <c r="L57" s="53"/>
      <c r="M57" s="53"/>
      <c r="N57" s="53"/>
      <c r="O57" s="53"/>
      <c r="P57" s="53"/>
      <c r="Q57" s="53"/>
      <c r="R57" s="53"/>
      <c r="S57" s="53"/>
      <c r="T57" s="53"/>
      <c r="U57" s="53"/>
      <c r="V57" s="53"/>
      <c r="W57" s="53"/>
      <c r="X57" s="53"/>
      <c r="Y57" s="53"/>
      <c r="Z57" s="53"/>
      <c r="AA57" s="57">
        <f>B57</f>
        <v>54</v>
      </c>
      <c r="AB57" s="54">
        <f>I57</f>
        <v>5.8825303055555576E-2</v>
      </c>
    </row>
    <row r="58" spans="2:28" s="4" customFormat="1" ht="18" x14ac:dyDescent="0.25">
      <c r="B58" s="34"/>
      <c r="C58" s="35"/>
      <c r="D58" s="36"/>
      <c r="E58" s="65">
        <f>SUM(E4:E57)</f>
        <v>40.250412620300018</v>
      </c>
      <c r="F58" s="42"/>
      <c r="G58" s="43"/>
      <c r="H58" s="44">
        <f>MIN(H4:H57)</f>
        <v>202.65434262140843</v>
      </c>
      <c r="I58" s="45">
        <f>SUM(I4:I57)</f>
        <v>7.4537801148703711</v>
      </c>
    </row>
    <row r="59" spans="2:28" s="4" customFormat="1" ht="13.5" thickBot="1" x14ac:dyDescent="0.25">
      <c r="B59" s="34"/>
      <c r="C59" s="35"/>
      <c r="D59" s="36"/>
      <c r="E59" s="37"/>
      <c r="F59" s="37"/>
      <c r="G59" s="38"/>
      <c r="H59" s="41"/>
      <c r="I59" s="39"/>
    </row>
    <row r="60" spans="2:28" ht="14.25" thickTop="1" thickBot="1" x14ac:dyDescent="0.25">
      <c r="B60" s="6"/>
      <c r="C60" s="7" t="s">
        <v>12</v>
      </c>
      <c r="D60" s="8"/>
      <c r="E60" s="9">
        <v>0.15</v>
      </c>
      <c r="F60" s="60"/>
      <c r="G60" s="10"/>
    </row>
    <row r="61" spans="2:28" ht="14.25" thickTop="1" thickBot="1" x14ac:dyDescent="0.25">
      <c r="B61" s="6"/>
      <c r="C61" s="11" t="s">
        <v>13</v>
      </c>
      <c r="D61" s="12"/>
      <c r="E61" s="40">
        <v>9.5</v>
      </c>
      <c r="F61" s="61"/>
      <c r="G61" s="13"/>
      <c r="I61" s="14" t="s">
        <v>14</v>
      </c>
      <c r="J61" s="16">
        <f>SUM(J4:J57)</f>
        <v>7.4537801148703728</v>
      </c>
      <c r="K61" s="15"/>
      <c r="L61" s="16"/>
      <c r="M61" s="15"/>
      <c r="N61" s="16">
        <f>SUM(N4:N57)</f>
        <v>0.91248750444444449</v>
      </c>
      <c r="O61" s="15"/>
      <c r="P61" s="16">
        <f>SUM(P4:P57)</f>
        <v>0.90675659225925942</v>
      </c>
      <c r="Q61" s="15"/>
      <c r="R61" s="16">
        <f>SUM(R4:R58)</f>
        <v>0.89585427503703741</v>
      </c>
      <c r="S61" s="15"/>
      <c r="T61" s="16">
        <f>SUM(T4:T58)</f>
        <v>0.81770852644444458</v>
      </c>
      <c r="U61" s="15"/>
      <c r="V61" s="16">
        <f>SUM(V4:V58)</f>
        <v>0.77105523535185205</v>
      </c>
      <c r="W61" s="15"/>
      <c r="X61" s="16">
        <f>SUM(X4:X58)</f>
        <v>0.65202905788888899</v>
      </c>
      <c r="Y61" s="15"/>
      <c r="Z61" s="16">
        <f>SUM(Z4:Z58)</f>
        <v>0.93425927946296328</v>
      </c>
      <c r="AA61" s="15"/>
      <c r="AB61" s="16">
        <f>SUM(AB4:AB58)</f>
        <v>0.5753053567592592</v>
      </c>
    </row>
    <row r="62" spans="2:28" ht="13.5" thickBot="1" x14ac:dyDescent="0.25">
      <c r="B62" s="6"/>
      <c r="C62" s="31" t="s">
        <v>27</v>
      </c>
      <c r="D62" s="12"/>
      <c r="E62" s="18">
        <v>540</v>
      </c>
      <c r="F62" s="62"/>
      <c r="G62" s="19"/>
      <c r="I62" s="20"/>
      <c r="J62" s="21"/>
      <c r="K62" s="5"/>
      <c r="L62" s="21"/>
      <c r="M62" s="5"/>
      <c r="N62" s="21"/>
      <c r="O62" s="5"/>
      <c r="P62" s="21"/>
      <c r="Q62" s="5"/>
      <c r="R62" s="21"/>
      <c r="S62" s="5"/>
      <c r="T62" s="21"/>
      <c r="U62" s="5"/>
      <c r="V62" s="21"/>
      <c r="W62" s="5"/>
      <c r="X62" s="21"/>
      <c r="Y62" s="5"/>
      <c r="Z62" s="21"/>
      <c r="AA62" s="5"/>
      <c r="AB62" s="21"/>
    </row>
    <row r="63" spans="2:28" ht="13.5" thickBot="1" x14ac:dyDescent="0.25">
      <c r="B63" s="6"/>
      <c r="C63" s="31" t="s">
        <v>22</v>
      </c>
      <c r="D63" s="12"/>
      <c r="E63" s="18">
        <f>(E58)/60</f>
        <v>0.67084021033833363</v>
      </c>
      <c r="F63" s="62"/>
      <c r="G63" s="13"/>
      <c r="I63" s="22" t="s">
        <v>15</v>
      </c>
      <c r="J63" s="23">
        <v>1</v>
      </c>
      <c r="K63" s="5"/>
      <c r="L63" s="23"/>
      <c r="M63" s="5"/>
      <c r="N63" s="23">
        <v>1</v>
      </c>
      <c r="O63" s="5"/>
      <c r="P63" s="23">
        <v>1</v>
      </c>
      <c r="Q63" s="5"/>
      <c r="R63" s="23">
        <v>1</v>
      </c>
      <c r="S63" s="5"/>
      <c r="T63" s="23">
        <v>1</v>
      </c>
      <c r="U63" s="5"/>
      <c r="V63" s="23">
        <v>1</v>
      </c>
      <c r="W63" s="5"/>
      <c r="X63" s="23">
        <v>1</v>
      </c>
      <c r="Y63" s="5"/>
      <c r="Z63" s="23">
        <v>1</v>
      </c>
      <c r="AA63" s="5"/>
      <c r="AB63" s="23">
        <v>1</v>
      </c>
    </row>
    <row r="64" spans="2:28" ht="13.5" thickBot="1" x14ac:dyDescent="0.25">
      <c r="B64" s="6"/>
      <c r="C64" s="31" t="s">
        <v>28</v>
      </c>
      <c r="D64" s="12"/>
      <c r="E64" s="18"/>
      <c r="F64" s="62"/>
      <c r="G64" s="13"/>
      <c r="I64" s="22"/>
      <c r="J64" s="21"/>
      <c r="K64" s="5"/>
      <c r="L64" s="21"/>
      <c r="M64" s="5"/>
      <c r="N64" s="21"/>
      <c r="O64" s="5"/>
      <c r="P64" s="21"/>
      <c r="Q64" s="5"/>
      <c r="R64" s="21"/>
      <c r="S64" s="5"/>
      <c r="T64" s="21"/>
      <c r="U64" s="5"/>
      <c r="V64" s="21"/>
      <c r="W64" s="5"/>
      <c r="X64" s="21"/>
      <c r="Y64" s="5"/>
      <c r="Z64" s="21"/>
      <c r="AA64" s="5"/>
      <c r="AB64" s="21"/>
    </row>
    <row r="65" spans="2:28" ht="13.5" thickBot="1" x14ac:dyDescent="0.25">
      <c r="B65" s="6"/>
      <c r="C65" s="17" t="s">
        <v>15</v>
      </c>
      <c r="D65" s="12"/>
      <c r="E65" s="18">
        <v>1</v>
      </c>
      <c r="F65" s="62"/>
      <c r="G65" s="13"/>
      <c r="I65" s="20"/>
      <c r="J65" s="21"/>
      <c r="K65" s="5"/>
      <c r="L65" s="21"/>
      <c r="M65" s="5"/>
      <c r="N65" s="21"/>
      <c r="O65" s="5"/>
      <c r="P65" s="21"/>
      <c r="Q65" s="5"/>
      <c r="R65" s="21"/>
      <c r="S65" s="5"/>
      <c r="T65" s="21"/>
      <c r="U65" s="5"/>
      <c r="V65" s="21"/>
      <c r="W65" s="5"/>
      <c r="X65" s="21"/>
      <c r="Y65" s="5"/>
      <c r="Z65" s="21"/>
      <c r="AA65" s="5"/>
      <c r="AB65" s="21"/>
    </row>
    <row r="66" spans="2:28" ht="13.5" thickBot="1" x14ac:dyDescent="0.25">
      <c r="B66" s="6"/>
      <c r="C66" s="17" t="s">
        <v>16</v>
      </c>
      <c r="D66" s="12"/>
      <c r="E66" s="28">
        <f>I58</f>
        <v>7.4537801148703711</v>
      </c>
      <c r="F66" s="62"/>
      <c r="G66" s="13"/>
      <c r="I66" s="24" t="s">
        <v>17</v>
      </c>
      <c r="J66" s="25">
        <f>+J63-J61</f>
        <v>-6.4537801148703728</v>
      </c>
      <c r="K66" s="5"/>
      <c r="L66" s="25"/>
      <c r="M66" s="5"/>
      <c r="N66" s="25">
        <f>+N63-N61</f>
        <v>8.7512495555555514E-2</v>
      </c>
      <c r="O66" s="5"/>
      <c r="P66" s="25">
        <f>+P63-P61</f>
        <v>9.324340774074058E-2</v>
      </c>
      <c r="Q66" s="5"/>
      <c r="R66" s="25">
        <f>+R63-R61</f>
        <v>0.10414572496296259</v>
      </c>
      <c r="S66" s="5"/>
      <c r="T66" s="25">
        <f>+T63-T61</f>
        <v>0.18229147355555542</v>
      </c>
      <c r="U66" s="5"/>
      <c r="V66" s="25">
        <f>+V63-V61</f>
        <v>0.22894476464814795</v>
      </c>
      <c r="W66" s="5"/>
      <c r="X66" s="25">
        <f>+X63-X61</f>
        <v>0.34797094211111101</v>
      </c>
      <c r="Y66" s="5"/>
      <c r="Z66" s="25">
        <f>+Z63-Z61</f>
        <v>6.5740720537036723E-2</v>
      </c>
      <c r="AA66" s="5"/>
      <c r="AB66" s="25">
        <f>+AB63-AB61</f>
        <v>0.4246946432407408</v>
      </c>
    </row>
    <row r="67" spans="2:28" ht="13.5" thickTop="1" x14ac:dyDescent="0.2">
      <c r="B67" s="6"/>
      <c r="C67" s="17" t="s">
        <v>18</v>
      </c>
      <c r="D67" s="12"/>
      <c r="E67" s="32">
        <v>100</v>
      </c>
      <c r="F67" s="62"/>
      <c r="G67" s="13"/>
    </row>
    <row r="68" spans="2:28" x14ac:dyDescent="0.2">
      <c r="B68" s="6"/>
      <c r="C68" s="17" t="s">
        <v>19</v>
      </c>
      <c r="D68" s="12"/>
      <c r="E68" s="26">
        <v>1</v>
      </c>
      <c r="F68" s="62"/>
      <c r="G68" s="27"/>
    </row>
    <row r="69" spans="2:28" x14ac:dyDescent="0.2">
      <c r="C69" s="31" t="s">
        <v>26</v>
      </c>
      <c r="D69" s="12"/>
      <c r="E69" s="26">
        <v>60</v>
      </c>
      <c r="F69" s="62"/>
      <c r="H69" s="29" t="s">
        <v>23</v>
      </c>
      <c r="I69" s="33"/>
    </row>
    <row r="70" spans="2:28" x14ac:dyDescent="0.2">
      <c r="F70" s="62"/>
      <c r="J70" s="29" t="s">
        <v>86</v>
      </c>
    </row>
    <row r="71" spans="2:28" x14ac:dyDescent="0.2">
      <c r="J71" s="29" t="s">
        <v>89</v>
      </c>
    </row>
    <row r="72" spans="2:28" x14ac:dyDescent="0.2">
      <c r="J72" s="29" t="s">
        <v>90</v>
      </c>
    </row>
  </sheetData>
  <mergeCells count="24">
    <mergeCell ref="U2:V2"/>
    <mergeCell ref="W2:X2"/>
    <mergeCell ref="Y2:Z2"/>
    <mergeCell ref="AA2:AB2"/>
    <mergeCell ref="J4:J10"/>
    <mergeCell ref="K2:L2"/>
    <mergeCell ref="M2:N2"/>
    <mergeCell ref="O2:P2"/>
    <mergeCell ref="Q2:R2"/>
    <mergeCell ref="S2:T2"/>
    <mergeCell ref="J49:J53"/>
    <mergeCell ref="J54:J57"/>
    <mergeCell ref="J2:J3"/>
    <mergeCell ref="B2:B3"/>
    <mergeCell ref="C2:C3"/>
    <mergeCell ref="E2:G2"/>
    <mergeCell ref="H2:H3"/>
    <mergeCell ref="I2:I3"/>
    <mergeCell ref="J11:J19"/>
    <mergeCell ref="J20:J23"/>
    <mergeCell ref="J24:J32"/>
    <mergeCell ref="J33:J36"/>
    <mergeCell ref="J37:J44"/>
    <mergeCell ref="J45:J48"/>
  </mergeCells>
  <pageMargins left="7.874015748031496E-2" right="7.874015748031496E-2" top="7.874015748031496E-2" bottom="7.874015748031496E-2" header="0.31496062992125984" footer="0.31496062992125984"/>
  <pageSetup scale="5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S304"/>
  <sheetViews>
    <sheetView zoomScale="70" zoomScaleNormal="70" zoomScalePageLayoutView="130" workbookViewId="0">
      <selection activeCell="F17" sqref="F17"/>
    </sheetView>
  </sheetViews>
  <sheetFormatPr baseColWidth="10" defaultColWidth="10.85546875" defaultRowHeight="15" x14ac:dyDescent="0.25"/>
  <cols>
    <col min="1" max="1" width="10.140625" style="78" bestFit="1" customWidth="1"/>
    <col min="2" max="2" width="12.42578125" style="78" customWidth="1"/>
    <col min="3" max="3" width="13.7109375" style="78" customWidth="1"/>
    <col min="4" max="4" width="57.42578125" style="78" customWidth="1"/>
    <col min="5" max="5" width="17.7109375" style="78" customWidth="1"/>
    <col min="6" max="6" width="17.140625" style="79" bestFit="1" customWidth="1"/>
    <col min="7" max="7" width="17.28515625" style="97" bestFit="1" customWidth="1"/>
    <col min="8" max="8" width="19.42578125" style="67" bestFit="1" customWidth="1"/>
    <col min="9" max="9" width="17.85546875" style="67" customWidth="1"/>
    <col min="10" max="10" width="21.5703125" style="67" customWidth="1"/>
    <col min="11" max="11" width="19.140625" style="67" customWidth="1"/>
    <col min="12" max="13" width="14.42578125" style="67" bestFit="1" customWidth="1"/>
    <col min="14" max="16" width="11.42578125" style="67" customWidth="1"/>
    <col min="17" max="19" width="10.85546875" style="67"/>
    <col min="20" max="16384" width="10.85546875" style="72"/>
  </cols>
  <sheetData>
    <row r="1" spans="1:19" x14ac:dyDescent="0.25">
      <c r="A1" s="236" t="s">
        <v>124</v>
      </c>
      <c r="B1" s="237"/>
      <c r="C1" s="237"/>
      <c r="D1" s="237"/>
      <c r="E1" s="238"/>
      <c r="F1" s="66" t="s">
        <v>99</v>
      </c>
      <c r="G1" s="92">
        <f>+G2*60</f>
        <v>1778.96</v>
      </c>
      <c r="I1" s="67" t="s">
        <v>165</v>
      </c>
    </row>
    <row r="2" spans="1:19" s="67" customFormat="1" ht="15" customHeight="1" x14ac:dyDescent="0.25">
      <c r="A2" s="239"/>
      <c r="B2" s="240"/>
      <c r="C2" s="240"/>
      <c r="D2" s="240"/>
      <c r="E2" s="241"/>
      <c r="F2" s="66" t="s">
        <v>97</v>
      </c>
      <c r="G2" s="92">
        <f>+G3*60</f>
        <v>29.649333333333335</v>
      </c>
      <c r="H2" s="80" t="s">
        <v>108</v>
      </c>
    </row>
    <row r="3" spans="1:19" s="67" customFormat="1" ht="15" customHeight="1" x14ac:dyDescent="0.25">
      <c r="A3" s="242"/>
      <c r="B3" s="243"/>
      <c r="C3" s="243"/>
      <c r="D3" s="243"/>
      <c r="E3" s="244"/>
      <c r="F3" s="66" t="s">
        <v>93</v>
      </c>
      <c r="G3" s="92">
        <f>+(SUM(G5:G408))/3600</f>
        <v>0.49415555555555557</v>
      </c>
    </row>
    <row r="4" spans="1:19" x14ac:dyDescent="0.25">
      <c r="A4" s="68" t="s">
        <v>94</v>
      </c>
      <c r="B4" s="69" t="s">
        <v>98</v>
      </c>
      <c r="C4" s="70" t="s">
        <v>110</v>
      </c>
      <c r="D4" s="70" t="s">
        <v>95</v>
      </c>
      <c r="E4" s="70" t="s">
        <v>96</v>
      </c>
      <c r="F4" s="71" t="s">
        <v>92</v>
      </c>
      <c r="G4" s="93" t="s">
        <v>100</v>
      </c>
    </row>
    <row r="5" spans="1:19" s="77" customFormat="1" x14ac:dyDescent="0.25">
      <c r="A5" s="73">
        <v>1</v>
      </c>
      <c r="B5" s="74" t="s">
        <v>111</v>
      </c>
      <c r="C5" s="74" t="s">
        <v>101</v>
      </c>
      <c r="D5" s="73" t="s">
        <v>125</v>
      </c>
      <c r="E5" s="73" t="s">
        <v>101</v>
      </c>
      <c r="F5" s="75" t="s">
        <v>193</v>
      </c>
      <c r="G5" s="94">
        <v>42</v>
      </c>
      <c r="H5" s="67"/>
      <c r="I5"/>
      <c r="J5"/>
      <c r="K5" s="67"/>
      <c r="L5" s="67"/>
      <c r="M5" s="67"/>
      <c r="N5" s="67"/>
      <c r="O5" s="67"/>
      <c r="P5" s="67"/>
      <c r="Q5" s="67"/>
      <c r="R5" s="67"/>
      <c r="S5" s="67"/>
    </row>
    <row r="6" spans="1:19" s="77" customFormat="1" x14ac:dyDescent="0.25">
      <c r="A6" s="73">
        <v>2</v>
      </c>
      <c r="B6" s="74" t="s">
        <v>111</v>
      </c>
      <c r="C6" s="74" t="s">
        <v>101</v>
      </c>
      <c r="D6" s="73" t="s">
        <v>192</v>
      </c>
      <c r="E6" s="73" t="s">
        <v>101</v>
      </c>
      <c r="F6" s="75" t="s">
        <v>193</v>
      </c>
      <c r="G6" s="94">
        <v>38.200000000000003</v>
      </c>
      <c r="H6" s="67"/>
      <c r="K6" s="67"/>
      <c r="L6" s="67"/>
      <c r="M6" s="67"/>
      <c r="N6" s="67"/>
      <c r="O6" s="67"/>
      <c r="P6" s="67"/>
      <c r="Q6" s="67"/>
      <c r="R6" s="67"/>
      <c r="S6" s="67"/>
    </row>
    <row r="7" spans="1:19" s="77" customFormat="1" x14ac:dyDescent="0.25">
      <c r="A7" s="73">
        <v>3</v>
      </c>
      <c r="B7" s="74" t="s">
        <v>111</v>
      </c>
      <c r="C7" s="74" t="s">
        <v>101</v>
      </c>
      <c r="D7" s="138" t="s">
        <v>78</v>
      </c>
      <c r="E7" s="73" t="s">
        <v>101</v>
      </c>
      <c r="F7" s="75" t="s">
        <v>193</v>
      </c>
      <c r="G7" s="94">
        <v>21</v>
      </c>
      <c r="H7" s="67"/>
      <c r="K7" s="67"/>
      <c r="L7" s="67"/>
      <c r="M7" s="67"/>
      <c r="N7" s="67"/>
      <c r="O7" s="67"/>
      <c r="P7" s="67"/>
      <c r="Q7" s="67"/>
      <c r="R7" s="67"/>
      <c r="S7" s="67"/>
    </row>
    <row r="8" spans="1:19" s="77" customFormat="1" x14ac:dyDescent="0.25">
      <c r="A8" s="73">
        <v>4</v>
      </c>
      <c r="B8" s="74" t="s">
        <v>111</v>
      </c>
      <c r="C8" s="74" t="s">
        <v>101</v>
      </c>
      <c r="D8" s="73" t="s">
        <v>169</v>
      </c>
      <c r="E8" s="73" t="s">
        <v>101</v>
      </c>
      <c r="F8" s="75" t="s">
        <v>193</v>
      </c>
      <c r="G8" s="94">
        <v>16</v>
      </c>
      <c r="H8" s="67"/>
      <c r="K8" s="67"/>
      <c r="L8" s="67"/>
      <c r="M8" s="67"/>
      <c r="N8" s="67"/>
      <c r="O8" s="67"/>
      <c r="P8" s="67"/>
      <c r="Q8" s="67"/>
      <c r="R8" s="67"/>
      <c r="S8" s="67"/>
    </row>
    <row r="9" spans="1:19" s="77" customFormat="1" x14ac:dyDescent="0.25">
      <c r="A9" s="73">
        <v>5</v>
      </c>
      <c r="B9" s="74" t="s">
        <v>111</v>
      </c>
      <c r="C9" s="74" t="s">
        <v>101</v>
      </c>
      <c r="D9" s="133" t="s">
        <v>168</v>
      </c>
      <c r="E9" s="73" t="s">
        <v>101</v>
      </c>
      <c r="F9" s="75" t="s">
        <v>193</v>
      </c>
      <c r="G9" s="94">
        <v>14</v>
      </c>
      <c r="H9" s="67"/>
      <c r="K9" s="67"/>
      <c r="L9" s="67"/>
      <c r="M9" s="67"/>
      <c r="N9" s="67"/>
      <c r="O9" s="67"/>
      <c r="P9" s="67"/>
      <c r="Q9" s="67"/>
      <c r="R9" s="67"/>
      <c r="S9" s="67"/>
    </row>
    <row r="10" spans="1:19" s="77" customFormat="1" x14ac:dyDescent="0.25">
      <c r="A10" s="134">
        <v>6</v>
      </c>
      <c r="B10" s="135" t="s">
        <v>129</v>
      </c>
      <c r="C10" s="135" t="s">
        <v>136</v>
      </c>
      <c r="D10" s="134" t="s">
        <v>130</v>
      </c>
      <c r="E10" s="134" t="s">
        <v>127</v>
      </c>
      <c r="F10" s="136" t="s">
        <v>196</v>
      </c>
      <c r="G10" s="137">
        <v>28.35</v>
      </c>
      <c r="H10" s="67">
        <v>28.35</v>
      </c>
      <c r="K10" s="67"/>
      <c r="L10" s="67"/>
      <c r="M10" s="67"/>
      <c r="N10" s="67"/>
      <c r="O10" s="67"/>
      <c r="P10" s="67"/>
      <c r="Q10" s="67"/>
      <c r="R10" s="67"/>
      <c r="S10" s="67"/>
    </row>
    <row r="11" spans="1:19" s="77" customFormat="1" x14ac:dyDescent="0.25">
      <c r="A11" s="86">
        <v>7</v>
      </c>
      <c r="B11" s="89" t="s">
        <v>128</v>
      </c>
      <c r="C11" s="89" t="s">
        <v>128</v>
      </c>
      <c r="D11" s="86" t="s">
        <v>133</v>
      </c>
      <c r="E11" s="86" t="s">
        <v>128</v>
      </c>
      <c r="F11" s="98" t="s">
        <v>197</v>
      </c>
      <c r="G11" s="99">
        <v>11.69</v>
      </c>
      <c r="H11" s="67">
        <v>11.69</v>
      </c>
      <c r="K11" s="67"/>
      <c r="L11" s="67"/>
      <c r="M11" s="67"/>
      <c r="N11" s="67"/>
      <c r="O11" s="67"/>
      <c r="P11" s="67"/>
      <c r="Q11" s="67"/>
      <c r="R11" s="67"/>
      <c r="S11" s="67"/>
    </row>
    <row r="12" spans="1:19" s="77" customFormat="1" x14ac:dyDescent="0.25">
      <c r="A12" s="86">
        <v>8</v>
      </c>
      <c r="B12" s="89" t="s">
        <v>128</v>
      </c>
      <c r="C12" s="89" t="s">
        <v>128</v>
      </c>
      <c r="D12" s="86" t="s">
        <v>131</v>
      </c>
      <c r="E12" s="86" t="s">
        <v>128</v>
      </c>
      <c r="F12" s="98" t="s">
        <v>198</v>
      </c>
      <c r="G12" s="99">
        <v>11.69</v>
      </c>
      <c r="H12" s="67">
        <v>11.69</v>
      </c>
      <c r="I12"/>
      <c r="J12"/>
      <c r="K12" s="67"/>
      <c r="L12" s="67"/>
      <c r="M12" s="67"/>
      <c r="N12" s="67"/>
      <c r="O12" s="67"/>
      <c r="P12" s="67"/>
      <c r="Q12" s="67"/>
      <c r="R12" s="67"/>
      <c r="S12" s="67"/>
    </row>
    <row r="13" spans="1:19" s="77" customFormat="1" x14ac:dyDescent="0.25">
      <c r="A13" s="86">
        <v>9</v>
      </c>
      <c r="B13" s="89" t="s">
        <v>128</v>
      </c>
      <c r="C13" s="89" t="s">
        <v>128</v>
      </c>
      <c r="D13" s="86" t="s">
        <v>132</v>
      </c>
      <c r="E13" s="86" t="s">
        <v>128</v>
      </c>
      <c r="F13" s="98" t="s">
        <v>199</v>
      </c>
      <c r="G13" s="99">
        <v>11.69</v>
      </c>
      <c r="H13" s="67">
        <v>11.69</v>
      </c>
      <c r="I13" s="81" t="s">
        <v>103</v>
      </c>
      <c r="J13" t="s">
        <v>105</v>
      </c>
      <c r="K13" s="67"/>
      <c r="L13" s="67"/>
      <c r="M13" s="67"/>
      <c r="N13" s="67"/>
      <c r="O13" s="67"/>
      <c r="P13" s="67"/>
      <c r="Q13" s="67"/>
      <c r="R13" s="67"/>
      <c r="S13" s="67"/>
    </row>
    <row r="14" spans="1:19" s="77" customFormat="1" x14ac:dyDescent="0.25">
      <c r="A14" s="73">
        <v>10</v>
      </c>
      <c r="B14" s="74" t="s">
        <v>111</v>
      </c>
      <c r="C14" s="74" t="s">
        <v>142</v>
      </c>
      <c r="D14" s="73" t="s">
        <v>138</v>
      </c>
      <c r="E14" s="73" t="s">
        <v>101</v>
      </c>
      <c r="F14" s="75" t="s">
        <v>200</v>
      </c>
      <c r="G14" s="94">
        <v>21.5</v>
      </c>
      <c r="H14" s="67"/>
      <c r="I14" s="82" t="s">
        <v>146</v>
      </c>
      <c r="J14" s="83">
        <v>435</v>
      </c>
      <c r="K14" s="67"/>
      <c r="L14" s="67"/>
      <c r="M14" s="67"/>
      <c r="N14" s="67"/>
      <c r="O14" s="67"/>
      <c r="P14" s="67"/>
      <c r="Q14" s="67"/>
      <c r="R14" s="67"/>
      <c r="S14" s="67"/>
    </row>
    <row r="15" spans="1:19" s="77" customFormat="1" x14ac:dyDescent="0.25">
      <c r="A15" s="73">
        <v>11</v>
      </c>
      <c r="B15" s="74" t="s">
        <v>111</v>
      </c>
      <c r="C15" s="74" t="s">
        <v>142</v>
      </c>
      <c r="D15" s="73" t="s">
        <v>139</v>
      </c>
      <c r="E15" s="73" t="s">
        <v>101</v>
      </c>
      <c r="F15" s="75" t="s">
        <v>200</v>
      </c>
      <c r="G15" s="94">
        <v>20.7</v>
      </c>
      <c r="H15" s="67"/>
      <c r="I15" s="82" t="s">
        <v>101</v>
      </c>
      <c r="J15" s="83">
        <v>1149.3400000000001</v>
      </c>
      <c r="K15" s="67"/>
      <c r="L15" s="67"/>
      <c r="M15" s="67"/>
      <c r="N15" s="67"/>
      <c r="O15" s="67"/>
      <c r="P15" s="67"/>
      <c r="Q15" s="67"/>
      <c r="R15" s="67"/>
      <c r="S15" s="67"/>
    </row>
    <row r="16" spans="1:19" s="77" customFormat="1" x14ac:dyDescent="0.25">
      <c r="A16" s="73">
        <v>12</v>
      </c>
      <c r="B16" s="74" t="s">
        <v>111</v>
      </c>
      <c r="C16" s="74" t="s">
        <v>142</v>
      </c>
      <c r="D16" s="73" t="s">
        <v>134</v>
      </c>
      <c r="E16" s="73" t="s">
        <v>101</v>
      </c>
      <c r="F16" s="75" t="s">
        <v>200</v>
      </c>
      <c r="G16" s="94">
        <v>12.73</v>
      </c>
      <c r="H16" s="67"/>
      <c r="I16" s="82" t="s">
        <v>127</v>
      </c>
      <c r="J16" s="83">
        <v>28.35</v>
      </c>
      <c r="K16" s="67"/>
      <c r="L16" s="67"/>
      <c r="M16" s="67"/>
      <c r="N16" s="67"/>
      <c r="O16" s="67"/>
      <c r="P16" s="67"/>
      <c r="Q16" s="67"/>
      <c r="R16" s="67"/>
      <c r="S16" s="67"/>
    </row>
    <row r="17" spans="1:19" s="77" customFormat="1" x14ac:dyDescent="0.25">
      <c r="A17" s="73">
        <v>13</v>
      </c>
      <c r="B17" s="74" t="s">
        <v>111</v>
      </c>
      <c r="C17" s="74" t="s">
        <v>141</v>
      </c>
      <c r="D17" s="73" t="s">
        <v>135</v>
      </c>
      <c r="E17" s="73" t="s">
        <v>101</v>
      </c>
      <c r="F17" s="75" t="s">
        <v>200</v>
      </c>
      <c r="G17" s="94">
        <v>10</v>
      </c>
      <c r="H17" s="67"/>
      <c r="I17" s="82" t="s">
        <v>128</v>
      </c>
      <c r="J17" s="83">
        <v>35.07</v>
      </c>
      <c r="K17" s="67"/>
      <c r="L17" s="67"/>
      <c r="M17" s="67"/>
      <c r="N17" s="67"/>
      <c r="O17" s="67"/>
      <c r="P17" s="67"/>
      <c r="Q17" s="67"/>
      <c r="R17" s="67"/>
      <c r="S17" s="67"/>
    </row>
    <row r="18" spans="1:19" s="77" customFormat="1" x14ac:dyDescent="0.25">
      <c r="A18" s="73">
        <v>14</v>
      </c>
      <c r="B18" s="74" t="s">
        <v>111</v>
      </c>
      <c r="C18" s="74" t="s">
        <v>141</v>
      </c>
      <c r="D18" s="73" t="s">
        <v>140</v>
      </c>
      <c r="E18" s="73" t="s">
        <v>101</v>
      </c>
      <c r="F18" s="75" t="s">
        <v>200</v>
      </c>
      <c r="G18" s="94">
        <v>6</v>
      </c>
      <c r="H18" s="67"/>
      <c r="I18" s="82" t="s">
        <v>191</v>
      </c>
      <c r="J18" s="83"/>
      <c r="K18" s="67"/>
      <c r="L18" s="67"/>
      <c r="M18" s="67"/>
      <c r="N18" s="67"/>
      <c r="O18" s="67"/>
      <c r="P18" s="67"/>
      <c r="Q18" s="67"/>
      <c r="R18" s="67"/>
      <c r="S18" s="67"/>
    </row>
    <row r="19" spans="1:19" s="77" customFormat="1" x14ac:dyDescent="0.25">
      <c r="A19" s="73">
        <v>15</v>
      </c>
      <c r="B19" s="74" t="s">
        <v>111</v>
      </c>
      <c r="C19" s="74" t="s">
        <v>137</v>
      </c>
      <c r="D19" s="73" t="s">
        <v>170</v>
      </c>
      <c r="E19" s="73" t="s">
        <v>101</v>
      </c>
      <c r="F19" s="75" t="s">
        <v>200</v>
      </c>
      <c r="G19" s="94">
        <v>33</v>
      </c>
      <c r="H19" s="67"/>
      <c r="I19" s="82" t="s">
        <v>193</v>
      </c>
      <c r="J19" s="83">
        <v>131.19999999999999</v>
      </c>
      <c r="K19" s="67"/>
      <c r="L19" s="67"/>
      <c r="M19" s="67"/>
      <c r="N19" s="67"/>
      <c r="O19" s="67"/>
      <c r="P19" s="67"/>
      <c r="Q19" s="67"/>
      <c r="R19" s="67"/>
      <c r="S19" s="67"/>
    </row>
    <row r="20" spans="1:19" s="77" customFormat="1" x14ac:dyDescent="0.25">
      <c r="A20" s="73">
        <v>16</v>
      </c>
      <c r="B20" s="74" t="s">
        <v>111</v>
      </c>
      <c r="C20" s="74" t="s">
        <v>137</v>
      </c>
      <c r="D20" s="73" t="s">
        <v>171</v>
      </c>
      <c r="E20" s="73" t="s">
        <v>101</v>
      </c>
      <c r="F20" s="75" t="s">
        <v>200</v>
      </c>
      <c r="G20" s="94">
        <v>23.5</v>
      </c>
      <c r="H20" s="67"/>
      <c r="I20" s="82" t="s">
        <v>104</v>
      </c>
      <c r="J20" s="83">
        <v>1778.96</v>
      </c>
      <c r="K20" s="67"/>
      <c r="L20" s="67"/>
      <c r="M20" s="67"/>
      <c r="N20" s="67"/>
      <c r="O20" s="67"/>
      <c r="P20" s="67"/>
      <c r="Q20" s="67"/>
      <c r="R20" s="67"/>
      <c r="S20" s="67"/>
    </row>
    <row r="21" spans="1:19" s="77" customFormat="1" x14ac:dyDescent="0.25">
      <c r="A21" s="73">
        <v>17</v>
      </c>
      <c r="B21" s="74" t="s">
        <v>111</v>
      </c>
      <c r="C21" s="74" t="s">
        <v>137</v>
      </c>
      <c r="D21" s="73" t="s">
        <v>172</v>
      </c>
      <c r="E21" s="73" t="s">
        <v>101</v>
      </c>
      <c r="F21" s="75" t="s">
        <v>200</v>
      </c>
      <c r="G21" s="94">
        <v>24</v>
      </c>
      <c r="H21" s="67"/>
      <c r="I21" s="67"/>
      <c r="J21" s="67"/>
      <c r="K21" s="67"/>
      <c r="L21" s="67"/>
      <c r="M21" s="67"/>
      <c r="N21" s="67"/>
      <c r="O21" s="67"/>
      <c r="P21" s="67"/>
      <c r="Q21" s="67"/>
      <c r="R21" s="67"/>
      <c r="S21" s="67"/>
    </row>
    <row r="22" spans="1:19" s="77" customFormat="1" x14ac:dyDescent="0.25">
      <c r="A22" s="73">
        <v>18</v>
      </c>
      <c r="B22" s="74" t="s">
        <v>111</v>
      </c>
      <c r="C22" s="74" t="s">
        <v>143</v>
      </c>
      <c r="D22" s="73" t="s">
        <v>144</v>
      </c>
      <c r="E22" s="73" t="s">
        <v>101</v>
      </c>
      <c r="F22" s="75" t="s">
        <v>200</v>
      </c>
      <c r="G22" s="94">
        <v>27.91</v>
      </c>
      <c r="H22" s="67"/>
      <c r="I22" s="67"/>
      <c r="J22" s="67"/>
      <c r="K22" s="67"/>
      <c r="L22" s="67"/>
      <c r="M22" s="67"/>
      <c r="N22" s="67"/>
      <c r="O22" s="67"/>
      <c r="P22" s="67"/>
      <c r="Q22" s="67"/>
      <c r="R22" s="67"/>
      <c r="S22" s="67"/>
    </row>
    <row r="23" spans="1:19" s="77" customFormat="1" x14ac:dyDescent="0.25">
      <c r="A23" s="73">
        <v>19</v>
      </c>
      <c r="B23" s="74" t="s">
        <v>159</v>
      </c>
      <c r="C23" s="74" t="s">
        <v>126</v>
      </c>
      <c r="D23" s="73" t="s">
        <v>148</v>
      </c>
      <c r="E23" s="73" t="s">
        <v>146</v>
      </c>
      <c r="F23" s="75" t="s">
        <v>201</v>
      </c>
      <c r="G23" s="94">
        <v>35</v>
      </c>
      <c r="H23" s="67"/>
      <c r="I23" s="67"/>
      <c r="J23" s="67"/>
      <c r="K23" s="67"/>
      <c r="L23" s="67"/>
      <c r="M23" s="67"/>
      <c r="N23" s="67"/>
      <c r="O23" s="67"/>
      <c r="P23" s="67"/>
      <c r="Q23" s="67"/>
      <c r="R23" s="67"/>
      <c r="S23" s="67"/>
    </row>
    <row r="24" spans="1:19" s="77" customFormat="1" x14ac:dyDescent="0.25">
      <c r="A24" s="73">
        <v>20</v>
      </c>
      <c r="B24" s="74" t="s">
        <v>111</v>
      </c>
      <c r="C24" s="74" t="s">
        <v>126</v>
      </c>
      <c r="D24" s="73" t="s">
        <v>149</v>
      </c>
      <c r="E24" s="73" t="s">
        <v>101</v>
      </c>
      <c r="F24" s="75" t="s">
        <v>202</v>
      </c>
      <c r="G24" s="94">
        <v>30</v>
      </c>
      <c r="H24" s="67"/>
      <c r="I24" s="67"/>
      <c r="J24" s="67"/>
      <c r="K24" s="67"/>
      <c r="L24" s="67"/>
      <c r="M24" s="67"/>
      <c r="N24" s="67"/>
      <c r="O24" s="67"/>
      <c r="P24" s="67"/>
      <c r="Q24" s="67"/>
      <c r="R24" s="67"/>
      <c r="S24" s="67"/>
    </row>
    <row r="25" spans="1:19" s="77" customFormat="1" x14ac:dyDescent="0.25">
      <c r="A25" s="73">
        <v>21</v>
      </c>
      <c r="B25" s="74" t="s">
        <v>159</v>
      </c>
      <c r="C25" s="74" t="s">
        <v>137</v>
      </c>
      <c r="D25" s="73" t="s">
        <v>145</v>
      </c>
      <c r="E25" s="73" t="s">
        <v>146</v>
      </c>
      <c r="F25" s="75" t="s">
        <v>201</v>
      </c>
      <c r="G25" s="94">
        <v>20</v>
      </c>
      <c r="H25" s="67"/>
      <c r="I25" s="67"/>
      <c r="J25" s="67"/>
      <c r="K25" s="67"/>
      <c r="L25" s="67"/>
      <c r="M25" s="67"/>
      <c r="N25" s="67"/>
      <c r="O25" s="67"/>
      <c r="P25" s="67"/>
      <c r="Q25" s="67"/>
      <c r="R25" s="67"/>
      <c r="S25" s="67"/>
    </row>
    <row r="26" spans="1:19" s="77" customFormat="1" x14ac:dyDescent="0.25">
      <c r="A26" s="73">
        <v>22</v>
      </c>
      <c r="B26" s="74" t="s">
        <v>111</v>
      </c>
      <c r="C26" s="74" t="s">
        <v>137</v>
      </c>
      <c r="D26" s="73" t="s">
        <v>147</v>
      </c>
      <c r="E26" s="73" t="s">
        <v>101</v>
      </c>
      <c r="F26" s="75" t="s">
        <v>202</v>
      </c>
      <c r="G26" s="94">
        <v>30</v>
      </c>
      <c r="H26" s="67"/>
      <c r="I26" s="67"/>
      <c r="J26" s="67"/>
      <c r="K26" s="67"/>
      <c r="L26" s="67"/>
      <c r="M26" s="67"/>
      <c r="N26" s="67"/>
      <c r="O26" s="67"/>
      <c r="P26" s="67"/>
      <c r="Q26" s="67"/>
      <c r="R26" s="67"/>
      <c r="S26" s="67"/>
    </row>
    <row r="27" spans="1:19" s="77" customFormat="1" x14ac:dyDescent="0.25">
      <c r="A27" s="73">
        <v>23</v>
      </c>
      <c r="B27" s="74" t="s">
        <v>111</v>
      </c>
      <c r="C27" s="74" t="s">
        <v>137</v>
      </c>
      <c r="D27" s="73" t="s">
        <v>150</v>
      </c>
      <c r="E27" s="73" t="s">
        <v>101</v>
      </c>
      <c r="F27" s="75"/>
      <c r="G27" s="94">
        <v>40</v>
      </c>
      <c r="H27" s="67"/>
      <c r="I27" s="67"/>
      <c r="J27" s="67"/>
      <c r="K27" s="67"/>
      <c r="L27" s="67"/>
      <c r="M27" s="67"/>
      <c r="N27" s="67"/>
      <c r="O27" s="67"/>
      <c r="P27" s="67"/>
      <c r="Q27" s="67"/>
      <c r="R27" s="67"/>
      <c r="S27" s="67"/>
    </row>
    <row r="28" spans="1:19" s="77" customFormat="1" x14ac:dyDescent="0.25">
      <c r="A28" s="73">
        <v>24</v>
      </c>
      <c r="B28" s="74" t="s">
        <v>159</v>
      </c>
      <c r="C28" s="74" t="s">
        <v>137</v>
      </c>
      <c r="D28" s="73" t="s">
        <v>151</v>
      </c>
      <c r="E28" s="73" t="s">
        <v>146</v>
      </c>
      <c r="F28" s="75"/>
      <c r="G28" s="94">
        <v>20</v>
      </c>
      <c r="H28" s="67"/>
      <c r="I28" s="67"/>
      <c r="J28" s="67"/>
      <c r="K28" s="67"/>
      <c r="L28" s="67"/>
      <c r="M28" s="67"/>
      <c r="N28" s="67"/>
      <c r="O28" s="67"/>
      <c r="P28" s="67"/>
      <c r="Q28" s="67"/>
      <c r="R28" s="67"/>
      <c r="S28" s="67"/>
    </row>
    <row r="29" spans="1:19" s="77" customFormat="1" x14ac:dyDescent="0.25">
      <c r="A29" s="73">
        <v>25</v>
      </c>
      <c r="B29" s="74" t="s">
        <v>111</v>
      </c>
      <c r="C29" s="74" t="s">
        <v>137</v>
      </c>
      <c r="D29" s="73" t="s">
        <v>152</v>
      </c>
      <c r="E29" s="73" t="s">
        <v>101</v>
      </c>
      <c r="F29" s="75"/>
      <c r="G29" s="94">
        <v>30</v>
      </c>
      <c r="H29" s="67"/>
      <c r="I29" s="67"/>
      <c r="J29" s="67"/>
      <c r="K29" s="67"/>
      <c r="L29" s="67"/>
      <c r="M29" s="67"/>
      <c r="N29" s="67"/>
      <c r="O29" s="67"/>
      <c r="P29" s="67"/>
      <c r="Q29" s="67"/>
      <c r="R29" s="67"/>
      <c r="S29" s="67"/>
    </row>
    <row r="30" spans="1:19" s="77" customFormat="1" x14ac:dyDescent="0.25">
      <c r="A30" s="73">
        <v>26</v>
      </c>
      <c r="B30" s="74" t="s">
        <v>111</v>
      </c>
      <c r="C30" s="74" t="s">
        <v>137</v>
      </c>
      <c r="D30" s="73" t="s">
        <v>153</v>
      </c>
      <c r="E30" s="73" t="s">
        <v>101</v>
      </c>
      <c r="F30" s="75"/>
      <c r="G30" s="94">
        <v>40</v>
      </c>
      <c r="H30" s="67"/>
      <c r="I30" s="67"/>
      <c r="J30" s="67"/>
      <c r="K30" s="67"/>
      <c r="L30" s="67"/>
      <c r="M30" s="67"/>
      <c r="N30" s="67"/>
      <c r="O30" s="67"/>
      <c r="P30" s="67"/>
      <c r="Q30" s="67"/>
      <c r="R30" s="67"/>
      <c r="S30" s="67"/>
    </row>
    <row r="31" spans="1:19" s="77" customFormat="1" x14ac:dyDescent="0.25">
      <c r="A31" s="73">
        <v>27</v>
      </c>
      <c r="B31" s="74" t="s">
        <v>159</v>
      </c>
      <c r="C31" s="74" t="s">
        <v>137</v>
      </c>
      <c r="D31" s="73" t="s">
        <v>154</v>
      </c>
      <c r="E31" s="73" t="s">
        <v>146</v>
      </c>
      <c r="F31" s="75"/>
      <c r="G31" s="94">
        <v>20</v>
      </c>
      <c r="H31" s="67"/>
      <c r="I31" s="67"/>
      <c r="J31" s="67"/>
      <c r="K31" s="67"/>
      <c r="L31" s="67"/>
      <c r="M31" s="67"/>
      <c r="N31" s="67"/>
      <c r="O31" s="67"/>
      <c r="P31" s="67"/>
      <c r="Q31" s="67"/>
      <c r="R31" s="67"/>
      <c r="S31" s="67"/>
    </row>
    <row r="32" spans="1:19" s="77" customFormat="1" x14ac:dyDescent="0.25">
      <c r="A32" s="73">
        <v>28</v>
      </c>
      <c r="B32" s="74" t="s">
        <v>111</v>
      </c>
      <c r="C32" s="74" t="s">
        <v>137</v>
      </c>
      <c r="D32" s="73" t="s">
        <v>155</v>
      </c>
      <c r="E32" s="73" t="s">
        <v>101</v>
      </c>
      <c r="F32" s="75"/>
      <c r="G32" s="94">
        <v>30</v>
      </c>
      <c r="H32" s="67"/>
      <c r="I32" s="67"/>
      <c r="J32" s="67"/>
      <c r="K32" s="67"/>
      <c r="L32" s="67"/>
      <c r="M32" s="67"/>
      <c r="N32" s="67"/>
      <c r="O32" s="67"/>
      <c r="P32" s="67"/>
      <c r="Q32" s="67"/>
      <c r="R32" s="67"/>
      <c r="S32" s="67"/>
    </row>
    <row r="33" spans="1:19" s="77" customFormat="1" x14ac:dyDescent="0.25">
      <c r="A33" s="73">
        <v>29</v>
      </c>
      <c r="B33" s="74" t="s">
        <v>111</v>
      </c>
      <c r="C33" s="74" t="s">
        <v>137</v>
      </c>
      <c r="D33" s="73" t="s">
        <v>156</v>
      </c>
      <c r="E33" s="73" t="s">
        <v>101</v>
      </c>
      <c r="F33" s="75"/>
      <c r="G33" s="94">
        <v>40</v>
      </c>
      <c r="H33" s="67"/>
      <c r="I33" s="67"/>
      <c r="J33" s="67"/>
      <c r="K33" s="67"/>
      <c r="L33" s="67"/>
      <c r="M33" s="67"/>
      <c r="N33" s="67"/>
      <c r="O33" s="67"/>
      <c r="P33" s="67"/>
      <c r="Q33" s="67"/>
      <c r="R33" s="67"/>
      <c r="S33" s="67"/>
    </row>
    <row r="34" spans="1:19" s="77" customFormat="1" x14ac:dyDescent="0.25">
      <c r="A34" s="73">
        <v>30</v>
      </c>
      <c r="B34" s="74" t="s">
        <v>159</v>
      </c>
      <c r="C34" s="74" t="s">
        <v>137</v>
      </c>
      <c r="D34" s="73" t="s">
        <v>157</v>
      </c>
      <c r="E34" s="73" t="s">
        <v>146</v>
      </c>
      <c r="F34" s="75"/>
      <c r="G34" s="94">
        <v>30</v>
      </c>
      <c r="H34" s="67"/>
      <c r="I34" s="67"/>
      <c r="J34" s="67"/>
      <c r="K34" s="67"/>
      <c r="L34" s="67"/>
      <c r="M34" s="67"/>
      <c r="N34" s="67"/>
      <c r="O34" s="67"/>
      <c r="P34" s="67"/>
      <c r="Q34" s="67"/>
      <c r="R34" s="67"/>
      <c r="S34" s="67"/>
    </row>
    <row r="35" spans="1:19" s="77" customFormat="1" x14ac:dyDescent="0.25">
      <c r="A35" s="73">
        <v>31</v>
      </c>
      <c r="B35" s="74" t="s">
        <v>111</v>
      </c>
      <c r="C35" s="74" t="s">
        <v>137</v>
      </c>
      <c r="D35" s="73" t="s">
        <v>158</v>
      </c>
      <c r="E35" s="73" t="s">
        <v>101</v>
      </c>
      <c r="F35" s="75"/>
      <c r="G35" s="94">
        <v>40</v>
      </c>
      <c r="H35" s="67"/>
      <c r="I35" s="67"/>
      <c r="J35" s="67"/>
      <c r="K35" s="67"/>
      <c r="L35" s="67"/>
      <c r="M35" s="67"/>
      <c r="N35" s="67"/>
      <c r="O35" s="67"/>
      <c r="P35" s="67"/>
      <c r="Q35" s="67"/>
      <c r="R35" s="67"/>
      <c r="S35" s="67"/>
    </row>
    <row r="36" spans="1:19" s="77" customFormat="1" x14ac:dyDescent="0.25">
      <c r="A36" s="73">
        <v>32</v>
      </c>
      <c r="B36" s="74" t="s">
        <v>111</v>
      </c>
      <c r="C36" s="74" t="s">
        <v>137</v>
      </c>
      <c r="D36" s="73" t="s">
        <v>160</v>
      </c>
      <c r="E36" s="73" t="s">
        <v>101</v>
      </c>
      <c r="F36" s="75"/>
      <c r="G36" s="94">
        <v>40</v>
      </c>
      <c r="H36" s="67"/>
      <c r="I36" s="67"/>
      <c r="J36" s="67"/>
      <c r="K36" s="67"/>
      <c r="L36" s="67"/>
      <c r="M36" s="67"/>
      <c r="N36" s="67"/>
      <c r="O36" s="67"/>
      <c r="P36" s="67"/>
      <c r="Q36" s="67"/>
      <c r="R36" s="67"/>
      <c r="S36" s="67"/>
    </row>
    <row r="37" spans="1:19" s="77" customFormat="1" x14ac:dyDescent="0.25">
      <c r="A37" s="73">
        <v>33</v>
      </c>
      <c r="B37" s="74" t="s">
        <v>159</v>
      </c>
      <c r="C37" s="74" t="s">
        <v>137</v>
      </c>
      <c r="D37" s="73" t="s">
        <v>161</v>
      </c>
      <c r="E37" s="73" t="s">
        <v>146</v>
      </c>
      <c r="F37" s="75"/>
      <c r="G37" s="94">
        <v>30</v>
      </c>
      <c r="H37" s="67"/>
      <c r="I37" s="67"/>
      <c r="J37" s="67"/>
      <c r="K37" s="67"/>
      <c r="L37" s="67"/>
      <c r="M37" s="67"/>
      <c r="N37" s="67"/>
      <c r="O37" s="67"/>
      <c r="P37" s="67"/>
      <c r="Q37" s="67"/>
      <c r="R37" s="67"/>
      <c r="S37" s="67"/>
    </row>
    <row r="38" spans="1:19" s="77" customFormat="1" x14ac:dyDescent="0.25">
      <c r="A38" s="73">
        <v>34</v>
      </c>
      <c r="B38" s="74" t="s">
        <v>111</v>
      </c>
      <c r="C38" s="74" t="s">
        <v>137</v>
      </c>
      <c r="D38" s="73" t="s">
        <v>162</v>
      </c>
      <c r="E38" s="73" t="s">
        <v>101</v>
      </c>
      <c r="F38" s="75"/>
      <c r="G38" s="94">
        <v>40</v>
      </c>
      <c r="H38" s="67"/>
      <c r="I38" s="67"/>
      <c r="J38" s="67"/>
      <c r="K38" s="67"/>
      <c r="L38" s="67"/>
      <c r="M38" s="67"/>
      <c r="N38" s="67"/>
      <c r="O38" s="67"/>
      <c r="P38" s="67"/>
      <c r="Q38" s="67"/>
      <c r="R38" s="67"/>
      <c r="S38" s="67"/>
    </row>
    <row r="39" spans="1:19" s="77" customFormat="1" x14ac:dyDescent="0.25">
      <c r="A39" s="73">
        <v>35</v>
      </c>
      <c r="B39" s="74" t="s">
        <v>164</v>
      </c>
      <c r="C39" s="74" t="s">
        <v>137</v>
      </c>
      <c r="D39" s="73" t="s">
        <v>163</v>
      </c>
      <c r="E39" s="73" t="s">
        <v>101</v>
      </c>
      <c r="F39" s="75"/>
      <c r="G39" s="94">
        <v>40</v>
      </c>
      <c r="H39" s="67"/>
      <c r="I39" s="67"/>
      <c r="J39" s="67"/>
      <c r="K39" s="67"/>
      <c r="L39" s="67"/>
      <c r="M39" s="67"/>
      <c r="N39" s="67"/>
      <c r="O39" s="67"/>
      <c r="P39" s="67"/>
      <c r="Q39" s="67"/>
      <c r="R39" s="67"/>
      <c r="S39" s="67"/>
    </row>
    <row r="40" spans="1:19" s="77" customFormat="1" x14ac:dyDescent="0.25">
      <c r="A40" s="73">
        <v>36</v>
      </c>
      <c r="B40" s="74" t="s">
        <v>159</v>
      </c>
      <c r="C40" s="74" t="s">
        <v>143</v>
      </c>
      <c r="D40" s="73" t="s">
        <v>166</v>
      </c>
      <c r="E40" s="73" t="s">
        <v>146</v>
      </c>
      <c r="F40" s="75"/>
      <c r="G40" s="94">
        <v>30</v>
      </c>
      <c r="H40" s="67"/>
      <c r="I40" s="67"/>
      <c r="J40" s="67"/>
      <c r="K40" s="67"/>
      <c r="L40" s="67"/>
      <c r="M40" s="67"/>
      <c r="N40" s="67"/>
      <c r="O40" s="67"/>
      <c r="P40" s="67"/>
      <c r="Q40" s="67"/>
      <c r="R40" s="67"/>
      <c r="S40" s="67"/>
    </row>
    <row r="41" spans="1:19" s="77" customFormat="1" x14ac:dyDescent="0.25">
      <c r="A41" s="73">
        <v>37</v>
      </c>
      <c r="B41" s="74" t="s">
        <v>111</v>
      </c>
      <c r="C41" s="74" t="s">
        <v>143</v>
      </c>
      <c r="D41" s="133" t="s">
        <v>167</v>
      </c>
      <c r="E41" s="73" t="s">
        <v>101</v>
      </c>
      <c r="F41" s="75"/>
      <c r="G41" s="94">
        <v>40</v>
      </c>
      <c r="H41" s="67"/>
      <c r="I41" s="67"/>
      <c r="J41" s="67"/>
      <c r="K41" s="67"/>
      <c r="L41" s="67"/>
      <c r="M41" s="67"/>
      <c r="N41" s="67"/>
      <c r="O41" s="67"/>
      <c r="P41" s="67"/>
      <c r="Q41" s="67"/>
      <c r="R41" s="67"/>
      <c r="S41" s="67"/>
    </row>
    <row r="42" spans="1:19" s="77" customFormat="1" x14ac:dyDescent="0.25">
      <c r="A42" s="73">
        <v>38</v>
      </c>
      <c r="B42" s="74" t="s">
        <v>159</v>
      </c>
      <c r="C42" s="74" t="s">
        <v>143</v>
      </c>
      <c r="D42" s="73" t="s">
        <v>173</v>
      </c>
      <c r="E42" s="73" t="s">
        <v>146</v>
      </c>
      <c r="F42" s="75"/>
      <c r="G42" s="94">
        <v>30</v>
      </c>
      <c r="H42" s="67"/>
      <c r="I42" s="67"/>
      <c r="J42" s="67"/>
      <c r="K42" s="67"/>
      <c r="L42" s="67"/>
      <c r="M42" s="67"/>
      <c r="N42" s="67"/>
      <c r="O42" s="67"/>
      <c r="P42" s="67"/>
      <c r="Q42" s="67"/>
      <c r="R42" s="67"/>
      <c r="S42" s="67"/>
    </row>
    <row r="43" spans="1:19" s="77" customFormat="1" x14ac:dyDescent="0.25">
      <c r="A43" s="73">
        <v>39</v>
      </c>
      <c r="B43" s="74" t="s">
        <v>111</v>
      </c>
      <c r="C43" s="74" t="s">
        <v>143</v>
      </c>
      <c r="D43" s="133" t="s">
        <v>174</v>
      </c>
      <c r="E43" s="73" t="s">
        <v>101</v>
      </c>
      <c r="F43" s="75"/>
      <c r="G43" s="94">
        <v>40</v>
      </c>
      <c r="H43" s="67"/>
      <c r="I43" s="67"/>
      <c r="J43" s="67"/>
      <c r="K43" s="67"/>
      <c r="L43" s="67"/>
      <c r="M43" s="67"/>
      <c r="N43" s="67"/>
      <c r="O43" s="67"/>
      <c r="P43" s="67"/>
      <c r="Q43" s="67"/>
      <c r="R43" s="67"/>
      <c r="S43" s="67"/>
    </row>
    <row r="44" spans="1:19" s="77" customFormat="1" x14ac:dyDescent="0.25">
      <c r="A44" s="73">
        <v>40</v>
      </c>
      <c r="B44" s="74" t="s">
        <v>159</v>
      </c>
      <c r="C44" s="74" t="s">
        <v>143</v>
      </c>
      <c r="D44" s="73" t="s">
        <v>175</v>
      </c>
      <c r="E44" s="73" t="s">
        <v>146</v>
      </c>
      <c r="F44" s="75"/>
      <c r="G44" s="94">
        <v>30</v>
      </c>
      <c r="H44" s="67"/>
      <c r="I44" s="67"/>
      <c r="J44" s="67"/>
      <c r="K44" s="67"/>
      <c r="L44" s="67"/>
      <c r="M44" s="67"/>
      <c r="N44" s="67"/>
      <c r="O44" s="67"/>
      <c r="P44" s="67"/>
      <c r="Q44" s="67"/>
      <c r="R44" s="67"/>
      <c r="S44" s="67"/>
    </row>
    <row r="45" spans="1:19" s="77" customFormat="1" x14ac:dyDescent="0.25">
      <c r="A45" s="73">
        <v>41</v>
      </c>
      <c r="B45" s="74" t="s">
        <v>111</v>
      </c>
      <c r="C45" s="74" t="s">
        <v>143</v>
      </c>
      <c r="D45" s="73" t="s">
        <v>176</v>
      </c>
      <c r="E45" s="73" t="s">
        <v>101</v>
      </c>
      <c r="F45" s="75"/>
      <c r="G45" s="94">
        <v>40</v>
      </c>
      <c r="H45" s="67"/>
      <c r="I45" s="67"/>
      <c r="J45" s="67"/>
      <c r="K45" s="67"/>
      <c r="L45" s="67"/>
      <c r="M45" s="67"/>
      <c r="N45" s="67"/>
      <c r="O45" s="67"/>
      <c r="P45" s="67"/>
      <c r="Q45" s="67"/>
      <c r="R45" s="67"/>
      <c r="S45" s="67"/>
    </row>
    <row r="46" spans="1:19" s="77" customFormat="1" x14ac:dyDescent="0.25">
      <c r="A46" s="73">
        <v>42</v>
      </c>
      <c r="B46" s="74" t="s">
        <v>111</v>
      </c>
      <c r="C46" s="74" t="s">
        <v>143</v>
      </c>
      <c r="D46" s="73" t="s">
        <v>177</v>
      </c>
      <c r="E46" s="73" t="s">
        <v>101</v>
      </c>
      <c r="F46" s="75"/>
      <c r="G46" s="94">
        <v>40</v>
      </c>
      <c r="H46" s="67"/>
      <c r="I46" s="67"/>
      <c r="J46" s="67"/>
      <c r="K46" s="67"/>
      <c r="L46" s="67"/>
      <c r="M46" s="67"/>
      <c r="N46" s="67"/>
      <c r="O46" s="67"/>
      <c r="P46" s="67"/>
      <c r="Q46" s="67"/>
      <c r="R46" s="67"/>
      <c r="S46" s="67"/>
    </row>
    <row r="47" spans="1:19" s="77" customFormat="1" x14ac:dyDescent="0.25">
      <c r="A47" s="73">
        <v>43</v>
      </c>
      <c r="B47" s="74" t="s">
        <v>159</v>
      </c>
      <c r="C47" s="74" t="s">
        <v>143</v>
      </c>
      <c r="D47" s="73" t="s">
        <v>178</v>
      </c>
      <c r="E47" s="73" t="s">
        <v>146</v>
      </c>
      <c r="F47" s="75"/>
      <c r="G47" s="94">
        <v>30</v>
      </c>
      <c r="H47" s="67"/>
      <c r="I47" s="67"/>
      <c r="J47" s="67"/>
      <c r="K47" s="67"/>
      <c r="L47" s="67"/>
      <c r="M47" s="67"/>
      <c r="N47" s="67"/>
      <c r="O47" s="67"/>
      <c r="P47" s="67"/>
      <c r="Q47" s="67"/>
      <c r="R47" s="67"/>
      <c r="S47" s="67"/>
    </row>
    <row r="48" spans="1:19" s="77" customFormat="1" x14ac:dyDescent="0.25">
      <c r="A48" s="73">
        <v>44</v>
      </c>
      <c r="B48" s="74" t="s">
        <v>111</v>
      </c>
      <c r="C48" s="74" t="s">
        <v>143</v>
      </c>
      <c r="D48" s="73" t="s">
        <v>179</v>
      </c>
      <c r="E48" s="73" t="s">
        <v>101</v>
      </c>
      <c r="F48" s="75"/>
      <c r="G48" s="94">
        <v>40</v>
      </c>
      <c r="H48" s="67"/>
      <c r="I48" s="67"/>
      <c r="J48" s="67"/>
      <c r="K48" s="67"/>
      <c r="L48" s="67"/>
      <c r="M48" s="67"/>
      <c r="N48" s="67"/>
      <c r="O48" s="67"/>
      <c r="P48" s="67"/>
      <c r="Q48" s="67"/>
      <c r="R48" s="67"/>
      <c r="S48" s="67"/>
    </row>
    <row r="49" spans="1:19" s="77" customFormat="1" x14ac:dyDescent="0.25">
      <c r="A49" s="73">
        <v>45</v>
      </c>
      <c r="B49" s="74" t="s">
        <v>164</v>
      </c>
      <c r="C49" s="74" t="s">
        <v>143</v>
      </c>
      <c r="D49" s="73" t="s">
        <v>180</v>
      </c>
      <c r="E49" s="73" t="s">
        <v>101</v>
      </c>
      <c r="F49" s="75"/>
      <c r="G49" s="94">
        <v>40</v>
      </c>
      <c r="H49" s="67"/>
      <c r="I49" s="67"/>
      <c r="J49" s="67"/>
      <c r="K49" s="67"/>
      <c r="L49" s="67"/>
      <c r="M49" s="67"/>
      <c r="N49" s="67"/>
      <c r="O49" s="67"/>
      <c r="P49" s="67"/>
      <c r="Q49" s="67"/>
      <c r="R49" s="67"/>
      <c r="S49" s="67"/>
    </row>
    <row r="50" spans="1:19" s="77" customFormat="1" x14ac:dyDescent="0.25">
      <c r="A50" s="73">
        <v>46</v>
      </c>
      <c r="B50" s="74" t="s">
        <v>111</v>
      </c>
      <c r="C50" s="74" t="s">
        <v>181</v>
      </c>
      <c r="D50" s="73" t="s">
        <v>182</v>
      </c>
      <c r="E50" s="73" t="s">
        <v>101</v>
      </c>
      <c r="F50" s="75"/>
      <c r="G50" s="76">
        <v>80</v>
      </c>
      <c r="H50" s="67"/>
      <c r="I50" s="67"/>
      <c r="J50" s="67"/>
      <c r="K50" s="67"/>
      <c r="L50" s="67"/>
      <c r="M50" s="67"/>
      <c r="N50" s="67"/>
      <c r="O50" s="67"/>
      <c r="P50" s="67"/>
      <c r="Q50" s="67"/>
      <c r="R50" s="67"/>
      <c r="S50" s="67"/>
    </row>
    <row r="51" spans="1:19" s="77" customFormat="1" x14ac:dyDescent="0.25">
      <c r="A51" s="73">
        <v>47</v>
      </c>
      <c r="B51" s="74" t="s">
        <v>159</v>
      </c>
      <c r="C51" s="74" t="s">
        <v>181</v>
      </c>
      <c r="D51" s="73" t="s">
        <v>183</v>
      </c>
      <c r="E51" s="73" t="s">
        <v>146</v>
      </c>
      <c r="F51" s="75"/>
      <c r="G51" s="76">
        <v>60</v>
      </c>
      <c r="H51" s="67"/>
      <c r="I51" s="67"/>
      <c r="J51" s="67"/>
      <c r="K51" s="67"/>
      <c r="L51" s="67"/>
      <c r="M51" s="67"/>
      <c r="N51" s="67"/>
      <c r="O51" s="67"/>
      <c r="P51" s="67"/>
      <c r="Q51" s="67"/>
      <c r="R51" s="67"/>
      <c r="S51" s="67"/>
    </row>
    <row r="52" spans="1:19" s="77" customFormat="1" x14ac:dyDescent="0.25">
      <c r="A52" s="73">
        <v>48</v>
      </c>
      <c r="B52" s="74" t="s">
        <v>111</v>
      </c>
      <c r="C52" s="74" t="s">
        <v>181</v>
      </c>
      <c r="D52" s="73" t="s">
        <v>184</v>
      </c>
      <c r="E52" s="73" t="s">
        <v>101</v>
      </c>
      <c r="F52" s="75"/>
      <c r="G52" s="94">
        <v>60</v>
      </c>
      <c r="H52" s="67"/>
      <c r="I52" s="67"/>
      <c r="J52" s="67"/>
      <c r="K52" s="67"/>
      <c r="L52" s="67"/>
      <c r="M52" s="67"/>
      <c r="N52" s="67"/>
      <c r="O52" s="67"/>
      <c r="P52" s="67"/>
      <c r="Q52" s="67"/>
      <c r="R52" s="67"/>
      <c r="S52" s="67"/>
    </row>
    <row r="53" spans="1:19" s="77" customFormat="1" x14ac:dyDescent="0.25">
      <c r="A53" s="73">
        <v>49</v>
      </c>
      <c r="B53" s="74" t="s">
        <v>111</v>
      </c>
      <c r="C53" s="74" t="s">
        <v>126</v>
      </c>
      <c r="D53" s="73" t="s">
        <v>185</v>
      </c>
      <c r="E53" s="73" t="s">
        <v>101</v>
      </c>
      <c r="F53" s="75"/>
      <c r="G53" s="76">
        <v>50</v>
      </c>
      <c r="H53" s="67"/>
      <c r="I53" s="67"/>
      <c r="J53" s="67"/>
      <c r="K53" s="67"/>
      <c r="L53" s="67"/>
      <c r="M53" s="67"/>
      <c r="N53" s="67"/>
      <c r="O53" s="67"/>
      <c r="P53" s="67"/>
      <c r="Q53" s="67"/>
      <c r="R53" s="67"/>
      <c r="S53" s="67"/>
    </row>
    <row r="54" spans="1:19" s="77" customFormat="1" x14ac:dyDescent="0.25">
      <c r="A54" s="73">
        <v>50</v>
      </c>
      <c r="B54" s="74" t="s">
        <v>164</v>
      </c>
      <c r="C54" s="74" t="s">
        <v>126</v>
      </c>
      <c r="D54" s="73" t="s">
        <v>180</v>
      </c>
      <c r="E54" s="73" t="s">
        <v>101</v>
      </c>
      <c r="F54" s="75"/>
      <c r="G54" s="76">
        <v>15</v>
      </c>
      <c r="H54" s="67"/>
      <c r="I54" s="67"/>
      <c r="J54" s="67"/>
      <c r="K54" s="67"/>
      <c r="L54" s="67"/>
      <c r="M54" s="67"/>
      <c r="N54" s="67"/>
      <c r="O54" s="67"/>
      <c r="P54" s="67"/>
      <c r="Q54" s="67"/>
      <c r="R54" s="67"/>
      <c r="S54" s="67"/>
    </row>
    <row r="55" spans="1:19" s="77" customFormat="1" x14ac:dyDescent="0.25">
      <c r="A55" s="73">
        <v>51</v>
      </c>
      <c r="B55" s="74" t="s">
        <v>159</v>
      </c>
      <c r="C55" s="74" t="s">
        <v>126</v>
      </c>
      <c r="D55" s="73" t="s">
        <v>186</v>
      </c>
      <c r="E55" s="73" t="s">
        <v>146</v>
      </c>
      <c r="F55" s="75"/>
      <c r="G55" s="76">
        <v>50</v>
      </c>
      <c r="H55" s="67"/>
      <c r="I55" s="67"/>
      <c r="J55" s="67"/>
      <c r="K55" s="67"/>
      <c r="L55" s="67"/>
      <c r="M55" s="67"/>
      <c r="N55" s="67"/>
      <c r="O55" s="67"/>
      <c r="P55" s="67"/>
      <c r="Q55" s="67"/>
      <c r="R55" s="67"/>
      <c r="S55" s="67"/>
    </row>
    <row r="56" spans="1:19" s="77" customFormat="1" x14ac:dyDescent="0.25">
      <c r="A56" s="73">
        <v>52</v>
      </c>
      <c r="B56" s="74" t="s">
        <v>111</v>
      </c>
      <c r="C56" s="74" t="s">
        <v>126</v>
      </c>
      <c r="D56" s="73" t="s">
        <v>187</v>
      </c>
      <c r="E56" s="73" t="s">
        <v>101</v>
      </c>
      <c r="F56" s="75"/>
      <c r="G56" s="76">
        <v>30</v>
      </c>
      <c r="H56" s="67"/>
      <c r="I56" s="67"/>
      <c r="J56" s="67"/>
      <c r="K56" s="67"/>
      <c r="L56" s="67"/>
      <c r="M56" s="67"/>
      <c r="N56" s="67"/>
      <c r="O56" s="67"/>
      <c r="P56" s="67"/>
      <c r="Q56" s="67"/>
      <c r="R56" s="67"/>
      <c r="S56" s="67"/>
    </row>
    <row r="57" spans="1:19" s="77" customFormat="1" x14ac:dyDescent="0.25">
      <c r="A57" s="73">
        <v>53</v>
      </c>
      <c r="B57" s="74" t="s">
        <v>111</v>
      </c>
      <c r="C57" s="74" t="s">
        <v>126</v>
      </c>
      <c r="D57" s="73" t="s">
        <v>188</v>
      </c>
      <c r="E57" s="73" t="s">
        <v>101</v>
      </c>
      <c r="F57" s="75"/>
      <c r="G57" s="76">
        <v>50</v>
      </c>
      <c r="H57" s="67"/>
      <c r="I57" s="67"/>
      <c r="J57" s="67"/>
      <c r="K57" s="67"/>
      <c r="L57" s="67"/>
      <c r="M57" s="67"/>
      <c r="N57" s="67"/>
      <c r="O57" s="67"/>
      <c r="P57" s="67"/>
      <c r="Q57" s="67"/>
      <c r="R57" s="67"/>
      <c r="S57" s="67"/>
    </row>
    <row r="58" spans="1:19" s="77" customFormat="1" x14ac:dyDescent="0.25">
      <c r="A58" s="73">
        <v>54</v>
      </c>
      <c r="B58" s="74" t="s">
        <v>164</v>
      </c>
      <c r="C58" s="74" t="s">
        <v>126</v>
      </c>
      <c r="D58" s="73" t="s">
        <v>163</v>
      </c>
      <c r="E58" s="73" t="s">
        <v>101</v>
      </c>
      <c r="F58" s="75"/>
      <c r="G58" s="76">
        <v>15</v>
      </c>
      <c r="H58" s="67"/>
      <c r="I58" s="67"/>
      <c r="J58" s="67"/>
      <c r="K58" s="67"/>
      <c r="L58" s="67"/>
      <c r="M58" s="67"/>
      <c r="N58" s="67"/>
      <c r="O58" s="67"/>
      <c r="P58" s="67"/>
      <c r="Q58" s="67"/>
      <c r="R58" s="67"/>
      <c r="S58" s="67"/>
    </row>
    <row r="59" spans="1:19" s="77" customFormat="1" x14ac:dyDescent="0.25">
      <c r="A59" s="73">
        <v>55</v>
      </c>
      <c r="B59" s="74" t="s">
        <v>159</v>
      </c>
      <c r="C59" s="74" t="s">
        <v>126</v>
      </c>
      <c r="D59" s="73" t="s">
        <v>189</v>
      </c>
      <c r="E59" s="73" t="s">
        <v>146</v>
      </c>
      <c r="F59" s="75"/>
      <c r="G59" s="76">
        <v>50</v>
      </c>
      <c r="H59" s="67"/>
      <c r="I59" s="67"/>
      <c r="J59" s="67"/>
      <c r="K59" s="67"/>
      <c r="L59" s="67"/>
      <c r="M59" s="67"/>
      <c r="N59" s="67"/>
      <c r="O59" s="67"/>
      <c r="P59" s="67"/>
      <c r="Q59" s="67"/>
      <c r="R59" s="67"/>
      <c r="S59" s="67"/>
    </row>
    <row r="60" spans="1:19" s="77" customFormat="1" x14ac:dyDescent="0.25">
      <c r="A60" s="73">
        <v>56</v>
      </c>
      <c r="B60" s="74" t="s">
        <v>111</v>
      </c>
      <c r="C60" s="74" t="s">
        <v>126</v>
      </c>
      <c r="D60" s="73" t="s">
        <v>190</v>
      </c>
      <c r="E60" s="73" t="s">
        <v>101</v>
      </c>
      <c r="F60" s="75"/>
      <c r="G60" s="76">
        <v>30</v>
      </c>
      <c r="H60" s="67"/>
      <c r="I60" s="67"/>
      <c r="J60" s="67"/>
      <c r="K60" s="67"/>
      <c r="L60" s="67"/>
      <c r="M60" s="67"/>
      <c r="N60" s="67"/>
      <c r="O60" s="67"/>
      <c r="P60" s="67"/>
      <c r="Q60" s="67"/>
      <c r="R60" s="67"/>
      <c r="S60" s="67"/>
    </row>
    <row r="61" spans="1:19" s="77" customFormat="1" x14ac:dyDescent="0.25">
      <c r="A61" s="73"/>
      <c r="B61" s="74"/>
      <c r="C61" s="74"/>
      <c r="D61" s="73"/>
      <c r="E61" s="73"/>
      <c r="F61" s="75"/>
      <c r="G61" s="76"/>
      <c r="H61" s="67"/>
      <c r="I61" s="67"/>
      <c r="J61" s="67"/>
      <c r="K61" s="67"/>
      <c r="L61" s="67"/>
      <c r="M61" s="67"/>
      <c r="N61" s="67"/>
      <c r="O61" s="67"/>
      <c r="P61" s="67"/>
      <c r="Q61" s="67"/>
      <c r="R61" s="67"/>
      <c r="S61" s="67"/>
    </row>
    <row r="62" spans="1:19" s="77" customFormat="1" x14ac:dyDescent="0.25">
      <c r="A62" s="73"/>
      <c r="B62" s="74"/>
      <c r="C62" s="74"/>
      <c r="D62" s="73"/>
      <c r="E62" s="73"/>
      <c r="F62" s="75"/>
      <c r="G62" s="76"/>
      <c r="H62" s="67"/>
      <c r="I62" s="67"/>
      <c r="J62" s="67"/>
      <c r="K62" s="67"/>
      <c r="L62" s="67"/>
      <c r="M62" s="67"/>
      <c r="N62" s="67"/>
      <c r="O62" s="67"/>
      <c r="P62" s="67"/>
      <c r="Q62" s="67"/>
      <c r="R62" s="67"/>
      <c r="S62" s="67"/>
    </row>
    <row r="63" spans="1:19" s="77" customFormat="1" x14ac:dyDescent="0.25">
      <c r="A63" s="73"/>
      <c r="B63" s="74"/>
      <c r="C63" s="74"/>
      <c r="D63" s="73"/>
      <c r="E63" s="73"/>
      <c r="F63" s="75"/>
      <c r="G63" s="76"/>
      <c r="H63" s="67"/>
      <c r="I63" s="67"/>
      <c r="J63" s="67"/>
      <c r="K63" s="67"/>
      <c r="L63" s="67"/>
      <c r="M63" s="67"/>
      <c r="N63" s="67"/>
      <c r="O63" s="67"/>
      <c r="P63" s="67"/>
      <c r="Q63" s="67"/>
      <c r="R63" s="67"/>
      <c r="S63" s="67"/>
    </row>
    <row r="64" spans="1:19" s="77" customFormat="1" x14ac:dyDescent="0.25">
      <c r="A64" s="73"/>
      <c r="B64" s="74"/>
      <c r="C64" s="74"/>
      <c r="D64" s="73"/>
      <c r="E64" s="73"/>
      <c r="F64" s="75"/>
      <c r="G64" s="76"/>
      <c r="H64" s="67"/>
      <c r="I64" s="67"/>
      <c r="J64" s="67"/>
      <c r="K64" s="67"/>
      <c r="L64" s="67"/>
      <c r="M64" s="67"/>
      <c r="N64" s="67"/>
      <c r="O64" s="67"/>
      <c r="P64" s="67"/>
      <c r="Q64" s="67"/>
      <c r="R64" s="67"/>
      <c r="S64" s="67"/>
    </row>
    <row r="65" spans="1:19" s="77" customFormat="1" x14ac:dyDescent="0.25">
      <c r="A65" s="73"/>
      <c r="B65" s="74"/>
      <c r="C65" s="74"/>
      <c r="D65" s="73"/>
      <c r="E65" s="73"/>
      <c r="F65" s="75"/>
      <c r="G65" s="76"/>
      <c r="H65" s="67"/>
      <c r="I65" s="67"/>
      <c r="J65" s="67"/>
      <c r="K65" s="67"/>
      <c r="L65" s="67"/>
      <c r="M65" s="67"/>
      <c r="N65" s="67"/>
      <c r="O65" s="67"/>
      <c r="P65" s="67"/>
      <c r="Q65" s="67"/>
      <c r="R65" s="67"/>
      <c r="S65" s="67"/>
    </row>
    <row r="66" spans="1:19" s="77" customFormat="1" x14ac:dyDescent="0.25">
      <c r="A66" s="73"/>
      <c r="B66" s="74"/>
      <c r="C66" s="74"/>
      <c r="D66" s="73"/>
      <c r="E66" s="73"/>
      <c r="F66" s="75"/>
      <c r="G66" s="76"/>
      <c r="H66" s="67"/>
      <c r="I66" s="67"/>
      <c r="J66" s="67"/>
      <c r="K66" s="67"/>
      <c r="L66" s="67"/>
      <c r="M66" s="67"/>
      <c r="N66" s="67"/>
      <c r="O66" s="67"/>
      <c r="P66" s="67"/>
      <c r="Q66" s="67"/>
      <c r="R66" s="67"/>
      <c r="S66" s="67"/>
    </row>
    <row r="67" spans="1:19" s="77" customFormat="1" x14ac:dyDescent="0.25">
      <c r="A67" s="73"/>
      <c r="B67" s="74"/>
      <c r="C67" s="74"/>
      <c r="D67" s="73"/>
      <c r="E67" s="73"/>
      <c r="F67" s="75"/>
      <c r="G67" s="76"/>
      <c r="H67" s="67"/>
      <c r="I67" s="67"/>
      <c r="J67" s="67"/>
      <c r="K67" s="67"/>
      <c r="L67" s="67"/>
      <c r="M67" s="67"/>
      <c r="N67" s="67"/>
      <c r="O67" s="67"/>
      <c r="P67" s="67"/>
      <c r="Q67" s="67"/>
      <c r="R67" s="67"/>
      <c r="S67" s="67"/>
    </row>
    <row r="68" spans="1:19" s="77" customFormat="1" x14ac:dyDescent="0.25">
      <c r="A68" s="73"/>
      <c r="B68" s="74"/>
      <c r="C68" s="74"/>
      <c r="D68" s="91"/>
      <c r="E68" s="73"/>
      <c r="F68" s="75"/>
      <c r="G68" s="94"/>
      <c r="H68" s="67"/>
      <c r="I68" s="67"/>
      <c r="J68" s="67"/>
      <c r="K68" s="67"/>
      <c r="L68" s="67"/>
      <c r="M68" s="67"/>
      <c r="N68" s="67"/>
      <c r="O68" s="67"/>
      <c r="P68" s="67"/>
      <c r="Q68" s="67"/>
      <c r="R68" s="67"/>
      <c r="S68" s="67"/>
    </row>
    <row r="69" spans="1:19" s="77" customFormat="1" x14ac:dyDescent="0.25">
      <c r="A69" s="73"/>
      <c r="B69" s="74"/>
      <c r="C69" s="74"/>
      <c r="D69" s="91"/>
      <c r="E69" s="73"/>
      <c r="F69" s="75"/>
      <c r="G69" s="94"/>
      <c r="H69" s="67"/>
      <c r="I69" s="67"/>
      <c r="J69" s="67"/>
      <c r="K69" s="67"/>
      <c r="L69" s="67"/>
      <c r="M69" s="67"/>
      <c r="N69" s="67"/>
      <c r="O69" s="67"/>
      <c r="P69" s="67"/>
      <c r="Q69" s="67"/>
      <c r="R69" s="67"/>
      <c r="S69" s="67"/>
    </row>
    <row r="70" spans="1:19" s="77" customFormat="1" x14ac:dyDescent="0.25">
      <c r="A70" s="73"/>
      <c r="B70" s="74"/>
      <c r="C70" s="74"/>
      <c r="D70" s="91"/>
      <c r="E70" s="73"/>
      <c r="F70" s="75"/>
      <c r="G70" s="94"/>
      <c r="H70" s="67"/>
      <c r="I70" s="67"/>
      <c r="J70" s="67"/>
      <c r="K70" s="67"/>
      <c r="L70" s="67"/>
      <c r="M70" s="67"/>
      <c r="N70" s="67"/>
      <c r="O70" s="67"/>
      <c r="P70" s="67"/>
      <c r="Q70" s="67"/>
      <c r="R70" s="67"/>
      <c r="S70" s="67"/>
    </row>
    <row r="71" spans="1:19" s="77" customFormat="1" x14ac:dyDescent="0.25">
      <c r="A71" s="73"/>
      <c r="B71" s="74"/>
      <c r="C71" s="74"/>
      <c r="D71" s="91"/>
      <c r="E71" s="73"/>
      <c r="F71" s="75"/>
      <c r="G71" s="94"/>
      <c r="H71" s="67"/>
      <c r="I71" s="67"/>
      <c r="J71" s="67"/>
      <c r="K71" s="67"/>
      <c r="L71" s="67"/>
      <c r="M71" s="67"/>
      <c r="N71" s="67"/>
      <c r="O71" s="67"/>
      <c r="P71" s="67"/>
      <c r="Q71" s="67"/>
      <c r="R71" s="67"/>
      <c r="S71" s="67"/>
    </row>
    <row r="72" spans="1:19" s="77" customFormat="1" x14ac:dyDescent="0.25">
      <c r="A72" s="73"/>
      <c r="B72" s="74"/>
      <c r="C72" s="74"/>
      <c r="D72" s="91"/>
      <c r="E72" s="73"/>
      <c r="F72" s="75"/>
      <c r="G72" s="94"/>
      <c r="H72" s="67"/>
      <c r="I72" s="67"/>
      <c r="J72" s="67"/>
      <c r="K72" s="67"/>
      <c r="L72" s="67"/>
      <c r="M72" s="67"/>
      <c r="N72" s="67"/>
      <c r="O72" s="67"/>
      <c r="P72" s="67"/>
      <c r="Q72" s="67"/>
      <c r="R72" s="67"/>
      <c r="S72" s="67"/>
    </row>
    <row r="73" spans="1:19" s="77" customFormat="1" x14ac:dyDescent="0.25">
      <c r="A73" s="73"/>
      <c r="B73" s="74"/>
      <c r="C73" s="74"/>
      <c r="D73" s="91"/>
      <c r="E73" s="73"/>
      <c r="F73" s="75"/>
      <c r="G73" s="94"/>
      <c r="H73" s="67"/>
      <c r="I73" s="67"/>
      <c r="J73" s="67"/>
      <c r="K73" s="67"/>
      <c r="L73" s="67"/>
      <c r="M73" s="67"/>
      <c r="N73" s="67"/>
      <c r="O73" s="67"/>
      <c r="P73" s="67"/>
      <c r="Q73" s="67"/>
      <c r="R73" s="67"/>
      <c r="S73" s="67"/>
    </row>
    <row r="74" spans="1:19" s="77" customFormat="1" x14ac:dyDescent="0.25">
      <c r="A74" s="73"/>
      <c r="B74" s="74"/>
      <c r="C74" s="74"/>
      <c r="D74" s="91"/>
      <c r="E74" s="73"/>
      <c r="F74" s="75"/>
      <c r="G74" s="94"/>
      <c r="H74" s="67"/>
      <c r="I74" s="67"/>
      <c r="J74" s="67"/>
      <c r="K74" s="67"/>
      <c r="L74" s="67"/>
      <c r="M74" s="67"/>
      <c r="N74" s="67"/>
      <c r="O74" s="67"/>
      <c r="P74" s="67"/>
      <c r="Q74" s="67"/>
      <c r="R74" s="67"/>
      <c r="S74" s="67"/>
    </row>
    <row r="75" spans="1:19" s="77" customFormat="1" x14ac:dyDescent="0.25">
      <c r="A75" s="73"/>
      <c r="B75" s="74"/>
      <c r="C75" s="74"/>
      <c r="D75" s="91"/>
      <c r="E75" s="73"/>
      <c r="F75" s="75"/>
      <c r="G75" s="94"/>
      <c r="H75" s="67"/>
      <c r="I75" s="67"/>
      <c r="J75" s="67"/>
      <c r="K75" s="67"/>
      <c r="L75" s="67"/>
      <c r="M75" s="67"/>
      <c r="N75" s="67"/>
      <c r="O75" s="67"/>
      <c r="P75" s="67"/>
      <c r="Q75" s="67"/>
      <c r="R75" s="67"/>
      <c r="S75" s="67"/>
    </row>
    <row r="76" spans="1:19" s="77" customFormat="1" x14ac:dyDescent="0.25">
      <c r="A76" s="73"/>
      <c r="B76" s="74"/>
      <c r="C76" s="74"/>
      <c r="D76" s="91"/>
      <c r="E76" s="73"/>
      <c r="F76" s="75"/>
      <c r="G76" s="94"/>
      <c r="H76" s="67"/>
      <c r="I76" s="67"/>
      <c r="J76" s="67"/>
      <c r="K76" s="67"/>
      <c r="L76" s="67"/>
      <c r="M76" s="67"/>
      <c r="N76" s="67"/>
      <c r="O76" s="67"/>
      <c r="P76" s="67"/>
      <c r="Q76" s="67"/>
      <c r="R76" s="67"/>
      <c r="S76" s="67"/>
    </row>
    <row r="77" spans="1:19" s="77" customFormat="1" x14ac:dyDescent="0.25">
      <c r="A77" s="73"/>
      <c r="B77" s="74"/>
      <c r="C77" s="74"/>
      <c r="D77" s="91"/>
      <c r="E77" s="73"/>
      <c r="F77" s="75"/>
      <c r="G77" s="94"/>
      <c r="H77" s="67"/>
      <c r="I77" s="67"/>
      <c r="J77" s="67"/>
      <c r="K77" s="67"/>
      <c r="L77" s="67"/>
      <c r="M77" s="67"/>
      <c r="N77" s="67"/>
      <c r="O77" s="67"/>
      <c r="P77" s="67"/>
      <c r="Q77" s="67"/>
      <c r="R77" s="67"/>
      <c r="S77" s="67"/>
    </row>
    <row r="78" spans="1:19" s="77" customFormat="1" x14ac:dyDescent="0.25">
      <c r="A78" s="73"/>
      <c r="B78" s="74"/>
      <c r="C78" s="74"/>
      <c r="D78" s="91"/>
      <c r="E78" s="73"/>
      <c r="F78" s="75"/>
      <c r="G78" s="94"/>
      <c r="H78" s="67"/>
      <c r="I78" s="67"/>
      <c r="J78" s="67"/>
      <c r="K78" s="67"/>
      <c r="L78" s="67"/>
      <c r="M78" s="67"/>
      <c r="N78" s="67"/>
      <c r="O78" s="67"/>
      <c r="P78" s="67"/>
      <c r="Q78" s="67"/>
      <c r="R78" s="67"/>
      <c r="S78" s="67"/>
    </row>
    <row r="79" spans="1:19" x14ac:dyDescent="0.25">
      <c r="A79" s="73"/>
      <c r="B79" s="74"/>
      <c r="C79" s="74"/>
      <c r="D79" s="91"/>
      <c r="E79" s="73"/>
      <c r="F79" s="75"/>
      <c r="G79" s="94"/>
    </row>
    <row r="80" spans="1:19" x14ac:dyDescent="0.25">
      <c r="A80" s="73"/>
      <c r="B80" s="74"/>
      <c r="C80" s="74"/>
      <c r="D80" s="91"/>
      <c r="E80" s="73"/>
      <c r="F80" s="75"/>
      <c r="G80" s="94"/>
    </row>
    <row r="81" spans="1:19" s="77" customFormat="1" x14ac:dyDescent="0.25">
      <c r="A81" s="73"/>
      <c r="B81" s="74"/>
      <c r="C81" s="74"/>
      <c r="D81" s="91"/>
      <c r="E81" s="73"/>
      <c r="F81" s="75"/>
      <c r="G81" s="94"/>
      <c r="H81" s="67"/>
      <c r="I81" s="67"/>
      <c r="J81" s="67"/>
      <c r="K81" s="67"/>
      <c r="L81" s="67"/>
      <c r="M81" s="67"/>
      <c r="N81" s="67"/>
      <c r="O81" s="67"/>
      <c r="P81" s="67"/>
      <c r="Q81" s="67"/>
      <c r="R81" s="67"/>
      <c r="S81" s="67"/>
    </row>
    <row r="82" spans="1:19" s="77" customFormat="1" x14ac:dyDescent="0.25">
      <c r="A82" s="73"/>
      <c r="B82" s="74"/>
      <c r="C82" s="74"/>
      <c r="D82" s="91"/>
      <c r="E82" s="73"/>
      <c r="F82" s="75"/>
      <c r="G82" s="94"/>
      <c r="H82" s="67"/>
      <c r="I82" s="67"/>
      <c r="J82" s="67"/>
      <c r="K82" s="67"/>
      <c r="L82" s="67"/>
      <c r="M82" s="67"/>
      <c r="N82" s="67"/>
      <c r="O82" s="67"/>
      <c r="P82" s="67"/>
      <c r="Q82" s="67"/>
      <c r="R82" s="67"/>
      <c r="S82" s="67"/>
    </row>
    <row r="83" spans="1:19" s="77" customFormat="1" x14ac:dyDescent="0.25">
      <c r="A83" s="73"/>
      <c r="B83" s="74"/>
      <c r="C83" s="74"/>
      <c r="D83" s="91"/>
      <c r="E83" s="73"/>
      <c r="F83" s="75"/>
      <c r="G83" s="94"/>
      <c r="H83" s="67"/>
      <c r="I83" s="67"/>
      <c r="J83" s="67"/>
      <c r="K83" s="67"/>
      <c r="L83" s="67"/>
      <c r="M83" s="67"/>
      <c r="N83" s="67"/>
      <c r="O83" s="67"/>
      <c r="P83" s="67"/>
      <c r="Q83" s="67"/>
      <c r="R83" s="67"/>
      <c r="S83" s="67"/>
    </row>
    <row r="84" spans="1:19" s="77" customFormat="1" x14ac:dyDescent="0.25">
      <c r="A84" s="73"/>
      <c r="B84" s="74"/>
      <c r="C84" s="74"/>
      <c r="D84" s="91"/>
      <c r="E84" s="73"/>
      <c r="F84" s="75"/>
      <c r="G84" s="94"/>
      <c r="H84" s="67"/>
      <c r="I84" s="67"/>
      <c r="J84" s="67"/>
      <c r="K84" s="67"/>
      <c r="L84" s="67"/>
      <c r="M84" s="67"/>
      <c r="N84" s="67"/>
      <c r="O84" s="67"/>
      <c r="P84" s="67"/>
      <c r="Q84" s="67"/>
      <c r="R84" s="67"/>
      <c r="S84" s="67"/>
    </row>
    <row r="85" spans="1:19" s="77" customFormat="1" x14ac:dyDescent="0.25">
      <c r="A85" s="73"/>
      <c r="B85" s="74"/>
      <c r="C85" s="74"/>
      <c r="D85" s="91"/>
      <c r="E85" s="73"/>
      <c r="F85" s="75"/>
      <c r="G85" s="94"/>
      <c r="H85" s="67"/>
      <c r="I85" s="67"/>
      <c r="J85" s="67"/>
      <c r="K85" s="67"/>
      <c r="L85" s="67"/>
      <c r="M85" s="67"/>
      <c r="N85" s="67"/>
      <c r="O85" s="67"/>
      <c r="P85" s="67"/>
      <c r="Q85" s="67"/>
      <c r="R85" s="67"/>
      <c r="S85" s="67"/>
    </row>
    <row r="86" spans="1:19" s="77" customFormat="1" x14ac:dyDescent="0.25">
      <c r="A86" s="73"/>
      <c r="B86" s="74"/>
      <c r="C86" s="74"/>
      <c r="D86" s="91"/>
      <c r="E86" s="73"/>
      <c r="F86" s="75"/>
      <c r="G86" s="94"/>
      <c r="H86" s="67"/>
      <c r="I86" s="67"/>
      <c r="J86" s="67"/>
      <c r="K86" s="67"/>
      <c r="L86" s="67"/>
      <c r="M86" s="67"/>
      <c r="N86" s="67"/>
      <c r="O86" s="67"/>
      <c r="P86" s="67"/>
      <c r="Q86" s="67"/>
      <c r="R86" s="67"/>
      <c r="S86" s="67"/>
    </row>
    <row r="87" spans="1:19" s="77" customFormat="1" x14ac:dyDescent="0.25">
      <c r="A87" s="73"/>
      <c r="B87" s="74"/>
      <c r="C87" s="74"/>
      <c r="D87" s="91"/>
      <c r="E87" s="73"/>
      <c r="F87" s="75"/>
      <c r="G87" s="94"/>
      <c r="H87" s="67"/>
      <c r="I87" s="67"/>
      <c r="J87" s="67"/>
      <c r="K87" s="67"/>
      <c r="L87" s="67"/>
      <c r="M87" s="67"/>
      <c r="N87" s="67"/>
      <c r="O87" s="67"/>
      <c r="P87" s="67"/>
      <c r="Q87" s="67"/>
      <c r="R87" s="67"/>
      <c r="S87" s="67"/>
    </row>
    <row r="88" spans="1:19" s="77" customFormat="1" x14ac:dyDescent="0.25">
      <c r="A88" s="73"/>
      <c r="B88" s="74"/>
      <c r="C88" s="74"/>
      <c r="D88" s="91"/>
      <c r="E88" s="73"/>
      <c r="F88" s="75"/>
      <c r="G88" s="94"/>
      <c r="H88" s="67"/>
      <c r="I88" s="67"/>
      <c r="J88" s="67"/>
      <c r="K88" s="67"/>
      <c r="L88" s="67"/>
      <c r="M88" s="67"/>
      <c r="N88" s="67"/>
      <c r="O88" s="67"/>
      <c r="P88" s="67"/>
      <c r="Q88" s="67"/>
      <c r="R88" s="67"/>
      <c r="S88" s="67"/>
    </row>
    <row r="89" spans="1:19" s="77" customFormat="1" x14ac:dyDescent="0.25">
      <c r="A89" s="73"/>
      <c r="B89" s="74"/>
      <c r="C89" s="74"/>
      <c r="D89" s="91"/>
      <c r="E89" s="73"/>
      <c r="F89" s="75"/>
      <c r="G89" s="94"/>
      <c r="H89" s="67"/>
      <c r="I89" s="67"/>
      <c r="J89" s="67"/>
      <c r="K89" s="67"/>
      <c r="L89" s="67"/>
      <c r="M89" s="67"/>
      <c r="N89" s="67"/>
      <c r="O89" s="67"/>
      <c r="P89" s="67"/>
      <c r="Q89" s="67"/>
      <c r="R89" s="67"/>
      <c r="S89" s="67"/>
    </row>
    <row r="90" spans="1:19" s="77" customFormat="1" x14ac:dyDescent="0.25">
      <c r="A90" s="73"/>
      <c r="B90" s="74"/>
      <c r="C90" s="74"/>
      <c r="D90" s="91"/>
      <c r="E90" s="73"/>
      <c r="F90" s="75"/>
      <c r="G90" s="94"/>
      <c r="H90" s="67"/>
      <c r="I90" s="67"/>
      <c r="J90" s="67"/>
      <c r="K90" s="67"/>
      <c r="L90" s="67"/>
      <c r="M90" s="67"/>
      <c r="N90" s="67"/>
      <c r="O90" s="67"/>
      <c r="P90" s="67"/>
      <c r="Q90" s="67"/>
      <c r="R90" s="67"/>
      <c r="S90" s="67"/>
    </row>
    <row r="91" spans="1:19" s="77" customFormat="1" x14ac:dyDescent="0.25">
      <c r="A91" s="73"/>
      <c r="B91" s="74"/>
      <c r="C91" s="74"/>
      <c r="D91" s="73"/>
      <c r="E91" s="73"/>
      <c r="F91" s="75"/>
      <c r="G91" s="94"/>
      <c r="H91" s="67"/>
      <c r="I91" s="67"/>
      <c r="J91" s="67"/>
      <c r="K91" s="67"/>
      <c r="L91" s="67"/>
      <c r="M91" s="67"/>
      <c r="N91" s="67"/>
      <c r="O91" s="67"/>
      <c r="P91" s="67"/>
      <c r="Q91" s="67"/>
      <c r="R91" s="67"/>
      <c r="S91" s="67"/>
    </row>
    <row r="92" spans="1:19" s="77" customFormat="1" x14ac:dyDescent="0.25">
      <c r="A92" s="73"/>
      <c r="B92" s="74"/>
      <c r="C92" s="74"/>
      <c r="D92" s="73"/>
      <c r="E92" s="73"/>
      <c r="F92" s="75"/>
      <c r="G92" s="94"/>
      <c r="H92" s="67"/>
      <c r="I92" s="67"/>
      <c r="J92" s="67"/>
      <c r="K92" s="67"/>
      <c r="L92" s="67"/>
      <c r="M92" s="67"/>
      <c r="N92" s="67"/>
      <c r="O92" s="67"/>
      <c r="P92" s="67"/>
      <c r="Q92" s="67"/>
      <c r="R92" s="67"/>
      <c r="S92" s="67"/>
    </row>
    <row r="93" spans="1:19" s="77" customFormat="1" x14ac:dyDescent="0.25">
      <c r="A93" s="73"/>
      <c r="B93" s="74"/>
      <c r="C93" s="74"/>
      <c r="D93" s="73"/>
      <c r="E93" s="73"/>
      <c r="F93" s="75"/>
      <c r="G93" s="94"/>
      <c r="H93" s="67"/>
      <c r="I93" s="67"/>
      <c r="J93" s="67"/>
      <c r="K93" s="67"/>
      <c r="L93" s="67"/>
      <c r="M93" s="67"/>
      <c r="N93" s="67"/>
      <c r="O93" s="67"/>
      <c r="P93" s="67"/>
      <c r="Q93" s="67"/>
      <c r="R93" s="67"/>
      <c r="S93" s="67"/>
    </row>
    <row r="94" spans="1:19" s="77" customFormat="1" x14ac:dyDescent="0.25">
      <c r="A94" s="73"/>
      <c r="B94" s="74"/>
      <c r="C94" s="74"/>
      <c r="D94" s="73"/>
      <c r="E94" s="73"/>
      <c r="F94" s="75"/>
      <c r="G94" s="94"/>
      <c r="H94" s="67"/>
      <c r="I94" s="67"/>
      <c r="J94" s="67"/>
      <c r="K94" s="67"/>
      <c r="L94" s="67"/>
      <c r="M94" s="67"/>
      <c r="N94" s="67"/>
      <c r="O94" s="67"/>
      <c r="P94" s="67"/>
      <c r="Q94" s="67"/>
      <c r="R94" s="67"/>
      <c r="S94" s="67"/>
    </row>
    <row r="95" spans="1:19" s="77" customFormat="1" x14ac:dyDescent="0.25">
      <c r="A95" s="73"/>
      <c r="B95" s="74"/>
      <c r="C95" s="74"/>
      <c r="D95" s="91"/>
      <c r="E95" s="73"/>
      <c r="F95" s="75"/>
      <c r="G95" s="94"/>
      <c r="H95" s="67"/>
      <c r="I95" s="67"/>
      <c r="J95" s="67"/>
      <c r="K95" s="67"/>
      <c r="L95" s="67"/>
      <c r="M95" s="67"/>
      <c r="N95" s="67"/>
      <c r="O95" s="67"/>
      <c r="P95" s="67"/>
      <c r="Q95" s="67"/>
      <c r="R95" s="67"/>
      <c r="S95" s="67"/>
    </row>
    <row r="96" spans="1:19" s="77" customFormat="1" x14ac:dyDescent="0.25">
      <c r="A96" s="73"/>
      <c r="B96" s="74"/>
      <c r="C96" s="74"/>
      <c r="D96" s="91"/>
      <c r="E96" s="91"/>
      <c r="F96" s="75"/>
      <c r="G96" s="94"/>
      <c r="H96" s="67"/>
      <c r="I96" s="67"/>
      <c r="J96" s="67"/>
      <c r="K96" s="67"/>
      <c r="L96" s="67"/>
      <c r="M96" s="67"/>
      <c r="N96" s="67"/>
      <c r="O96" s="67"/>
      <c r="P96" s="67"/>
      <c r="Q96" s="67"/>
      <c r="R96" s="67"/>
      <c r="S96" s="67"/>
    </row>
    <row r="97" spans="1:19" s="77" customFormat="1" x14ac:dyDescent="0.25">
      <c r="A97" s="73"/>
      <c r="B97" s="74"/>
      <c r="C97" s="74"/>
      <c r="D97" s="91"/>
      <c r="E97" s="91"/>
      <c r="F97" s="75"/>
      <c r="G97" s="94"/>
      <c r="H97" s="67"/>
      <c r="I97" s="67"/>
      <c r="J97" s="67"/>
      <c r="K97" s="67"/>
      <c r="L97" s="67"/>
      <c r="M97" s="67"/>
      <c r="N97" s="67"/>
      <c r="O97" s="67"/>
      <c r="P97" s="67"/>
      <c r="Q97" s="67"/>
      <c r="R97" s="67"/>
      <c r="S97" s="67"/>
    </row>
    <row r="98" spans="1:19" s="77" customFormat="1" x14ac:dyDescent="0.25">
      <c r="A98" s="73"/>
      <c r="B98" s="74"/>
      <c r="C98" s="74"/>
      <c r="D98" s="91"/>
      <c r="E98" s="91"/>
      <c r="F98" s="75"/>
      <c r="G98" s="94"/>
      <c r="H98" s="67"/>
      <c r="I98" s="67"/>
      <c r="J98" s="67"/>
      <c r="K98" s="67"/>
      <c r="L98" s="67"/>
      <c r="M98" s="67"/>
      <c r="N98" s="67"/>
      <c r="O98" s="67"/>
      <c r="P98" s="67"/>
      <c r="Q98" s="67"/>
      <c r="R98" s="67"/>
      <c r="S98" s="67"/>
    </row>
    <row r="99" spans="1:19" s="77" customFormat="1" x14ac:dyDescent="0.25">
      <c r="A99" s="73"/>
      <c r="B99" s="74"/>
      <c r="C99" s="74"/>
      <c r="D99" s="91"/>
      <c r="E99" s="91"/>
      <c r="F99" s="75"/>
      <c r="G99" s="94"/>
      <c r="H99" s="67"/>
      <c r="I99" s="67"/>
      <c r="J99" s="67"/>
      <c r="K99" s="67"/>
      <c r="L99" s="67"/>
      <c r="M99" s="67"/>
      <c r="N99" s="67"/>
      <c r="O99" s="67"/>
      <c r="P99" s="67"/>
      <c r="Q99" s="67"/>
      <c r="R99" s="67"/>
      <c r="S99" s="67"/>
    </row>
    <row r="100" spans="1:19" s="77" customFormat="1" x14ac:dyDescent="0.25">
      <c r="A100" s="73"/>
      <c r="B100" s="74"/>
      <c r="C100" s="74"/>
      <c r="D100" s="73"/>
      <c r="E100" s="73"/>
      <c r="F100" s="75"/>
      <c r="G100" s="94"/>
      <c r="H100" s="67"/>
      <c r="I100" s="67"/>
      <c r="J100" s="67"/>
      <c r="K100" s="67"/>
      <c r="L100" s="67"/>
      <c r="M100" s="67"/>
      <c r="N100" s="67"/>
      <c r="O100" s="67"/>
      <c r="P100" s="67"/>
      <c r="Q100" s="67"/>
      <c r="R100" s="67"/>
      <c r="S100" s="67"/>
    </row>
    <row r="101" spans="1:19" s="77" customFormat="1" x14ac:dyDescent="0.25">
      <c r="A101" s="73"/>
      <c r="B101" s="74"/>
      <c r="C101" s="74"/>
      <c r="D101" s="73"/>
      <c r="E101" s="73"/>
      <c r="F101" s="75"/>
      <c r="G101" s="94"/>
      <c r="H101" s="67"/>
      <c r="I101" s="67"/>
      <c r="J101" s="67"/>
      <c r="K101" s="67"/>
      <c r="L101" s="67"/>
      <c r="M101" s="67"/>
      <c r="N101" s="67"/>
      <c r="O101" s="67"/>
      <c r="P101" s="67"/>
      <c r="Q101" s="67"/>
      <c r="R101" s="67"/>
      <c r="S101" s="67"/>
    </row>
    <row r="102" spans="1:19" s="77" customFormat="1" x14ac:dyDescent="0.25">
      <c r="A102" s="73"/>
      <c r="B102" s="74"/>
      <c r="C102" s="74"/>
      <c r="D102" s="73"/>
      <c r="E102" s="73"/>
      <c r="F102" s="75"/>
      <c r="G102" s="94"/>
      <c r="H102" s="67"/>
      <c r="I102" s="67"/>
      <c r="J102" s="67"/>
      <c r="K102" s="67"/>
      <c r="L102" s="67"/>
      <c r="M102" s="67"/>
      <c r="N102" s="67"/>
      <c r="O102" s="67"/>
      <c r="P102" s="67"/>
      <c r="Q102" s="67"/>
      <c r="R102" s="67"/>
      <c r="S102" s="67"/>
    </row>
    <row r="103" spans="1:19" s="77" customFormat="1" x14ac:dyDescent="0.25">
      <c r="A103" s="73"/>
      <c r="B103" s="74"/>
      <c r="C103" s="74"/>
      <c r="D103" s="73"/>
      <c r="E103" s="73"/>
      <c r="F103" s="75"/>
      <c r="G103" s="94"/>
      <c r="H103" s="67"/>
      <c r="I103" s="67"/>
      <c r="J103" s="67"/>
      <c r="K103" s="67"/>
      <c r="L103" s="67"/>
      <c r="M103" s="67"/>
      <c r="N103" s="67"/>
      <c r="O103" s="67"/>
      <c r="P103" s="67"/>
      <c r="Q103" s="67"/>
      <c r="R103" s="67"/>
      <c r="S103" s="67"/>
    </row>
    <row r="104" spans="1:19" s="77" customFormat="1" x14ac:dyDescent="0.25">
      <c r="A104" s="73"/>
      <c r="B104" s="74"/>
      <c r="C104" s="74"/>
      <c r="D104" s="91"/>
      <c r="E104" s="73"/>
      <c r="F104" s="75"/>
      <c r="G104" s="94"/>
      <c r="H104" s="67"/>
      <c r="I104" s="67"/>
      <c r="J104" s="67"/>
      <c r="K104" s="67"/>
      <c r="L104" s="67"/>
      <c r="M104" s="67"/>
      <c r="N104" s="67"/>
      <c r="O104" s="67"/>
      <c r="P104" s="67"/>
      <c r="Q104" s="67"/>
      <c r="R104" s="67"/>
      <c r="S104" s="67"/>
    </row>
    <row r="105" spans="1:19" s="77" customFormat="1" x14ac:dyDescent="0.25">
      <c r="A105" s="73"/>
      <c r="B105" s="74"/>
      <c r="C105" s="74"/>
      <c r="D105" s="73"/>
      <c r="E105" s="73"/>
      <c r="F105" s="75"/>
      <c r="G105" s="94"/>
      <c r="H105" s="67"/>
      <c r="I105" s="67"/>
      <c r="J105" s="67"/>
      <c r="K105" s="67"/>
      <c r="L105" s="67"/>
      <c r="M105" s="67"/>
      <c r="N105" s="67"/>
      <c r="O105" s="67"/>
      <c r="P105" s="67"/>
      <c r="Q105" s="67"/>
      <c r="R105" s="67"/>
      <c r="S105" s="67"/>
    </row>
    <row r="106" spans="1:19" s="77" customFormat="1" x14ac:dyDescent="0.25">
      <c r="A106" s="73"/>
      <c r="B106" s="74"/>
      <c r="C106" s="74"/>
      <c r="D106" s="73"/>
      <c r="E106" s="73"/>
      <c r="F106" s="75"/>
      <c r="G106" s="94"/>
      <c r="H106" s="67"/>
      <c r="I106" s="67"/>
      <c r="J106" s="67"/>
      <c r="K106" s="67"/>
      <c r="L106" s="67"/>
      <c r="M106" s="67"/>
      <c r="N106" s="67"/>
      <c r="O106" s="67"/>
      <c r="P106" s="67"/>
      <c r="Q106" s="67"/>
      <c r="R106" s="67"/>
      <c r="S106" s="67"/>
    </row>
    <row r="107" spans="1:19" s="77" customFormat="1" x14ac:dyDescent="0.25">
      <c r="A107" s="73"/>
      <c r="B107" s="74"/>
      <c r="C107" s="74"/>
      <c r="D107" s="91"/>
      <c r="E107" s="73"/>
      <c r="F107" s="75"/>
      <c r="G107" s="94"/>
      <c r="H107" s="67"/>
      <c r="I107" s="67"/>
      <c r="J107" s="67"/>
      <c r="K107" s="67"/>
      <c r="L107" s="67"/>
      <c r="M107" s="67"/>
      <c r="N107" s="67"/>
      <c r="O107" s="67"/>
      <c r="P107" s="67"/>
      <c r="Q107" s="67"/>
      <c r="R107" s="67"/>
      <c r="S107" s="67"/>
    </row>
    <row r="108" spans="1:19" s="77" customFormat="1" x14ac:dyDescent="0.25">
      <c r="A108" s="73"/>
      <c r="B108" s="74"/>
      <c r="C108" s="74"/>
      <c r="D108" s="73"/>
      <c r="E108" s="73"/>
      <c r="F108" s="75"/>
      <c r="G108" s="94"/>
      <c r="H108" s="67"/>
      <c r="I108" s="67"/>
      <c r="J108" s="67"/>
      <c r="K108" s="67"/>
      <c r="L108" s="67"/>
      <c r="M108" s="67"/>
      <c r="N108" s="67"/>
      <c r="O108" s="67"/>
      <c r="P108" s="67"/>
      <c r="Q108" s="67"/>
      <c r="R108" s="67"/>
      <c r="S108" s="67"/>
    </row>
    <row r="109" spans="1:19" s="77" customFormat="1" x14ac:dyDescent="0.25">
      <c r="A109" s="73"/>
      <c r="B109" s="74"/>
      <c r="C109" s="74"/>
      <c r="D109" s="73"/>
      <c r="E109" s="73"/>
      <c r="F109" s="75"/>
      <c r="G109" s="94"/>
      <c r="H109" s="67"/>
      <c r="I109" s="67"/>
      <c r="J109" s="67"/>
      <c r="K109" s="67"/>
      <c r="L109" s="67"/>
      <c r="M109" s="67"/>
      <c r="N109" s="67"/>
      <c r="O109" s="67"/>
      <c r="P109" s="67"/>
      <c r="Q109" s="67"/>
      <c r="R109" s="67"/>
      <c r="S109" s="67"/>
    </row>
    <row r="110" spans="1:19" s="77" customFormat="1" x14ac:dyDescent="0.25">
      <c r="A110" s="73"/>
      <c r="B110" s="74"/>
      <c r="C110" s="74"/>
      <c r="D110" s="73"/>
      <c r="E110" s="73"/>
      <c r="F110" s="75"/>
      <c r="G110" s="94"/>
      <c r="H110" s="67"/>
      <c r="I110" s="67"/>
      <c r="J110" s="67"/>
      <c r="K110" s="67"/>
      <c r="L110" s="67"/>
      <c r="M110" s="67"/>
      <c r="N110" s="67"/>
      <c r="O110" s="67"/>
      <c r="P110" s="67"/>
      <c r="Q110" s="67"/>
      <c r="R110" s="67"/>
      <c r="S110" s="67"/>
    </row>
    <row r="111" spans="1:19" s="77" customFormat="1" x14ac:dyDescent="0.25">
      <c r="A111" s="73"/>
      <c r="B111" s="74"/>
      <c r="C111" s="74"/>
      <c r="D111" s="73"/>
      <c r="E111" s="73"/>
      <c r="F111" s="75"/>
      <c r="G111" s="94"/>
      <c r="H111" s="67"/>
      <c r="I111" s="67"/>
      <c r="J111" s="67"/>
      <c r="K111" s="67"/>
      <c r="L111" s="67"/>
      <c r="M111" s="67"/>
      <c r="N111" s="67"/>
      <c r="O111" s="67"/>
      <c r="P111" s="67"/>
      <c r="Q111" s="67"/>
      <c r="R111" s="67"/>
      <c r="S111" s="67"/>
    </row>
    <row r="112" spans="1:19" s="77" customFormat="1" x14ac:dyDescent="0.25">
      <c r="A112" s="73"/>
      <c r="B112" s="74"/>
      <c r="C112" s="74"/>
      <c r="D112" s="73"/>
      <c r="E112" s="73"/>
      <c r="F112" s="75"/>
      <c r="G112" s="94"/>
      <c r="H112" s="67"/>
      <c r="I112" s="67"/>
      <c r="J112" s="67"/>
      <c r="K112" s="67"/>
      <c r="L112" s="67"/>
      <c r="M112" s="67"/>
      <c r="N112" s="67"/>
      <c r="O112" s="67"/>
      <c r="P112" s="67"/>
      <c r="Q112" s="67"/>
      <c r="R112" s="67"/>
      <c r="S112" s="67"/>
    </row>
    <row r="113" spans="1:19" s="77" customFormat="1" x14ac:dyDescent="0.25">
      <c r="A113" s="73"/>
      <c r="B113" s="74"/>
      <c r="C113" s="74"/>
      <c r="D113" s="73"/>
      <c r="E113" s="73"/>
      <c r="F113" s="75"/>
      <c r="G113" s="94"/>
      <c r="H113" s="67"/>
      <c r="I113" s="67"/>
      <c r="J113" s="67"/>
      <c r="K113" s="67"/>
      <c r="L113" s="67"/>
      <c r="M113" s="67"/>
      <c r="N113" s="67"/>
      <c r="O113" s="67"/>
      <c r="P113" s="67"/>
      <c r="Q113" s="67"/>
      <c r="R113" s="67"/>
      <c r="S113" s="67"/>
    </row>
    <row r="114" spans="1:19" s="77" customFormat="1" x14ac:dyDescent="0.25">
      <c r="A114" s="73"/>
      <c r="B114" s="74"/>
      <c r="C114" s="74"/>
      <c r="D114" s="73"/>
      <c r="E114" s="73"/>
      <c r="F114" s="75"/>
      <c r="G114" s="94"/>
      <c r="H114" s="67"/>
      <c r="I114" s="67"/>
      <c r="J114" s="67"/>
      <c r="K114" s="67"/>
      <c r="L114" s="67"/>
      <c r="M114" s="67"/>
      <c r="N114" s="67"/>
      <c r="O114" s="67"/>
      <c r="P114" s="67"/>
      <c r="Q114" s="67"/>
      <c r="R114" s="67"/>
      <c r="S114" s="67"/>
    </row>
    <row r="115" spans="1:19" s="77" customFormat="1" x14ac:dyDescent="0.25">
      <c r="A115" s="73"/>
      <c r="B115" s="74"/>
      <c r="C115" s="74"/>
      <c r="D115" s="73"/>
      <c r="E115" s="73"/>
      <c r="F115" s="75"/>
      <c r="G115" s="94"/>
      <c r="H115" s="67"/>
      <c r="I115" s="67"/>
      <c r="J115" s="67"/>
      <c r="K115" s="67"/>
      <c r="L115" s="67"/>
      <c r="M115" s="67"/>
      <c r="N115" s="67"/>
      <c r="O115" s="67"/>
      <c r="P115" s="67"/>
      <c r="Q115" s="67"/>
      <c r="R115" s="67"/>
      <c r="S115" s="67"/>
    </row>
    <row r="116" spans="1:19" s="77" customFormat="1" x14ac:dyDescent="0.25">
      <c r="A116" s="73"/>
      <c r="B116" s="74"/>
      <c r="C116" s="74"/>
      <c r="D116" s="73"/>
      <c r="E116" s="73"/>
      <c r="F116" s="75"/>
      <c r="G116" s="94"/>
      <c r="H116" s="67"/>
      <c r="I116" s="67"/>
      <c r="J116" s="67"/>
      <c r="K116" s="67"/>
      <c r="L116" s="67"/>
      <c r="M116" s="67"/>
      <c r="N116" s="67"/>
      <c r="O116" s="67"/>
      <c r="P116" s="67"/>
      <c r="Q116" s="67"/>
      <c r="R116" s="67"/>
      <c r="S116" s="67"/>
    </row>
    <row r="117" spans="1:19" s="77" customFormat="1" x14ac:dyDescent="0.25">
      <c r="A117" s="73"/>
      <c r="B117" s="74"/>
      <c r="C117" s="74"/>
      <c r="D117" s="73"/>
      <c r="E117" s="73"/>
      <c r="F117" s="75"/>
      <c r="G117" s="94"/>
      <c r="H117" s="67"/>
      <c r="I117" s="67"/>
      <c r="J117" s="67"/>
      <c r="K117" s="67"/>
      <c r="L117" s="67"/>
      <c r="M117" s="67"/>
      <c r="N117" s="67"/>
      <c r="O117" s="67"/>
      <c r="P117" s="67"/>
      <c r="Q117" s="67"/>
      <c r="R117" s="67"/>
      <c r="S117" s="67"/>
    </row>
    <row r="118" spans="1:19" s="77" customFormat="1" x14ac:dyDescent="0.25">
      <c r="A118" s="73"/>
      <c r="B118" s="74"/>
      <c r="C118" s="74"/>
      <c r="D118" s="73"/>
      <c r="E118" s="73"/>
      <c r="F118" s="75"/>
      <c r="G118" s="76"/>
      <c r="H118" s="67"/>
      <c r="I118" s="67"/>
      <c r="J118" s="67"/>
      <c r="K118" s="67"/>
      <c r="L118" s="67"/>
      <c r="M118" s="67"/>
      <c r="N118" s="67"/>
      <c r="O118" s="67"/>
      <c r="P118" s="67"/>
      <c r="Q118" s="67"/>
      <c r="R118" s="67"/>
      <c r="S118" s="67"/>
    </row>
    <row r="119" spans="1:19" s="77" customFormat="1" x14ac:dyDescent="0.25">
      <c r="A119" s="73"/>
      <c r="B119" s="74"/>
      <c r="C119" s="74"/>
      <c r="D119" s="73"/>
      <c r="E119" s="73"/>
      <c r="F119" s="75"/>
      <c r="G119" s="76"/>
      <c r="H119" s="67"/>
      <c r="I119" s="67"/>
      <c r="J119" s="67"/>
      <c r="K119" s="67"/>
      <c r="L119" s="67"/>
      <c r="M119" s="67"/>
      <c r="N119" s="67"/>
      <c r="O119" s="67"/>
      <c r="P119" s="67"/>
      <c r="Q119" s="67"/>
      <c r="R119" s="67"/>
      <c r="S119" s="67"/>
    </row>
    <row r="120" spans="1:19" s="77" customFormat="1" x14ac:dyDescent="0.25">
      <c r="A120" s="73"/>
      <c r="B120" s="74"/>
      <c r="C120" s="74"/>
      <c r="D120" s="73"/>
      <c r="E120" s="73"/>
      <c r="F120" s="75"/>
      <c r="G120" s="76"/>
      <c r="H120" s="67"/>
      <c r="I120" s="67"/>
      <c r="J120" s="67"/>
      <c r="K120" s="67"/>
      <c r="L120" s="67"/>
      <c r="M120" s="67"/>
      <c r="N120" s="67"/>
      <c r="O120" s="67"/>
      <c r="P120" s="67"/>
      <c r="Q120" s="67"/>
      <c r="R120" s="67"/>
      <c r="S120" s="67"/>
    </row>
    <row r="121" spans="1:19" s="77" customFormat="1" x14ac:dyDescent="0.25">
      <c r="A121" s="73"/>
      <c r="B121" s="74"/>
      <c r="C121" s="74"/>
      <c r="D121" s="73"/>
      <c r="E121" s="73"/>
      <c r="F121" s="75"/>
      <c r="G121" s="76"/>
      <c r="H121" s="67"/>
      <c r="I121" s="67"/>
      <c r="J121" s="67"/>
      <c r="K121" s="67"/>
      <c r="L121" s="67"/>
      <c r="M121" s="67"/>
      <c r="N121" s="67"/>
      <c r="O121" s="67"/>
      <c r="P121" s="67"/>
      <c r="Q121" s="67"/>
      <c r="R121" s="67"/>
      <c r="S121" s="67"/>
    </row>
    <row r="122" spans="1:19" s="77" customFormat="1" x14ac:dyDescent="0.25">
      <c r="A122" s="73"/>
      <c r="B122" s="74"/>
      <c r="C122" s="74"/>
      <c r="D122" s="73"/>
      <c r="E122" s="73"/>
      <c r="F122" s="75"/>
      <c r="G122" s="76"/>
      <c r="H122" s="67"/>
      <c r="I122" s="67"/>
      <c r="J122" s="67"/>
      <c r="K122" s="67"/>
      <c r="L122" s="67"/>
      <c r="M122" s="67"/>
      <c r="N122" s="67"/>
      <c r="O122" s="67"/>
      <c r="P122" s="67"/>
      <c r="Q122" s="67"/>
      <c r="R122" s="67"/>
      <c r="S122" s="67"/>
    </row>
    <row r="123" spans="1:19" s="77" customFormat="1" x14ac:dyDescent="0.25">
      <c r="A123" s="73"/>
      <c r="B123" s="74"/>
      <c r="C123" s="74"/>
      <c r="D123" s="73"/>
      <c r="E123" s="73"/>
      <c r="F123" s="75"/>
      <c r="G123" s="94"/>
      <c r="H123" s="67"/>
      <c r="I123" s="67"/>
      <c r="J123" s="67"/>
      <c r="K123" s="67"/>
      <c r="L123" s="67"/>
      <c r="M123" s="67"/>
      <c r="N123" s="67"/>
      <c r="O123" s="67"/>
      <c r="P123" s="67"/>
      <c r="Q123" s="67"/>
      <c r="R123" s="67"/>
      <c r="S123" s="67"/>
    </row>
    <row r="124" spans="1:19" s="77" customFormat="1" x14ac:dyDescent="0.25">
      <c r="A124" s="73"/>
      <c r="B124" s="74"/>
      <c r="C124" s="74"/>
      <c r="D124" s="73"/>
      <c r="E124" s="73"/>
      <c r="F124" s="75"/>
      <c r="G124" s="94"/>
      <c r="H124" s="67"/>
      <c r="I124" s="67"/>
      <c r="J124" s="67"/>
      <c r="K124" s="67"/>
      <c r="L124" s="67"/>
      <c r="M124" s="67"/>
      <c r="N124" s="67"/>
      <c r="O124" s="67"/>
      <c r="P124" s="67"/>
      <c r="Q124" s="67"/>
      <c r="R124" s="67"/>
      <c r="S124" s="67"/>
    </row>
    <row r="125" spans="1:19" s="77" customFormat="1" x14ac:dyDescent="0.25">
      <c r="A125" s="73"/>
      <c r="B125" s="74"/>
      <c r="C125" s="74"/>
      <c r="D125" s="73"/>
      <c r="E125" s="73"/>
      <c r="F125" s="75"/>
      <c r="G125" s="94"/>
      <c r="H125" s="67"/>
      <c r="I125" s="67"/>
      <c r="J125" s="67"/>
      <c r="K125" s="67"/>
      <c r="L125" s="67"/>
      <c r="M125" s="67"/>
      <c r="N125" s="67"/>
      <c r="O125" s="67"/>
      <c r="P125" s="67"/>
      <c r="Q125" s="67"/>
      <c r="R125" s="67"/>
      <c r="S125" s="67"/>
    </row>
    <row r="126" spans="1:19" s="77" customFormat="1" x14ac:dyDescent="0.25">
      <c r="A126" s="73"/>
      <c r="B126" s="74"/>
      <c r="C126" s="74"/>
      <c r="D126" s="73"/>
      <c r="E126" s="73"/>
      <c r="F126" s="75"/>
      <c r="G126" s="94"/>
      <c r="H126" s="67"/>
      <c r="I126" s="67"/>
      <c r="J126" s="67"/>
      <c r="K126" s="67"/>
      <c r="L126" s="67"/>
      <c r="M126" s="67"/>
      <c r="N126" s="67"/>
      <c r="O126" s="67"/>
      <c r="P126" s="67"/>
      <c r="Q126" s="67"/>
      <c r="R126" s="67"/>
      <c r="S126" s="67"/>
    </row>
    <row r="127" spans="1:19" s="77" customFormat="1" x14ac:dyDescent="0.25">
      <c r="A127" s="73"/>
      <c r="B127" s="74"/>
      <c r="C127" s="74"/>
      <c r="D127" s="73"/>
      <c r="E127" s="73"/>
      <c r="F127" s="75"/>
      <c r="G127" s="94"/>
      <c r="H127" s="67"/>
      <c r="I127" s="67"/>
      <c r="J127" s="67"/>
      <c r="K127" s="67"/>
      <c r="L127" s="67"/>
      <c r="M127" s="67"/>
      <c r="N127" s="67"/>
      <c r="O127" s="67"/>
      <c r="P127" s="67"/>
      <c r="Q127" s="67"/>
      <c r="R127" s="67"/>
      <c r="S127" s="67"/>
    </row>
    <row r="128" spans="1:19" s="77" customFormat="1" x14ac:dyDescent="0.25">
      <c r="A128" s="73"/>
      <c r="B128" s="74"/>
      <c r="C128" s="74"/>
      <c r="D128" s="73"/>
      <c r="E128" s="73"/>
      <c r="F128" s="75"/>
      <c r="G128" s="94"/>
      <c r="H128" s="67"/>
      <c r="I128" s="67"/>
      <c r="J128" s="67"/>
      <c r="K128" s="67"/>
      <c r="L128" s="67"/>
      <c r="M128" s="67"/>
      <c r="N128" s="67"/>
      <c r="O128" s="67"/>
      <c r="P128" s="67"/>
      <c r="Q128" s="67"/>
      <c r="R128" s="67"/>
      <c r="S128" s="67"/>
    </row>
    <row r="129" spans="1:19" s="77" customFormat="1" x14ac:dyDescent="0.25">
      <c r="A129" s="73"/>
      <c r="B129" s="74"/>
      <c r="C129" s="74"/>
      <c r="D129" s="73"/>
      <c r="E129" s="73"/>
      <c r="F129" s="75"/>
      <c r="G129" s="94"/>
      <c r="H129" s="67"/>
      <c r="I129" s="67"/>
      <c r="J129" s="67"/>
      <c r="K129" s="67"/>
      <c r="L129" s="67"/>
      <c r="M129" s="67"/>
      <c r="N129" s="67"/>
      <c r="O129" s="67"/>
      <c r="P129" s="67"/>
      <c r="Q129" s="67"/>
      <c r="R129" s="67"/>
      <c r="S129" s="67"/>
    </row>
    <row r="130" spans="1:19" s="77" customFormat="1" x14ac:dyDescent="0.25">
      <c r="A130" s="73"/>
      <c r="B130" s="74"/>
      <c r="C130" s="74"/>
      <c r="D130" s="73"/>
      <c r="E130" s="73"/>
      <c r="F130" s="75"/>
      <c r="G130" s="76"/>
      <c r="H130" s="67"/>
      <c r="I130" s="67"/>
      <c r="J130" s="67"/>
      <c r="K130" s="67"/>
      <c r="L130" s="67"/>
      <c r="M130" s="67"/>
      <c r="N130" s="67"/>
      <c r="O130" s="67"/>
      <c r="P130" s="67"/>
      <c r="Q130" s="67"/>
      <c r="R130" s="67"/>
      <c r="S130" s="67"/>
    </row>
    <row r="131" spans="1:19" s="77" customFormat="1" x14ac:dyDescent="0.25">
      <c r="A131" s="73"/>
      <c r="B131" s="74"/>
      <c r="C131" s="74"/>
      <c r="D131" s="73"/>
      <c r="E131" s="73"/>
      <c r="F131" s="75"/>
      <c r="G131" s="94"/>
      <c r="H131" s="67"/>
      <c r="I131" s="67"/>
      <c r="J131" s="67"/>
      <c r="K131" s="67"/>
      <c r="L131" s="67"/>
      <c r="M131" s="67"/>
      <c r="N131" s="67"/>
      <c r="O131" s="67"/>
      <c r="P131" s="67"/>
      <c r="Q131" s="67"/>
      <c r="R131" s="67"/>
      <c r="S131" s="67"/>
    </row>
    <row r="132" spans="1:19" s="77" customFormat="1" x14ac:dyDescent="0.25">
      <c r="A132" s="73"/>
      <c r="B132" s="74"/>
      <c r="C132" s="74"/>
      <c r="D132" s="73"/>
      <c r="E132" s="73"/>
      <c r="F132" s="75"/>
      <c r="G132" s="94"/>
      <c r="H132" s="67"/>
      <c r="I132" s="67"/>
      <c r="J132" s="67"/>
      <c r="K132" s="67"/>
      <c r="L132" s="67"/>
      <c r="M132" s="67"/>
      <c r="N132" s="67"/>
      <c r="O132" s="67"/>
      <c r="P132" s="67"/>
      <c r="Q132" s="67"/>
      <c r="R132" s="67"/>
      <c r="S132" s="67"/>
    </row>
    <row r="133" spans="1:19" s="77" customFormat="1" x14ac:dyDescent="0.25">
      <c r="A133" s="73"/>
      <c r="B133" s="74"/>
      <c r="C133" s="74"/>
      <c r="D133" s="73"/>
      <c r="E133" s="73"/>
      <c r="F133" s="75"/>
      <c r="G133" s="76"/>
      <c r="H133" s="67"/>
      <c r="I133" s="67"/>
      <c r="J133" s="67"/>
      <c r="K133" s="67"/>
      <c r="L133" s="67"/>
      <c r="M133" s="67"/>
      <c r="N133" s="67"/>
      <c r="O133" s="67"/>
      <c r="P133" s="67"/>
      <c r="Q133" s="67"/>
      <c r="R133" s="67"/>
      <c r="S133" s="67"/>
    </row>
    <row r="134" spans="1:19" s="77" customFormat="1" x14ac:dyDescent="0.25">
      <c r="A134" s="73"/>
      <c r="B134" s="74"/>
      <c r="C134" s="74"/>
      <c r="D134" s="73"/>
      <c r="E134" s="73"/>
      <c r="F134" s="75"/>
      <c r="G134" s="76"/>
      <c r="H134" s="67"/>
      <c r="I134" s="67"/>
      <c r="J134" s="67"/>
      <c r="K134" s="67"/>
      <c r="L134" s="67"/>
      <c r="M134" s="67"/>
      <c r="N134" s="67"/>
      <c r="O134" s="67"/>
      <c r="P134" s="67"/>
      <c r="Q134" s="67"/>
      <c r="R134" s="67"/>
      <c r="S134" s="67"/>
    </row>
    <row r="135" spans="1:19" s="77" customFormat="1" x14ac:dyDescent="0.25">
      <c r="A135" s="73"/>
      <c r="B135" s="74"/>
      <c r="C135" s="74"/>
      <c r="D135" s="73"/>
      <c r="E135" s="73"/>
      <c r="F135" s="75"/>
      <c r="G135" s="76"/>
      <c r="H135" s="67"/>
      <c r="I135" s="67"/>
      <c r="J135" s="67"/>
      <c r="K135" s="67"/>
      <c r="L135" s="67"/>
      <c r="M135" s="67"/>
      <c r="N135" s="67"/>
      <c r="O135" s="67"/>
      <c r="P135" s="67"/>
      <c r="Q135" s="67"/>
      <c r="R135" s="67"/>
      <c r="S135" s="67"/>
    </row>
    <row r="136" spans="1:19" s="77" customFormat="1" x14ac:dyDescent="0.25">
      <c r="A136" s="73"/>
      <c r="B136" s="74"/>
      <c r="C136" s="74"/>
      <c r="D136" s="73"/>
      <c r="E136" s="73"/>
      <c r="F136" s="75"/>
      <c r="G136" s="76"/>
      <c r="H136" s="67"/>
      <c r="I136" s="67"/>
      <c r="J136" s="67"/>
      <c r="K136" s="67"/>
      <c r="L136" s="67"/>
      <c r="M136" s="67"/>
      <c r="N136" s="67"/>
      <c r="O136" s="67"/>
      <c r="P136" s="67"/>
      <c r="Q136" s="67"/>
      <c r="R136" s="67"/>
      <c r="S136" s="67"/>
    </row>
    <row r="137" spans="1:19" s="77" customFormat="1" x14ac:dyDescent="0.25">
      <c r="A137" s="73"/>
      <c r="B137" s="74"/>
      <c r="C137" s="74"/>
      <c r="D137" s="73"/>
      <c r="E137" s="73"/>
      <c r="F137" s="75"/>
      <c r="G137" s="76"/>
      <c r="H137" s="67"/>
      <c r="I137" s="67"/>
      <c r="J137" s="67"/>
      <c r="K137" s="67"/>
      <c r="L137" s="67"/>
      <c r="M137" s="67"/>
      <c r="N137" s="67"/>
      <c r="O137" s="67"/>
      <c r="P137" s="67"/>
      <c r="Q137" s="67"/>
      <c r="R137" s="67"/>
      <c r="S137" s="67"/>
    </row>
    <row r="138" spans="1:19" s="77" customFormat="1" x14ac:dyDescent="0.25">
      <c r="A138" s="73"/>
      <c r="B138" s="74"/>
      <c r="C138" s="74"/>
      <c r="D138" s="73"/>
      <c r="E138" s="73"/>
      <c r="F138" s="75"/>
      <c r="G138" s="76"/>
      <c r="H138" s="67"/>
      <c r="I138" s="67"/>
      <c r="J138" s="67"/>
      <c r="K138" s="67"/>
      <c r="L138" s="67"/>
      <c r="M138" s="67"/>
      <c r="N138" s="67"/>
      <c r="O138" s="67"/>
      <c r="P138" s="67"/>
      <c r="Q138" s="67"/>
      <c r="R138" s="67"/>
      <c r="S138" s="67"/>
    </row>
    <row r="139" spans="1:19" s="77" customFormat="1" x14ac:dyDescent="0.25">
      <c r="A139" s="73"/>
      <c r="B139" s="74"/>
      <c r="C139" s="74"/>
      <c r="D139" s="73"/>
      <c r="E139" s="73"/>
      <c r="F139" s="75"/>
      <c r="G139" s="76"/>
      <c r="H139" s="67"/>
      <c r="I139" s="67"/>
      <c r="J139" s="67"/>
      <c r="K139" s="67"/>
      <c r="L139" s="67"/>
      <c r="M139" s="67"/>
      <c r="N139" s="67"/>
      <c r="O139" s="67"/>
      <c r="P139" s="67"/>
      <c r="Q139" s="67"/>
      <c r="R139" s="67"/>
      <c r="S139" s="67"/>
    </row>
    <row r="140" spans="1:19" s="77" customFormat="1" x14ac:dyDescent="0.25">
      <c r="A140" s="73"/>
      <c r="B140" s="74"/>
      <c r="C140" s="74"/>
      <c r="D140" s="73"/>
      <c r="E140" s="73"/>
      <c r="F140" s="75"/>
      <c r="G140" s="94"/>
      <c r="H140" s="67"/>
      <c r="I140" s="67"/>
      <c r="J140" s="67"/>
      <c r="K140" s="67"/>
      <c r="L140" s="67"/>
      <c r="M140" s="67"/>
      <c r="N140" s="67"/>
      <c r="O140" s="67"/>
      <c r="P140" s="67"/>
      <c r="Q140" s="67"/>
      <c r="R140" s="67"/>
      <c r="S140" s="67"/>
    </row>
    <row r="141" spans="1:19" s="77" customFormat="1" x14ac:dyDescent="0.25">
      <c r="A141" s="73"/>
      <c r="B141" s="74"/>
      <c r="C141" s="74"/>
      <c r="D141" s="73"/>
      <c r="E141" s="73"/>
      <c r="F141" s="75"/>
      <c r="G141" s="94"/>
      <c r="H141" s="67"/>
      <c r="I141" s="67"/>
      <c r="J141" s="67"/>
      <c r="K141" s="67"/>
      <c r="L141" s="67"/>
      <c r="M141" s="67"/>
      <c r="N141" s="67"/>
      <c r="O141" s="67"/>
      <c r="P141" s="67"/>
      <c r="Q141" s="67"/>
      <c r="R141" s="67"/>
      <c r="S141" s="67"/>
    </row>
    <row r="142" spans="1:19" s="77" customFormat="1" x14ac:dyDescent="0.25">
      <c r="A142" s="73"/>
      <c r="B142" s="74"/>
      <c r="C142" s="74"/>
      <c r="D142" s="73"/>
      <c r="E142" s="73"/>
      <c r="F142" s="75"/>
      <c r="G142" s="94"/>
      <c r="H142" s="67"/>
      <c r="I142" s="67"/>
      <c r="J142" s="67"/>
      <c r="K142" s="67"/>
      <c r="L142" s="67"/>
      <c r="M142" s="67"/>
      <c r="N142" s="67"/>
      <c r="O142" s="67"/>
      <c r="P142" s="67"/>
      <c r="Q142" s="67"/>
      <c r="R142" s="67"/>
      <c r="S142" s="67"/>
    </row>
    <row r="143" spans="1:19" s="77" customFormat="1" x14ac:dyDescent="0.25">
      <c r="A143" s="73"/>
      <c r="B143" s="74"/>
      <c r="C143" s="74"/>
      <c r="D143" s="73"/>
      <c r="E143" s="73"/>
      <c r="F143" s="75"/>
      <c r="G143" s="94"/>
      <c r="H143" s="67"/>
      <c r="I143" s="67"/>
      <c r="J143" s="67"/>
      <c r="K143" s="67"/>
      <c r="L143" s="67"/>
      <c r="M143" s="67"/>
      <c r="N143" s="67"/>
      <c r="O143" s="67"/>
      <c r="P143" s="67"/>
      <c r="Q143" s="67"/>
      <c r="R143" s="67"/>
      <c r="S143" s="67"/>
    </row>
    <row r="144" spans="1:19" s="77" customFormat="1" x14ac:dyDescent="0.25">
      <c r="A144" s="73"/>
      <c r="B144" s="74"/>
      <c r="C144" s="74"/>
      <c r="D144" s="73"/>
      <c r="E144" s="73"/>
      <c r="F144" s="75"/>
      <c r="G144" s="94"/>
      <c r="H144" s="67"/>
      <c r="I144" s="67"/>
      <c r="J144" s="67"/>
      <c r="K144" s="67"/>
      <c r="L144" s="67"/>
      <c r="M144" s="67"/>
      <c r="N144" s="67"/>
      <c r="O144" s="67"/>
      <c r="P144" s="67"/>
      <c r="Q144" s="67"/>
      <c r="R144" s="67"/>
      <c r="S144" s="67"/>
    </row>
    <row r="145" spans="1:19" s="77" customFormat="1" x14ac:dyDescent="0.25">
      <c r="A145" s="73"/>
      <c r="B145" s="74"/>
      <c r="C145" s="74"/>
      <c r="D145" s="73"/>
      <c r="E145" s="73"/>
      <c r="F145" s="75"/>
      <c r="G145" s="94"/>
      <c r="H145" s="67"/>
      <c r="I145" s="67"/>
      <c r="J145" s="67"/>
      <c r="K145" s="67"/>
      <c r="L145" s="67"/>
      <c r="M145" s="67"/>
      <c r="N145" s="67"/>
      <c r="O145" s="67"/>
      <c r="P145" s="67"/>
      <c r="Q145" s="67"/>
      <c r="R145" s="67"/>
      <c r="S145" s="67"/>
    </row>
    <row r="146" spans="1:19" s="77" customFormat="1" x14ac:dyDescent="0.25">
      <c r="A146" s="73"/>
      <c r="B146" s="74"/>
      <c r="C146" s="74"/>
      <c r="D146" s="73"/>
      <c r="E146" s="73"/>
      <c r="F146" s="75"/>
      <c r="G146" s="94"/>
      <c r="H146" s="67"/>
      <c r="I146" s="67"/>
      <c r="J146" s="67"/>
      <c r="K146" s="67"/>
      <c r="L146" s="67"/>
      <c r="M146" s="67"/>
      <c r="N146" s="67"/>
      <c r="O146" s="67"/>
      <c r="P146" s="67"/>
      <c r="Q146" s="67"/>
      <c r="R146" s="67"/>
      <c r="S146" s="67"/>
    </row>
    <row r="147" spans="1:19" s="77" customFormat="1" x14ac:dyDescent="0.25">
      <c r="A147" s="73"/>
      <c r="B147" s="74"/>
      <c r="C147" s="74"/>
      <c r="D147" s="73"/>
      <c r="E147" s="73"/>
      <c r="F147" s="75"/>
      <c r="G147" s="94"/>
      <c r="H147" s="67"/>
      <c r="I147" s="67"/>
      <c r="J147" s="67"/>
      <c r="K147" s="67"/>
      <c r="L147" s="67"/>
      <c r="M147" s="67"/>
      <c r="N147" s="67"/>
      <c r="O147" s="67"/>
      <c r="P147" s="67"/>
      <c r="Q147" s="67"/>
      <c r="R147" s="67"/>
      <c r="S147" s="67"/>
    </row>
    <row r="148" spans="1:19" s="77" customFormat="1" x14ac:dyDescent="0.25">
      <c r="A148" s="73"/>
      <c r="B148" s="74"/>
      <c r="C148" s="74"/>
      <c r="D148" s="73"/>
      <c r="E148" s="73"/>
      <c r="F148" s="75"/>
      <c r="G148" s="94"/>
      <c r="H148" s="67"/>
      <c r="I148" s="67"/>
      <c r="J148" s="67"/>
      <c r="K148" s="67"/>
      <c r="L148" s="67"/>
      <c r="M148" s="67"/>
      <c r="N148" s="67"/>
      <c r="O148" s="67"/>
      <c r="P148" s="67"/>
      <c r="Q148" s="67"/>
      <c r="R148" s="67"/>
      <c r="S148" s="67"/>
    </row>
    <row r="149" spans="1:19" s="77" customFormat="1" x14ac:dyDescent="0.25">
      <c r="A149" s="73"/>
      <c r="B149" s="74"/>
      <c r="C149" s="74"/>
      <c r="D149" s="73"/>
      <c r="E149" s="73"/>
      <c r="F149" s="75"/>
      <c r="G149" s="94"/>
      <c r="H149" s="67"/>
      <c r="I149" s="67"/>
      <c r="J149" s="67"/>
      <c r="K149" s="67"/>
      <c r="L149" s="67"/>
      <c r="M149" s="67"/>
      <c r="N149" s="67"/>
      <c r="O149" s="67"/>
      <c r="P149" s="67"/>
      <c r="Q149" s="67"/>
      <c r="R149" s="67"/>
      <c r="S149" s="67"/>
    </row>
    <row r="150" spans="1:19" s="77" customFormat="1" x14ac:dyDescent="0.25">
      <c r="A150" s="73"/>
      <c r="B150" s="74"/>
      <c r="C150" s="74"/>
      <c r="D150" s="87"/>
      <c r="E150" s="73"/>
      <c r="F150" s="75"/>
      <c r="G150" s="96"/>
      <c r="H150" s="67"/>
      <c r="I150" s="67"/>
      <c r="J150" s="67"/>
      <c r="K150" s="67"/>
      <c r="L150" s="67"/>
      <c r="M150" s="67"/>
      <c r="N150" s="67"/>
      <c r="O150" s="67"/>
      <c r="P150" s="67"/>
      <c r="Q150" s="67"/>
      <c r="R150" s="67"/>
      <c r="S150" s="67"/>
    </row>
    <row r="151" spans="1:19" s="77" customFormat="1" x14ac:dyDescent="0.25">
      <c r="A151" s="73"/>
      <c r="B151" s="74"/>
      <c r="C151" s="74"/>
      <c r="D151" s="87"/>
      <c r="E151" s="73"/>
      <c r="F151" s="75"/>
      <c r="G151" s="96"/>
      <c r="H151" s="67"/>
      <c r="I151" s="67"/>
      <c r="J151" s="67"/>
      <c r="K151" s="67"/>
      <c r="L151" s="67"/>
      <c r="M151" s="67"/>
      <c r="N151" s="67"/>
      <c r="O151" s="67"/>
      <c r="P151" s="67"/>
      <c r="Q151" s="67"/>
      <c r="R151" s="67"/>
      <c r="S151" s="67"/>
    </row>
    <row r="152" spans="1:19" s="77" customFormat="1" x14ac:dyDescent="0.25">
      <c r="A152" s="73"/>
      <c r="B152" s="74"/>
      <c r="C152" s="74"/>
      <c r="D152" s="87"/>
      <c r="E152" s="73"/>
      <c r="F152" s="75"/>
      <c r="G152" s="96"/>
      <c r="H152" s="67"/>
      <c r="I152" s="67"/>
      <c r="J152" s="67"/>
      <c r="K152" s="67"/>
      <c r="L152" s="67"/>
      <c r="M152" s="67"/>
      <c r="N152" s="67"/>
      <c r="O152" s="67"/>
      <c r="P152" s="67"/>
      <c r="Q152" s="67"/>
      <c r="R152" s="67"/>
      <c r="S152" s="67"/>
    </row>
    <row r="153" spans="1:19" s="77" customFormat="1" x14ac:dyDescent="0.25">
      <c r="A153" s="73"/>
      <c r="B153" s="74"/>
      <c r="C153" s="74"/>
      <c r="D153" s="87"/>
      <c r="E153" s="73"/>
      <c r="F153" s="75"/>
      <c r="G153" s="96"/>
      <c r="H153" s="67"/>
      <c r="I153" s="67"/>
      <c r="J153" s="67"/>
      <c r="K153" s="67"/>
      <c r="L153" s="67"/>
      <c r="M153" s="67"/>
      <c r="N153" s="67"/>
      <c r="O153" s="67"/>
      <c r="P153" s="67"/>
      <c r="Q153" s="67"/>
      <c r="R153" s="67"/>
      <c r="S153" s="67"/>
    </row>
    <row r="154" spans="1:19" s="77" customFormat="1" x14ac:dyDescent="0.25">
      <c r="A154" s="73"/>
      <c r="B154" s="74"/>
      <c r="C154" s="74"/>
      <c r="D154" s="87"/>
      <c r="E154" s="87"/>
      <c r="F154" s="88"/>
      <c r="G154" s="96"/>
      <c r="H154" s="67"/>
      <c r="I154" s="67"/>
      <c r="J154" s="67"/>
      <c r="K154" s="67"/>
      <c r="L154" s="67"/>
      <c r="M154" s="67"/>
      <c r="N154" s="67"/>
      <c r="O154" s="67"/>
      <c r="P154" s="67"/>
      <c r="Q154" s="67"/>
      <c r="R154" s="67"/>
      <c r="S154" s="67"/>
    </row>
    <row r="155" spans="1:19" s="77" customFormat="1" x14ac:dyDescent="0.25">
      <c r="A155" s="73"/>
      <c r="B155" s="90"/>
      <c r="C155" s="90"/>
      <c r="D155" s="87"/>
      <c r="E155" s="87"/>
      <c r="F155" s="88"/>
      <c r="G155" s="96"/>
      <c r="H155" s="67"/>
      <c r="I155" s="67"/>
      <c r="J155" s="67"/>
      <c r="K155" s="67"/>
      <c r="L155" s="67"/>
      <c r="M155" s="67"/>
      <c r="N155" s="67"/>
      <c r="O155" s="67"/>
      <c r="P155" s="67"/>
      <c r="Q155" s="67"/>
      <c r="R155" s="67"/>
      <c r="S155" s="67"/>
    </row>
    <row r="156" spans="1:19" s="77" customFormat="1" x14ac:dyDescent="0.25">
      <c r="A156" s="73"/>
      <c r="B156" s="90"/>
      <c r="C156" s="90"/>
      <c r="D156" s="87"/>
      <c r="E156" s="87"/>
      <c r="F156" s="88"/>
      <c r="G156" s="96"/>
      <c r="H156" s="67"/>
      <c r="I156" s="67"/>
      <c r="J156" s="67"/>
      <c r="K156" s="67"/>
      <c r="L156" s="67"/>
      <c r="M156" s="67"/>
      <c r="N156" s="67"/>
      <c r="O156" s="67"/>
      <c r="P156" s="67"/>
      <c r="Q156" s="67"/>
      <c r="R156" s="67"/>
      <c r="S156" s="67"/>
    </row>
    <row r="157" spans="1:19" s="77" customFormat="1" x14ac:dyDescent="0.25">
      <c r="A157" s="73"/>
      <c r="B157" s="90"/>
      <c r="C157" s="90"/>
      <c r="D157" s="87"/>
      <c r="E157" s="87"/>
      <c r="F157" s="88"/>
      <c r="G157" s="96"/>
      <c r="H157" s="67"/>
      <c r="I157" s="67"/>
      <c r="J157" s="67"/>
      <c r="K157" s="67"/>
      <c r="L157" s="67"/>
      <c r="M157" s="67"/>
      <c r="N157" s="67"/>
      <c r="O157" s="67"/>
      <c r="P157" s="67"/>
      <c r="Q157" s="67"/>
      <c r="R157" s="67"/>
      <c r="S157" s="67"/>
    </row>
    <row r="158" spans="1:19" s="77" customFormat="1" x14ac:dyDescent="0.25">
      <c r="A158" s="73"/>
      <c r="B158" s="90"/>
      <c r="C158" s="90"/>
      <c r="D158" s="87"/>
      <c r="E158" s="87"/>
      <c r="F158" s="88"/>
      <c r="G158" s="96"/>
      <c r="H158" s="67"/>
      <c r="I158" s="67"/>
      <c r="J158" s="67"/>
      <c r="K158" s="67"/>
      <c r="L158" s="67"/>
      <c r="M158" s="67"/>
      <c r="N158" s="67"/>
      <c r="O158" s="67"/>
      <c r="P158" s="67"/>
      <c r="Q158" s="67"/>
      <c r="R158" s="67"/>
      <c r="S158" s="67"/>
    </row>
    <row r="159" spans="1:19" s="77" customFormat="1" x14ac:dyDescent="0.25">
      <c r="A159" s="73"/>
      <c r="B159" s="90"/>
      <c r="C159" s="90"/>
      <c r="D159" s="87"/>
      <c r="E159" s="87"/>
      <c r="F159" s="88"/>
      <c r="G159" s="96"/>
      <c r="H159" s="67"/>
      <c r="I159" s="67"/>
      <c r="J159" s="67"/>
      <c r="K159" s="67"/>
      <c r="L159" s="67"/>
      <c r="M159" s="67"/>
      <c r="N159" s="67"/>
      <c r="O159" s="67"/>
      <c r="P159" s="67"/>
      <c r="Q159" s="67"/>
      <c r="R159" s="67"/>
      <c r="S159" s="67"/>
    </row>
    <row r="160" spans="1:19" s="77" customFormat="1" x14ac:dyDescent="0.25">
      <c r="A160" s="73"/>
      <c r="B160" s="90"/>
      <c r="C160" s="90"/>
      <c r="D160" s="73"/>
      <c r="E160" s="87"/>
      <c r="F160" s="88"/>
      <c r="G160" s="94"/>
      <c r="H160" s="67"/>
      <c r="I160" s="67"/>
      <c r="J160" s="67"/>
      <c r="K160" s="67"/>
      <c r="L160" s="67"/>
      <c r="M160" s="67"/>
      <c r="N160" s="67"/>
      <c r="O160" s="67"/>
      <c r="P160" s="67"/>
      <c r="Q160" s="67"/>
      <c r="R160" s="67"/>
      <c r="S160" s="67"/>
    </row>
    <row r="161" spans="1:19" s="77" customFormat="1" x14ac:dyDescent="0.25">
      <c r="A161" s="73"/>
      <c r="B161" s="90"/>
      <c r="C161" s="90"/>
      <c r="D161" s="73"/>
      <c r="E161" s="87"/>
      <c r="F161" s="88"/>
      <c r="G161" s="94"/>
      <c r="H161" s="67"/>
      <c r="I161" s="67"/>
      <c r="J161" s="67"/>
      <c r="K161" s="67"/>
      <c r="L161" s="67"/>
      <c r="M161" s="67"/>
      <c r="N161" s="67"/>
      <c r="O161" s="67"/>
      <c r="P161" s="67"/>
      <c r="Q161" s="67"/>
      <c r="R161" s="67"/>
      <c r="S161" s="67"/>
    </row>
    <row r="162" spans="1:19" s="77" customFormat="1" x14ac:dyDescent="0.25">
      <c r="A162" s="73"/>
      <c r="B162" s="90"/>
      <c r="C162" s="90"/>
      <c r="D162" s="73"/>
      <c r="E162" s="87"/>
      <c r="F162" s="88"/>
      <c r="G162" s="94"/>
      <c r="H162" s="67"/>
      <c r="I162" s="67"/>
      <c r="J162" s="67"/>
      <c r="K162" s="67"/>
      <c r="L162" s="67"/>
      <c r="M162" s="67"/>
      <c r="N162" s="67"/>
      <c r="O162" s="67"/>
      <c r="P162" s="67"/>
      <c r="Q162" s="67"/>
      <c r="R162" s="67"/>
      <c r="S162" s="67"/>
    </row>
    <row r="163" spans="1:19" s="77" customFormat="1" x14ac:dyDescent="0.25">
      <c r="A163" s="73"/>
      <c r="B163" s="90"/>
      <c r="C163" s="90"/>
      <c r="D163" s="73"/>
      <c r="E163" s="87"/>
      <c r="F163" s="88"/>
      <c r="G163" s="94"/>
      <c r="H163" s="67"/>
      <c r="I163" s="67"/>
      <c r="J163" s="67"/>
      <c r="K163" s="67"/>
      <c r="L163" s="67"/>
      <c r="M163" s="67"/>
      <c r="N163" s="67"/>
      <c r="O163" s="67"/>
      <c r="P163" s="67"/>
      <c r="Q163" s="67"/>
      <c r="R163" s="67"/>
      <c r="S163" s="67"/>
    </row>
    <row r="164" spans="1:19" s="77" customFormat="1" x14ac:dyDescent="0.25">
      <c r="A164" s="73"/>
      <c r="B164" s="90"/>
      <c r="C164" s="90"/>
      <c r="D164" s="73"/>
      <c r="E164" s="73"/>
      <c r="F164" s="75"/>
      <c r="G164" s="94"/>
      <c r="H164" s="67"/>
      <c r="I164" s="67"/>
      <c r="J164" s="67"/>
      <c r="K164" s="67"/>
      <c r="L164" s="67"/>
      <c r="M164" s="67"/>
      <c r="N164" s="67"/>
      <c r="O164" s="67"/>
      <c r="P164" s="67"/>
      <c r="Q164" s="67"/>
      <c r="R164" s="67"/>
      <c r="S164" s="67"/>
    </row>
    <row r="165" spans="1:19" s="77" customFormat="1" x14ac:dyDescent="0.25">
      <c r="A165" s="73"/>
      <c r="B165" s="74"/>
      <c r="C165" s="74"/>
      <c r="D165" s="73"/>
      <c r="E165" s="73"/>
      <c r="F165" s="75"/>
      <c r="G165" s="94"/>
      <c r="H165" s="67"/>
      <c r="I165" s="67"/>
      <c r="J165" s="67"/>
      <c r="K165" s="67"/>
      <c r="L165" s="67"/>
      <c r="M165" s="67"/>
      <c r="N165" s="67"/>
      <c r="O165" s="67"/>
      <c r="P165" s="67"/>
      <c r="Q165" s="67"/>
      <c r="R165" s="67"/>
      <c r="S165" s="67"/>
    </row>
    <row r="166" spans="1:19" s="77" customFormat="1" x14ac:dyDescent="0.25">
      <c r="A166" s="73"/>
      <c r="B166" s="74"/>
      <c r="C166" s="74"/>
      <c r="D166" s="73"/>
      <c r="E166" s="73"/>
      <c r="F166" s="75"/>
      <c r="G166" s="94"/>
      <c r="H166" s="67"/>
      <c r="I166" s="67"/>
      <c r="J166" s="67"/>
      <c r="K166" s="67"/>
      <c r="L166" s="67"/>
      <c r="M166" s="67"/>
      <c r="N166" s="67"/>
      <c r="O166" s="67"/>
      <c r="P166" s="67"/>
      <c r="Q166" s="67"/>
      <c r="R166" s="67"/>
      <c r="S166" s="67"/>
    </row>
    <row r="167" spans="1:19" s="77" customFormat="1" x14ac:dyDescent="0.25">
      <c r="A167" s="73"/>
      <c r="B167" s="74"/>
      <c r="C167" s="74"/>
      <c r="D167" s="73"/>
      <c r="E167" s="73"/>
      <c r="F167" s="75"/>
      <c r="G167" s="94"/>
      <c r="H167" s="67"/>
      <c r="I167" s="67"/>
      <c r="J167" s="67"/>
      <c r="K167" s="67"/>
      <c r="L167" s="67"/>
      <c r="M167" s="67"/>
      <c r="N167" s="67"/>
      <c r="O167" s="67"/>
      <c r="P167" s="67"/>
      <c r="Q167" s="67"/>
      <c r="R167" s="67"/>
      <c r="S167" s="67"/>
    </row>
    <row r="168" spans="1:19" s="77" customFormat="1" x14ac:dyDescent="0.25">
      <c r="A168" s="73"/>
      <c r="B168" s="74"/>
      <c r="C168" s="74"/>
      <c r="D168" s="73"/>
      <c r="E168" s="73"/>
      <c r="F168" s="75"/>
      <c r="G168" s="94"/>
      <c r="H168" s="67"/>
      <c r="I168" s="67"/>
      <c r="J168" s="67"/>
      <c r="K168" s="67"/>
      <c r="L168" s="67"/>
      <c r="M168" s="67"/>
      <c r="N168" s="67"/>
      <c r="O168" s="67"/>
      <c r="P168" s="67"/>
      <c r="Q168" s="67"/>
      <c r="R168" s="67"/>
      <c r="S168" s="67"/>
    </row>
    <row r="169" spans="1:19" s="77" customFormat="1" x14ac:dyDescent="0.25">
      <c r="A169" s="73"/>
      <c r="B169" s="74"/>
      <c r="C169" s="74"/>
      <c r="D169" s="73"/>
      <c r="E169" s="73"/>
      <c r="F169" s="75"/>
      <c r="G169" s="94"/>
      <c r="H169" s="67"/>
      <c r="I169" s="67"/>
      <c r="J169" s="67"/>
      <c r="K169" s="67"/>
      <c r="L169" s="67"/>
      <c r="M169" s="67"/>
      <c r="N169" s="67"/>
      <c r="O169" s="67"/>
      <c r="P169" s="67"/>
      <c r="Q169" s="67"/>
      <c r="R169" s="67"/>
      <c r="S169" s="67"/>
    </row>
    <row r="170" spans="1:19" s="77" customFormat="1" x14ac:dyDescent="0.25">
      <c r="A170" s="73"/>
      <c r="B170" s="74"/>
      <c r="C170" s="74"/>
      <c r="D170" s="73"/>
      <c r="E170" s="73"/>
      <c r="F170" s="75"/>
      <c r="G170" s="94"/>
      <c r="H170" s="67"/>
      <c r="I170" s="67"/>
      <c r="J170" s="67"/>
      <c r="K170" s="67"/>
      <c r="L170" s="67"/>
      <c r="M170" s="67"/>
      <c r="N170" s="67"/>
      <c r="O170" s="67"/>
      <c r="P170" s="67"/>
      <c r="Q170" s="67"/>
      <c r="R170" s="67"/>
      <c r="S170" s="67"/>
    </row>
    <row r="171" spans="1:19" s="77" customFormat="1" x14ac:dyDescent="0.25">
      <c r="A171" s="73"/>
      <c r="B171" s="74"/>
      <c r="C171" s="74"/>
      <c r="D171" s="73"/>
      <c r="E171" s="73"/>
      <c r="F171" s="75"/>
      <c r="G171" s="94"/>
      <c r="H171" s="67"/>
      <c r="I171" s="67"/>
      <c r="J171" s="67"/>
      <c r="K171" s="67"/>
      <c r="L171" s="67"/>
      <c r="M171" s="67"/>
      <c r="N171" s="67"/>
      <c r="O171" s="67"/>
      <c r="P171" s="67"/>
      <c r="Q171" s="67"/>
      <c r="R171" s="67"/>
      <c r="S171" s="67"/>
    </row>
    <row r="172" spans="1:19" s="77" customFormat="1" x14ac:dyDescent="0.25">
      <c r="A172" s="73"/>
      <c r="B172" s="74"/>
      <c r="C172" s="74"/>
      <c r="D172" s="73"/>
      <c r="E172" s="73"/>
      <c r="F172" s="75"/>
      <c r="G172" s="94"/>
      <c r="H172" s="67"/>
      <c r="I172" s="67"/>
      <c r="J172" s="67"/>
      <c r="K172" s="67"/>
      <c r="L172" s="67"/>
      <c r="M172" s="67"/>
      <c r="N172" s="67"/>
      <c r="O172" s="67"/>
      <c r="P172" s="67"/>
      <c r="Q172" s="67"/>
      <c r="R172" s="67"/>
      <c r="S172" s="67"/>
    </row>
    <row r="173" spans="1:19" s="77" customFormat="1" x14ac:dyDescent="0.25">
      <c r="A173" s="73"/>
      <c r="B173" s="74"/>
      <c r="C173" s="74"/>
      <c r="D173" s="73"/>
      <c r="E173" s="73"/>
      <c r="F173" s="75"/>
      <c r="G173" s="94"/>
      <c r="H173" s="67"/>
      <c r="I173" s="67"/>
      <c r="J173" s="67"/>
      <c r="K173" s="67"/>
      <c r="L173" s="67"/>
      <c r="M173" s="67"/>
      <c r="N173" s="67"/>
      <c r="O173" s="67"/>
      <c r="P173" s="67"/>
      <c r="Q173" s="67"/>
      <c r="R173" s="67"/>
      <c r="S173" s="67"/>
    </row>
    <row r="174" spans="1:19" s="77" customFormat="1" x14ac:dyDescent="0.25">
      <c r="A174" s="73"/>
      <c r="B174" s="74"/>
      <c r="C174" s="74"/>
      <c r="D174" s="73"/>
      <c r="E174" s="73"/>
      <c r="F174" s="75"/>
      <c r="G174" s="94"/>
      <c r="H174" s="67"/>
      <c r="I174" s="67"/>
      <c r="J174" s="67"/>
      <c r="K174" s="67"/>
      <c r="L174" s="67"/>
      <c r="M174" s="67"/>
      <c r="N174" s="67"/>
      <c r="O174" s="67"/>
      <c r="P174" s="67"/>
      <c r="Q174" s="67"/>
      <c r="R174" s="67"/>
      <c r="S174" s="67"/>
    </row>
    <row r="175" spans="1:19" s="77" customFormat="1" x14ac:dyDescent="0.25">
      <c r="A175" s="73"/>
      <c r="B175" s="74"/>
      <c r="C175" s="74"/>
      <c r="D175" s="73"/>
      <c r="E175" s="73"/>
      <c r="F175" s="75"/>
      <c r="G175" s="94"/>
      <c r="H175" s="67"/>
      <c r="I175" s="67"/>
      <c r="J175" s="67"/>
      <c r="K175" s="67"/>
      <c r="L175" s="67"/>
      <c r="M175" s="67"/>
      <c r="N175" s="67"/>
      <c r="O175" s="67"/>
      <c r="P175" s="67"/>
      <c r="Q175" s="67"/>
      <c r="R175" s="67"/>
      <c r="S175" s="67"/>
    </row>
    <row r="176" spans="1:19" s="77" customFormat="1" x14ac:dyDescent="0.25">
      <c r="A176" s="73"/>
      <c r="B176" s="74"/>
      <c r="C176" s="74"/>
      <c r="D176" s="73"/>
      <c r="E176" s="73"/>
      <c r="F176" s="75"/>
      <c r="G176" s="94"/>
      <c r="H176" s="67"/>
      <c r="I176" s="67"/>
      <c r="J176" s="67"/>
      <c r="K176" s="67"/>
      <c r="L176" s="67"/>
      <c r="M176" s="67"/>
      <c r="N176" s="67"/>
      <c r="O176" s="67"/>
      <c r="P176" s="67"/>
      <c r="Q176" s="67"/>
      <c r="R176" s="67"/>
      <c r="S176" s="67"/>
    </row>
    <row r="177" spans="1:19" s="77" customFormat="1" x14ac:dyDescent="0.25">
      <c r="A177" s="73"/>
      <c r="B177" s="74"/>
      <c r="C177" s="74"/>
      <c r="D177" s="73"/>
      <c r="E177" s="73"/>
      <c r="F177" s="75"/>
      <c r="G177" s="94"/>
      <c r="H177" s="67"/>
      <c r="I177" s="67"/>
      <c r="J177" s="67"/>
      <c r="K177" s="67"/>
      <c r="L177" s="67"/>
      <c r="M177" s="67"/>
      <c r="N177" s="67"/>
      <c r="O177" s="67"/>
      <c r="P177" s="67"/>
      <c r="Q177" s="67"/>
      <c r="R177" s="67"/>
      <c r="S177" s="67"/>
    </row>
    <row r="178" spans="1:19" s="77" customFormat="1" x14ac:dyDescent="0.25">
      <c r="A178" s="73"/>
      <c r="B178" s="74"/>
      <c r="C178" s="74"/>
      <c r="D178" s="73"/>
      <c r="E178" s="73"/>
      <c r="F178" s="75"/>
      <c r="G178" s="94"/>
      <c r="H178" s="67"/>
      <c r="I178" s="67"/>
      <c r="J178" s="67"/>
      <c r="K178" s="67"/>
      <c r="L178" s="67"/>
      <c r="M178" s="67"/>
      <c r="N178" s="67"/>
      <c r="O178" s="67"/>
      <c r="P178" s="67"/>
      <c r="Q178" s="67"/>
      <c r="R178" s="67"/>
      <c r="S178" s="67"/>
    </row>
    <row r="179" spans="1:19" s="77" customFormat="1" x14ac:dyDescent="0.25">
      <c r="A179" s="73"/>
      <c r="B179" s="74"/>
      <c r="C179" s="74"/>
      <c r="D179" s="73"/>
      <c r="E179" s="73"/>
      <c r="F179" s="75"/>
      <c r="G179" s="94"/>
      <c r="H179" s="67"/>
      <c r="I179" s="67"/>
      <c r="J179" s="67"/>
      <c r="K179" s="67"/>
      <c r="L179" s="67"/>
      <c r="M179" s="67"/>
      <c r="N179" s="67"/>
      <c r="O179" s="67"/>
      <c r="P179" s="67"/>
      <c r="Q179" s="67"/>
      <c r="R179" s="67"/>
      <c r="S179" s="67"/>
    </row>
    <row r="180" spans="1:19" s="77" customFormat="1" x14ac:dyDescent="0.25">
      <c r="A180" s="73"/>
      <c r="B180" s="74"/>
      <c r="C180" s="74"/>
      <c r="D180" s="73"/>
      <c r="E180" s="73"/>
      <c r="F180" s="75"/>
      <c r="G180" s="94"/>
      <c r="H180" s="67"/>
      <c r="I180" s="67"/>
      <c r="J180" s="67"/>
      <c r="K180" s="67"/>
      <c r="L180" s="67"/>
      <c r="M180" s="67"/>
      <c r="N180" s="67"/>
      <c r="O180" s="67"/>
      <c r="P180" s="67"/>
      <c r="Q180" s="67"/>
      <c r="R180" s="67"/>
      <c r="S180" s="67"/>
    </row>
    <row r="181" spans="1:19" s="77" customFormat="1" x14ac:dyDescent="0.25">
      <c r="A181" s="73"/>
      <c r="B181" s="74"/>
      <c r="C181" s="74"/>
      <c r="D181" s="73"/>
      <c r="E181" s="73"/>
      <c r="F181" s="75"/>
      <c r="G181" s="94"/>
      <c r="H181" s="67"/>
      <c r="I181" s="67"/>
      <c r="J181" s="67"/>
      <c r="K181" s="67"/>
      <c r="L181" s="67"/>
      <c r="M181" s="67"/>
      <c r="N181" s="67"/>
      <c r="O181" s="67"/>
      <c r="P181" s="67"/>
      <c r="Q181" s="67"/>
      <c r="R181" s="67"/>
      <c r="S181" s="67"/>
    </row>
    <row r="182" spans="1:19" s="77" customFormat="1" x14ac:dyDescent="0.25">
      <c r="A182" s="73"/>
      <c r="B182" s="74"/>
      <c r="C182" s="74"/>
      <c r="D182" s="73"/>
      <c r="E182" s="73"/>
      <c r="F182" s="75"/>
      <c r="G182" s="94"/>
      <c r="H182" s="67"/>
      <c r="I182" s="67"/>
      <c r="J182" s="67"/>
      <c r="K182" s="67"/>
      <c r="L182" s="67"/>
      <c r="M182" s="67"/>
      <c r="N182" s="67"/>
      <c r="O182" s="67"/>
      <c r="P182" s="67"/>
      <c r="Q182" s="67"/>
      <c r="R182" s="67"/>
      <c r="S182" s="67"/>
    </row>
    <row r="183" spans="1:19" s="77" customFormat="1" x14ac:dyDescent="0.25">
      <c r="A183" s="73"/>
      <c r="B183" s="74"/>
      <c r="C183" s="74"/>
      <c r="D183" s="73"/>
      <c r="E183" s="73"/>
      <c r="F183" s="75"/>
      <c r="G183" s="94"/>
      <c r="H183" s="67"/>
      <c r="I183" s="67"/>
      <c r="J183" s="67"/>
      <c r="K183" s="67"/>
      <c r="L183" s="67"/>
      <c r="M183" s="67"/>
      <c r="N183" s="67"/>
      <c r="O183" s="67"/>
      <c r="P183" s="67"/>
      <c r="Q183" s="67"/>
      <c r="R183" s="67"/>
      <c r="S183" s="67"/>
    </row>
    <row r="184" spans="1:19" s="77" customFormat="1" x14ac:dyDescent="0.25">
      <c r="A184" s="73"/>
      <c r="B184" s="74"/>
      <c r="C184" s="74"/>
      <c r="D184" s="73"/>
      <c r="E184" s="73"/>
      <c r="F184" s="75"/>
      <c r="G184" s="94"/>
      <c r="H184" s="67"/>
      <c r="I184" s="67"/>
      <c r="J184" s="67"/>
      <c r="K184" s="67"/>
      <c r="L184" s="67"/>
      <c r="M184" s="67"/>
      <c r="N184" s="67"/>
      <c r="O184" s="67"/>
      <c r="P184" s="67"/>
      <c r="Q184" s="67"/>
      <c r="R184" s="67"/>
      <c r="S184" s="67"/>
    </row>
    <row r="185" spans="1:19" s="77" customFormat="1" x14ac:dyDescent="0.25">
      <c r="A185" s="73"/>
      <c r="B185" s="74"/>
      <c r="C185" s="74"/>
      <c r="D185" s="73"/>
      <c r="E185" s="73"/>
      <c r="F185" s="75"/>
      <c r="G185" s="94"/>
      <c r="H185" s="67"/>
      <c r="I185" s="67"/>
      <c r="J185" s="67"/>
      <c r="K185" s="67"/>
      <c r="L185" s="67"/>
      <c r="M185" s="67"/>
      <c r="N185" s="67"/>
      <c r="O185" s="67"/>
      <c r="P185" s="67"/>
      <c r="Q185" s="67"/>
      <c r="R185" s="67"/>
      <c r="S185" s="67"/>
    </row>
    <row r="186" spans="1:19" s="77" customFormat="1" x14ac:dyDescent="0.25">
      <c r="A186" s="73"/>
      <c r="B186" s="74"/>
      <c r="C186" s="74"/>
      <c r="D186" s="73"/>
      <c r="E186" s="73"/>
      <c r="F186" s="75"/>
      <c r="G186" s="94"/>
      <c r="H186" s="67"/>
      <c r="I186" s="67"/>
      <c r="J186" s="67"/>
      <c r="K186" s="67"/>
      <c r="L186" s="67"/>
      <c r="M186" s="67"/>
      <c r="N186" s="67"/>
      <c r="O186" s="67"/>
      <c r="P186" s="67"/>
      <c r="Q186" s="67"/>
      <c r="R186" s="67"/>
      <c r="S186" s="67"/>
    </row>
    <row r="187" spans="1:19" s="77" customFormat="1" x14ac:dyDescent="0.25">
      <c r="A187" s="73"/>
      <c r="B187" s="74"/>
      <c r="C187" s="74"/>
      <c r="D187" s="73"/>
      <c r="E187" s="73"/>
      <c r="F187" s="75"/>
      <c r="G187" s="94"/>
      <c r="H187" s="67"/>
      <c r="I187" s="67"/>
      <c r="J187" s="67"/>
      <c r="K187" s="67"/>
      <c r="L187" s="67"/>
      <c r="M187" s="67"/>
      <c r="N187" s="67"/>
      <c r="O187" s="67"/>
      <c r="P187" s="67"/>
      <c r="Q187" s="67"/>
      <c r="R187" s="67"/>
      <c r="S187" s="67"/>
    </row>
    <row r="188" spans="1:19" s="77" customFormat="1" x14ac:dyDescent="0.25">
      <c r="A188" s="73"/>
      <c r="B188" s="74"/>
      <c r="C188" s="74"/>
      <c r="D188" s="73"/>
      <c r="E188" s="73"/>
      <c r="F188" s="75"/>
      <c r="G188" s="94"/>
      <c r="H188" s="67"/>
      <c r="I188" s="67"/>
      <c r="J188" s="67"/>
      <c r="K188" s="67"/>
      <c r="L188" s="67"/>
      <c r="M188" s="67"/>
      <c r="N188" s="67"/>
      <c r="O188" s="67"/>
      <c r="P188" s="67"/>
      <c r="Q188" s="67"/>
      <c r="R188" s="67"/>
      <c r="S188" s="67"/>
    </row>
    <row r="189" spans="1:19" s="77" customFormat="1" x14ac:dyDescent="0.25">
      <c r="A189" s="73"/>
      <c r="B189" s="74"/>
      <c r="C189" s="74"/>
      <c r="D189" s="73"/>
      <c r="E189" s="73"/>
      <c r="F189" s="75"/>
      <c r="G189" s="94"/>
      <c r="H189" s="67"/>
      <c r="I189" s="67"/>
      <c r="J189" s="67"/>
      <c r="K189" s="67"/>
      <c r="L189" s="67"/>
      <c r="M189" s="67"/>
      <c r="N189" s="67"/>
      <c r="O189" s="67"/>
      <c r="P189" s="67"/>
      <c r="Q189" s="67"/>
      <c r="R189" s="67"/>
      <c r="S189" s="67"/>
    </row>
    <row r="190" spans="1:19" s="77" customFormat="1" x14ac:dyDescent="0.25">
      <c r="A190" s="73"/>
      <c r="B190" s="74"/>
      <c r="C190" s="74"/>
      <c r="D190" s="73"/>
      <c r="E190" s="73"/>
      <c r="F190" s="75"/>
      <c r="G190" s="94"/>
      <c r="H190" s="67"/>
      <c r="I190" s="67"/>
      <c r="J190" s="67"/>
      <c r="K190" s="67"/>
      <c r="L190" s="67"/>
      <c r="M190" s="67"/>
      <c r="N190" s="67"/>
      <c r="O190" s="67"/>
      <c r="P190" s="67"/>
      <c r="Q190" s="67"/>
      <c r="R190" s="67"/>
      <c r="S190" s="67"/>
    </row>
    <row r="191" spans="1:19" s="77" customFormat="1" x14ac:dyDescent="0.25">
      <c r="A191" s="73"/>
      <c r="B191" s="74"/>
      <c r="C191" s="74"/>
      <c r="D191" s="73"/>
      <c r="E191" s="73"/>
      <c r="F191" s="75"/>
      <c r="G191" s="94"/>
      <c r="H191" s="67"/>
      <c r="I191" s="67"/>
      <c r="J191" s="67"/>
      <c r="K191" s="67"/>
      <c r="L191" s="67"/>
      <c r="M191" s="67"/>
      <c r="N191" s="67"/>
      <c r="O191" s="67"/>
      <c r="P191" s="67"/>
      <c r="Q191" s="67"/>
      <c r="R191" s="67"/>
      <c r="S191" s="67"/>
    </row>
    <row r="192" spans="1:19" s="77" customFormat="1" x14ac:dyDescent="0.25">
      <c r="A192" s="73"/>
      <c r="B192" s="74"/>
      <c r="C192" s="74"/>
      <c r="D192" s="73"/>
      <c r="E192" s="73"/>
      <c r="F192" s="75"/>
      <c r="G192" s="94"/>
      <c r="H192" s="67"/>
      <c r="I192" s="67"/>
      <c r="J192" s="67"/>
      <c r="K192" s="67"/>
      <c r="L192" s="67"/>
      <c r="M192" s="67"/>
      <c r="N192" s="67"/>
      <c r="O192" s="67"/>
      <c r="P192" s="67"/>
      <c r="Q192" s="67"/>
      <c r="R192" s="67"/>
      <c r="S192" s="67"/>
    </row>
    <row r="193" spans="1:19" s="77" customFormat="1" x14ac:dyDescent="0.25">
      <c r="A193" s="73"/>
      <c r="B193" s="74"/>
      <c r="C193" s="74"/>
      <c r="D193" s="73"/>
      <c r="E193" s="73"/>
      <c r="F193" s="75"/>
      <c r="G193" s="94"/>
      <c r="H193" s="67"/>
      <c r="I193" s="67"/>
      <c r="J193" s="67"/>
      <c r="K193" s="67"/>
      <c r="L193" s="67"/>
      <c r="M193" s="67"/>
      <c r="N193" s="67"/>
      <c r="O193" s="67"/>
      <c r="P193" s="67"/>
      <c r="Q193" s="67"/>
      <c r="R193" s="67"/>
      <c r="S193" s="67"/>
    </row>
    <row r="194" spans="1:19" s="77" customFormat="1" x14ac:dyDescent="0.25">
      <c r="A194" s="73"/>
      <c r="B194" s="74"/>
      <c r="C194" s="74"/>
      <c r="D194" s="73"/>
      <c r="E194" s="73"/>
      <c r="F194" s="75"/>
      <c r="G194" s="94"/>
      <c r="H194" s="67"/>
      <c r="I194" s="67"/>
      <c r="J194" s="67"/>
      <c r="K194" s="67"/>
      <c r="L194" s="67"/>
      <c r="M194" s="67"/>
      <c r="N194" s="67"/>
      <c r="O194" s="67"/>
      <c r="P194" s="67"/>
      <c r="Q194" s="67"/>
      <c r="R194" s="67"/>
      <c r="S194" s="67"/>
    </row>
    <row r="195" spans="1:19" s="77" customFormat="1" x14ac:dyDescent="0.25">
      <c r="A195" s="73"/>
      <c r="B195" s="74"/>
      <c r="C195" s="74"/>
      <c r="D195" s="73"/>
      <c r="E195" s="73"/>
      <c r="F195" s="75"/>
      <c r="G195" s="94"/>
      <c r="H195" s="67"/>
      <c r="I195" s="67"/>
      <c r="J195" s="67"/>
      <c r="K195" s="67"/>
      <c r="L195" s="67"/>
      <c r="M195" s="67"/>
      <c r="N195" s="67"/>
      <c r="O195" s="67"/>
      <c r="P195" s="67"/>
      <c r="Q195" s="67"/>
      <c r="R195" s="67"/>
      <c r="S195" s="67"/>
    </row>
    <row r="196" spans="1:19" s="77" customFormat="1" x14ac:dyDescent="0.25">
      <c r="A196" s="73"/>
      <c r="B196" s="74"/>
      <c r="C196" s="74"/>
      <c r="D196" s="73"/>
      <c r="E196" s="73"/>
      <c r="F196" s="75"/>
      <c r="G196" s="94"/>
      <c r="H196" s="67"/>
      <c r="I196" s="67"/>
      <c r="J196" s="67"/>
      <c r="K196" s="67"/>
      <c r="L196" s="67"/>
      <c r="M196" s="67"/>
      <c r="N196" s="67"/>
      <c r="O196" s="67"/>
      <c r="P196" s="67"/>
      <c r="Q196" s="67"/>
      <c r="R196" s="67"/>
      <c r="S196" s="67"/>
    </row>
    <row r="197" spans="1:19" s="77" customFormat="1" x14ac:dyDescent="0.25">
      <c r="A197" s="73"/>
      <c r="B197" s="74"/>
      <c r="C197" s="74"/>
      <c r="D197" s="73"/>
      <c r="E197" s="73"/>
      <c r="F197" s="75"/>
      <c r="G197" s="94"/>
      <c r="H197" s="67"/>
      <c r="I197" s="67"/>
      <c r="J197" s="67"/>
      <c r="K197" s="67"/>
      <c r="L197" s="67"/>
      <c r="M197" s="67"/>
      <c r="N197" s="67"/>
      <c r="O197" s="67"/>
      <c r="P197" s="67"/>
      <c r="Q197" s="67"/>
      <c r="R197" s="67"/>
      <c r="S197" s="67"/>
    </row>
    <row r="198" spans="1:19" s="77" customFormat="1" x14ac:dyDescent="0.25">
      <c r="A198" s="73"/>
      <c r="B198" s="74"/>
      <c r="C198" s="74"/>
      <c r="D198" s="73"/>
      <c r="E198" s="73"/>
      <c r="F198" s="75"/>
      <c r="G198" s="94"/>
      <c r="H198" s="67"/>
      <c r="I198" s="67"/>
      <c r="J198" s="67"/>
      <c r="K198" s="67"/>
      <c r="L198" s="67"/>
      <c r="M198" s="67"/>
      <c r="N198" s="67"/>
      <c r="O198" s="67"/>
      <c r="P198" s="67"/>
      <c r="Q198" s="67"/>
      <c r="R198" s="67"/>
      <c r="S198" s="67"/>
    </row>
    <row r="199" spans="1:19" s="77" customFormat="1" x14ac:dyDescent="0.25">
      <c r="A199" s="73"/>
      <c r="B199" s="74"/>
      <c r="C199" s="74"/>
      <c r="D199" s="73"/>
      <c r="E199" s="73"/>
      <c r="F199" s="75"/>
      <c r="G199" s="94"/>
      <c r="H199" s="67"/>
      <c r="I199" s="67"/>
      <c r="J199" s="67"/>
      <c r="K199" s="67"/>
      <c r="L199" s="67"/>
      <c r="M199" s="67"/>
      <c r="N199" s="67"/>
      <c r="O199" s="67"/>
      <c r="P199" s="67"/>
      <c r="Q199" s="67"/>
      <c r="R199" s="67"/>
      <c r="S199" s="67"/>
    </row>
    <row r="200" spans="1:19" s="77" customFormat="1" x14ac:dyDescent="0.25">
      <c r="A200" s="73"/>
      <c r="B200" s="74"/>
      <c r="C200" s="74"/>
      <c r="D200" s="73"/>
      <c r="E200" s="73"/>
      <c r="F200" s="75"/>
      <c r="G200" s="94"/>
      <c r="H200" s="67"/>
      <c r="I200" s="67"/>
      <c r="J200" s="67"/>
      <c r="K200" s="67"/>
      <c r="L200" s="67"/>
      <c r="M200" s="67"/>
      <c r="N200" s="67"/>
      <c r="O200" s="67"/>
      <c r="P200" s="67"/>
      <c r="Q200" s="67"/>
      <c r="R200" s="67"/>
      <c r="S200" s="67"/>
    </row>
    <row r="201" spans="1:19" s="77" customFormat="1" x14ac:dyDescent="0.25">
      <c r="A201" s="73"/>
      <c r="B201" s="74"/>
      <c r="C201" s="74"/>
      <c r="D201" s="73"/>
      <c r="E201" s="73"/>
      <c r="F201" s="75"/>
      <c r="G201" s="94"/>
      <c r="H201" s="67"/>
      <c r="I201" s="67"/>
      <c r="J201" s="67"/>
      <c r="K201" s="67"/>
      <c r="L201" s="67"/>
      <c r="M201" s="67"/>
      <c r="N201" s="67"/>
      <c r="O201" s="67"/>
      <c r="P201" s="67"/>
      <c r="Q201" s="67"/>
      <c r="R201" s="67"/>
      <c r="S201" s="67"/>
    </row>
    <row r="202" spans="1:19" s="77" customFormat="1" x14ac:dyDescent="0.25">
      <c r="A202" s="73"/>
      <c r="B202" s="74"/>
      <c r="C202" s="74"/>
      <c r="D202" s="73"/>
      <c r="E202" s="73"/>
      <c r="F202" s="75"/>
      <c r="G202" s="94"/>
      <c r="H202" s="67"/>
      <c r="I202" s="67"/>
      <c r="J202" s="67"/>
      <c r="K202" s="67"/>
      <c r="L202" s="67"/>
      <c r="M202" s="67"/>
      <c r="N202" s="67"/>
      <c r="O202" s="67"/>
      <c r="P202" s="67"/>
      <c r="Q202" s="67"/>
      <c r="R202" s="67"/>
      <c r="S202" s="67"/>
    </row>
    <row r="203" spans="1:19" s="77" customFormat="1" x14ac:dyDescent="0.25">
      <c r="A203" s="73"/>
      <c r="B203" s="74"/>
      <c r="C203" s="74"/>
      <c r="D203" s="73"/>
      <c r="E203" s="73"/>
      <c r="F203" s="75"/>
      <c r="G203" s="94"/>
      <c r="H203" s="67"/>
      <c r="I203" s="67"/>
      <c r="J203" s="67"/>
      <c r="K203" s="67"/>
      <c r="L203" s="67"/>
      <c r="M203" s="67"/>
      <c r="N203" s="67"/>
      <c r="O203" s="67"/>
      <c r="P203" s="67"/>
      <c r="Q203" s="67"/>
      <c r="R203" s="67"/>
      <c r="S203" s="67"/>
    </row>
    <row r="204" spans="1:19" s="77" customFormat="1" x14ac:dyDescent="0.25">
      <c r="A204" s="73"/>
      <c r="B204" s="74"/>
      <c r="C204" s="74"/>
      <c r="D204" s="73"/>
      <c r="E204" s="73"/>
      <c r="F204" s="75"/>
      <c r="G204" s="94"/>
      <c r="H204" s="67"/>
      <c r="I204" s="67"/>
      <c r="J204" s="67"/>
      <c r="K204" s="67"/>
      <c r="L204" s="67"/>
      <c r="M204" s="67"/>
      <c r="N204" s="67"/>
      <c r="O204" s="67"/>
      <c r="P204" s="67"/>
      <c r="Q204" s="67"/>
      <c r="R204" s="67"/>
      <c r="S204" s="67"/>
    </row>
    <row r="205" spans="1:19" s="77" customFormat="1" x14ac:dyDescent="0.25">
      <c r="A205" s="73"/>
      <c r="B205" s="74"/>
      <c r="C205" s="74"/>
      <c r="D205" s="73"/>
      <c r="E205" s="73"/>
      <c r="F205" s="75"/>
      <c r="G205" s="94"/>
      <c r="H205" s="67"/>
      <c r="I205" s="67"/>
      <c r="J205" s="67"/>
      <c r="K205" s="67"/>
      <c r="L205" s="67"/>
      <c r="M205" s="67"/>
      <c r="N205" s="67"/>
      <c r="O205" s="67"/>
      <c r="P205" s="67"/>
      <c r="Q205" s="67"/>
      <c r="R205" s="67"/>
      <c r="S205" s="67"/>
    </row>
    <row r="206" spans="1:19" s="77" customFormat="1" x14ac:dyDescent="0.25">
      <c r="A206" s="73"/>
      <c r="B206" s="74"/>
      <c r="C206" s="74"/>
      <c r="D206" s="73"/>
      <c r="E206" s="73"/>
      <c r="F206" s="75"/>
      <c r="G206" s="94"/>
      <c r="H206" s="67"/>
      <c r="I206" s="67"/>
      <c r="J206" s="67"/>
      <c r="K206" s="67"/>
      <c r="L206" s="67"/>
      <c r="M206" s="67"/>
      <c r="N206" s="67"/>
      <c r="O206" s="67"/>
      <c r="P206" s="67"/>
      <c r="Q206" s="67"/>
      <c r="R206" s="67"/>
      <c r="S206" s="67"/>
    </row>
    <row r="207" spans="1:19" s="77" customFormat="1" x14ac:dyDescent="0.25">
      <c r="A207" s="73"/>
      <c r="B207" s="74"/>
      <c r="C207" s="74"/>
      <c r="D207" s="73"/>
      <c r="E207" s="73"/>
      <c r="F207" s="75"/>
      <c r="G207" s="94"/>
      <c r="H207" s="67"/>
      <c r="I207" s="67"/>
      <c r="J207" s="67"/>
      <c r="K207" s="67"/>
      <c r="L207" s="67"/>
      <c r="M207" s="67"/>
      <c r="N207" s="67"/>
      <c r="O207" s="67"/>
      <c r="P207" s="67"/>
      <c r="Q207" s="67"/>
      <c r="R207" s="67"/>
      <c r="S207" s="67"/>
    </row>
    <row r="208" spans="1:19" s="77" customFormat="1" x14ac:dyDescent="0.25">
      <c r="A208" s="73"/>
      <c r="B208" s="74"/>
      <c r="C208" s="74"/>
      <c r="D208" s="73"/>
      <c r="E208" s="73"/>
      <c r="F208" s="75"/>
      <c r="G208" s="94"/>
      <c r="H208" s="67"/>
      <c r="I208" s="67"/>
      <c r="J208" s="67"/>
      <c r="K208" s="67"/>
      <c r="L208" s="67"/>
      <c r="M208" s="67"/>
      <c r="N208" s="67"/>
      <c r="O208" s="67"/>
      <c r="P208" s="67"/>
      <c r="Q208" s="67"/>
      <c r="R208" s="67"/>
      <c r="S208" s="67"/>
    </row>
    <row r="209" spans="1:19" s="77" customFormat="1" x14ac:dyDescent="0.25">
      <c r="A209" s="73"/>
      <c r="B209" s="74"/>
      <c r="C209" s="74"/>
      <c r="D209" s="73"/>
      <c r="E209" s="73"/>
      <c r="F209" s="75"/>
      <c r="G209" s="94"/>
      <c r="H209" s="67"/>
      <c r="I209" s="67"/>
      <c r="J209" s="67"/>
      <c r="K209" s="67"/>
      <c r="L209" s="67"/>
      <c r="M209" s="67"/>
      <c r="N209" s="67"/>
      <c r="O209" s="67"/>
      <c r="P209" s="67"/>
      <c r="Q209" s="67"/>
      <c r="R209" s="67"/>
      <c r="S209" s="67"/>
    </row>
    <row r="210" spans="1:19" s="77" customFormat="1" x14ac:dyDescent="0.25">
      <c r="A210" s="73"/>
      <c r="B210" s="74"/>
      <c r="C210" s="74"/>
      <c r="D210" s="73"/>
      <c r="E210" s="73"/>
      <c r="F210" s="75"/>
      <c r="G210" s="94"/>
      <c r="H210" s="67"/>
      <c r="I210" s="67"/>
      <c r="J210" s="67"/>
      <c r="K210" s="67"/>
      <c r="L210" s="67"/>
      <c r="M210" s="67"/>
      <c r="N210" s="67"/>
      <c r="O210" s="67"/>
      <c r="P210" s="67"/>
      <c r="Q210" s="67"/>
      <c r="R210" s="67"/>
      <c r="S210" s="67"/>
    </row>
    <row r="211" spans="1:19" s="77" customFormat="1" x14ac:dyDescent="0.25">
      <c r="A211" s="73"/>
      <c r="B211" s="74"/>
      <c r="C211" s="74"/>
      <c r="D211" s="73"/>
      <c r="E211" s="73"/>
      <c r="F211" s="75"/>
      <c r="G211" s="94"/>
      <c r="H211" s="67"/>
      <c r="I211" s="67"/>
      <c r="J211" s="67"/>
      <c r="K211" s="67"/>
      <c r="L211" s="67"/>
      <c r="M211" s="67"/>
      <c r="N211" s="67"/>
      <c r="O211" s="67"/>
      <c r="P211" s="67"/>
      <c r="Q211" s="67"/>
      <c r="R211" s="67"/>
      <c r="S211" s="67"/>
    </row>
    <row r="212" spans="1:19" s="77" customFormat="1" x14ac:dyDescent="0.25">
      <c r="A212" s="73"/>
      <c r="B212" s="74"/>
      <c r="C212" s="74"/>
      <c r="D212" s="73"/>
      <c r="E212" s="73"/>
      <c r="F212" s="75"/>
      <c r="G212" s="94"/>
      <c r="H212" s="67"/>
      <c r="I212" s="67"/>
      <c r="J212" s="67"/>
      <c r="K212" s="67"/>
      <c r="L212" s="67"/>
      <c r="M212" s="67"/>
      <c r="N212" s="67"/>
      <c r="O212" s="67"/>
      <c r="P212" s="67"/>
      <c r="Q212" s="67"/>
      <c r="R212" s="67"/>
      <c r="S212" s="67"/>
    </row>
    <row r="213" spans="1:19" s="77" customFormat="1" x14ac:dyDescent="0.25">
      <c r="A213" s="73"/>
      <c r="B213" s="74"/>
      <c r="C213" s="74"/>
      <c r="D213" s="73"/>
      <c r="E213" s="73"/>
      <c r="F213" s="75"/>
      <c r="G213" s="94"/>
      <c r="H213" s="67"/>
      <c r="I213" s="67"/>
      <c r="J213" s="67"/>
      <c r="K213" s="67"/>
      <c r="L213" s="67"/>
      <c r="M213" s="67"/>
      <c r="N213" s="67"/>
      <c r="O213" s="67"/>
      <c r="P213" s="67"/>
      <c r="Q213" s="67"/>
      <c r="R213" s="67"/>
      <c r="S213" s="67"/>
    </row>
    <row r="214" spans="1:19" s="77" customFormat="1" x14ac:dyDescent="0.25">
      <c r="A214" s="73"/>
      <c r="B214" s="74"/>
      <c r="C214" s="74"/>
      <c r="D214" s="73"/>
      <c r="E214" s="73"/>
      <c r="F214" s="75"/>
      <c r="G214" s="94"/>
      <c r="H214" s="67"/>
      <c r="I214" s="67"/>
      <c r="J214" s="67"/>
      <c r="K214" s="67"/>
      <c r="L214" s="67"/>
      <c r="M214" s="67"/>
      <c r="N214" s="67"/>
      <c r="O214" s="67"/>
      <c r="P214" s="67"/>
      <c r="Q214" s="67"/>
      <c r="R214" s="67"/>
      <c r="S214" s="67"/>
    </row>
    <row r="215" spans="1:19" s="77" customFormat="1" x14ac:dyDescent="0.25">
      <c r="A215" s="73"/>
      <c r="B215" s="74"/>
      <c r="C215" s="74"/>
      <c r="D215" s="73"/>
      <c r="E215" s="73"/>
      <c r="F215" s="75"/>
      <c r="G215" s="94"/>
      <c r="H215" s="67"/>
      <c r="I215" s="67"/>
      <c r="J215" s="67"/>
      <c r="K215" s="67"/>
      <c r="L215" s="67"/>
      <c r="M215" s="67"/>
      <c r="N215" s="67"/>
      <c r="O215" s="67"/>
      <c r="P215" s="67"/>
      <c r="Q215" s="67"/>
      <c r="R215" s="67"/>
      <c r="S215" s="67"/>
    </row>
    <row r="216" spans="1:19" s="77" customFormat="1" x14ac:dyDescent="0.25">
      <c r="A216" s="73"/>
      <c r="B216" s="74"/>
      <c r="C216" s="74"/>
      <c r="D216" s="73"/>
      <c r="E216" s="73"/>
      <c r="F216" s="75"/>
      <c r="G216" s="94"/>
      <c r="H216" s="67"/>
      <c r="I216" s="67"/>
      <c r="J216" s="67"/>
      <c r="K216" s="67"/>
      <c r="L216" s="67"/>
      <c r="M216" s="67"/>
      <c r="N216" s="67"/>
      <c r="O216" s="67"/>
      <c r="P216" s="67"/>
      <c r="Q216" s="67"/>
      <c r="R216" s="67"/>
      <c r="S216" s="67"/>
    </row>
    <row r="217" spans="1:19" s="77" customFormat="1" x14ac:dyDescent="0.25">
      <c r="A217" s="73"/>
      <c r="B217" s="74"/>
      <c r="C217" s="74"/>
      <c r="D217" s="73"/>
      <c r="E217" s="73"/>
      <c r="F217" s="75"/>
      <c r="G217" s="94"/>
      <c r="H217" s="67"/>
      <c r="I217" s="67"/>
      <c r="J217" s="67"/>
      <c r="K217" s="67"/>
      <c r="L217" s="67"/>
      <c r="M217" s="67"/>
      <c r="N217" s="67"/>
      <c r="O217" s="67"/>
      <c r="P217" s="67"/>
      <c r="Q217" s="67"/>
      <c r="R217" s="67"/>
      <c r="S217" s="67"/>
    </row>
    <row r="218" spans="1:19" s="77" customFormat="1" x14ac:dyDescent="0.25">
      <c r="A218" s="73"/>
      <c r="B218" s="74"/>
      <c r="C218" s="74"/>
      <c r="D218" s="73"/>
      <c r="E218" s="73"/>
      <c r="F218" s="75"/>
      <c r="G218" s="94"/>
      <c r="H218" s="67"/>
      <c r="I218" s="67"/>
      <c r="J218" s="67"/>
      <c r="K218" s="67"/>
      <c r="L218" s="67"/>
      <c r="M218" s="67"/>
      <c r="N218" s="67"/>
      <c r="O218" s="67"/>
      <c r="P218" s="67"/>
      <c r="Q218" s="67"/>
      <c r="R218" s="67"/>
      <c r="S218" s="67"/>
    </row>
    <row r="219" spans="1:19" s="77" customFormat="1" x14ac:dyDescent="0.25">
      <c r="A219" s="73"/>
      <c r="B219" s="74"/>
      <c r="C219" s="74"/>
      <c r="D219" s="73"/>
      <c r="E219" s="73"/>
      <c r="F219" s="75"/>
      <c r="G219" s="94"/>
      <c r="H219" s="67"/>
      <c r="I219" s="67"/>
      <c r="J219" s="67"/>
      <c r="K219" s="67"/>
      <c r="L219" s="67"/>
      <c r="M219" s="67"/>
      <c r="N219" s="67"/>
      <c r="O219" s="67"/>
      <c r="P219" s="67"/>
      <c r="Q219" s="67"/>
      <c r="R219" s="67"/>
      <c r="S219" s="67"/>
    </row>
    <row r="220" spans="1:19" s="77" customFormat="1" x14ac:dyDescent="0.25">
      <c r="A220" s="73"/>
      <c r="B220" s="74"/>
      <c r="C220" s="74"/>
      <c r="D220" s="73"/>
      <c r="E220" s="73"/>
      <c r="F220" s="75"/>
      <c r="G220" s="94"/>
      <c r="H220" s="67"/>
      <c r="I220" s="67"/>
      <c r="J220" s="67"/>
      <c r="K220" s="67"/>
      <c r="L220" s="67"/>
      <c r="M220" s="67"/>
      <c r="N220" s="67"/>
      <c r="O220" s="67"/>
      <c r="P220" s="67"/>
      <c r="Q220" s="67"/>
      <c r="R220" s="67"/>
      <c r="S220" s="67"/>
    </row>
    <row r="221" spans="1:19" s="77" customFormat="1" x14ac:dyDescent="0.25">
      <c r="A221" s="73"/>
      <c r="B221" s="74"/>
      <c r="C221" s="74"/>
      <c r="D221" s="73"/>
      <c r="E221" s="73"/>
      <c r="F221" s="75"/>
      <c r="G221" s="94"/>
      <c r="H221" s="67"/>
      <c r="I221" s="67"/>
      <c r="J221" s="67"/>
      <c r="K221" s="67"/>
      <c r="L221" s="67"/>
      <c r="M221" s="67"/>
      <c r="N221" s="67"/>
      <c r="O221" s="67"/>
      <c r="P221" s="67"/>
      <c r="Q221" s="67"/>
      <c r="R221" s="67"/>
      <c r="S221" s="67"/>
    </row>
    <row r="222" spans="1:19" s="77" customFormat="1" x14ac:dyDescent="0.25">
      <c r="A222" s="73"/>
      <c r="B222" s="74"/>
      <c r="C222" s="74"/>
      <c r="D222" s="73"/>
      <c r="E222" s="73"/>
      <c r="F222" s="75"/>
      <c r="G222" s="94"/>
      <c r="H222" s="67"/>
      <c r="I222" s="67"/>
      <c r="J222" s="67"/>
      <c r="K222" s="67"/>
      <c r="L222" s="67"/>
      <c r="M222" s="67"/>
      <c r="N222" s="67"/>
      <c r="O222" s="67"/>
      <c r="P222" s="67"/>
      <c r="Q222" s="67"/>
      <c r="R222" s="67"/>
      <c r="S222" s="67"/>
    </row>
    <row r="223" spans="1:19" s="77" customFormat="1" x14ac:dyDescent="0.25">
      <c r="A223" s="73"/>
      <c r="B223" s="74"/>
      <c r="C223" s="74"/>
      <c r="D223" s="73"/>
      <c r="E223" s="73"/>
      <c r="F223" s="75"/>
      <c r="G223" s="94"/>
      <c r="H223" s="67"/>
      <c r="I223" s="67"/>
      <c r="J223" s="67"/>
      <c r="K223" s="67"/>
      <c r="L223" s="67"/>
      <c r="M223" s="67"/>
      <c r="N223" s="67"/>
      <c r="O223" s="67"/>
      <c r="P223" s="67"/>
      <c r="Q223" s="67"/>
      <c r="R223" s="67"/>
      <c r="S223" s="67"/>
    </row>
    <row r="224" spans="1:19" s="77" customFormat="1" x14ac:dyDescent="0.25">
      <c r="A224" s="73"/>
      <c r="B224" s="74"/>
      <c r="C224" s="74"/>
      <c r="D224" s="73"/>
      <c r="E224" s="73"/>
      <c r="F224" s="75"/>
      <c r="G224" s="94"/>
      <c r="H224" s="67"/>
      <c r="I224" s="67"/>
      <c r="J224" s="67"/>
      <c r="K224" s="67"/>
      <c r="L224" s="67"/>
      <c r="M224" s="67"/>
      <c r="N224" s="67"/>
      <c r="O224" s="67"/>
      <c r="P224" s="67"/>
      <c r="Q224" s="67"/>
      <c r="R224" s="67"/>
      <c r="S224" s="67"/>
    </row>
    <row r="225" spans="1:19" s="77" customFormat="1" x14ac:dyDescent="0.25">
      <c r="A225" s="73"/>
      <c r="B225" s="74"/>
      <c r="C225" s="74"/>
      <c r="D225" s="73"/>
      <c r="E225" s="73"/>
      <c r="F225" s="75"/>
      <c r="G225" s="94"/>
      <c r="H225" s="67"/>
      <c r="I225" s="67"/>
      <c r="J225" s="67"/>
      <c r="K225" s="67"/>
      <c r="L225" s="67"/>
      <c r="M225" s="67"/>
      <c r="N225" s="67"/>
      <c r="O225" s="67"/>
      <c r="P225" s="67"/>
      <c r="Q225" s="67"/>
      <c r="R225" s="67"/>
      <c r="S225" s="67"/>
    </row>
    <row r="226" spans="1:19" s="77" customFormat="1" x14ac:dyDescent="0.25">
      <c r="A226" s="73"/>
      <c r="B226" s="74"/>
      <c r="C226" s="74"/>
      <c r="D226" s="73"/>
      <c r="E226" s="73"/>
      <c r="F226" s="75"/>
      <c r="G226" s="94"/>
      <c r="H226" s="67"/>
      <c r="I226" s="67"/>
      <c r="J226" s="67"/>
      <c r="K226" s="67"/>
      <c r="L226" s="67"/>
      <c r="M226" s="67"/>
      <c r="N226" s="67"/>
      <c r="O226" s="67"/>
      <c r="P226" s="67"/>
      <c r="Q226" s="67"/>
      <c r="R226" s="67"/>
      <c r="S226" s="67"/>
    </row>
    <row r="227" spans="1:19" s="77" customFormat="1" x14ac:dyDescent="0.25">
      <c r="A227" s="73"/>
      <c r="B227" s="74"/>
      <c r="C227" s="74"/>
      <c r="D227" s="73"/>
      <c r="E227" s="73"/>
      <c r="F227" s="75"/>
      <c r="G227" s="94"/>
      <c r="H227" s="67"/>
      <c r="I227" s="67"/>
      <c r="J227" s="67"/>
      <c r="K227" s="67"/>
      <c r="L227" s="67"/>
      <c r="M227" s="67"/>
      <c r="N227" s="67"/>
      <c r="O227" s="67"/>
      <c r="P227" s="67"/>
      <c r="Q227" s="67"/>
      <c r="R227" s="67"/>
      <c r="S227" s="67"/>
    </row>
    <row r="228" spans="1:19" s="77" customFormat="1" x14ac:dyDescent="0.25">
      <c r="A228" s="73"/>
      <c r="B228" s="74"/>
      <c r="C228" s="74"/>
      <c r="D228" s="87"/>
      <c r="E228" s="73"/>
      <c r="F228" s="75"/>
      <c r="G228" s="96"/>
      <c r="H228" s="67"/>
      <c r="I228" s="67"/>
      <c r="J228" s="67"/>
      <c r="K228" s="67"/>
      <c r="L228" s="67"/>
      <c r="M228" s="67"/>
      <c r="N228" s="67"/>
      <c r="O228" s="67"/>
      <c r="P228" s="67"/>
      <c r="Q228" s="67"/>
      <c r="R228" s="67"/>
      <c r="S228" s="67"/>
    </row>
    <row r="229" spans="1:19" s="77" customFormat="1" x14ac:dyDescent="0.25">
      <c r="A229" s="73"/>
      <c r="B229" s="74"/>
      <c r="C229" s="74"/>
      <c r="D229" s="87"/>
      <c r="E229" s="73"/>
      <c r="F229" s="75"/>
      <c r="G229" s="96"/>
      <c r="H229" s="67"/>
      <c r="I229" s="67"/>
      <c r="J229" s="67"/>
      <c r="K229" s="67"/>
      <c r="L229" s="67"/>
      <c r="M229" s="67"/>
      <c r="N229" s="67"/>
      <c r="O229" s="67"/>
      <c r="P229" s="67"/>
      <c r="Q229" s="67"/>
      <c r="R229" s="67"/>
      <c r="S229" s="67"/>
    </row>
    <row r="230" spans="1:19" s="77" customFormat="1" x14ac:dyDescent="0.25">
      <c r="A230" s="73"/>
      <c r="B230" s="74"/>
      <c r="C230" s="74"/>
      <c r="D230" s="87"/>
      <c r="E230" s="73"/>
      <c r="F230" s="75"/>
      <c r="G230" s="96"/>
      <c r="H230" s="67"/>
      <c r="I230" s="67"/>
      <c r="J230" s="67"/>
      <c r="K230" s="67"/>
      <c r="L230" s="67"/>
      <c r="M230" s="67"/>
      <c r="N230" s="67"/>
      <c r="O230" s="67"/>
      <c r="P230" s="67"/>
      <c r="Q230" s="67"/>
      <c r="R230" s="67"/>
      <c r="S230" s="67"/>
    </row>
    <row r="231" spans="1:19" s="77" customFormat="1" x14ac:dyDescent="0.25">
      <c r="A231" s="73"/>
      <c r="B231" s="74"/>
      <c r="C231" s="74"/>
      <c r="D231" s="87"/>
      <c r="E231" s="73"/>
      <c r="F231" s="75"/>
      <c r="G231" s="96"/>
      <c r="H231" s="67"/>
      <c r="I231" s="67"/>
      <c r="J231" s="67"/>
      <c r="K231" s="67"/>
      <c r="L231" s="67"/>
      <c r="M231" s="67"/>
      <c r="N231" s="67"/>
      <c r="O231" s="67"/>
      <c r="P231" s="67"/>
      <c r="Q231" s="67"/>
      <c r="R231" s="67"/>
      <c r="S231" s="67"/>
    </row>
    <row r="232" spans="1:19" s="77" customFormat="1" x14ac:dyDescent="0.25">
      <c r="A232" s="73"/>
      <c r="B232" s="74"/>
      <c r="C232" s="74"/>
      <c r="D232" s="73"/>
      <c r="E232" s="87"/>
      <c r="F232" s="88"/>
      <c r="G232" s="94"/>
      <c r="H232" s="67"/>
      <c r="I232" s="67"/>
      <c r="J232" s="67"/>
      <c r="K232" s="67"/>
      <c r="L232" s="67"/>
      <c r="M232" s="67"/>
      <c r="N232" s="67"/>
      <c r="O232" s="67"/>
      <c r="P232" s="67"/>
      <c r="Q232" s="67"/>
      <c r="R232" s="67"/>
      <c r="S232" s="67"/>
    </row>
    <row r="233" spans="1:19" s="77" customFormat="1" x14ac:dyDescent="0.25">
      <c r="A233" s="73"/>
      <c r="B233" s="90"/>
      <c r="C233" s="90"/>
      <c r="D233" s="73"/>
      <c r="E233" s="87"/>
      <c r="F233" s="88"/>
      <c r="G233" s="94"/>
      <c r="H233" s="67"/>
      <c r="I233" s="67"/>
      <c r="J233" s="67"/>
      <c r="K233" s="67"/>
      <c r="L233" s="67"/>
      <c r="M233" s="67"/>
      <c r="N233" s="67"/>
      <c r="O233" s="67"/>
      <c r="P233" s="67"/>
      <c r="Q233" s="67"/>
      <c r="R233" s="67"/>
      <c r="S233" s="67"/>
    </row>
    <row r="234" spans="1:19" s="77" customFormat="1" x14ac:dyDescent="0.25">
      <c r="A234" s="73"/>
      <c r="B234" s="90"/>
      <c r="C234" s="90"/>
      <c r="D234" s="73"/>
      <c r="E234" s="87"/>
      <c r="F234" s="88"/>
      <c r="G234" s="94"/>
      <c r="H234" s="67"/>
      <c r="I234" s="67"/>
      <c r="J234" s="67"/>
      <c r="K234" s="67"/>
      <c r="L234" s="67"/>
      <c r="M234" s="67"/>
      <c r="N234" s="67"/>
      <c r="O234" s="67"/>
      <c r="P234" s="67"/>
      <c r="Q234" s="67"/>
      <c r="R234" s="67"/>
      <c r="S234" s="67"/>
    </row>
    <row r="235" spans="1:19" s="77" customFormat="1" x14ac:dyDescent="0.25">
      <c r="A235" s="73"/>
      <c r="B235" s="90"/>
      <c r="C235" s="90"/>
      <c r="D235" s="73"/>
      <c r="E235" s="87"/>
      <c r="F235" s="88"/>
      <c r="G235" s="94"/>
      <c r="H235" s="67"/>
      <c r="I235" s="67"/>
      <c r="J235" s="67"/>
      <c r="K235" s="67"/>
      <c r="L235" s="67"/>
      <c r="M235" s="67"/>
      <c r="N235" s="67"/>
      <c r="O235" s="67"/>
      <c r="P235" s="67"/>
      <c r="Q235" s="67"/>
      <c r="R235" s="67"/>
      <c r="S235" s="67"/>
    </row>
    <row r="236" spans="1:19" s="77" customFormat="1" x14ac:dyDescent="0.25">
      <c r="A236" s="73"/>
      <c r="B236" s="90"/>
      <c r="C236" s="90"/>
      <c r="D236" s="73"/>
      <c r="E236" s="73"/>
      <c r="F236" s="75"/>
      <c r="G236" s="94"/>
      <c r="H236" s="67"/>
      <c r="I236" s="67"/>
      <c r="J236" s="67"/>
      <c r="K236" s="67"/>
      <c r="L236" s="67"/>
      <c r="M236" s="67"/>
      <c r="N236" s="67"/>
      <c r="O236" s="67"/>
      <c r="P236" s="67"/>
      <c r="Q236" s="67"/>
      <c r="R236" s="67"/>
      <c r="S236" s="67"/>
    </row>
    <row r="237" spans="1:19" s="77" customFormat="1" x14ac:dyDescent="0.25">
      <c r="A237" s="73"/>
      <c r="B237" s="74"/>
      <c r="C237" s="74"/>
      <c r="D237" s="85"/>
      <c r="E237" s="73"/>
      <c r="F237" s="75"/>
      <c r="G237" s="95"/>
      <c r="H237" s="67"/>
      <c r="I237" s="67"/>
      <c r="J237" s="67"/>
      <c r="K237" s="67"/>
      <c r="L237" s="67"/>
      <c r="M237" s="67"/>
      <c r="N237" s="67"/>
      <c r="O237" s="67"/>
      <c r="P237" s="67"/>
      <c r="Q237" s="67"/>
      <c r="R237" s="67"/>
      <c r="S237" s="67"/>
    </row>
    <row r="238" spans="1:19" s="77" customFormat="1" x14ac:dyDescent="0.25">
      <c r="A238" s="73"/>
      <c r="B238" s="74"/>
      <c r="C238" s="74"/>
      <c r="D238" s="73"/>
      <c r="E238" s="73"/>
      <c r="F238" s="75"/>
      <c r="G238" s="94"/>
      <c r="H238" s="67"/>
      <c r="I238" s="67"/>
      <c r="J238" s="67"/>
      <c r="K238" s="67"/>
      <c r="L238" s="67"/>
      <c r="M238" s="67"/>
      <c r="N238" s="67"/>
      <c r="O238" s="67"/>
      <c r="P238" s="67"/>
      <c r="Q238" s="67"/>
      <c r="R238" s="67"/>
      <c r="S238" s="67"/>
    </row>
    <row r="239" spans="1:19" s="77" customFormat="1" x14ac:dyDescent="0.25">
      <c r="A239" s="73"/>
      <c r="B239" s="74"/>
      <c r="C239" s="74"/>
      <c r="D239" s="73"/>
      <c r="E239" s="73"/>
      <c r="F239" s="75"/>
      <c r="G239" s="94"/>
      <c r="H239" s="67"/>
      <c r="I239" s="67"/>
      <c r="J239" s="67"/>
      <c r="K239" s="67"/>
      <c r="L239" s="67"/>
      <c r="M239" s="67"/>
      <c r="N239" s="67"/>
      <c r="O239" s="67"/>
      <c r="P239" s="67"/>
      <c r="Q239" s="67"/>
      <c r="R239" s="67"/>
      <c r="S239" s="67"/>
    </row>
    <row r="240" spans="1:19" s="77" customFormat="1" x14ac:dyDescent="0.25">
      <c r="A240" s="73"/>
      <c r="B240" s="74"/>
      <c r="C240" s="74"/>
      <c r="D240" s="73"/>
      <c r="E240" s="73"/>
      <c r="F240" s="75"/>
      <c r="G240" s="94"/>
      <c r="H240" s="67"/>
      <c r="I240" s="67"/>
      <c r="J240" s="67"/>
      <c r="K240" s="67"/>
      <c r="L240" s="67"/>
      <c r="M240" s="67"/>
      <c r="N240" s="67"/>
      <c r="O240" s="67"/>
      <c r="P240" s="67"/>
      <c r="Q240" s="67"/>
      <c r="R240" s="67"/>
      <c r="S240" s="67"/>
    </row>
    <row r="241" spans="1:19" s="77" customFormat="1" x14ac:dyDescent="0.25">
      <c r="A241" s="73"/>
      <c r="B241" s="74"/>
      <c r="C241" s="74"/>
      <c r="D241" s="73"/>
      <c r="E241" s="85"/>
      <c r="F241" s="84"/>
      <c r="G241" s="94"/>
      <c r="H241" s="67"/>
      <c r="I241" s="67"/>
      <c r="J241" s="67"/>
      <c r="K241" s="67"/>
      <c r="L241" s="67"/>
      <c r="M241" s="67"/>
      <c r="N241" s="67"/>
      <c r="O241" s="67"/>
      <c r="P241" s="67"/>
      <c r="Q241" s="67"/>
      <c r="R241" s="67"/>
      <c r="S241" s="67"/>
    </row>
    <row r="242" spans="1:19" s="77" customFormat="1" x14ac:dyDescent="0.25">
      <c r="A242" s="73"/>
      <c r="B242" s="74"/>
      <c r="C242" s="74"/>
      <c r="D242" s="73"/>
      <c r="E242" s="73"/>
      <c r="F242" s="75"/>
      <c r="G242" s="94"/>
      <c r="H242" s="67"/>
      <c r="I242" s="67"/>
      <c r="J242" s="67"/>
      <c r="K242" s="67"/>
      <c r="L242" s="67"/>
      <c r="M242" s="67"/>
      <c r="N242" s="67"/>
      <c r="O242" s="67"/>
      <c r="P242" s="67"/>
      <c r="Q242" s="67"/>
      <c r="R242" s="67"/>
      <c r="S242" s="67"/>
    </row>
    <row r="243" spans="1:19" s="77" customFormat="1" x14ac:dyDescent="0.25">
      <c r="A243" s="73"/>
      <c r="B243" s="74"/>
      <c r="C243" s="74"/>
      <c r="D243" s="73"/>
      <c r="E243" s="73"/>
      <c r="F243" s="75"/>
      <c r="G243" s="94"/>
      <c r="H243" s="67"/>
      <c r="I243" s="67"/>
      <c r="J243" s="67"/>
      <c r="K243" s="67"/>
      <c r="L243" s="67"/>
      <c r="M243" s="67"/>
      <c r="N243" s="67"/>
      <c r="O243" s="67"/>
      <c r="P243" s="67"/>
      <c r="Q243" s="67"/>
      <c r="R243" s="67"/>
      <c r="S243" s="67"/>
    </row>
    <row r="244" spans="1:19" s="77" customFormat="1" x14ac:dyDescent="0.25">
      <c r="A244" s="73"/>
      <c r="B244" s="74"/>
      <c r="C244" s="74"/>
      <c r="D244" s="73"/>
      <c r="E244" s="73"/>
      <c r="F244" s="75"/>
      <c r="G244" s="94"/>
      <c r="H244" s="67"/>
      <c r="I244" s="67"/>
      <c r="J244" s="67"/>
      <c r="K244" s="67"/>
      <c r="L244" s="67"/>
      <c r="M244" s="67"/>
      <c r="N244" s="67"/>
      <c r="O244" s="67"/>
      <c r="P244" s="67"/>
      <c r="Q244" s="67"/>
      <c r="R244" s="67"/>
      <c r="S244" s="67"/>
    </row>
    <row r="245" spans="1:19" s="77" customFormat="1" x14ac:dyDescent="0.25">
      <c r="A245" s="73"/>
      <c r="B245" s="74"/>
      <c r="C245" s="74"/>
      <c r="D245" s="73"/>
      <c r="E245" s="73"/>
      <c r="F245" s="75"/>
      <c r="G245" s="94"/>
      <c r="H245" s="67"/>
      <c r="I245" s="67"/>
      <c r="J245" s="67"/>
      <c r="K245" s="67"/>
      <c r="L245" s="67"/>
      <c r="M245" s="67"/>
      <c r="N245" s="67"/>
      <c r="O245" s="67"/>
      <c r="P245" s="67"/>
      <c r="Q245" s="67"/>
      <c r="R245" s="67"/>
      <c r="S245" s="67"/>
    </row>
    <row r="246" spans="1:19" s="77" customFormat="1" x14ac:dyDescent="0.25">
      <c r="A246" s="73"/>
      <c r="B246" s="74"/>
      <c r="C246" s="74"/>
      <c r="D246" s="73"/>
      <c r="E246" s="73"/>
      <c r="F246" s="75"/>
      <c r="G246" s="94"/>
      <c r="H246" s="67"/>
      <c r="I246" s="67"/>
      <c r="J246" s="67"/>
      <c r="K246" s="67"/>
      <c r="L246" s="67"/>
      <c r="M246" s="67"/>
      <c r="N246" s="67"/>
      <c r="O246" s="67"/>
      <c r="P246" s="67"/>
      <c r="Q246" s="67"/>
      <c r="R246" s="67"/>
      <c r="S246" s="67"/>
    </row>
    <row r="247" spans="1:19" s="77" customFormat="1" x14ac:dyDescent="0.25">
      <c r="A247" s="73"/>
      <c r="B247" s="74"/>
      <c r="C247" s="74"/>
      <c r="D247" s="73"/>
      <c r="E247" s="73"/>
      <c r="F247" s="75"/>
      <c r="G247" s="94"/>
      <c r="H247" s="67"/>
      <c r="I247" s="67"/>
      <c r="J247" s="67"/>
      <c r="K247" s="67"/>
      <c r="L247" s="67"/>
      <c r="M247" s="67"/>
      <c r="N247" s="67"/>
      <c r="O247" s="67"/>
      <c r="P247" s="67"/>
      <c r="Q247" s="67"/>
      <c r="R247" s="67"/>
      <c r="S247" s="67"/>
    </row>
    <row r="248" spans="1:19" s="77" customFormat="1" x14ac:dyDescent="0.25">
      <c r="A248" s="73"/>
      <c r="B248" s="74"/>
      <c r="C248" s="74"/>
      <c r="D248" s="73"/>
      <c r="E248" s="73"/>
      <c r="F248" s="75"/>
      <c r="G248" s="94"/>
      <c r="H248" s="67"/>
      <c r="I248" s="67"/>
      <c r="J248" s="67"/>
      <c r="K248" s="67"/>
      <c r="L248" s="67"/>
      <c r="M248" s="67"/>
      <c r="N248" s="67"/>
      <c r="O248" s="67"/>
      <c r="P248" s="67"/>
      <c r="Q248" s="67"/>
      <c r="R248" s="67"/>
      <c r="S248" s="67"/>
    </row>
    <row r="249" spans="1:19" s="77" customFormat="1" x14ac:dyDescent="0.25">
      <c r="A249" s="73"/>
      <c r="B249" s="74"/>
      <c r="C249" s="74"/>
      <c r="D249" s="73"/>
      <c r="E249" s="73"/>
      <c r="F249" s="75"/>
      <c r="G249" s="94"/>
      <c r="H249" s="67"/>
      <c r="I249" s="67"/>
      <c r="J249" s="67"/>
      <c r="K249" s="67"/>
      <c r="L249" s="67"/>
      <c r="M249" s="67"/>
      <c r="N249" s="67"/>
      <c r="O249" s="67"/>
      <c r="P249" s="67"/>
      <c r="Q249" s="67"/>
      <c r="R249" s="67"/>
      <c r="S249" s="67"/>
    </row>
    <row r="250" spans="1:19" s="77" customFormat="1" x14ac:dyDescent="0.25">
      <c r="A250" s="73"/>
      <c r="B250" s="74"/>
      <c r="C250" s="74"/>
      <c r="D250" s="73"/>
      <c r="E250" s="73"/>
      <c r="F250" s="75"/>
      <c r="G250" s="94"/>
      <c r="H250" s="67"/>
      <c r="I250" s="67"/>
      <c r="J250" s="67"/>
      <c r="K250" s="67"/>
      <c r="L250" s="67"/>
      <c r="M250" s="67"/>
      <c r="N250" s="67"/>
      <c r="O250" s="67"/>
      <c r="P250" s="67"/>
      <c r="Q250" s="67"/>
      <c r="R250" s="67"/>
      <c r="S250" s="67"/>
    </row>
    <row r="251" spans="1:19" s="77" customFormat="1" x14ac:dyDescent="0.25">
      <c r="A251" s="73"/>
      <c r="B251" s="74"/>
      <c r="C251" s="74"/>
      <c r="D251" s="73"/>
      <c r="E251" s="73"/>
      <c r="F251" s="75"/>
      <c r="G251" s="94"/>
      <c r="H251" s="67"/>
      <c r="I251" s="67"/>
      <c r="J251" s="67"/>
      <c r="K251" s="67"/>
      <c r="L251" s="67"/>
      <c r="M251" s="67"/>
      <c r="N251" s="67"/>
      <c r="O251" s="67"/>
      <c r="P251" s="67"/>
      <c r="Q251" s="67"/>
      <c r="R251" s="67"/>
      <c r="S251" s="67"/>
    </row>
    <row r="252" spans="1:19" s="77" customFormat="1" x14ac:dyDescent="0.25">
      <c r="A252" s="73"/>
      <c r="B252" s="74"/>
      <c r="C252" s="74"/>
      <c r="D252" s="73"/>
      <c r="E252" s="73"/>
      <c r="F252" s="75"/>
      <c r="G252" s="94"/>
      <c r="H252" s="67"/>
      <c r="I252" s="67"/>
      <c r="J252" s="67"/>
      <c r="K252" s="67"/>
      <c r="L252" s="67"/>
      <c r="M252" s="67"/>
      <c r="N252" s="67"/>
      <c r="O252" s="67"/>
      <c r="P252" s="67"/>
      <c r="Q252" s="67"/>
      <c r="R252" s="67"/>
      <c r="S252" s="67"/>
    </row>
    <row r="253" spans="1:19" s="77" customFormat="1" x14ac:dyDescent="0.25">
      <c r="A253" s="73"/>
      <c r="B253" s="74"/>
      <c r="C253" s="74"/>
      <c r="D253" s="73"/>
      <c r="E253" s="73"/>
      <c r="F253" s="75"/>
      <c r="G253" s="94"/>
      <c r="H253" s="67"/>
      <c r="I253" s="67"/>
      <c r="J253" s="67"/>
      <c r="K253" s="67"/>
      <c r="L253" s="67"/>
      <c r="M253" s="67"/>
      <c r="N253" s="67"/>
      <c r="O253" s="67"/>
      <c r="P253" s="67"/>
      <c r="Q253" s="67"/>
      <c r="R253" s="67"/>
      <c r="S253" s="67"/>
    </row>
    <row r="254" spans="1:19" s="77" customFormat="1" x14ac:dyDescent="0.25">
      <c r="A254" s="73"/>
      <c r="B254" s="74"/>
      <c r="C254" s="74"/>
      <c r="D254" s="73"/>
      <c r="E254" s="73"/>
      <c r="F254" s="75"/>
      <c r="G254" s="94"/>
      <c r="H254" s="67"/>
      <c r="I254" s="67"/>
      <c r="J254" s="67"/>
      <c r="K254" s="67"/>
      <c r="L254" s="67"/>
      <c r="M254" s="67"/>
      <c r="N254" s="67"/>
      <c r="O254" s="67"/>
      <c r="P254" s="67"/>
      <c r="Q254" s="67"/>
      <c r="R254" s="67"/>
      <c r="S254" s="67"/>
    </row>
    <row r="255" spans="1:19" s="77" customFormat="1" x14ac:dyDescent="0.25">
      <c r="A255" s="73"/>
      <c r="B255" s="74"/>
      <c r="C255" s="74"/>
      <c r="D255" s="73"/>
      <c r="E255" s="73"/>
      <c r="F255" s="75"/>
      <c r="G255" s="94"/>
      <c r="H255" s="67"/>
      <c r="I255" s="67"/>
      <c r="J255" s="67"/>
      <c r="K255" s="67"/>
      <c r="L255" s="67"/>
      <c r="M255" s="67"/>
      <c r="N255" s="67"/>
      <c r="O255" s="67"/>
      <c r="P255" s="67"/>
      <c r="Q255" s="67"/>
      <c r="R255" s="67"/>
      <c r="S255" s="67"/>
    </row>
    <row r="256" spans="1:19" s="77" customFormat="1" x14ac:dyDescent="0.25">
      <c r="A256" s="73"/>
      <c r="B256" s="74"/>
      <c r="C256" s="74"/>
      <c r="D256" s="73"/>
      <c r="E256" s="73"/>
      <c r="F256" s="75"/>
      <c r="G256" s="94"/>
      <c r="H256" s="67"/>
      <c r="I256" s="67"/>
      <c r="J256" s="67"/>
      <c r="K256" s="67"/>
      <c r="L256" s="67"/>
      <c r="M256" s="67"/>
      <c r="N256" s="67"/>
      <c r="O256" s="67"/>
      <c r="P256" s="67"/>
      <c r="Q256" s="67"/>
      <c r="R256" s="67"/>
      <c r="S256" s="67"/>
    </row>
    <row r="257" spans="1:19" s="77" customFormat="1" x14ac:dyDescent="0.25">
      <c r="A257" s="73"/>
      <c r="B257" s="74"/>
      <c r="C257" s="74"/>
      <c r="D257" s="73"/>
      <c r="E257" s="73"/>
      <c r="F257" s="75"/>
      <c r="G257" s="94"/>
      <c r="H257" s="67"/>
      <c r="I257" s="67"/>
      <c r="J257" s="67"/>
      <c r="K257" s="67"/>
      <c r="L257" s="67"/>
      <c r="M257" s="67"/>
      <c r="N257" s="67"/>
      <c r="O257" s="67"/>
      <c r="P257" s="67"/>
      <c r="Q257" s="67"/>
      <c r="R257" s="67"/>
      <c r="S257" s="67"/>
    </row>
    <row r="258" spans="1:19" s="77" customFormat="1" x14ac:dyDescent="0.25">
      <c r="A258" s="73"/>
      <c r="B258" s="74"/>
      <c r="C258" s="74"/>
      <c r="D258" s="73"/>
      <c r="E258" s="73"/>
      <c r="F258" s="75"/>
      <c r="G258" s="94"/>
      <c r="H258" s="67"/>
      <c r="I258" s="67"/>
      <c r="J258" s="67"/>
      <c r="K258" s="67"/>
      <c r="L258" s="67"/>
      <c r="M258" s="67"/>
      <c r="N258" s="67"/>
      <c r="O258" s="67"/>
      <c r="P258" s="67"/>
      <c r="Q258" s="67"/>
      <c r="R258" s="67"/>
      <c r="S258" s="67"/>
    </row>
    <row r="259" spans="1:19" s="77" customFormat="1" x14ac:dyDescent="0.25">
      <c r="A259" s="73"/>
      <c r="B259" s="74"/>
      <c r="C259" s="74"/>
      <c r="D259" s="73"/>
      <c r="E259" s="73"/>
      <c r="F259" s="75"/>
      <c r="G259" s="94"/>
      <c r="H259" s="67"/>
      <c r="I259" s="67"/>
      <c r="J259" s="67"/>
      <c r="K259" s="67"/>
      <c r="L259" s="67"/>
      <c r="M259" s="67"/>
      <c r="N259" s="67"/>
      <c r="O259" s="67"/>
      <c r="P259" s="67"/>
      <c r="Q259" s="67"/>
      <c r="R259" s="67"/>
      <c r="S259" s="67"/>
    </row>
    <row r="260" spans="1:19" s="77" customFormat="1" x14ac:dyDescent="0.25">
      <c r="A260" s="73"/>
      <c r="B260" s="74"/>
      <c r="C260" s="74"/>
      <c r="D260" s="73"/>
      <c r="E260" s="73"/>
      <c r="F260" s="75"/>
      <c r="G260" s="94"/>
      <c r="H260" s="67"/>
      <c r="I260" s="67"/>
      <c r="J260" s="67"/>
      <c r="K260" s="67"/>
      <c r="L260" s="67"/>
      <c r="M260" s="67"/>
      <c r="N260" s="67"/>
      <c r="O260" s="67"/>
      <c r="P260" s="67"/>
      <c r="Q260" s="67"/>
      <c r="R260" s="67"/>
      <c r="S260" s="67"/>
    </row>
    <row r="261" spans="1:19" s="77" customFormat="1" x14ac:dyDescent="0.25">
      <c r="A261" s="73"/>
      <c r="B261" s="74"/>
      <c r="C261" s="74"/>
      <c r="D261" s="73"/>
      <c r="E261" s="73"/>
      <c r="F261" s="75"/>
      <c r="G261" s="94"/>
      <c r="H261" s="67"/>
      <c r="I261" s="67"/>
      <c r="J261" s="67"/>
      <c r="K261" s="67"/>
      <c r="L261" s="67"/>
      <c r="M261" s="67"/>
      <c r="N261" s="67"/>
      <c r="O261" s="67"/>
      <c r="P261" s="67"/>
      <c r="Q261" s="67"/>
      <c r="R261" s="67"/>
      <c r="S261" s="67"/>
    </row>
    <row r="262" spans="1:19" s="77" customFormat="1" x14ac:dyDescent="0.25">
      <c r="A262" s="73"/>
      <c r="B262" s="74"/>
      <c r="C262" s="74"/>
      <c r="D262" s="73"/>
      <c r="E262" s="73"/>
      <c r="F262" s="75"/>
      <c r="G262" s="94"/>
      <c r="H262" s="67"/>
      <c r="I262" s="67"/>
      <c r="J262" s="67"/>
      <c r="K262" s="67"/>
      <c r="L262" s="67"/>
      <c r="M262" s="67"/>
      <c r="N262" s="67"/>
      <c r="O262" s="67"/>
      <c r="P262" s="67"/>
      <c r="Q262" s="67"/>
      <c r="R262" s="67"/>
      <c r="S262" s="67"/>
    </row>
    <row r="263" spans="1:19" s="77" customFormat="1" x14ac:dyDescent="0.25">
      <c r="A263" s="73"/>
      <c r="B263" s="74"/>
      <c r="C263" s="74"/>
      <c r="D263" s="73"/>
      <c r="E263" s="73"/>
      <c r="F263" s="75"/>
      <c r="G263" s="94"/>
      <c r="H263" s="67"/>
      <c r="I263" s="67"/>
      <c r="J263" s="67"/>
      <c r="K263" s="67"/>
      <c r="L263" s="67"/>
      <c r="M263" s="67"/>
      <c r="N263" s="67"/>
      <c r="O263" s="67"/>
      <c r="P263" s="67"/>
      <c r="Q263" s="67"/>
      <c r="R263" s="67"/>
      <c r="S263" s="67"/>
    </row>
    <row r="264" spans="1:19" s="77" customFormat="1" x14ac:dyDescent="0.25">
      <c r="A264" s="73"/>
      <c r="B264" s="74"/>
      <c r="C264" s="74"/>
      <c r="D264" s="73"/>
      <c r="E264" s="73"/>
      <c r="F264" s="75"/>
      <c r="G264" s="94"/>
      <c r="H264" s="67"/>
      <c r="I264" s="67"/>
      <c r="J264" s="67"/>
      <c r="K264" s="67"/>
      <c r="L264" s="67"/>
      <c r="M264" s="67"/>
      <c r="N264" s="67"/>
      <c r="O264" s="67"/>
      <c r="P264" s="67"/>
      <c r="Q264" s="67"/>
      <c r="R264" s="67"/>
      <c r="S264" s="67"/>
    </row>
    <row r="265" spans="1:19" s="77" customFormat="1" x14ac:dyDescent="0.25">
      <c r="A265" s="73"/>
      <c r="B265" s="74"/>
      <c r="C265" s="74"/>
      <c r="D265" s="73"/>
      <c r="E265" s="73"/>
      <c r="F265" s="75"/>
      <c r="G265" s="94"/>
      <c r="H265" s="67"/>
      <c r="I265" s="67"/>
      <c r="J265" s="67"/>
      <c r="K265" s="67"/>
      <c r="L265" s="67"/>
      <c r="M265" s="67"/>
      <c r="N265" s="67"/>
      <c r="O265" s="67"/>
      <c r="P265" s="67"/>
      <c r="Q265" s="67"/>
      <c r="R265" s="67"/>
      <c r="S265" s="67"/>
    </row>
    <row r="266" spans="1:19" s="77" customFormat="1" x14ac:dyDescent="0.25">
      <c r="A266" s="73"/>
      <c r="B266" s="74"/>
      <c r="C266" s="74"/>
      <c r="D266" s="73"/>
      <c r="E266" s="73"/>
      <c r="F266" s="75"/>
      <c r="G266" s="94"/>
      <c r="H266" s="67"/>
      <c r="I266" s="67"/>
      <c r="J266" s="67"/>
      <c r="K266" s="67"/>
      <c r="L266" s="67"/>
      <c r="M266" s="67"/>
      <c r="N266" s="67"/>
      <c r="O266" s="67"/>
      <c r="P266" s="67"/>
      <c r="Q266" s="67"/>
      <c r="R266" s="67"/>
      <c r="S266" s="67"/>
    </row>
    <row r="267" spans="1:19" s="77" customFormat="1" x14ac:dyDescent="0.25">
      <c r="A267" s="73"/>
      <c r="B267" s="74"/>
      <c r="C267" s="74"/>
      <c r="D267" s="73"/>
      <c r="E267" s="73"/>
      <c r="F267" s="75"/>
      <c r="G267" s="94"/>
      <c r="H267" s="67"/>
      <c r="I267" s="67"/>
      <c r="J267" s="67"/>
      <c r="K267" s="67"/>
      <c r="L267" s="67"/>
      <c r="M267" s="67"/>
      <c r="N267" s="67"/>
      <c r="O267" s="67"/>
      <c r="P267" s="67"/>
      <c r="Q267" s="67"/>
      <c r="R267" s="67"/>
      <c r="S267" s="67"/>
    </row>
    <row r="268" spans="1:19" s="77" customFormat="1" x14ac:dyDescent="0.25">
      <c r="A268" s="73"/>
      <c r="B268" s="74"/>
      <c r="C268" s="74"/>
      <c r="D268" s="73"/>
      <c r="E268" s="73"/>
      <c r="F268" s="75"/>
      <c r="G268" s="94"/>
      <c r="H268" s="67"/>
      <c r="I268" s="67"/>
      <c r="J268" s="67"/>
      <c r="K268" s="67"/>
      <c r="L268" s="67"/>
      <c r="M268" s="67"/>
      <c r="N268" s="67"/>
      <c r="O268" s="67"/>
      <c r="P268" s="67"/>
      <c r="Q268" s="67"/>
      <c r="R268" s="67"/>
      <c r="S268" s="67"/>
    </row>
    <row r="269" spans="1:19" s="77" customFormat="1" x14ac:dyDescent="0.25">
      <c r="A269" s="73"/>
      <c r="B269" s="74"/>
      <c r="C269" s="74"/>
      <c r="D269" s="73"/>
      <c r="E269" s="73"/>
      <c r="F269" s="75"/>
      <c r="G269" s="94"/>
      <c r="H269" s="67"/>
      <c r="I269" s="67"/>
      <c r="J269" s="67"/>
      <c r="K269" s="67"/>
      <c r="L269" s="67"/>
      <c r="M269" s="67"/>
      <c r="N269" s="67"/>
      <c r="O269" s="67"/>
      <c r="P269" s="67"/>
      <c r="Q269" s="67"/>
      <c r="R269" s="67"/>
      <c r="S269" s="67"/>
    </row>
    <row r="270" spans="1:19" s="77" customFormat="1" x14ac:dyDescent="0.25">
      <c r="A270" s="73"/>
      <c r="B270" s="74"/>
      <c r="C270" s="74"/>
      <c r="D270" s="73"/>
      <c r="E270" s="73"/>
      <c r="F270" s="75"/>
      <c r="G270" s="94"/>
      <c r="H270" s="67"/>
      <c r="I270" s="67"/>
      <c r="J270" s="67"/>
      <c r="K270" s="67"/>
      <c r="L270" s="67"/>
      <c r="M270" s="67"/>
      <c r="N270" s="67"/>
      <c r="O270" s="67"/>
      <c r="P270" s="67"/>
      <c r="Q270" s="67"/>
      <c r="R270" s="67"/>
      <c r="S270" s="67"/>
    </row>
    <row r="271" spans="1:19" s="77" customFormat="1" x14ac:dyDescent="0.25">
      <c r="A271" s="73"/>
      <c r="B271" s="74"/>
      <c r="C271" s="74"/>
      <c r="D271" s="73"/>
      <c r="E271" s="73"/>
      <c r="F271" s="75"/>
      <c r="G271" s="94"/>
      <c r="H271" s="67"/>
      <c r="I271" s="67"/>
      <c r="J271" s="67"/>
      <c r="K271" s="67"/>
      <c r="L271" s="67"/>
      <c r="M271" s="67"/>
      <c r="N271" s="67"/>
      <c r="O271" s="67"/>
      <c r="P271" s="67"/>
      <c r="Q271" s="67"/>
      <c r="R271" s="67"/>
      <c r="S271" s="67"/>
    </row>
    <row r="272" spans="1:19" s="77" customFormat="1" x14ac:dyDescent="0.25">
      <c r="A272" s="73"/>
      <c r="B272" s="74"/>
      <c r="C272" s="74"/>
      <c r="D272" s="73"/>
      <c r="E272" s="73"/>
      <c r="F272" s="75"/>
      <c r="G272" s="94"/>
      <c r="H272" s="67"/>
      <c r="I272" s="67"/>
      <c r="J272" s="67"/>
      <c r="K272" s="67"/>
      <c r="L272" s="67"/>
      <c r="M272" s="67"/>
      <c r="N272" s="67"/>
      <c r="O272" s="67"/>
      <c r="P272" s="67"/>
      <c r="Q272" s="67"/>
      <c r="R272" s="67"/>
      <c r="S272" s="67"/>
    </row>
    <row r="273" spans="1:19" s="77" customFormat="1" x14ac:dyDescent="0.25">
      <c r="A273" s="73"/>
      <c r="B273" s="74"/>
      <c r="C273" s="74"/>
      <c r="D273" s="73"/>
      <c r="E273" s="73"/>
      <c r="F273" s="75"/>
      <c r="G273" s="94"/>
      <c r="H273" s="67"/>
      <c r="I273" s="67"/>
      <c r="J273" s="67"/>
      <c r="K273" s="67"/>
      <c r="L273" s="67"/>
      <c r="M273" s="67"/>
      <c r="N273" s="67"/>
      <c r="O273" s="67"/>
      <c r="P273" s="67"/>
      <c r="Q273" s="67"/>
      <c r="R273" s="67"/>
      <c r="S273" s="67"/>
    </row>
    <row r="274" spans="1:19" s="77" customFormat="1" x14ac:dyDescent="0.25">
      <c r="A274" s="73"/>
      <c r="B274" s="74"/>
      <c r="C274" s="74"/>
      <c r="D274" s="73"/>
      <c r="E274" s="73"/>
      <c r="F274" s="75"/>
      <c r="G274" s="94"/>
      <c r="H274" s="67"/>
      <c r="I274" s="67"/>
      <c r="J274" s="67"/>
      <c r="K274" s="67"/>
      <c r="L274" s="67"/>
      <c r="M274" s="67"/>
      <c r="N274" s="67"/>
      <c r="O274" s="67"/>
      <c r="P274" s="67"/>
      <c r="Q274" s="67"/>
      <c r="R274" s="67"/>
      <c r="S274" s="67"/>
    </row>
    <row r="275" spans="1:19" s="77" customFormat="1" x14ac:dyDescent="0.25">
      <c r="A275" s="73"/>
      <c r="B275" s="74"/>
      <c r="C275" s="74"/>
      <c r="D275" s="73"/>
      <c r="E275" s="73"/>
      <c r="F275" s="75"/>
      <c r="G275" s="94"/>
      <c r="H275" s="67"/>
      <c r="I275" s="67"/>
      <c r="J275" s="67"/>
      <c r="K275" s="67"/>
      <c r="L275" s="67"/>
      <c r="M275" s="67"/>
      <c r="N275" s="67"/>
      <c r="O275" s="67"/>
      <c r="P275" s="67"/>
      <c r="Q275" s="67"/>
      <c r="R275" s="67"/>
      <c r="S275" s="67"/>
    </row>
    <row r="276" spans="1:19" s="77" customFormat="1" x14ac:dyDescent="0.25">
      <c r="A276" s="73"/>
      <c r="B276" s="74"/>
      <c r="C276" s="74"/>
      <c r="D276" s="73"/>
      <c r="E276" s="73"/>
      <c r="F276" s="75"/>
      <c r="G276" s="94"/>
      <c r="H276" s="67"/>
      <c r="I276" s="67"/>
      <c r="J276" s="67"/>
      <c r="K276" s="67"/>
      <c r="L276" s="67"/>
      <c r="M276" s="67"/>
      <c r="N276" s="67"/>
      <c r="O276" s="67"/>
      <c r="P276" s="67"/>
      <c r="Q276" s="67"/>
      <c r="R276" s="67"/>
      <c r="S276" s="67"/>
    </row>
    <row r="277" spans="1:19" s="77" customFormat="1" x14ac:dyDescent="0.25">
      <c r="A277" s="73"/>
      <c r="B277" s="74"/>
      <c r="C277" s="74"/>
      <c r="D277" s="73"/>
      <c r="E277" s="73"/>
      <c r="F277" s="75"/>
      <c r="G277" s="94"/>
      <c r="H277" s="67"/>
      <c r="I277" s="67"/>
      <c r="J277" s="67"/>
      <c r="K277" s="67"/>
      <c r="L277" s="67"/>
      <c r="M277" s="67"/>
      <c r="N277" s="67"/>
      <c r="O277" s="67"/>
      <c r="P277" s="67"/>
      <c r="Q277" s="67"/>
      <c r="R277" s="67"/>
      <c r="S277" s="67"/>
    </row>
    <row r="278" spans="1:19" s="77" customFormat="1" x14ac:dyDescent="0.25">
      <c r="A278" s="73"/>
      <c r="B278" s="74"/>
      <c r="C278" s="74"/>
      <c r="D278" s="73"/>
      <c r="E278" s="73"/>
      <c r="F278" s="75"/>
      <c r="G278" s="94"/>
      <c r="H278" s="67"/>
      <c r="I278" s="67"/>
      <c r="J278" s="67"/>
      <c r="K278" s="67"/>
      <c r="L278" s="67"/>
      <c r="M278" s="67"/>
      <c r="N278" s="67"/>
      <c r="O278" s="67"/>
      <c r="P278" s="67"/>
      <c r="Q278" s="67"/>
      <c r="R278" s="67"/>
      <c r="S278" s="67"/>
    </row>
    <row r="279" spans="1:19" s="77" customFormat="1" x14ac:dyDescent="0.25">
      <c r="A279" s="73"/>
      <c r="B279" s="74"/>
      <c r="C279" s="74"/>
      <c r="D279" s="73"/>
      <c r="E279" s="73"/>
      <c r="F279" s="75"/>
      <c r="G279" s="94"/>
      <c r="H279" s="67"/>
      <c r="I279" s="67"/>
      <c r="J279" s="67"/>
      <c r="K279" s="67"/>
      <c r="L279" s="67"/>
      <c r="M279" s="67"/>
      <c r="N279" s="67"/>
      <c r="O279" s="67"/>
      <c r="P279" s="67"/>
      <c r="Q279" s="67"/>
      <c r="R279" s="67"/>
      <c r="S279" s="67"/>
    </row>
    <row r="280" spans="1:19" s="77" customFormat="1" x14ac:dyDescent="0.25">
      <c r="A280" s="73"/>
      <c r="B280" s="74"/>
      <c r="C280" s="74"/>
      <c r="D280" s="73"/>
      <c r="E280" s="73"/>
      <c r="F280" s="75"/>
      <c r="G280" s="94"/>
      <c r="H280" s="67"/>
      <c r="I280" s="67"/>
      <c r="J280" s="67"/>
      <c r="K280" s="67"/>
      <c r="L280" s="67"/>
      <c r="M280" s="67"/>
      <c r="N280" s="67"/>
      <c r="O280" s="67"/>
      <c r="P280" s="67"/>
      <c r="Q280" s="67"/>
      <c r="R280" s="67"/>
      <c r="S280" s="67"/>
    </row>
    <row r="281" spans="1:19" s="77" customFormat="1" x14ac:dyDescent="0.25">
      <c r="A281" s="73"/>
      <c r="B281" s="74"/>
      <c r="C281" s="74"/>
      <c r="D281" s="73"/>
      <c r="E281" s="73"/>
      <c r="F281" s="75"/>
      <c r="G281" s="94"/>
      <c r="H281" s="67"/>
      <c r="I281" s="67"/>
      <c r="J281" s="67"/>
      <c r="K281" s="67"/>
      <c r="L281" s="67"/>
      <c r="M281" s="67"/>
      <c r="N281" s="67"/>
      <c r="O281" s="67"/>
      <c r="P281" s="67"/>
      <c r="Q281" s="67"/>
      <c r="R281" s="67"/>
      <c r="S281" s="67"/>
    </row>
    <row r="282" spans="1:19" s="77" customFormat="1" x14ac:dyDescent="0.25">
      <c r="A282" s="73"/>
      <c r="B282" s="74"/>
      <c r="C282" s="74"/>
      <c r="D282" s="73"/>
      <c r="E282" s="73"/>
      <c r="F282" s="75"/>
      <c r="G282" s="94"/>
      <c r="H282" s="67"/>
      <c r="I282" s="67"/>
      <c r="J282" s="67"/>
      <c r="K282" s="67"/>
      <c r="L282" s="67"/>
      <c r="M282" s="67"/>
      <c r="N282" s="67"/>
      <c r="O282" s="67"/>
      <c r="P282" s="67"/>
      <c r="Q282" s="67"/>
      <c r="R282" s="67"/>
      <c r="S282" s="67"/>
    </row>
    <row r="283" spans="1:19" s="77" customFormat="1" x14ac:dyDescent="0.25">
      <c r="A283" s="73"/>
      <c r="B283" s="74"/>
      <c r="C283" s="74"/>
      <c r="D283" s="73"/>
      <c r="E283" s="73"/>
      <c r="F283" s="75"/>
      <c r="G283" s="94"/>
      <c r="H283" s="67"/>
      <c r="I283" s="67"/>
      <c r="J283" s="67"/>
      <c r="K283" s="67"/>
      <c r="L283" s="67"/>
      <c r="M283" s="67"/>
      <c r="N283" s="67"/>
      <c r="O283" s="67"/>
      <c r="P283" s="67"/>
      <c r="Q283" s="67"/>
      <c r="R283" s="67"/>
      <c r="S283" s="67"/>
    </row>
    <row r="284" spans="1:19" s="77" customFormat="1" x14ac:dyDescent="0.25">
      <c r="A284" s="73"/>
      <c r="B284" s="74"/>
      <c r="C284" s="74"/>
      <c r="D284" s="73"/>
      <c r="E284" s="73"/>
      <c r="F284" s="75"/>
      <c r="G284" s="94"/>
      <c r="H284" s="67"/>
      <c r="I284" s="67"/>
      <c r="J284" s="67"/>
      <c r="K284" s="67"/>
      <c r="L284" s="67"/>
      <c r="M284" s="67"/>
      <c r="N284" s="67"/>
      <c r="O284" s="67"/>
      <c r="P284" s="67"/>
      <c r="Q284" s="67"/>
      <c r="R284" s="67"/>
      <c r="S284" s="67"/>
    </row>
    <row r="285" spans="1:19" s="77" customFormat="1" x14ac:dyDescent="0.25">
      <c r="A285" s="73"/>
      <c r="B285" s="74"/>
      <c r="C285" s="74"/>
      <c r="D285" s="73"/>
      <c r="E285" s="73"/>
      <c r="F285" s="75"/>
      <c r="G285" s="94"/>
      <c r="H285" s="67"/>
      <c r="I285" s="67"/>
      <c r="J285" s="67"/>
      <c r="K285" s="67"/>
      <c r="L285" s="67"/>
      <c r="M285" s="67"/>
      <c r="N285" s="67"/>
      <c r="O285" s="67"/>
      <c r="P285" s="67"/>
      <c r="Q285" s="67"/>
      <c r="R285" s="67"/>
      <c r="S285" s="67"/>
    </row>
    <row r="286" spans="1:19" s="77" customFormat="1" x14ac:dyDescent="0.25">
      <c r="A286" s="73"/>
      <c r="B286" s="74"/>
      <c r="C286" s="74"/>
      <c r="D286" s="73"/>
      <c r="E286" s="73"/>
      <c r="F286" s="75"/>
      <c r="G286" s="94"/>
      <c r="H286" s="67"/>
      <c r="I286" s="67"/>
      <c r="J286" s="67"/>
      <c r="K286" s="67"/>
      <c r="L286" s="67"/>
      <c r="M286" s="67"/>
      <c r="N286" s="67"/>
      <c r="O286" s="67"/>
      <c r="P286" s="67"/>
      <c r="Q286" s="67"/>
      <c r="R286" s="67"/>
      <c r="S286" s="67"/>
    </row>
    <row r="287" spans="1:19" s="77" customFormat="1" x14ac:dyDescent="0.25">
      <c r="A287" s="73"/>
      <c r="B287" s="74"/>
      <c r="C287" s="74"/>
      <c r="D287" s="73"/>
      <c r="E287" s="73"/>
      <c r="F287" s="75"/>
      <c r="G287" s="94"/>
      <c r="H287" s="67"/>
      <c r="I287" s="67"/>
      <c r="J287" s="67"/>
      <c r="K287" s="67"/>
      <c r="L287" s="67"/>
      <c r="M287" s="67"/>
      <c r="N287" s="67"/>
      <c r="O287" s="67"/>
      <c r="P287" s="67"/>
      <c r="Q287" s="67"/>
      <c r="R287" s="67"/>
      <c r="S287" s="67"/>
    </row>
    <row r="288" spans="1:19" s="77" customFormat="1" x14ac:dyDescent="0.25">
      <c r="A288" s="73"/>
      <c r="B288" s="74"/>
      <c r="C288" s="74"/>
      <c r="D288" s="73"/>
      <c r="E288" s="73"/>
      <c r="F288" s="75"/>
      <c r="G288" s="94"/>
      <c r="H288" s="67"/>
      <c r="I288" s="67"/>
      <c r="J288" s="67"/>
      <c r="K288" s="67"/>
      <c r="L288" s="67"/>
      <c r="M288" s="67"/>
      <c r="N288" s="67"/>
      <c r="O288" s="67"/>
      <c r="P288" s="67"/>
      <c r="Q288" s="67"/>
      <c r="R288" s="67"/>
      <c r="S288" s="67"/>
    </row>
    <row r="289" spans="1:19" s="77" customFormat="1" x14ac:dyDescent="0.25">
      <c r="A289" s="73"/>
      <c r="B289" s="74"/>
      <c r="C289" s="74"/>
      <c r="D289" s="73"/>
      <c r="E289" s="73"/>
      <c r="F289" s="75"/>
      <c r="G289" s="94"/>
      <c r="H289" s="67"/>
      <c r="I289" s="67"/>
      <c r="J289" s="67"/>
      <c r="K289" s="67"/>
      <c r="L289" s="67"/>
      <c r="M289" s="67"/>
      <c r="N289" s="67"/>
      <c r="O289" s="67"/>
      <c r="P289" s="67"/>
      <c r="Q289" s="67"/>
      <c r="R289" s="67"/>
      <c r="S289" s="67"/>
    </row>
    <row r="290" spans="1:19" s="77" customFormat="1" x14ac:dyDescent="0.25">
      <c r="A290" s="73"/>
      <c r="B290" s="74"/>
      <c r="C290" s="74"/>
      <c r="D290" s="73"/>
      <c r="E290" s="73"/>
      <c r="F290" s="75"/>
      <c r="G290" s="94"/>
      <c r="H290" s="67"/>
      <c r="I290" s="67"/>
      <c r="J290" s="67"/>
      <c r="K290" s="67"/>
      <c r="L290" s="67"/>
      <c r="M290" s="67"/>
      <c r="N290" s="67"/>
      <c r="O290" s="67"/>
      <c r="P290" s="67"/>
      <c r="Q290" s="67"/>
      <c r="R290" s="67"/>
      <c r="S290" s="67"/>
    </row>
    <row r="291" spans="1:19" s="77" customFormat="1" x14ac:dyDescent="0.25">
      <c r="A291" s="73"/>
      <c r="B291" s="74"/>
      <c r="C291" s="74"/>
      <c r="D291" s="73"/>
      <c r="E291" s="73"/>
      <c r="F291" s="75"/>
      <c r="G291" s="94"/>
      <c r="H291" s="67"/>
      <c r="I291" s="67"/>
      <c r="J291" s="67"/>
      <c r="K291" s="67"/>
      <c r="L291" s="67"/>
      <c r="M291" s="67"/>
      <c r="N291" s="67"/>
      <c r="O291" s="67"/>
      <c r="P291" s="67"/>
      <c r="Q291" s="67"/>
      <c r="R291" s="67"/>
      <c r="S291" s="67"/>
    </row>
    <row r="292" spans="1:19" s="77" customFormat="1" x14ac:dyDescent="0.25">
      <c r="A292" s="73"/>
      <c r="B292" s="74"/>
      <c r="C292" s="74"/>
      <c r="D292" s="73"/>
      <c r="E292" s="73"/>
      <c r="F292" s="75"/>
      <c r="G292" s="94"/>
      <c r="H292" s="67"/>
      <c r="I292" s="67"/>
      <c r="J292" s="67"/>
      <c r="K292" s="67"/>
      <c r="L292" s="67"/>
      <c r="M292" s="67"/>
      <c r="N292" s="67"/>
      <c r="O292" s="67"/>
      <c r="P292" s="67"/>
      <c r="Q292" s="67"/>
      <c r="R292" s="67"/>
      <c r="S292" s="67"/>
    </row>
    <row r="293" spans="1:19" s="77" customFormat="1" x14ac:dyDescent="0.25">
      <c r="A293" s="73"/>
      <c r="B293" s="74"/>
      <c r="C293" s="74"/>
      <c r="D293" s="73"/>
      <c r="E293" s="73"/>
      <c r="F293" s="75"/>
      <c r="G293" s="94"/>
      <c r="H293" s="67"/>
      <c r="I293" s="67"/>
      <c r="J293" s="67"/>
      <c r="K293" s="67"/>
      <c r="L293" s="67"/>
      <c r="M293" s="67"/>
      <c r="N293" s="67"/>
      <c r="O293" s="67"/>
      <c r="P293" s="67"/>
      <c r="Q293" s="67"/>
      <c r="R293" s="67"/>
      <c r="S293" s="67"/>
    </row>
    <row r="294" spans="1:19" s="77" customFormat="1" x14ac:dyDescent="0.25">
      <c r="A294" s="73"/>
      <c r="B294" s="74"/>
      <c r="C294" s="74"/>
      <c r="D294" s="73"/>
      <c r="E294" s="73"/>
      <c r="F294" s="75"/>
      <c r="G294" s="94"/>
      <c r="H294" s="67"/>
      <c r="I294" s="67"/>
      <c r="J294" s="67"/>
      <c r="K294" s="67"/>
      <c r="L294" s="67"/>
      <c r="M294" s="67"/>
      <c r="N294" s="67"/>
      <c r="O294" s="67"/>
      <c r="P294" s="67"/>
      <c r="Q294" s="67"/>
      <c r="R294" s="67"/>
      <c r="S294" s="67"/>
    </row>
    <row r="295" spans="1:19" s="77" customFormat="1" x14ac:dyDescent="0.25">
      <c r="A295" s="73"/>
      <c r="B295" s="74"/>
      <c r="C295" s="74"/>
      <c r="D295" s="73"/>
      <c r="E295" s="73"/>
      <c r="F295" s="75"/>
      <c r="G295" s="94"/>
      <c r="H295" s="67"/>
      <c r="I295" s="67"/>
      <c r="J295" s="67"/>
      <c r="K295" s="67"/>
      <c r="L295" s="67"/>
      <c r="M295" s="67"/>
      <c r="N295" s="67"/>
      <c r="O295" s="67"/>
      <c r="P295" s="67"/>
      <c r="Q295" s="67"/>
      <c r="R295" s="67"/>
      <c r="S295" s="67"/>
    </row>
    <row r="296" spans="1:19" s="77" customFormat="1" x14ac:dyDescent="0.25">
      <c r="A296" s="73"/>
      <c r="B296" s="74"/>
      <c r="C296" s="74"/>
      <c r="D296" s="73"/>
      <c r="E296" s="73"/>
      <c r="F296" s="75"/>
      <c r="G296" s="94"/>
      <c r="H296" s="67"/>
      <c r="I296" s="67"/>
      <c r="J296" s="67"/>
      <c r="K296" s="67"/>
      <c r="L296" s="67"/>
      <c r="M296" s="67"/>
      <c r="N296" s="67"/>
      <c r="O296" s="67"/>
      <c r="P296" s="67"/>
      <c r="Q296" s="67"/>
      <c r="R296" s="67"/>
      <c r="S296" s="67"/>
    </row>
    <row r="297" spans="1:19" s="77" customFormat="1" x14ac:dyDescent="0.25">
      <c r="A297" s="73"/>
      <c r="B297" s="74"/>
      <c r="C297" s="74"/>
      <c r="D297" s="73"/>
      <c r="E297" s="73"/>
      <c r="F297" s="75"/>
      <c r="G297" s="94"/>
      <c r="H297" s="67"/>
      <c r="I297" s="67"/>
      <c r="J297" s="67"/>
      <c r="K297" s="67"/>
      <c r="L297" s="67"/>
      <c r="M297" s="67"/>
      <c r="N297" s="67"/>
      <c r="O297" s="67"/>
      <c r="P297" s="67"/>
      <c r="Q297" s="67"/>
      <c r="R297" s="67"/>
      <c r="S297" s="67"/>
    </row>
    <row r="298" spans="1:19" s="77" customFormat="1" x14ac:dyDescent="0.25">
      <c r="A298" s="73"/>
      <c r="B298" s="74"/>
      <c r="C298" s="74"/>
      <c r="D298" s="73"/>
      <c r="E298" s="73"/>
      <c r="F298" s="75"/>
      <c r="G298" s="94"/>
      <c r="H298" s="67"/>
      <c r="I298" s="67"/>
      <c r="J298" s="67"/>
      <c r="K298" s="67"/>
      <c r="L298" s="67"/>
      <c r="M298" s="67"/>
      <c r="N298" s="67"/>
      <c r="O298" s="67"/>
      <c r="P298" s="67"/>
      <c r="Q298" s="67"/>
      <c r="R298" s="67"/>
      <c r="S298" s="67"/>
    </row>
    <row r="299" spans="1:19" s="77" customFormat="1" x14ac:dyDescent="0.25">
      <c r="A299" s="73"/>
      <c r="B299" s="74"/>
      <c r="C299" s="74"/>
      <c r="D299" s="73"/>
      <c r="E299" s="73"/>
      <c r="F299" s="75"/>
      <c r="G299" s="94"/>
      <c r="H299" s="67"/>
      <c r="I299" s="67"/>
      <c r="J299" s="67"/>
      <c r="K299" s="67"/>
      <c r="L299" s="67"/>
      <c r="M299" s="67"/>
      <c r="N299" s="67"/>
      <c r="O299" s="67"/>
      <c r="P299" s="67"/>
      <c r="Q299" s="67"/>
      <c r="R299" s="67"/>
      <c r="S299" s="67"/>
    </row>
    <row r="300" spans="1:19" s="77" customFormat="1" x14ac:dyDescent="0.25">
      <c r="A300" s="73"/>
      <c r="B300" s="74"/>
      <c r="C300" s="74"/>
      <c r="D300" s="78"/>
      <c r="E300" s="73"/>
      <c r="F300" s="75"/>
      <c r="G300" s="97"/>
      <c r="H300" s="67"/>
      <c r="I300" s="67"/>
      <c r="J300" s="67"/>
      <c r="K300" s="67"/>
      <c r="L300" s="67"/>
      <c r="M300" s="67"/>
      <c r="N300" s="67"/>
      <c r="O300" s="67"/>
      <c r="P300" s="67"/>
      <c r="Q300" s="67"/>
      <c r="R300" s="67"/>
      <c r="S300" s="67"/>
    </row>
    <row r="301" spans="1:19" s="77" customFormat="1" x14ac:dyDescent="0.25">
      <c r="A301" s="73"/>
      <c r="B301" s="74"/>
      <c r="C301" s="74"/>
      <c r="D301" s="78"/>
      <c r="E301" s="73"/>
      <c r="F301" s="75"/>
      <c r="G301" s="97"/>
      <c r="H301" s="67"/>
      <c r="I301" s="67"/>
      <c r="J301" s="67"/>
      <c r="K301" s="67"/>
      <c r="L301" s="67"/>
      <c r="M301" s="67"/>
      <c r="N301" s="67"/>
      <c r="O301" s="67"/>
      <c r="P301" s="67"/>
      <c r="Q301" s="67"/>
      <c r="R301" s="67"/>
      <c r="S301" s="67"/>
    </row>
    <row r="302" spans="1:19" s="77" customFormat="1" x14ac:dyDescent="0.25">
      <c r="A302" s="73"/>
      <c r="B302" s="74"/>
      <c r="C302" s="74"/>
      <c r="D302" s="78"/>
      <c r="E302" s="73"/>
      <c r="F302" s="75"/>
      <c r="G302" s="97"/>
      <c r="H302" s="67"/>
      <c r="I302" s="67"/>
      <c r="J302" s="67"/>
      <c r="K302" s="67"/>
      <c r="L302" s="67"/>
      <c r="M302" s="67"/>
      <c r="N302" s="67"/>
      <c r="O302" s="67"/>
      <c r="P302" s="67"/>
      <c r="Q302" s="67"/>
      <c r="R302" s="67"/>
      <c r="S302" s="67"/>
    </row>
    <row r="303" spans="1:19" s="77" customFormat="1" x14ac:dyDescent="0.25">
      <c r="A303" s="73"/>
      <c r="B303" s="74"/>
      <c r="C303" s="74"/>
      <c r="D303" s="78"/>
      <c r="E303" s="73"/>
      <c r="F303" s="75"/>
      <c r="G303" s="97"/>
      <c r="H303" s="67"/>
      <c r="I303" s="67"/>
      <c r="J303" s="67"/>
      <c r="K303" s="67"/>
      <c r="L303" s="67"/>
      <c r="M303" s="67"/>
      <c r="N303" s="67"/>
      <c r="O303" s="67"/>
      <c r="P303" s="67"/>
      <c r="Q303" s="67"/>
      <c r="R303" s="67"/>
      <c r="S303" s="67"/>
    </row>
    <row r="304" spans="1:19" s="77" customFormat="1" x14ac:dyDescent="0.25">
      <c r="A304" s="73"/>
      <c r="B304" s="74"/>
      <c r="C304" s="74"/>
      <c r="D304" s="78"/>
      <c r="E304" s="78"/>
      <c r="F304" s="79"/>
      <c r="G304" s="97"/>
      <c r="H304" s="67"/>
      <c r="I304" s="67"/>
      <c r="J304" s="67"/>
      <c r="K304" s="67"/>
      <c r="L304" s="67"/>
      <c r="M304" s="67"/>
      <c r="N304" s="67"/>
      <c r="O304" s="67"/>
      <c r="P304" s="67"/>
      <c r="Q304" s="67"/>
      <c r="R304" s="67"/>
      <c r="S304" s="67"/>
    </row>
  </sheetData>
  <mergeCells count="1">
    <mergeCell ref="A1:E3"/>
  </mergeCells>
  <conditionalFormatting sqref="G4">
    <cfRule type="cellIs" dxfId="106" priority="108" operator="equal">
      <formula>0</formula>
    </cfRule>
  </conditionalFormatting>
  <conditionalFormatting sqref="A4">
    <cfRule type="duplicateValues" dxfId="105" priority="272"/>
  </conditionalFormatting>
  <conditionalFormatting sqref="A299:A304">
    <cfRule type="duplicateValues" dxfId="104" priority="46"/>
  </conditionalFormatting>
  <conditionalFormatting sqref="A11 A62 A64 A66 A68 A70 A72 A74 A76 A78 A80 A82 A84 A86 A88 A90 A92 A94 A96 A98 A100 A102 A104 A106 A108 A110 A112 A114 A116 A118 A120 A122 A124 A126 A128 A130 A132 A134 A136 A138">
    <cfRule type="duplicateValues" dxfId="103" priority="18"/>
  </conditionalFormatting>
  <conditionalFormatting sqref="A14 A10:A12 A16 A18 A20 A22 A24 A26 A28 A30 A32 A34 A36 A38 A40 A42 A44 A46 A48 A50 A52 A54 A56 A58 A60:A298">
    <cfRule type="duplicateValues" dxfId="102" priority="538"/>
  </conditionalFormatting>
  <conditionalFormatting sqref="A13">
    <cfRule type="duplicateValues" dxfId="101" priority="7"/>
  </conditionalFormatting>
  <conditionalFormatting sqref="A15 A17 A19 A21 A23 A25 A27 A29 A31 A33 A35 A37 A39 A41 A43 A45 A47 A49 A51 A53 A55 A57 A59">
    <cfRule type="duplicateValues" dxfId="100" priority="6"/>
  </conditionalFormatting>
  <conditionalFormatting sqref="A5:A9">
    <cfRule type="duplicateValues" dxfId="99" priority="5"/>
  </conditionalFormatting>
  <pageMargins left="0.59055118110236227" right="0" top="0.35433070866141736" bottom="0" header="0.31496062992125984" footer="0.31496062992125984"/>
  <pageSetup scale="63" orientation="landscape" horizontalDpi="4294967292" verticalDpi="4294967292" r:id="rId2"/>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
  <sheetViews>
    <sheetView workbookViewId="0">
      <selection activeCell="F27" sqref="F27"/>
    </sheetView>
  </sheetViews>
  <sheetFormatPr baseColWidth="10" defaultRowHeight="12.75"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6">
    <pageSetUpPr fitToPage="1"/>
  </sheetPr>
  <dimension ref="A1:Z89"/>
  <sheetViews>
    <sheetView zoomScale="70" zoomScaleNormal="70" workbookViewId="0">
      <selection activeCell="F42" sqref="F42"/>
    </sheetView>
  </sheetViews>
  <sheetFormatPr baseColWidth="10" defaultColWidth="10.85546875" defaultRowHeight="15" x14ac:dyDescent="0.25"/>
  <cols>
    <col min="1" max="1" width="5.140625" style="100" customWidth="1"/>
    <col min="2" max="2" width="10.140625" style="130" bestFit="1" customWidth="1"/>
    <col min="3" max="3" width="19.28515625" style="130" bestFit="1" customWidth="1"/>
    <col min="4" max="4" width="15.42578125" style="130" customWidth="1"/>
    <col min="5" max="5" width="78.28515625" style="130" bestFit="1" customWidth="1"/>
    <col min="6" max="6" width="14.7109375" style="130" bestFit="1" customWidth="1"/>
    <col min="7" max="7" width="17.140625" style="131" bestFit="1" customWidth="1"/>
    <col min="8" max="8" width="14.85546875" style="148" customWidth="1"/>
    <col min="9" max="9" width="15.42578125" style="132" customWidth="1"/>
    <col min="10" max="10" width="14.85546875" style="100" bestFit="1" customWidth="1"/>
    <col min="11" max="11" width="12" style="100" customWidth="1"/>
    <col min="12" max="12" width="16.28515625" style="100" bestFit="1" customWidth="1"/>
    <col min="13" max="13" width="18.7109375" style="104" bestFit="1" customWidth="1"/>
    <col min="14" max="14" width="15.140625" style="104" bestFit="1" customWidth="1"/>
    <col min="15" max="15" width="13.85546875" style="104" bestFit="1" customWidth="1"/>
    <col min="16" max="16" width="11.42578125" style="104" customWidth="1"/>
    <col min="17" max="17" width="10.85546875" style="104"/>
    <col min="18" max="18" width="16.28515625" style="100" bestFit="1" customWidth="1"/>
    <col min="19" max="19" width="12.85546875" style="100" bestFit="1" customWidth="1"/>
    <col min="20" max="26" width="10.85546875" style="100"/>
    <col min="27" max="16384" width="10.85546875" style="104"/>
  </cols>
  <sheetData>
    <row r="1" spans="1:26" ht="15" customHeight="1" x14ac:dyDescent="0.25">
      <c r="B1" s="245" t="s">
        <v>205</v>
      </c>
      <c r="C1" s="246"/>
      <c r="D1" s="246"/>
      <c r="E1" s="246"/>
      <c r="F1" s="246"/>
      <c r="G1" s="246"/>
      <c r="H1" s="246"/>
      <c r="I1" s="246"/>
      <c r="J1" s="101" t="s">
        <v>113</v>
      </c>
      <c r="K1" s="102">
        <f>+I33</f>
        <v>230</v>
      </c>
      <c r="L1" s="103">
        <f>+K1/60</f>
        <v>3.8333333333333335</v>
      </c>
      <c r="M1" s="100" t="s">
        <v>107</v>
      </c>
      <c r="N1" s="100"/>
      <c r="O1" s="100"/>
      <c r="P1" s="100"/>
      <c r="Q1" s="100"/>
    </row>
    <row r="2" spans="1:26" s="100" customFormat="1" ht="15" customHeight="1" x14ac:dyDescent="0.25">
      <c r="B2" s="245"/>
      <c r="C2" s="246"/>
      <c r="D2" s="246"/>
      <c r="E2" s="246"/>
      <c r="F2" s="246"/>
      <c r="G2" s="246"/>
      <c r="H2" s="246"/>
      <c r="I2" s="246"/>
      <c r="J2" s="101" t="s">
        <v>114</v>
      </c>
      <c r="K2" s="102">
        <f>60/K1</f>
        <v>0.2608695652173913</v>
      </c>
    </row>
    <row r="3" spans="1:26" s="100" customFormat="1" ht="15" customHeight="1" x14ac:dyDescent="0.25">
      <c r="B3" s="247"/>
      <c r="C3" s="248"/>
      <c r="D3" s="248"/>
      <c r="E3" s="248"/>
      <c r="F3" s="248"/>
      <c r="G3" s="248"/>
      <c r="H3" s="248"/>
      <c r="I3" s="248"/>
      <c r="J3" s="101" t="s">
        <v>115</v>
      </c>
      <c r="K3" s="102">
        <f>60*K2</f>
        <v>15.652173913043478</v>
      </c>
    </row>
    <row r="4" spans="1:26" ht="30" x14ac:dyDescent="0.25">
      <c r="B4" s="105" t="s">
        <v>94</v>
      </c>
      <c r="C4" s="106" t="s">
        <v>98</v>
      </c>
      <c r="D4" s="107" t="s">
        <v>116</v>
      </c>
      <c r="E4" s="107" t="s">
        <v>95</v>
      </c>
      <c r="F4" s="107" t="s">
        <v>96</v>
      </c>
      <c r="G4" s="108" t="s">
        <v>92</v>
      </c>
      <c r="H4" s="144" t="s">
        <v>117</v>
      </c>
      <c r="I4" s="109" t="s">
        <v>118</v>
      </c>
      <c r="J4" s="110" t="s">
        <v>119</v>
      </c>
      <c r="K4" s="111">
        <f>+K3*11.5</f>
        <v>180</v>
      </c>
      <c r="L4" s="112" t="s">
        <v>102</v>
      </c>
      <c r="M4" s="100"/>
      <c r="N4" s="100"/>
      <c r="O4" s="100"/>
      <c r="P4" s="100"/>
      <c r="Q4" s="100"/>
    </row>
    <row r="5" spans="1:26" ht="15.75" x14ac:dyDescent="0.25">
      <c r="B5" s="73">
        <v>1</v>
      </c>
      <c r="C5" s="74" t="s">
        <v>111</v>
      </c>
      <c r="D5" s="74" t="s">
        <v>101</v>
      </c>
      <c r="E5" s="73" t="s">
        <v>125</v>
      </c>
      <c r="F5" s="73" t="s">
        <v>101</v>
      </c>
      <c r="G5" s="75" t="s">
        <v>193</v>
      </c>
      <c r="H5" s="145">
        <v>42</v>
      </c>
      <c r="I5" s="127">
        <v>131</v>
      </c>
      <c r="J5" s="110" t="s">
        <v>194</v>
      </c>
      <c r="K5" s="111"/>
      <c r="L5" s="112"/>
      <c r="M5" s="100"/>
      <c r="N5" s="100"/>
      <c r="O5" s="100"/>
      <c r="P5" s="100"/>
      <c r="Q5" s="100"/>
    </row>
    <row r="6" spans="1:26" s="117" customFormat="1" x14ac:dyDescent="0.25">
      <c r="A6" s="100"/>
      <c r="B6" s="73">
        <v>2</v>
      </c>
      <c r="C6" s="74" t="s">
        <v>111</v>
      </c>
      <c r="D6" s="74" t="s">
        <v>101</v>
      </c>
      <c r="E6" s="73" t="s">
        <v>192</v>
      </c>
      <c r="F6" s="73" t="s">
        <v>101</v>
      </c>
      <c r="G6" s="75" t="s">
        <v>193</v>
      </c>
      <c r="H6" s="145">
        <v>38.200000000000003</v>
      </c>
      <c r="I6" s="127"/>
      <c r="J6" s="115"/>
      <c r="K6" s="116"/>
      <c r="L6" s="100"/>
      <c r="M6" s="100"/>
      <c r="N6" s="100"/>
      <c r="O6" s="100"/>
      <c r="P6" s="100"/>
      <c r="Q6" s="100"/>
      <c r="R6" s="100"/>
      <c r="S6" s="100"/>
      <c r="T6" s="100"/>
      <c r="U6" s="100"/>
      <c r="V6" s="100"/>
      <c r="W6" s="100"/>
      <c r="X6" s="100"/>
      <c r="Y6" s="100"/>
      <c r="Z6" s="100"/>
    </row>
    <row r="7" spans="1:26" s="117" customFormat="1" x14ac:dyDescent="0.25">
      <c r="A7" s="100"/>
      <c r="B7" s="73">
        <v>3</v>
      </c>
      <c r="C7" s="74" t="s">
        <v>111</v>
      </c>
      <c r="D7" s="74" t="s">
        <v>101</v>
      </c>
      <c r="E7" s="138" t="s">
        <v>78</v>
      </c>
      <c r="F7" s="73" t="s">
        <v>101</v>
      </c>
      <c r="G7" s="75" t="s">
        <v>193</v>
      </c>
      <c r="H7" s="145">
        <v>21</v>
      </c>
      <c r="I7" s="127"/>
      <c r="J7" s="115"/>
      <c r="K7" s="118"/>
      <c r="L7" s="100"/>
      <c r="M7" s="100"/>
      <c r="N7" s="100"/>
      <c r="O7" s="100"/>
      <c r="P7" s="119"/>
      <c r="Q7" s="100"/>
      <c r="R7" s="100"/>
      <c r="S7" s="100"/>
      <c r="T7" s="100"/>
      <c r="U7" s="100"/>
      <c r="V7" s="100"/>
      <c r="W7" s="100"/>
      <c r="X7" s="100"/>
      <c r="Y7" s="100"/>
      <c r="Z7" s="100"/>
    </row>
    <row r="8" spans="1:26" s="117" customFormat="1" x14ac:dyDescent="0.25">
      <c r="A8" s="100"/>
      <c r="B8" s="73">
        <v>4</v>
      </c>
      <c r="C8" s="74" t="s">
        <v>111</v>
      </c>
      <c r="D8" s="74" t="s">
        <v>101</v>
      </c>
      <c r="E8" s="73" t="s">
        <v>169</v>
      </c>
      <c r="F8" s="73" t="s">
        <v>101</v>
      </c>
      <c r="G8" s="75" t="s">
        <v>193</v>
      </c>
      <c r="H8" s="145">
        <v>16</v>
      </c>
      <c r="I8" s="127"/>
      <c r="J8" s="115"/>
      <c r="K8" s="118"/>
      <c r="L8" s="100"/>
      <c r="M8" s="100"/>
      <c r="N8" s="100"/>
      <c r="O8" s="100"/>
      <c r="P8" s="100"/>
      <c r="Q8" s="100"/>
      <c r="R8" s="100"/>
      <c r="S8" s="100"/>
      <c r="T8" s="100"/>
      <c r="U8" s="100"/>
      <c r="V8" s="100"/>
      <c r="W8" s="100"/>
      <c r="X8" s="100"/>
      <c r="Y8" s="100"/>
      <c r="Z8" s="100"/>
    </row>
    <row r="9" spans="1:26" s="117" customFormat="1" x14ac:dyDescent="0.25">
      <c r="A9" s="100"/>
      <c r="B9" s="73">
        <v>5</v>
      </c>
      <c r="C9" s="74" t="s">
        <v>111</v>
      </c>
      <c r="D9" s="74" t="s">
        <v>101</v>
      </c>
      <c r="E9" s="133" t="s">
        <v>168</v>
      </c>
      <c r="F9" s="73" t="s">
        <v>101</v>
      </c>
      <c r="G9" s="75" t="s">
        <v>193</v>
      </c>
      <c r="H9" s="145">
        <v>14</v>
      </c>
      <c r="I9" s="127"/>
      <c r="J9" s="115"/>
      <c r="K9" s="118"/>
      <c r="L9" s="122"/>
      <c r="M9" s="100"/>
      <c r="N9" s="100"/>
      <c r="O9" s="100"/>
      <c r="P9" s="100"/>
      <c r="Q9" s="100"/>
      <c r="R9" s="100"/>
      <c r="S9" s="100"/>
      <c r="T9" s="100"/>
      <c r="U9" s="100"/>
      <c r="V9" s="100"/>
      <c r="W9" s="100"/>
      <c r="X9" s="100"/>
      <c r="Y9" s="100"/>
      <c r="Z9" s="100"/>
    </row>
    <row r="10" spans="1:26" s="117" customFormat="1" x14ac:dyDescent="0.25">
      <c r="A10" s="100"/>
      <c r="B10" s="73"/>
      <c r="C10" s="74"/>
      <c r="D10" s="74"/>
      <c r="E10" s="133"/>
      <c r="F10" s="73"/>
      <c r="G10" s="75"/>
      <c r="H10" s="145"/>
      <c r="I10" s="127"/>
      <c r="J10" s="115"/>
      <c r="K10" s="118"/>
      <c r="L10" s="100"/>
      <c r="M10" s="100"/>
      <c r="N10" s="100"/>
      <c r="O10" s="100"/>
      <c r="P10" s="123"/>
      <c r="Q10" s="100"/>
      <c r="R10" s="100"/>
      <c r="S10" s="100"/>
      <c r="T10" s="100"/>
      <c r="U10" s="100"/>
      <c r="V10" s="100"/>
      <c r="W10" s="100"/>
      <c r="X10" s="100"/>
      <c r="Y10" s="100"/>
      <c r="Z10" s="100"/>
    </row>
    <row r="11" spans="1:26" s="117" customFormat="1" x14ac:dyDescent="0.25">
      <c r="A11" s="100"/>
      <c r="B11" s="134">
        <v>6</v>
      </c>
      <c r="C11" s="135" t="s">
        <v>129</v>
      </c>
      <c r="D11" s="135" t="s">
        <v>136</v>
      </c>
      <c r="E11" s="134" t="s">
        <v>130</v>
      </c>
      <c r="F11" s="134" t="s">
        <v>127</v>
      </c>
      <c r="G11" s="136" t="s">
        <v>196</v>
      </c>
      <c r="H11" s="146">
        <v>28.35</v>
      </c>
      <c r="I11" s="127"/>
      <c r="J11" s="115"/>
      <c r="K11" s="118"/>
      <c r="L11" s="100"/>
      <c r="M11" s="100"/>
      <c r="N11" s="100"/>
      <c r="O11" s="100"/>
      <c r="P11" s="123"/>
      <c r="Q11" s="100"/>
      <c r="R11" s="100"/>
      <c r="S11" s="100"/>
      <c r="T11" s="100"/>
      <c r="U11" s="100"/>
      <c r="V11" s="100"/>
      <c r="W11" s="100"/>
      <c r="X11" s="100"/>
      <c r="Y11" s="100"/>
      <c r="Z11" s="100"/>
    </row>
    <row r="12" spans="1:26" s="117" customFormat="1" x14ac:dyDescent="0.25">
      <c r="A12" s="100"/>
      <c r="B12" s="86">
        <v>7</v>
      </c>
      <c r="C12" s="89" t="s">
        <v>128</v>
      </c>
      <c r="D12" s="89" t="s">
        <v>128</v>
      </c>
      <c r="E12" s="86" t="s">
        <v>133</v>
      </c>
      <c r="F12" s="86" t="s">
        <v>128</v>
      </c>
      <c r="G12" s="98" t="s">
        <v>197</v>
      </c>
      <c r="H12" s="147">
        <v>11.69</v>
      </c>
      <c r="I12" s="127"/>
      <c r="J12" s="115"/>
      <c r="K12" s="118"/>
      <c r="L12" s="100"/>
      <c r="M12" s="100"/>
      <c r="N12" s="100"/>
      <c r="O12" s="100"/>
      <c r="P12" s="100"/>
      <c r="Q12" s="100"/>
      <c r="R12" s="100"/>
      <c r="S12" s="100"/>
      <c r="T12" s="100"/>
      <c r="U12" s="100"/>
      <c r="V12" s="100"/>
      <c r="W12" s="100"/>
      <c r="X12" s="100"/>
      <c r="Y12" s="100"/>
      <c r="Z12" s="100"/>
    </row>
    <row r="13" spans="1:26" s="117" customFormat="1" x14ac:dyDescent="0.25">
      <c r="A13" s="100"/>
      <c r="B13" s="86">
        <v>8</v>
      </c>
      <c r="C13" s="89" t="s">
        <v>128</v>
      </c>
      <c r="D13" s="89" t="s">
        <v>128</v>
      </c>
      <c r="E13" s="86" t="s">
        <v>131</v>
      </c>
      <c r="F13" s="86" t="s">
        <v>128</v>
      </c>
      <c r="G13" s="98" t="s">
        <v>198</v>
      </c>
      <c r="H13" s="147">
        <v>11.69</v>
      </c>
      <c r="I13" s="127"/>
      <c r="J13" s="115"/>
      <c r="K13" s="118"/>
      <c r="L13" s="100"/>
      <c r="M13" s="100"/>
      <c r="N13" s="100"/>
      <c r="O13" s="100"/>
      <c r="P13" s="100"/>
      <c r="Q13" s="100"/>
      <c r="R13" s="100"/>
      <c r="S13" s="100"/>
      <c r="T13" s="100"/>
      <c r="U13" s="100"/>
      <c r="V13" s="100"/>
      <c r="W13" s="100"/>
      <c r="X13" s="100"/>
      <c r="Y13" s="100"/>
      <c r="Z13" s="100"/>
    </row>
    <row r="14" spans="1:26" s="117" customFormat="1" x14ac:dyDescent="0.25">
      <c r="A14" s="100"/>
      <c r="B14" s="86">
        <v>9</v>
      </c>
      <c r="C14" s="89" t="s">
        <v>128</v>
      </c>
      <c r="D14" s="89" t="s">
        <v>128</v>
      </c>
      <c r="E14" s="86" t="s">
        <v>132</v>
      </c>
      <c r="F14" s="86" t="s">
        <v>128</v>
      </c>
      <c r="G14" s="98" t="s">
        <v>199</v>
      </c>
      <c r="H14" s="147">
        <v>11.69</v>
      </c>
      <c r="I14" s="127"/>
      <c r="J14" s="115"/>
      <c r="K14" s="118"/>
      <c r="L14" s="100"/>
      <c r="M14" s="100"/>
      <c r="N14" s="100"/>
      <c r="O14" s="100"/>
      <c r="P14" s="100"/>
      <c r="Q14" s="100"/>
      <c r="R14" s="100"/>
      <c r="S14" s="100"/>
      <c r="T14" s="100"/>
      <c r="U14" s="100"/>
      <c r="V14" s="100"/>
      <c r="W14" s="100"/>
      <c r="X14" s="100"/>
      <c r="Y14" s="100"/>
      <c r="Z14" s="100"/>
    </row>
    <row r="15" spans="1:26" s="117" customFormat="1" x14ac:dyDescent="0.25">
      <c r="A15" s="100"/>
      <c r="B15" s="86"/>
      <c r="C15" s="89"/>
      <c r="D15" s="89"/>
      <c r="E15" s="86"/>
      <c r="F15" s="86"/>
      <c r="G15" s="98"/>
      <c r="H15" s="147"/>
      <c r="I15" s="127"/>
      <c r="J15" s="115"/>
      <c r="K15" s="118"/>
      <c r="L15" s="100"/>
      <c r="M15" s="100"/>
      <c r="N15" s="100"/>
      <c r="O15" s="100"/>
      <c r="P15" s="100"/>
      <c r="Q15" s="100"/>
      <c r="R15" s="100"/>
      <c r="S15" s="100"/>
      <c r="T15" s="100"/>
      <c r="U15" s="100"/>
      <c r="V15" s="100"/>
      <c r="W15" s="100"/>
      <c r="X15" s="100"/>
      <c r="Y15" s="100"/>
      <c r="Z15" s="100"/>
    </row>
    <row r="16" spans="1:26" s="117" customFormat="1" x14ac:dyDescent="0.25">
      <c r="A16" s="100"/>
      <c r="B16" s="73">
        <v>10</v>
      </c>
      <c r="C16" s="74" t="s">
        <v>111</v>
      </c>
      <c r="D16" s="74" t="s">
        <v>142</v>
      </c>
      <c r="E16" s="73" t="s">
        <v>138</v>
      </c>
      <c r="F16" s="73" t="s">
        <v>101</v>
      </c>
      <c r="G16" s="75" t="s">
        <v>200</v>
      </c>
      <c r="H16" s="145">
        <v>21.5</v>
      </c>
      <c r="I16" s="127">
        <v>179.34</v>
      </c>
      <c r="J16" s="115"/>
      <c r="K16" s="118"/>
      <c r="L16" s="100"/>
      <c r="M16" s="100"/>
      <c r="N16" s="100"/>
      <c r="O16" s="100"/>
      <c r="P16" s="100"/>
      <c r="Q16" s="100"/>
      <c r="R16" s="100"/>
      <c r="S16" s="100"/>
      <c r="T16" s="100"/>
      <c r="U16" s="100"/>
      <c r="V16" s="100"/>
      <c r="W16" s="100"/>
      <c r="X16" s="100"/>
      <c r="Y16" s="100"/>
      <c r="Z16" s="100"/>
    </row>
    <row r="17" spans="1:26" s="117" customFormat="1" x14ac:dyDescent="0.25">
      <c r="A17" s="100"/>
      <c r="B17" s="73">
        <v>11</v>
      </c>
      <c r="C17" s="74" t="s">
        <v>111</v>
      </c>
      <c r="D17" s="74" t="s">
        <v>142</v>
      </c>
      <c r="E17" s="73" t="s">
        <v>139</v>
      </c>
      <c r="F17" s="73" t="s">
        <v>101</v>
      </c>
      <c r="G17" s="75" t="s">
        <v>200</v>
      </c>
      <c r="H17" s="145">
        <v>20.7</v>
      </c>
      <c r="I17" s="127"/>
      <c r="J17" s="115"/>
      <c r="K17" s="118"/>
      <c r="L17" s="100"/>
      <c r="M17" s="100"/>
      <c r="N17" s="100"/>
      <c r="O17" s="100"/>
      <c r="P17" s="100"/>
      <c r="Q17" s="100"/>
      <c r="R17" s="100"/>
      <c r="S17" s="100"/>
      <c r="T17" s="100"/>
      <c r="U17" s="100"/>
      <c r="V17" s="100"/>
      <c r="W17" s="100"/>
      <c r="X17" s="100"/>
      <c r="Y17" s="100"/>
      <c r="Z17" s="100"/>
    </row>
    <row r="18" spans="1:26" s="117" customFormat="1" x14ac:dyDescent="0.25">
      <c r="A18" s="100"/>
      <c r="B18" s="73">
        <v>12</v>
      </c>
      <c r="C18" s="74" t="s">
        <v>111</v>
      </c>
      <c r="D18" s="74" t="s">
        <v>142</v>
      </c>
      <c r="E18" s="73" t="s">
        <v>134</v>
      </c>
      <c r="F18" s="73" t="s">
        <v>101</v>
      </c>
      <c r="G18" s="75" t="s">
        <v>200</v>
      </c>
      <c r="H18" s="145">
        <v>12.73</v>
      </c>
      <c r="I18" s="127"/>
      <c r="J18" s="115"/>
      <c r="K18" s="118"/>
      <c r="L18" s="100"/>
      <c r="M18" s="100"/>
      <c r="N18" s="100"/>
      <c r="O18" s="100"/>
      <c r="P18" s="100"/>
      <c r="Q18" s="100"/>
      <c r="R18" s="100"/>
      <c r="S18" s="100"/>
      <c r="T18" s="100"/>
      <c r="U18" s="100"/>
      <c r="V18" s="100"/>
      <c r="W18" s="100"/>
      <c r="X18" s="100"/>
      <c r="Y18" s="100"/>
      <c r="Z18" s="100"/>
    </row>
    <row r="19" spans="1:26" s="117" customFormat="1" x14ac:dyDescent="0.25">
      <c r="A19" s="100"/>
      <c r="B19" s="73">
        <v>13</v>
      </c>
      <c r="C19" s="74" t="s">
        <v>111</v>
      </c>
      <c r="D19" s="74" t="s">
        <v>141</v>
      </c>
      <c r="E19" s="73" t="s">
        <v>135</v>
      </c>
      <c r="F19" s="73" t="s">
        <v>101</v>
      </c>
      <c r="G19" s="75" t="s">
        <v>200</v>
      </c>
      <c r="H19" s="145">
        <v>10</v>
      </c>
      <c r="I19" s="127"/>
      <c r="J19" s="115"/>
      <c r="K19" s="118"/>
      <c r="L19" s="100"/>
      <c r="M19" s="100"/>
      <c r="N19" s="100"/>
      <c r="O19" s="100"/>
      <c r="P19" s="100"/>
      <c r="Q19" s="100"/>
      <c r="R19" s="100"/>
      <c r="S19" s="100"/>
      <c r="T19" s="100"/>
      <c r="U19" s="100"/>
      <c r="V19" s="100"/>
      <c r="W19" s="100"/>
      <c r="X19" s="100"/>
      <c r="Y19" s="100"/>
      <c r="Z19" s="100"/>
    </row>
    <row r="20" spans="1:26" s="117" customFormat="1" x14ac:dyDescent="0.25">
      <c r="A20" s="100"/>
      <c r="B20" s="73">
        <v>14</v>
      </c>
      <c r="C20" s="74" t="s">
        <v>111</v>
      </c>
      <c r="D20" s="74" t="s">
        <v>141</v>
      </c>
      <c r="E20" s="73" t="s">
        <v>140</v>
      </c>
      <c r="F20" s="73" t="s">
        <v>101</v>
      </c>
      <c r="G20" s="75" t="s">
        <v>200</v>
      </c>
      <c r="H20" s="145">
        <v>6</v>
      </c>
      <c r="I20" s="127"/>
      <c r="J20" s="115"/>
      <c r="K20" s="118"/>
      <c r="L20" s="100"/>
      <c r="M20" s="100"/>
      <c r="N20" s="100"/>
      <c r="O20" s="100"/>
      <c r="P20" s="100"/>
      <c r="Q20" s="100"/>
      <c r="R20" s="100"/>
      <c r="S20" s="100"/>
      <c r="T20" s="100"/>
      <c r="U20" s="100"/>
      <c r="V20" s="100"/>
      <c r="W20" s="100"/>
      <c r="X20" s="100"/>
      <c r="Y20" s="100"/>
      <c r="Z20" s="100"/>
    </row>
    <row r="21" spans="1:26" s="117" customFormat="1" x14ac:dyDescent="0.25">
      <c r="A21" s="100"/>
      <c r="B21" s="73">
        <v>15</v>
      </c>
      <c r="C21" s="74" t="s">
        <v>111</v>
      </c>
      <c r="D21" s="74" t="s">
        <v>137</v>
      </c>
      <c r="E21" s="73" t="s">
        <v>170</v>
      </c>
      <c r="F21" s="73" t="s">
        <v>101</v>
      </c>
      <c r="G21" s="75" t="s">
        <v>200</v>
      </c>
      <c r="H21" s="145">
        <v>33</v>
      </c>
      <c r="I21" s="127"/>
      <c r="J21" s="115"/>
      <c r="K21" s="118"/>
      <c r="L21" s="100"/>
      <c r="M21" s="100"/>
      <c r="N21" s="100"/>
      <c r="O21" s="100"/>
      <c r="P21" s="100"/>
      <c r="Q21" s="100"/>
      <c r="R21" s="100"/>
      <c r="S21" s="100"/>
      <c r="T21" s="100"/>
      <c r="U21" s="100"/>
      <c r="V21" s="100"/>
      <c r="W21" s="100"/>
      <c r="X21" s="100"/>
      <c r="Y21" s="100"/>
      <c r="Z21" s="100"/>
    </row>
    <row r="22" spans="1:26" s="117" customFormat="1" x14ac:dyDescent="0.25">
      <c r="A22" s="100"/>
      <c r="B22" s="73">
        <v>16</v>
      </c>
      <c r="C22" s="74" t="s">
        <v>111</v>
      </c>
      <c r="D22" s="74" t="s">
        <v>137</v>
      </c>
      <c r="E22" s="73" t="s">
        <v>171</v>
      </c>
      <c r="F22" s="73" t="s">
        <v>101</v>
      </c>
      <c r="G22" s="75" t="s">
        <v>200</v>
      </c>
      <c r="H22" s="145">
        <v>23.5</v>
      </c>
      <c r="I22" s="127"/>
      <c r="J22" s="115"/>
      <c r="K22" s="118"/>
      <c r="L22" s="100"/>
      <c r="M22" s="100"/>
      <c r="N22" s="100"/>
      <c r="O22" s="100"/>
      <c r="P22" s="100"/>
      <c r="Q22" s="100"/>
      <c r="R22" s="100"/>
      <c r="S22" s="100"/>
      <c r="T22" s="100"/>
      <c r="U22" s="100"/>
      <c r="V22" s="100"/>
      <c r="W22" s="100"/>
      <c r="X22" s="100"/>
      <c r="Y22" s="100"/>
      <c r="Z22" s="100"/>
    </row>
    <row r="23" spans="1:26" s="117" customFormat="1" x14ac:dyDescent="0.25">
      <c r="A23" s="100"/>
      <c r="B23" s="73">
        <v>17</v>
      </c>
      <c r="C23" s="74" t="s">
        <v>111</v>
      </c>
      <c r="D23" s="74" t="s">
        <v>137</v>
      </c>
      <c r="E23" s="73" t="s">
        <v>172</v>
      </c>
      <c r="F23" s="73" t="s">
        <v>101</v>
      </c>
      <c r="G23" s="75" t="s">
        <v>200</v>
      </c>
      <c r="H23" s="145">
        <v>24</v>
      </c>
      <c r="I23" s="127"/>
      <c r="J23" s="115"/>
      <c r="K23" s="118"/>
      <c r="L23" s="100"/>
      <c r="M23" s="100"/>
      <c r="N23" s="100"/>
      <c r="O23" s="100"/>
      <c r="P23" s="100"/>
      <c r="Q23" s="100"/>
      <c r="R23" s="100"/>
      <c r="S23" s="100"/>
      <c r="T23" s="100"/>
      <c r="U23" s="100"/>
      <c r="V23" s="100"/>
      <c r="W23" s="100"/>
      <c r="X23" s="100"/>
      <c r="Y23" s="100"/>
      <c r="Z23" s="100"/>
    </row>
    <row r="24" spans="1:26" s="117" customFormat="1" x14ac:dyDescent="0.25">
      <c r="A24" s="100"/>
      <c r="B24" s="73">
        <v>18</v>
      </c>
      <c r="C24" s="74" t="s">
        <v>111</v>
      </c>
      <c r="D24" s="74" t="s">
        <v>143</v>
      </c>
      <c r="E24" s="73" t="s">
        <v>144</v>
      </c>
      <c r="F24" s="73" t="s">
        <v>101</v>
      </c>
      <c r="G24" s="75" t="s">
        <v>200</v>
      </c>
      <c r="H24" s="145">
        <v>27.91</v>
      </c>
      <c r="I24" s="127"/>
      <c r="J24" s="115"/>
      <c r="K24" s="118"/>
      <c r="L24" s="100"/>
      <c r="M24" s="100"/>
      <c r="N24" s="100"/>
      <c r="O24" s="100"/>
      <c r="P24" s="100"/>
      <c r="Q24" s="100"/>
      <c r="R24" s="100"/>
      <c r="S24" s="100"/>
      <c r="T24" s="100"/>
      <c r="U24" s="100"/>
      <c r="V24" s="100"/>
      <c r="W24" s="100"/>
      <c r="X24" s="100"/>
      <c r="Y24" s="100"/>
      <c r="Z24" s="100"/>
    </row>
    <row r="25" spans="1:26" s="117" customFormat="1" x14ac:dyDescent="0.25">
      <c r="A25" s="100"/>
      <c r="B25" s="73"/>
      <c r="C25" s="74"/>
      <c r="D25" s="74"/>
      <c r="E25" s="73"/>
      <c r="F25" s="73"/>
      <c r="G25" s="75"/>
      <c r="H25" s="145"/>
      <c r="I25" s="127"/>
      <c r="J25" s="115"/>
      <c r="K25" s="118"/>
      <c r="L25" s="100"/>
      <c r="M25" s="100"/>
      <c r="N25" s="100"/>
      <c r="O25" s="100"/>
      <c r="P25" s="100"/>
      <c r="Q25" s="100"/>
      <c r="R25" s="100"/>
      <c r="S25" s="100"/>
      <c r="T25" s="100"/>
      <c r="U25" s="100"/>
      <c r="V25" s="100"/>
      <c r="W25" s="100"/>
      <c r="X25" s="100"/>
      <c r="Y25" s="100"/>
      <c r="Z25" s="100"/>
    </row>
    <row r="26" spans="1:26" s="117" customFormat="1" x14ac:dyDescent="0.25">
      <c r="A26" s="100"/>
      <c r="B26" s="73">
        <v>19</v>
      </c>
      <c r="C26" s="74" t="s">
        <v>159</v>
      </c>
      <c r="D26" s="74" t="s">
        <v>126</v>
      </c>
      <c r="E26" s="73" t="s">
        <v>148</v>
      </c>
      <c r="F26" s="73" t="s">
        <v>146</v>
      </c>
      <c r="G26" s="75" t="s">
        <v>201</v>
      </c>
      <c r="H26" s="145">
        <v>35</v>
      </c>
      <c r="I26" s="127">
        <v>205</v>
      </c>
      <c r="J26" s="115"/>
      <c r="K26" s="118"/>
      <c r="L26" s="100"/>
      <c r="M26" s="100"/>
      <c r="N26" s="100"/>
      <c r="O26" s="100"/>
      <c r="P26" s="100"/>
      <c r="Q26" s="100"/>
      <c r="R26" s="100"/>
      <c r="S26" s="100"/>
      <c r="T26" s="100"/>
      <c r="U26" s="100"/>
      <c r="V26" s="100"/>
      <c r="W26" s="100"/>
      <c r="X26" s="100"/>
      <c r="Y26" s="100"/>
      <c r="Z26" s="100"/>
    </row>
    <row r="27" spans="1:26" s="117" customFormat="1" x14ac:dyDescent="0.25">
      <c r="A27" s="100"/>
      <c r="B27" s="73">
        <v>36</v>
      </c>
      <c r="C27" s="74" t="s">
        <v>159</v>
      </c>
      <c r="D27" s="74" t="s">
        <v>143</v>
      </c>
      <c r="E27" s="73" t="s">
        <v>166</v>
      </c>
      <c r="F27" s="73" t="s">
        <v>146</v>
      </c>
      <c r="G27" s="75" t="s">
        <v>201</v>
      </c>
      <c r="H27" s="145">
        <v>30</v>
      </c>
      <c r="I27" s="127"/>
      <c r="J27" s="115"/>
      <c r="K27" s="118"/>
      <c r="L27" s="100"/>
      <c r="M27" s="100"/>
      <c r="N27" s="100"/>
      <c r="O27" s="100"/>
      <c r="P27" s="100"/>
      <c r="Q27" s="100"/>
      <c r="R27" s="100"/>
      <c r="S27" s="100"/>
      <c r="T27" s="100"/>
      <c r="U27" s="100"/>
      <c r="V27" s="100"/>
      <c r="W27" s="100"/>
      <c r="X27" s="100"/>
      <c r="Y27" s="100"/>
      <c r="Z27" s="100"/>
    </row>
    <row r="28" spans="1:26" s="117" customFormat="1" x14ac:dyDescent="0.25">
      <c r="A28" s="100"/>
      <c r="B28" s="73">
        <v>38</v>
      </c>
      <c r="C28" s="74" t="s">
        <v>159</v>
      </c>
      <c r="D28" s="74" t="s">
        <v>143</v>
      </c>
      <c r="E28" s="73" t="s">
        <v>173</v>
      </c>
      <c r="F28" s="73" t="s">
        <v>146</v>
      </c>
      <c r="G28" s="75" t="s">
        <v>201</v>
      </c>
      <c r="H28" s="145">
        <v>30</v>
      </c>
      <c r="I28" s="127"/>
      <c r="J28" s="115"/>
      <c r="K28" s="118"/>
      <c r="L28" s="100"/>
      <c r="M28" s="100"/>
      <c r="N28" s="100"/>
      <c r="O28" s="100"/>
      <c r="P28" s="100"/>
      <c r="Q28" s="100"/>
      <c r="R28" s="100"/>
      <c r="S28" s="100"/>
      <c r="T28" s="100"/>
      <c r="U28" s="100"/>
      <c r="V28" s="100"/>
      <c r="W28" s="100"/>
      <c r="X28" s="100"/>
      <c r="Y28" s="100"/>
      <c r="Z28" s="100"/>
    </row>
    <row r="29" spans="1:26" x14ac:dyDescent="0.25">
      <c r="B29" s="73">
        <v>20</v>
      </c>
      <c r="C29" s="74" t="s">
        <v>111</v>
      </c>
      <c r="D29" s="74" t="s">
        <v>126</v>
      </c>
      <c r="E29" s="73" t="s">
        <v>149</v>
      </c>
      <c r="F29" s="73" t="s">
        <v>101</v>
      </c>
      <c r="G29" s="75" t="s">
        <v>201</v>
      </c>
      <c r="H29" s="145">
        <v>30</v>
      </c>
      <c r="I29" s="127"/>
      <c r="J29" s="126" t="s">
        <v>113</v>
      </c>
      <c r="K29" s="118"/>
      <c r="L29" s="100" t="str">
        <f>+CONCATENATE(L68," ",M68)</f>
        <v>11 PERSONAS</v>
      </c>
      <c r="M29" s="100"/>
      <c r="N29" s="100"/>
    </row>
    <row r="30" spans="1:26" s="117" customFormat="1" x14ac:dyDescent="0.25">
      <c r="A30" s="100"/>
      <c r="B30" s="73">
        <v>37</v>
      </c>
      <c r="C30" s="74" t="s">
        <v>111</v>
      </c>
      <c r="D30" s="74" t="s">
        <v>143</v>
      </c>
      <c r="E30" s="138" t="s">
        <v>167</v>
      </c>
      <c r="F30" s="73" t="s">
        <v>101</v>
      </c>
      <c r="G30" s="75" t="s">
        <v>201</v>
      </c>
      <c r="H30" s="145">
        <v>40</v>
      </c>
      <c r="I30" s="127"/>
      <c r="J30" s="115" t="s">
        <v>122</v>
      </c>
      <c r="K30" s="118"/>
      <c r="L30" s="150">
        <f>+K1*L68</f>
        <v>2530</v>
      </c>
      <c r="M30" s="151" t="s">
        <v>99</v>
      </c>
      <c r="N30" s="100"/>
      <c r="O30" s="100"/>
      <c r="P30" s="100"/>
      <c r="Q30" s="100"/>
      <c r="R30" s="100"/>
      <c r="S30" s="100"/>
      <c r="T30" s="100"/>
      <c r="U30" s="100"/>
      <c r="V30" s="100"/>
      <c r="W30" s="100"/>
      <c r="X30" s="100"/>
      <c r="Y30" s="100"/>
      <c r="Z30" s="100"/>
    </row>
    <row r="31" spans="1:26" s="117" customFormat="1" x14ac:dyDescent="0.25">
      <c r="A31" s="100"/>
      <c r="B31" s="73">
        <v>39</v>
      </c>
      <c r="C31" s="74" t="s">
        <v>111</v>
      </c>
      <c r="D31" s="74" t="s">
        <v>143</v>
      </c>
      <c r="E31" s="138" t="s">
        <v>174</v>
      </c>
      <c r="F31" s="73" t="s">
        <v>101</v>
      </c>
      <c r="G31" s="75" t="s">
        <v>201</v>
      </c>
      <c r="H31" s="145">
        <v>40</v>
      </c>
      <c r="I31" s="127"/>
      <c r="J31" s="115"/>
      <c r="K31" s="118"/>
      <c r="L31" s="150">
        <f>+L30/60</f>
        <v>42.166666666666664</v>
      </c>
      <c r="M31" s="151" t="s">
        <v>210</v>
      </c>
      <c r="N31" s="100"/>
      <c r="O31" s="100"/>
      <c r="P31" s="100"/>
      <c r="Q31" s="100"/>
      <c r="R31" s="100"/>
      <c r="S31" s="100"/>
      <c r="T31" s="100"/>
      <c r="U31" s="100"/>
      <c r="V31" s="100"/>
      <c r="W31" s="100"/>
      <c r="X31" s="100"/>
      <c r="Y31" s="100"/>
      <c r="Z31" s="100"/>
    </row>
    <row r="32" spans="1:26" s="117" customFormat="1" x14ac:dyDescent="0.25">
      <c r="A32" s="100"/>
      <c r="B32" s="73"/>
      <c r="C32" s="74"/>
      <c r="D32" s="74"/>
      <c r="E32" s="138"/>
      <c r="F32" s="73"/>
      <c r="G32" s="75"/>
      <c r="H32" s="145"/>
      <c r="I32" s="127"/>
      <c r="J32" s="115" t="s">
        <v>123</v>
      </c>
      <c r="K32" s="118"/>
      <c r="L32" s="152">
        <f>+L31/60</f>
        <v>0.70277777777777772</v>
      </c>
      <c r="M32" s="153" t="s">
        <v>93</v>
      </c>
      <c r="N32" s="153" t="s">
        <v>211</v>
      </c>
      <c r="O32" s="100"/>
      <c r="P32" s="100"/>
      <c r="Q32" s="100"/>
      <c r="R32" s="100"/>
      <c r="S32" s="100"/>
      <c r="T32" s="100"/>
      <c r="U32" s="100"/>
      <c r="V32" s="100"/>
      <c r="W32" s="100"/>
      <c r="X32" s="100"/>
      <c r="Y32" s="100"/>
      <c r="Z32" s="100"/>
    </row>
    <row r="33" spans="1:26" s="117" customFormat="1" x14ac:dyDescent="0.25">
      <c r="A33" s="100"/>
      <c r="B33" s="73">
        <v>22</v>
      </c>
      <c r="C33" s="74" t="s">
        <v>111</v>
      </c>
      <c r="D33" s="74" t="s">
        <v>137</v>
      </c>
      <c r="E33" s="73" t="s">
        <v>147</v>
      </c>
      <c r="F33" s="73" t="s">
        <v>101</v>
      </c>
      <c r="G33" s="75" t="s">
        <v>202</v>
      </c>
      <c r="H33" s="145">
        <v>30</v>
      </c>
      <c r="I33" s="149">
        <v>230</v>
      </c>
      <c r="J33" s="115"/>
      <c r="K33" s="118"/>
      <c r="L33" s="100"/>
      <c r="M33" s="100"/>
      <c r="N33" s="100"/>
      <c r="O33" s="100"/>
      <c r="P33" s="100"/>
      <c r="Q33" s="100"/>
      <c r="R33" s="100"/>
      <c r="S33" s="100"/>
      <c r="T33" s="100"/>
      <c r="U33" s="100"/>
      <c r="V33" s="100"/>
      <c r="W33" s="100"/>
      <c r="X33" s="100"/>
      <c r="Y33" s="100"/>
      <c r="Z33" s="100"/>
    </row>
    <row r="34" spans="1:26" s="117" customFormat="1" x14ac:dyDescent="0.25">
      <c r="A34" s="100"/>
      <c r="B34" s="73">
        <v>23</v>
      </c>
      <c r="C34" s="74" t="s">
        <v>111</v>
      </c>
      <c r="D34" s="74" t="s">
        <v>137</v>
      </c>
      <c r="E34" s="73" t="s">
        <v>150</v>
      </c>
      <c r="F34" s="73" t="s">
        <v>101</v>
      </c>
      <c r="G34" s="75" t="s">
        <v>202</v>
      </c>
      <c r="H34" s="145">
        <v>40</v>
      </c>
      <c r="I34" s="127"/>
      <c r="J34" s="115"/>
      <c r="K34" s="118"/>
      <c r="L34" s="100"/>
      <c r="M34" s="100"/>
      <c r="N34" s="100"/>
      <c r="O34" s="100"/>
      <c r="P34" s="100"/>
      <c r="Q34" s="100"/>
      <c r="R34" s="100"/>
      <c r="S34" s="100"/>
      <c r="T34" s="100"/>
      <c r="U34" s="100"/>
      <c r="V34" s="100"/>
      <c r="W34" s="100"/>
      <c r="X34" s="100"/>
      <c r="Y34" s="100"/>
      <c r="Z34" s="100"/>
    </row>
    <row r="35" spans="1:26" s="117" customFormat="1" x14ac:dyDescent="0.25">
      <c r="A35" s="100"/>
      <c r="B35" s="113">
        <v>26</v>
      </c>
      <c r="C35" s="114" t="s">
        <v>111</v>
      </c>
      <c r="D35" s="114" t="s">
        <v>137</v>
      </c>
      <c r="E35" s="113" t="s">
        <v>153</v>
      </c>
      <c r="F35" s="113" t="s">
        <v>101</v>
      </c>
      <c r="G35" s="75" t="s">
        <v>202</v>
      </c>
      <c r="H35" s="145">
        <v>40</v>
      </c>
      <c r="I35" s="127"/>
      <c r="J35" s="115"/>
      <c r="K35" s="118"/>
      <c r="L35" s="100"/>
      <c r="M35" s="100"/>
      <c r="N35" s="100"/>
      <c r="O35" s="100"/>
      <c r="P35" s="100"/>
      <c r="Q35" s="100"/>
      <c r="R35" s="100"/>
      <c r="S35" s="100"/>
      <c r="T35" s="100"/>
      <c r="U35" s="100"/>
      <c r="V35" s="100"/>
      <c r="W35" s="100"/>
      <c r="X35" s="100"/>
      <c r="Y35" s="100"/>
      <c r="Z35" s="100"/>
    </row>
    <row r="36" spans="1:26" s="117" customFormat="1" x14ac:dyDescent="0.25">
      <c r="A36" s="100"/>
      <c r="B36" s="73">
        <v>29</v>
      </c>
      <c r="C36" s="74" t="s">
        <v>111</v>
      </c>
      <c r="D36" s="74" t="s">
        <v>137</v>
      </c>
      <c r="E36" s="73" t="s">
        <v>156</v>
      </c>
      <c r="F36" s="73" t="s">
        <v>101</v>
      </c>
      <c r="G36" s="75" t="s">
        <v>202</v>
      </c>
      <c r="H36" s="145">
        <v>40</v>
      </c>
      <c r="I36" s="127"/>
      <c r="J36" s="115"/>
      <c r="K36" s="118"/>
      <c r="L36" s="100"/>
      <c r="M36" s="100"/>
      <c r="N36" s="100"/>
      <c r="O36" s="100"/>
      <c r="P36" s="100"/>
      <c r="Q36" s="100"/>
      <c r="R36" s="100"/>
      <c r="S36" s="100"/>
      <c r="T36" s="100"/>
      <c r="U36" s="100"/>
      <c r="V36" s="100"/>
      <c r="W36" s="100"/>
      <c r="X36" s="100"/>
      <c r="Y36" s="100"/>
      <c r="Z36" s="100"/>
    </row>
    <row r="37" spans="1:26" s="117" customFormat="1" x14ac:dyDescent="0.25">
      <c r="A37" s="100"/>
      <c r="B37" s="73">
        <v>32</v>
      </c>
      <c r="C37" s="74" t="s">
        <v>111</v>
      </c>
      <c r="D37" s="74" t="s">
        <v>137</v>
      </c>
      <c r="E37" s="73" t="s">
        <v>160</v>
      </c>
      <c r="F37" s="73" t="s">
        <v>101</v>
      </c>
      <c r="G37" s="75" t="s">
        <v>202</v>
      </c>
      <c r="H37" s="145">
        <v>40</v>
      </c>
      <c r="I37" s="127"/>
      <c r="J37" s="115"/>
      <c r="K37" s="118"/>
      <c r="L37" s="100"/>
      <c r="M37" s="100"/>
      <c r="N37" s="100"/>
      <c r="O37" s="100"/>
      <c r="P37" s="100"/>
      <c r="Q37" s="100"/>
      <c r="R37" s="100"/>
      <c r="S37" s="100"/>
      <c r="T37" s="100"/>
      <c r="U37" s="100"/>
      <c r="V37" s="100"/>
      <c r="W37" s="100"/>
      <c r="X37" s="100"/>
      <c r="Y37" s="100"/>
      <c r="Z37" s="100"/>
    </row>
    <row r="38" spans="1:26" s="117" customFormat="1" x14ac:dyDescent="0.25">
      <c r="A38" s="100"/>
      <c r="B38" s="139">
        <v>34</v>
      </c>
      <c r="C38" s="140" t="s">
        <v>111</v>
      </c>
      <c r="D38" s="140" t="s">
        <v>137</v>
      </c>
      <c r="E38" s="139" t="s">
        <v>162</v>
      </c>
      <c r="F38" s="139" t="s">
        <v>101</v>
      </c>
      <c r="G38" s="75" t="s">
        <v>202</v>
      </c>
      <c r="H38" s="145">
        <v>40</v>
      </c>
      <c r="I38" s="127"/>
      <c r="J38" s="115"/>
      <c r="K38" s="118"/>
      <c r="L38" s="100"/>
      <c r="M38" s="100"/>
      <c r="N38" s="100"/>
      <c r="O38" s="100"/>
      <c r="P38" s="100"/>
      <c r="Q38" s="100"/>
      <c r="R38" s="100"/>
      <c r="S38" s="100"/>
      <c r="T38" s="100"/>
      <c r="U38" s="100"/>
      <c r="V38" s="100"/>
      <c r="W38" s="100"/>
      <c r="X38" s="100"/>
      <c r="Y38" s="100"/>
      <c r="Z38" s="100"/>
    </row>
    <row r="39" spans="1:26" s="117" customFormat="1" x14ac:dyDescent="0.25">
      <c r="A39" s="100"/>
      <c r="B39" s="139"/>
      <c r="C39" s="140"/>
      <c r="D39" s="140"/>
      <c r="E39" s="139"/>
      <c r="F39" s="139"/>
      <c r="G39" s="75"/>
      <c r="H39" s="145"/>
      <c r="I39" s="127"/>
      <c r="J39" s="115"/>
      <c r="K39" s="118"/>
      <c r="L39" s="100"/>
      <c r="M39" s="100"/>
      <c r="N39" s="100"/>
      <c r="O39" s="100"/>
      <c r="P39" s="100"/>
      <c r="Q39" s="100"/>
      <c r="R39" s="100"/>
      <c r="S39" s="100"/>
      <c r="T39" s="100"/>
      <c r="U39" s="100"/>
      <c r="V39" s="100"/>
      <c r="W39" s="100"/>
      <c r="X39" s="100"/>
      <c r="Y39" s="100"/>
      <c r="Z39" s="100"/>
    </row>
    <row r="40" spans="1:26" s="117" customFormat="1" x14ac:dyDescent="0.25">
      <c r="A40" s="100"/>
      <c r="B40" s="73">
        <v>21</v>
      </c>
      <c r="C40" s="74" t="s">
        <v>159</v>
      </c>
      <c r="D40" s="74" t="s">
        <v>137</v>
      </c>
      <c r="E40" s="73" t="s">
        <v>145</v>
      </c>
      <c r="F40" s="73" t="s">
        <v>146</v>
      </c>
      <c r="G40" s="75" t="s">
        <v>204</v>
      </c>
      <c r="H40" s="145">
        <v>20</v>
      </c>
      <c r="I40" s="127">
        <v>220</v>
      </c>
      <c r="J40" s="115"/>
      <c r="K40" s="118"/>
      <c r="L40" s="100"/>
      <c r="M40" s="100"/>
      <c r="N40" s="100"/>
      <c r="O40" s="100"/>
      <c r="P40" s="100"/>
      <c r="Q40" s="100"/>
      <c r="R40" s="100"/>
      <c r="S40" s="100"/>
      <c r="T40" s="100"/>
      <c r="U40" s="100"/>
      <c r="V40" s="100"/>
      <c r="W40" s="100"/>
      <c r="X40" s="100"/>
      <c r="Y40" s="100"/>
      <c r="Z40" s="100"/>
    </row>
    <row r="41" spans="1:26" s="117" customFormat="1" x14ac:dyDescent="0.25">
      <c r="A41" s="100"/>
      <c r="B41" s="73">
        <v>24</v>
      </c>
      <c r="C41" s="74" t="s">
        <v>159</v>
      </c>
      <c r="D41" s="74" t="s">
        <v>137</v>
      </c>
      <c r="E41" s="73" t="s">
        <v>151</v>
      </c>
      <c r="F41" s="73" t="s">
        <v>146</v>
      </c>
      <c r="G41" s="75" t="s">
        <v>204</v>
      </c>
      <c r="H41" s="145">
        <v>20</v>
      </c>
      <c r="I41" s="127"/>
      <c r="J41" s="115"/>
      <c r="K41" s="118"/>
      <c r="L41" s="100"/>
      <c r="M41" s="100"/>
      <c r="N41" s="100"/>
      <c r="O41" s="100"/>
      <c r="P41" s="100"/>
      <c r="Q41" s="100"/>
      <c r="R41" s="100"/>
      <c r="S41" s="100"/>
      <c r="T41" s="100"/>
      <c r="U41" s="100"/>
      <c r="V41" s="100"/>
      <c r="W41" s="100"/>
      <c r="X41" s="100"/>
      <c r="Y41" s="100"/>
      <c r="Z41" s="100"/>
    </row>
    <row r="42" spans="1:26" s="117" customFormat="1" x14ac:dyDescent="0.25">
      <c r="A42" s="100"/>
      <c r="B42" s="113">
        <v>25</v>
      </c>
      <c r="C42" s="114" t="s">
        <v>111</v>
      </c>
      <c r="D42" s="114" t="s">
        <v>137</v>
      </c>
      <c r="E42" s="113" t="s">
        <v>152</v>
      </c>
      <c r="F42" s="113" t="s">
        <v>101</v>
      </c>
      <c r="G42" s="75" t="s">
        <v>204</v>
      </c>
      <c r="H42" s="145">
        <v>30</v>
      </c>
      <c r="I42" s="127"/>
      <c r="J42" s="115"/>
      <c r="K42" s="118"/>
      <c r="L42" s="100"/>
      <c r="M42" s="100"/>
      <c r="N42" s="100"/>
      <c r="O42" s="100"/>
      <c r="P42" s="100"/>
      <c r="Q42" s="100"/>
      <c r="R42" s="100"/>
      <c r="S42" s="100"/>
      <c r="T42" s="100"/>
      <c r="U42" s="100"/>
      <c r="V42" s="100"/>
      <c r="W42" s="100"/>
      <c r="X42" s="100"/>
      <c r="Y42" s="100"/>
      <c r="Z42" s="100"/>
    </row>
    <row r="43" spans="1:26" s="117" customFormat="1" x14ac:dyDescent="0.25">
      <c r="A43" s="100"/>
      <c r="B43" s="73">
        <v>27</v>
      </c>
      <c r="C43" s="74" t="s">
        <v>159</v>
      </c>
      <c r="D43" s="74" t="s">
        <v>137</v>
      </c>
      <c r="E43" s="73" t="s">
        <v>154</v>
      </c>
      <c r="F43" s="73" t="s">
        <v>146</v>
      </c>
      <c r="G43" s="75" t="s">
        <v>204</v>
      </c>
      <c r="H43" s="145">
        <v>20</v>
      </c>
      <c r="I43" s="127"/>
      <c r="J43" s="115"/>
      <c r="K43" s="118"/>
      <c r="L43" s="100"/>
      <c r="M43" s="100"/>
      <c r="N43" s="100"/>
      <c r="O43" s="100"/>
      <c r="P43" s="100"/>
      <c r="Q43" s="100"/>
      <c r="R43" s="100"/>
      <c r="S43" s="100"/>
      <c r="T43" s="100"/>
      <c r="U43" s="100"/>
      <c r="V43" s="100"/>
      <c r="W43" s="100"/>
      <c r="X43" s="100"/>
      <c r="Y43" s="100"/>
      <c r="Z43" s="100"/>
    </row>
    <row r="44" spans="1:26" s="117" customFormat="1" x14ac:dyDescent="0.25">
      <c r="A44" s="100"/>
      <c r="B44" s="73">
        <v>28</v>
      </c>
      <c r="C44" s="74" t="s">
        <v>111</v>
      </c>
      <c r="D44" s="74" t="s">
        <v>137</v>
      </c>
      <c r="E44" s="73" t="s">
        <v>155</v>
      </c>
      <c r="F44" s="73" t="s">
        <v>101</v>
      </c>
      <c r="G44" s="75" t="s">
        <v>204</v>
      </c>
      <c r="H44" s="145">
        <v>30</v>
      </c>
      <c r="I44" s="127"/>
      <c r="J44" s="115"/>
      <c r="K44" s="118"/>
      <c r="L44" s="100"/>
      <c r="M44" s="100"/>
      <c r="N44" s="100"/>
      <c r="O44" s="100"/>
      <c r="P44" s="100"/>
      <c r="Q44" s="100"/>
      <c r="R44" s="100"/>
      <c r="S44" s="100"/>
      <c r="T44" s="100"/>
      <c r="U44" s="100"/>
      <c r="V44" s="100"/>
      <c r="W44" s="100"/>
      <c r="X44" s="100"/>
      <c r="Y44" s="100"/>
      <c r="Z44" s="100"/>
    </row>
    <row r="45" spans="1:26" s="117" customFormat="1" x14ac:dyDescent="0.25">
      <c r="A45" s="100"/>
      <c r="B45" s="73">
        <v>30</v>
      </c>
      <c r="C45" s="74" t="s">
        <v>159</v>
      </c>
      <c r="D45" s="74" t="s">
        <v>137</v>
      </c>
      <c r="E45" s="73" t="s">
        <v>157</v>
      </c>
      <c r="F45" s="73" t="s">
        <v>146</v>
      </c>
      <c r="G45" s="75" t="s">
        <v>204</v>
      </c>
      <c r="H45" s="145">
        <v>30</v>
      </c>
      <c r="I45" s="127"/>
      <c r="J45" s="115"/>
      <c r="K45" s="118"/>
      <c r="L45" s="100"/>
      <c r="M45" s="100"/>
      <c r="N45" s="100"/>
      <c r="O45" s="100"/>
      <c r="P45" s="100"/>
      <c r="Q45" s="100"/>
      <c r="R45" s="100"/>
      <c r="S45" s="100"/>
      <c r="T45" s="100"/>
      <c r="U45" s="100"/>
      <c r="V45" s="100"/>
      <c r="W45" s="100"/>
      <c r="X45" s="100"/>
      <c r="Y45" s="100"/>
      <c r="Z45" s="100"/>
    </row>
    <row r="46" spans="1:26" s="117" customFormat="1" x14ac:dyDescent="0.25">
      <c r="A46" s="100"/>
      <c r="B46" s="73">
        <v>31</v>
      </c>
      <c r="C46" s="74" t="s">
        <v>111</v>
      </c>
      <c r="D46" s="74" t="s">
        <v>137</v>
      </c>
      <c r="E46" s="73" t="s">
        <v>158</v>
      </c>
      <c r="F46" s="73" t="s">
        <v>101</v>
      </c>
      <c r="G46" s="75" t="s">
        <v>204</v>
      </c>
      <c r="H46" s="145">
        <v>40</v>
      </c>
      <c r="I46" s="127"/>
      <c r="J46" s="115"/>
      <c r="K46" s="118"/>
      <c r="L46" s="100"/>
      <c r="M46" s="100"/>
      <c r="N46" s="100"/>
      <c r="O46" s="100"/>
      <c r="P46" s="100"/>
      <c r="Q46" s="100"/>
      <c r="R46" s="100"/>
      <c r="S46" s="100"/>
      <c r="T46" s="100"/>
      <c r="U46" s="100"/>
      <c r="V46" s="100"/>
      <c r="W46" s="100"/>
      <c r="X46" s="100"/>
      <c r="Y46" s="100"/>
      <c r="Z46" s="100"/>
    </row>
    <row r="47" spans="1:26" s="117" customFormat="1" x14ac:dyDescent="0.25">
      <c r="A47" s="100"/>
      <c r="B47" s="139">
        <v>33</v>
      </c>
      <c r="C47" s="140" t="s">
        <v>159</v>
      </c>
      <c r="D47" s="140" t="s">
        <v>137</v>
      </c>
      <c r="E47" s="139" t="s">
        <v>161</v>
      </c>
      <c r="F47" s="139" t="s">
        <v>146</v>
      </c>
      <c r="G47" s="75" t="s">
        <v>204</v>
      </c>
      <c r="H47" s="145">
        <v>30</v>
      </c>
      <c r="I47" s="127"/>
      <c r="J47" s="115"/>
      <c r="K47" s="118"/>
      <c r="L47" s="100"/>
      <c r="M47" s="100"/>
      <c r="N47" s="100"/>
      <c r="O47" s="100"/>
      <c r="P47" s="100"/>
      <c r="Q47" s="100"/>
      <c r="R47" s="100"/>
      <c r="S47" s="100"/>
      <c r="T47" s="100"/>
      <c r="U47" s="100"/>
      <c r="V47" s="100"/>
      <c r="W47" s="100"/>
      <c r="X47" s="100"/>
      <c r="Y47" s="100"/>
      <c r="Z47" s="100"/>
    </row>
    <row r="48" spans="1:26" s="117" customFormat="1" x14ac:dyDescent="0.25">
      <c r="A48" s="100"/>
      <c r="B48" s="139"/>
      <c r="C48" s="140"/>
      <c r="D48" s="140"/>
      <c r="E48" s="139"/>
      <c r="F48" s="139"/>
      <c r="G48" s="75"/>
      <c r="H48" s="145"/>
      <c r="I48" s="127"/>
      <c r="J48" s="115"/>
      <c r="K48" s="118"/>
      <c r="L48" s="100"/>
      <c r="M48" s="100"/>
      <c r="N48" s="100"/>
      <c r="O48" s="100"/>
      <c r="P48" s="100"/>
      <c r="Q48" s="100"/>
      <c r="R48" s="100"/>
      <c r="S48" s="100"/>
      <c r="T48" s="100"/>
      <c r="U48" s="100"/>
      <c r="V48" s="100"/>
      <c r="W48" s="100"/>
      <c r="X48" s="100"/>
      <c r="Y48" s="100"/>
      <c r="Z48" s="100"/>
    </row>
    <row r="49" spans="1:26" s="117" customFormat="1" x14ac:dyDescent="0.25">
      <c r="A49" s="100"/>
      <c r="B49" s="139">
        <v>40</v>
      </c>
      <c r="C49" s="140" t="s">
        <v>159</v>
      </c>
      <c r="D49" s="140" t="s">
        <v>143</v>
      </c>
      <c r="E49" s="139" t="s">
        <v>175</v>
      </c>
      <c r="F49" s="139" t="s">
        <v>146</v>
      </c>
      <c r="G49" s="75" t="s">
        <v>206</v>
      </c>
      <c r="H49" s="145">
        <v>30</v>
      </c>
      <c r="I49" s="127">
        <v>180</v>
      </c>
      <c r="J49" s="115"/>
      <c r="K49" s="118"/>
      <c r="L49" s="100"/>
      <c r="M49" s="100"/>
      <c r="N49" s="100"/>
      <c r="O49" s="100"/>
      <c r="P49" s="100"/>
      <c r="Q49" s="100"/>
      <c r="R49" s="100"/>
      <c r="S49" s="100"/>
      <c r="T49" s="100"/>
      <c r="U49" s="100"/>
      <c r="V49" s="100"/>
      <c r="W49" s="100"/>
      <c r="X49" s="100"/>
      <c r="Y49" s="100"/>
      <c r="Z49" s="100"/>
    </row>
    <row r="50" spans="1:26" s="117" customFormat="1" x14ac:dyDescent="0.25">
      <c r="A50" s="100"/>
      <c r="B50" s="139">
        <v>41</v>
      </c>
      <c r="C50" s="140" t="s">
        <v>111</v>
      </c>
      <c r="D50" s="140" t="s">
        <v>143</v>
      </c>
      <c r="E50" s="139" t="s">
        <v>176</v>
      </c>
      <c r="F50" s="139" t="s">
        <v>101</v>
      </c>
      <c r="G50" s="75" t="s">
        <v>206</v>
      </c>
      <c r="H50" s="145">
        <v>40</v>
      </c>
      <c r="I50" s="127"/>
      <c r="J50" s="115"/>
      <c r="K50" s="118"/>
      <c r="L50" s="100"/>
      <c r="M50" s="100"/>
      <c r="N50" s="100"/>
      <c r="O50" s="100"/>
      <c r="P50" s="100"/>
      <c r="Q50" s="100"/>
      <c r="R50" s="100"/>
      <c r="S50" s="100"/>
      <c r="T50" s="100"/>
      <c r="U50" s="100"/>
      <c r="V50" s="100"/>
      <c r="W50" s="100"/>
      <c r="X50" s="100"/>
      <c r="Y50" s="100"/>
      <c r="Z50" s="100"/>
    </row>
    <row r="51" spans="1:26" s="117" customFormat="1" x14ac:dyDescent="0.25">
      <c r="A51" s="100"/>
      <c r="B51" s="139">
        <v>42</v>
      </c>
      <c r="C51" s="140" t="s">
        <v>111</v>
      </c>
      <c r="D51" s="140" t="s">
        <v>143</v>
      </c>
      <c r="E51" s="139" t="s">
        <v>177</v>
      </c>
      <c r="F51" s="139" t="s">
        <v>101</v>
      </c>
      <c r="G51" s="75" t="s">
        <v>206</v>
      </c>
      <c r="H51" s="145">
        <v>40</v>
      </c>
      <c r="I51" s="127"/>
      <c r="J51" s="115"/>
      <c r="K51" s="118"/>
      <c r="L51" s="100"/>
      <c r="M51" s="100"/>
      <c r="N51" s="100"/>
      <c r="O51" s="100"/>
      <c r="P51" s="100"/>
      <c r="Q51" s="100"/>
      <c r="R51" s="100"/>
      <c r="S51" s="100"/>
      <c r="T51" s="100"/>
      <c r="U51" s="100"/>
      <c r="V51" s="100"/>
      <c r="W51" s="100"/>
      <c r="X51" s="100"/>
      <c r="Y51" s="100"/>
      <c r="Z51" s="100"/>
    </row>
    <row r="52" spans="1:26" s="117" customFormat="1" x14ac:dyDescent="0.25">
      <c r="A52" s="100"/>
      <c r="B52" s="139">
        <v>43</v>
      </c>
      <c r="C52" s="140" t="s">
        <v>159</v>
      </c>
      <c r="D52" s="140" t="s">
        <v>143</v>
      </c>
      <c r="E52" s="139" t="s">
        <v>178</v>
      </c>
      <c r="F52" s="139" t="s">
        <v>146</v>
      </c>
      <c r="G52" s="75" t="s">
        <v>206</v>
      </c>
      <c r="H52" s="145">
        <v>30</v>
      </c>
      <c r="I52" s="127"/>
      <c r="J52" s="115"/>
      <c r="K52" s="118"/>
      <c r="L52" s="100"/>
      <c r="M52" s="100"/>
      <c r="N52" s="100"/>
      <c r="O52" s="100"/>
      <c r="P52" s="100"/>
      <c r="Q52" s="100"/>
      <c r="R52" s="100"/>
      <c r="S52" s="100"/>
      <c r="T52" s="100"/>
      <c r="U52" s="100"/>
      <c r="V52" s="100"/>
      <c r="W52" s="100"/>
      <c r="X52" s="100"/>
      <c r="Y52" s="100"/>
      <c r="Z52" s="100"/>
    </row>
    <row r="53" spans="1:26" s="117" customFormat="1" x14ac:dyDescent="0.25">
      <c r="A53" s="100"/>
      <c r="B53" s="139">
        <v>44</v>
      </c>
      <c r="C53" s="140" t="s">
        <v>111</v>
      </c>
      <c r="D53" s="140" t="s">
        <v>143</v>
      </c>
      <c r="E53" s="139" t="s">
        <v>179</v>
      </c>
      <c r="F53" s="139" t="s">
        <v>101</v>
      </c>
      <c r="G53" s="75" t="s">
        <v>206</v>
      </c>
      <c r="H53" s="145">
        <v>40</v>
      </c>
      <c r="I53" s="127"/>
      <c r="J53" s="115"/>
      <c r="K53" s="118"/>
      <c r="L53" s="100"/>
      <c r="M53" s="100"/>
      <c r="N53" s="100"/>
      <c r="O53" s="100"/>
      <c r="P53" s="100"/>
      <c r="Q53" s="100"/>
      <c r="R53" s="100"/>
      <c r="S53" s="100"/>
      <c r="T53" s="100"/>
      <c r="U53" s="100"/>
      <c r="V53" s="100"/>
      <c r="W53" s="100"/>
      <c r="X53" s="100"/>
      <c r="Y53" s="100"/>
      <c r="Z53" s="100"/>
    </row>
    <row r="54" spans="1:26" s="117" customFormat="1" x14ac:dyDescent="0.25">
      <c r="A54" s="100"/>
      <c r="B54" s="139"/>
      <c r="C54" s="140"/>
      <c r="D54" s="140"/>
      <c r="E54" s="139"/>
      <c r="F54" s="139"/>
      <c r="G54" s="75"/>
      <c r="H54" s="145"/>
      <c r="I54" s="127"/>
      <c r="J54" s="115"/>
      <c r="K54" s="118"/>
      <c r="L54" s="100"/>
      <c r="M54" s="100"/>
      <c r="N54" s="100"/>
      <c r="O54" s="100"/>
      <c r="P54" s="100"/>
      <c r="Q54" s="100"/>
      <c r="R54" s="100"/>
      <c r="S54" s="100"/>
      <c r="T54" s="100"/>
      <c r="U54" s="100"/>
      <c r="V54" s="100"/>
      <c r="W54" s="100"/>
      <c r="X54" s="100"/>
      <c r="Y54" s="100"/>
      <c r="Z54" s="100"/>
    </row>
    <row r="55" spans="1:26" s="117" customFormat="1" x14ac:dyDescent="0.25">
      <c r="A55" s="100"/>
      <c r="B55" s="139">
        <v>35</v>
      </c>
      <c r="C55" s="140" t="s">
        <v>164</v>
      </c>
      <c r="D55" s="140" t="s">
        <v>137</v>
      </c>
      <c r="E55" s="139" t="s">
        <v>163</v>
      </c>
      <c r="F55" s="139" t="s">
        <v>101</v>
      </c>
      <c r="G55" s="75" t="s">
        <v>207</v>
      </c>
      <c r="H55" s="145">
        <v>40</v>
      </c>
      <c r="I55" s="127">
        <v>160</v>
      </c>
      <c r="J55" s="115"/>
      <c r="K55" s="118"/>
      <c r="L55" s="100"/>
      <c r="M55" s="100"/>
      <c r="N55" s="100"/>
      <c r="O55" s="100"/>
      <c r="P55" s="100"/>
      <c r="Q55" s="100"/>
      <c r="R55" s="100"/>
      <c r="S55" s="100"/>
      <c r="T55" s="100"/>
      <c r="U55" s="100"/>
      <c r="V55" s="100"/>
      <c r="W55" s="100"/>
      <c r="X55" s="100"/>
      <c r="Y55" s="100"/>
      <c r="Z55" s="100"/>
    </row>
    <row r="56" spans="1:26" s="117" customFormat="1" x14ac:dyDescent="0.25">
      <c r="A56" s="100"/>
      <c r="B56" s="139">
        <v>45</v>
      </c>
      <c r="C56" s="140" t="s">
        <v>164</v>
      </c>
      <c r="D56" s="140" t="s">
        <v>143</v>
      </c>
      <c r="E56" s="139" t="s">
        <v>180</v>
      </c>
      <c r="F56" s="139" t="s">
        <v>101</v>
      </c>
      <c r="G56" s="75" t="s">
        <v>207</v>
      </c>
      <c r="H56" s="145">
        <v>40</v>
      </c>
      <c r="I56" s="127"/>
      <c r="J56" s="115"/>
      <c r="K56" s="118"/>
      <c r="L56" s="100"/>
      <c r="M56" s="100"/>
      <c r="N56" s="100"/>
      <c r="O56" s="100"/>
      <c r="P56" s="100"/>
      <c r="Q56" s="100"/>
      <c r="R56" s="100"/>
      <c r="S56" s="100"/>
      <c r="T56" s="100"/>
      <c r="U56" s="100"/>
      <c r="V56" s="100"/>
      <c r="W56" s="100"/>
      <c r="X56" s="100"/>
      <c r="Y56" s="100"/>
      <c r="Z56" s="100"/>
    </row>
    <row r="57" spans="1:26" s="117" customFormat="1" x14ac:dyDescent="0.25">
      <c r="A57" s="100"/>
      <c r="B57" s="139">
        <v>46</v>
      </c>
      <c r="C57" s="140" t="s">
        <v>111</v>
      </c>
      <c r="D57" s="140" t="s">
        <v>181</v>
      </c>
      <c r="E57" s="139" t="s">
        <v>182</v>
      </c>
      <c r="F57" s="139" t="s">
        <v>101</v>
      </c>
      <c r="G57" s="75" t="s">
        <v>207</v>
      </c>
      <c r="H57" s="145">
        <v>80</v>
      </c>
      <c r="I57" s="127"/>
      <c r="J57" s="115"/>
      <c r="K57" s="118"/>
      <c r="L57" s="100"/>
      <c r="M57" s="100"/>
      <c r="N57" s="100"/>
      <c r="O57" s="100"/>
      <c r="P57" s="100"/>
      <c r="Q57" s="100"/>
      <c r="R57" s="100"/>
      <c r="S57" s="100"/>
      <c r="T57" s="100"/>
      <c r="U57" s="100"/>
      <c r="V57" s="100"/>
      <c r="W57" s="100"/>
      <c r="X57" s="100"/>
      <c r="Y57" s="100"/>
      <c r="Z57" s="100"/>
    </row>
    <row r="58" spans="1:26" s="117" customFormat="1" x14ac:dyDescent="0.25">
      <c r="A58" s="100"/>
      <c r="B58" s="139"/>
      <c r="C58" s="140"/>
      <c r="D58" s="140"/>
      <c r="E58" s="139"/>
      <c r="F58" s="139"/>
      <c r="G58" s="75"/>
      <c r="H58" s="145"/>
      <c r="I58" s="127"/>
      <c r="J58" s="115"/>
      <c r="K58" s="118"/>
      <c r="L58" s="100" t="str">
        <f>+CONCATENATE(L68," ",M68)</f>
        <v>11 PERSONAS</v>
      </c>
      <c r="M58" s="100"/>
      <c r="N58" s="100"/>
      <c r="O58" s="100"/>
      <c r="P58" s="100"/>
      <c r="Q58" s="100"/>
      <c r="R58" s="100"/>
      <c r="S58" s="100"/>
      <c r="T58" s="100"/>
      <c r="U58" s="100"/>
      <c r="V58" s="100"/>
      <c r="W58" s="100"/>
      <c r="X58" s="100"/>
      <c r="Y58" s="100"/>
      <c r="Z58" s="100"/>
    </row>
    <row r="59" spans="1:26" s="117" customFormat="1" x14ac:dyDescent="0.25">
      <c r="A59" s="100"/>
      <c r="B59" s="139">
        <v>47</v>
      </c>
      <c r="C59" s="140" t="s">
        <v>159</v>
      </c>
      <c r="D59" s="140" t="s">
        <v>181</v>
      </c>
      <c r="E59" s="139" t="s">
        <v>183</v>
      </c>
      <c r="F59" s="139" t="s">
        <v>146</v>
      </c>
      <c r="G59" s="141" t="s">
        <v>208</v>
      </c>
      <c r="H59" s="143">
        <v>60</v>
      </c>
      <c r="I59" s="127">
        <v>160</v>
      </c>
      <c r="J59" s="115"/>
      <c r="K59" s="118"/>
      <c r="L59" s="100">
        <f>+K1*L68</f>
        <v>2530</v>
      </c>
      <c r="M59" s="100" t="s">
        <v>99</v>
      </c>
      <c r="N59" s="100"/>
      <c r="O59" s="100"/>
      <c r="P59" s="100"/>
      <c r="Q59" s="100"/>
      <c r="R59" s="100"/>
      <c r="S59" s="100"/>
      <c r="T59" s="100"/>
      <c r="U59" s="100"/>
      <c r="V59" s="100"/>
      <c r="W59" s="100"/>
      <c r="X59" s="100"/>
      <c r="Y59" s="100"/>
      <c r="Z59" s="100"/>
    </row>
    <row r="60" spans="1:26" s="117" customFormat="1" x14ac:dyDescent="0.25">
      <c r="A60" s="100"/>
      <c r="B60" s="139">
        <v>51</v>
      </c>
      <c r="C60" s="140" t="s">
        <v>159</v>
      </c>
      <c r="D60" s="140" t="s">
        <v>126</v>
      </c>
      <c r="E60" s="139" t="s">
        <v>186</v>
      </c>
      <c r="F60" s="139" t="s">
        <v>146</v>
      </c>
      <c r="G60" s="141" t="s">
        <v>208</v>
      </c>
      <c r="H60" s="143">
        <v>50</v>
      </c>
      <c r="I60" s="127"/>
      <c r="J60" s="115"/>
      <c r="K60" s="118"/>
      <c r="L60" s="100"/>
      <c r="M60" s="100"/>
      <c r="N60" s="100"/>
      <c r="O60" s="100"/>
      <c r="P60" s="100"/>
      <c r="Q60" s="100"/>
      <c r="R60" s="100"/>
      <c r="S60" s="100"/>
      <c r="T60" s="100"/>
      <c r="U60" s="100"/>
      <c r="V60" s="100"/>
      <c r="W60" s="100"/>
      <c r="X60" s="100"/>
      <c r="Y60" s="100"/>
      <c r="Z60" s="100"/>
    </row>
    <row r="61" spans="1:26" s="117" customFormat="1" x14ac:dyDescent="0.25">
      <c r="A61" s="100"/>
      <c r="B61" s="139">
        <v>55</v>
      </c>
      <c r="C61" s="140" t="s">
        <v>159</v>
      </c>
      <c r="D61" s="140" t="s">
        <v>126</v>
      </c>
      <c r="E61" s="139" t="s">
        <v>189</v>
      </c>
      <c r="F61" s="139" t="s">
        <v>146</v>
      </c>
      <c r="G61" s="141" t="s">
        <v>208</v>
      </c>
      <c r="H61" s="143">
        <v>50</v>
      </c>
      <c r="I61" s="127"/>
      <c r="J61" s="115"/>
      <c r="K61" s="118"/>
      <c r="L61" s="100"/>
      <c r="M61" s="100"/>
      <c r="N61" s="100"/>
      <c r="O61" s="100"/>
      <c r="P61" s="100"/>
      <c r="Q61" s="100"/>
      <c r="R61" s="100"/>
      <c r="S61" s="100"/>
      <c r="T61" s="100"/>
      <c r="U61" s="100"/>
      <c r="V61" s="100"/>
      <c r="W61" s="100"/>
      <c r="X61" s="100"/>
      <c r="Y61" s="100"/>
      <c r="Z61" s="100"/>
    </row>
    <row r="62" spans="1:26" s="117" customFormat="1" x14ac:dyDescent="0.25">
      <c r="A62" s="100"/>
      <c r="B62" s="139"/>
      <c r="C62" s="140"/>
      <c r="D62" s="140"/>
      <c r="E62" s="139"/>
      <c r="F62" s="139"/>
      <c r="G62" s="141"/>
      <c r="H62" s="143"/>
      <c r="I62" s="127"/>
      <c r="J62" s="115"/>
      <c r="K62" s="118"/>
      <c r="L62" s="100" t="s">
        <v>112</v>
      </c>
      <c r="M62" s="100"/>
      <c r="N62" s="100"/>
      <c r="O62" s="100"/>
      <c r="P62" s="100"/>
      <c r="Q62" s="100"/>
      <c r="R62" s="100"/>
      <c r="S62" s="100"/>
      <c r="T62" s="100"/>
      <c r="U62" s="100"/>
      <c r="V62" s="100"/>
      <c r="W62" s="100"/>
      <c r="X62" s="100"/>
      <c r="Y62" s="100"/>
      <c r="Z62" s="100"/>
    </row>
    <row r="63" spans="1:26" s="117" customFormat="1" x14ac:dyDescent="0.25">
      <c r="A63" s="100"/>
      <c r="B63" s="139">
        <v>49</v>
      </c>
      <c r="C63" s="140" t="s">
        <v>111</v>
      </c>
      <c r="D63" s="140" t="s">
        <v>126</v>
      </c>
      <c r="E63" s="139" t="s">
        <v>185</v>
      </c>
      <c r="F63" s="139" t="s">
        <v>101</v>
      </c>
      <c r="G63" s="141" t="s">
        <v>209</v>
      </c>
      <c r="H63" s="143">
        <v>50</v>
      </c>
      <c r="I63" s="127">
        <v>160</v>
      </c>
      <c r="J63" s="115"/>
      <c r="K63" s="118"/>
      <c r="L63" s="100" t="s">
        <v>120</v>
      </c>
      <c r="M63" s="100"/>
      <c r="N63" s="100"/>
      <c r="O63" s="100"/>
      <c r="P63" s="100"/>
      <c r="Q63" s="100"/>
      <c r="R63" s="100"/>
      <c r="S63" s="100"/>
      <c r="T63" s="100"/>
      <c r="U63" s="100"/>
      <c r="V63" s="100"/>
      <c r="W63" s="100"/>
      <c r="X63" s="100"/>
      <c r="Y63" s="100"/>
      <c r="Z63" s="100"/>
    </row>
    <row r="64" spans="1:26" s="117" customFormat="1" x14ac:dyDescent="0.25">
      <c r="A64" s="100"/>
      <c r="B64" s="139">
        <v>48</v>
      </c>
      <c r="C64" s="140" t="s">
        <v>111</v>
      </c>
      <c r="D64" s="140" t="s">
        <v>181</v>
      </c>
      <c r="E64" s="139" t="s">
        <v>184</v>
      </c>
      <c r="F64" s="139" t="s">
        <v>101</v>
      </c>
      <c r="G64" s="141" t="s">
        <v>209</v>
      </c>
      <c r="H64" s="142">
        <v>60</v>
      </c>
      <c r="I64" s="127"/>
      <c r="J64" s="115"/>
      <c r="K64" s="118"/>
      <c r="L64" s="125">
        <v>5</v>
      </c>
      <c r="M64" s="125" t="s">
        <v>106</v>
      </c>
      <c r="N64" s="100"/>
      <c r="O64" s="100"/>
      <c r="P64" s="100"/>
      <c r="Q64" s="100"/>
      <c r="R64" s="100"/>
      <c r="S64" s="100"/>
      <c r="T64" s="100"/>
      <c r="U64" s="100"/>
      <c r="V64" s="100"/>
      <c r="W64" s="100"/>
      <c r="X64" s="100"/>
      <c r="Y64" s="100"/>
      <c r="Z64" s="100"/>
    </row>
    <row r="65" spans="1:26" s="117" customFormat="1" x14ac:dyDescent="0.25">
      <c r="A65" s="100"/>
      <c r="B65" s="139">
        <v>53</v>
      </c>
      <c r="C65" s="140" t="s">
        <v>111</v>
      </c>
      <c r="D65" s="140" t="s">
        <v>126</v>
      </c>
      <c r="E65" s="139" t="s">
        <v>188</v>
      </c>
      <c r="F65" s="139" t="s">
        <v>101</v>
      </c>
      <c r="G65" s="141" t="s">
        <v>209</v>
      </c>
      <c r="H65" s="143">
        <v>50</v>
      </c>
      <c r="I65" s="127"/>
      <c r="J65" s="115"/>
      <c r="K65" s="118"/>
      <c r="L65" s="125">
        <v>0</v>
      </c>
      <c r="M65" s="125" t="s">
        <v>121</v>
      </c>
      <c r="N65" s="100"/>
      <c r="O65" s="100"/>
      <c r="P65" s="100"/>
      <c r="Q65" s="100"/>
      <c r="R65" s="100"/>
      <c r="S65" s="100"/>
      <c r="T65" s="100"/>
      <c r="U65" s="100"/>
      <c r="V65" s="100"/>
      <c r="W65" s="100"/>
      <c r="X65" s="100"/>
      <c r="Y65" s="100"/>
      <c r="Z65" s="100"/>
    </row>
    <row r="66" spans="1:26" s="117" customFormat="1" x14ac:dyDescent="0.25">
      <c r="A66" s="100"/>
      <c r="B66" s="139"/>
      <c r="C66" s="140"/>
      <c r="D66" s="140"/>
      <c r="E66" s="139"/>
      <c r="F66" s="139"/>
      <c r="G66" s="141"/>
      <c r="H66" s="143"/>
      <c r="I66" s="127"/>
      <c r="J66" s="115"/>
      <c r="K66" s="118"/>
      <c r="L66" s="125">
        <v>5</v>
      </c>
      <c r="M66" s="125" t="s">
        <v>195</v>
      </c>
      <c r="N66" s="100"/>
      <c r="O66" s="100"/>
      <c r="P66" s="100"/>
      <c r="Q66" s="100"/>
      <c r="R66" s="100"/>
      <c r="S66" s="100"/>
      <c r="T66" s="100"/>
      <c r="U66" s="100"/>
      <c r="V66" s="100"/>
      <c r="W66" s="100"/>
      <c r="X66" s="100"/>
      <c r="Y66" s="100"/>
      <c r="Z66" s="100"/>
    </row>
    <row r="67" spans="1:26" s="117" customFormat="1" x14ac:dyDescent="0.25">
      <c r="A67" s="100"/>
      <c r="B67" s="139">
        <v>50</v>
      </c>
      <c r="C67" s="140" t="s">
        <v>164</v>
      </c>
      <c r="D67" s="140" t="s">
        <v>126</v>
      </c>
      <c r="E67" s="139" t="s">
        <v>180</v>
      </c>
      <c r="F67" s="139" t="s">
        <v>101</v>
      </c>
      <c r="G67" s="141" t="s">
        <v>212</v>
      </c>
      <c r="H67" s="143">
        <v>15</v>
      </c>
      <c r="I67" s="127">
        <v>90</v>
      </c>
      <c r="J67" s="115"/>
      <c r="K67" s="118"/>
      <c r="L67" s="124">
        <v>1</v>
      </c>
      <c r="M67" s="125" t="s">
        <v>203</v>
      </c>
      <c r="N67" s="100"/>
      <c r="O67" s="100"/>
      <c r="P67" s="100"/>
      <c r="Q67" s="100"/>
      <c r="R67" s="100"/>
      <c r="S67" s="100"/>
      <c r="T67" s="100"/>
      <c r="U67" s="100"/>
      <c r="V67" s="100"/>
      <c r="W67" s="100"/>
      <c r="X67" s="100"/>
      <c r="Y67" s="100"/>
      <c r="Z67" s="100"/>
    </row>
    <row r="68" spans="1:26" s="117" customFormat="1" x14ac:dyDescent="0.25">
      <c r="A68" s="100"/>
      <c r="B68" s="139">
        <v>54</v>
      </c>
      <c r="C68" s="140" t="s">
        <v>164</v>
      </c>
      <c r="D68" s="140" t="s">
        <v>126</v>
      </c>
      <c r="E68" s="139" t="s">
        <v>163</v>
      </c>
      <c r="F68" s="139" t="s">
        <v>101</v>
      </c>
      <c r="G68" s="141" t="s">
        <v>212</v>
      </c>
      <c r="H68" s="143">
        <v>15</v>
      </c>
      <c r="I68" s="127"/>
      <c r="J68" s="115"/>
      <c r="K68" s="118"/>
      <c r="L68" s="124">
        <f>+SUM(L64:L67)</f>
        <v>11</v>
      </c>
      <c r="M68" s="125" t="s">
        <v>109</v>
      </c>
      <c r="N68" s="100"/>
      <c r="O68" s="100"/>
      <c r="P68" s="100"/>
      <c r="Q68" s="100"/>
      <c r="R68" s="100"/>
      <c r="S68" s="100"/>
      <c r="T68" s="100"/>
      <c r="U68" s="100"/>
      <c r="V68" s="100"/>
      <c r="W68" s="100"/>
      <c r="X68" s="100"/>
      <c r="Y68" s="100"/>
      <c r="Z68" s="100"/>
    </row>
    <row r="69" spans="1:26" s="117" customFormat="1" x14ac:dyDescent="0.25">
      <c r="A69" s="100"/>
      <c r="B69" s="139">
        <v>56</v>
      </c>
      <c r="C69" s="140" t="s">
        <v>111</v>
      </c>
      <c r="D69" s="140" t="s">
        <v>126</v>
      </c>
      <c r="E69" s="139" t="s">
        <v>190</v>
      </c>
      <c r="F69" s="139" t="s">
        <v>101</v>
      </c>
      <c r="G69" s="141" t="s">
        <v>212</v>
      </c>
      <c r="H69" s="143">
        <v>30</v>
      </c>
      <c r="I69" s="127"/>
      <c r="J69" s="115"/>
      <c r="K69" s="118"/>
      <c r="L69" s="100"/>
      <c r="M69" s="100"/>
      <c r="N69" s="100"/>
      <c r="O69" s="100"/>
      <c r="P69" s="100"/>
      <c r="Q69" s="100"/>
      <c r="R69" s="100"/>
      <c r="S69" s="100"/>
      <c r="T69" s="100"/>
      <c r="U69" s="100"/>
      <c r="V69" s="100"/>
      <c r="W69" s="100"/>
      <c r="X69" s="100"/>
      <c r="Y69" s="100"/>
      <c r="Z69" s="100"/>
    </row>
    <row r="70" spans="1:26" s="117" customFormat="1" x14ac:dyDescent="0.25">
      <c r="A70" s="100"/>
      <c r="B70" s="139">
        <v>52</v>
      </c>
      <c r="C70" s="140" t="s">
        <v>111</v>
      </c>
      <c r="D70" s="140" t="s">
        <v>126</v>
      </c>
      <c r="E70" s="139" t="s">
        <v>187</v>
      </c>
      <c r="F70" s="139" t="s">
        <v>101</v>
      </c>
      <c r="G70" s="141" t="s">
        <v>212</v>
      </c>
      <c r="H70" s="143">
        <v>30</v>
      </c>
      <c r="I70" s="127"/>
      <c r="J70" s="115"/>
      <c r="K70" s="118"/>
      <c r="L70" s="100"/>
      <c r="M70" s="100"/>
      <c r="N70" s="100"/>
      <c r="O70" s="100"/>
      <c r="P70" s="100"/>
      <c r="Q70" s="100"/>
      <c r="R70" s="100"/>
      <c r="S70" s="100"/>
      <c r="T70" s="100"/>
      <c r="U70" s="100"/>
      <c r="V70" s="100"/>
      <c r="W70" s="100"/>
      <c r="X70" s="100"/>
      <c r="Y70" s="100"/>
      <c r="Z70" s="100"/>
    </row>
    <row r="71" spans="1:26" s="117" customFormat="1" x14ac:dyDescent="0.25">
      <c r="A71" s="100"/>
      <c r="B71" s="139"/>
      <c r="C71" s="140"/>
      <c r="D71" s="140"/>
      <c r="E71" s="139"/>
      <c r="F71" s="139"/>
      <c r="G71" s="141"/>
      <c r="H71" s="143"/>
      <c r="I71" s="127"/>
      <c r="J71" s="115"/>
      <c r="K71" s="118"/>
      <c r="L71" s="100"/>
      <c r="M71" s="100"/>
      <c r="N71" s="100"/>
      <c r="O71" s="100"/>
      <c r="P71" s="100"/>
      <c r="Q71" s="100"/>
      <c r="R71" s="100"/>
      <c r="S71" s="100"/>
      <c r="T71" s="100"/>
      <c r="U71" s="100"/>
      <c r="V71" s="100"/>
      <c r="W71" s="100"/>
      <c r="X71" s="100"/>
      <c r="Y71" s="100"/>
      <c r="Z71" s="100"/>
    </row>
    <row r="72" spans="1:26" s="117" customFormat="1" x14ac:dyDescent="0.25">
      <c r="A72" s="100"/>
      <c r="B72" s="139"/>
      <c r="C72" s="140"/>
      <c r="D72" s="140"/>
      <c r="E72" s="139"/>
      <c r="F72" s="139"/>
      <c r="G72" s="141"/>
      <c r="H72" s="143"/>
      <c r="I72" s="127"/>
      <c r="J72" s="129"/>
      <c r="K72" s="118"/>
      <c r="L72" s="100"/>
      <c r="M72" s="100"/>
      <c r="N72" s="100"/>
      <c r="O72" s="100"/>
      <c r="P72" s="100"/>
      <c r="Q72" s="100"/>
      <c r="R72" s="100"/>
      <c r="S72" s="100"/>
      <c r="T72" s="100"/>
      <c r="U72" s="100"/>
      <c r="V72" s="100"/>
      <c r="W72" s="100"/>
      <c r="X72" s="100"/>
      <c r="Y72" s="100"/>
      <c r="Z72" s="100"/>
    </row>
    <row r="73" spans="1:26" s="117" customFormat="1" ht="21" x14ac:dyDescent="0.35">
      <c r="A73" s="100"/>
      <c r="B73" s="139"/>
      <c r="C73" s="140"/>
      <c r="D73" s="140"/>
      <c r="E73" s="139"/>
      <c r="F73" s="139"/>
      <c r="G73" s="141"/>
      <c r="H73" s="143"/>
      <c r="I73" s="127"/>
      <c r="J73" s="129"/>
      <c r="K73" s="118"/>
      <c r="L73" s="120"/>
      <c r="M73" s="100"/>
      <c r="N73" s="100"/>
      <c r="O73" s="100"/>
      <c r="P73" s="100"/>
      <c r="Q73" s="100"/>
      <c r="R73" s="100"/>
      <c r="S73" s="100"/>
      <c r="T73" s="100"/>
      <c r="U73" s="100"/>
      <c r="V73" s="100"/>
      <c r="W73" s="100"/>
      <c r="X73" s="100"/>
      <c r="Y73" s="100"/>
      <c r="Z73" s="100"/>
    </row>
    <row r="74" spans="1:26" s="117" customFormat="1" ht="21" x14ac:dyDescent="0.35">
      <c r="A74" s="100"/>
      <c r="B74" s="139"/>
      <c r="C74" s="140"/>
      <c r="D74" s="140"/>
      <c r="E74" s="139"/>
      <c r="F74" s="139"/>
      <c r="G74" s="141"/>
      <c r="H74" s="143"/>
      <c r="I74" s="127"/>
      <c r="J74" s="129"/>
      <c r="K74" s="118"/>
      <c r="L74" s="120"/>
      <c r="M74" s="100"/>
      <c r="N74" s="100"/>
      <c r="O74" s="100"/>
      <c r="P74" s="100"/>
      <c r="Q74" s="100"/>
      <c r="R74" s="100"/>
      <c r="S74" s="100"/>
      <c r="T74" s="100"/>
      <c r="U74" s="100"/>
      <c r="V74" s="100"/>
      <c r="W74" s="100"/>
      <c r="X74" s="100"/>
      <c r="Y74" s="100"/>
      <c r="Z74" s="100"/>
    </row>
    <row r="75" spans="1:26" s="117" customFormat="1" x14ac:dyDescent="0.25">
      <c r="A75" s="100"/>
      <c r="B75" s="139"/>
      <c r="C75" s="140"/>
      <c r="D75" s="140"/>
      <c r="E75" s="139"/>
      <c r="F75" s="139"/>
      <c r="G75" s="141"/>
      <c r="H75" s="143"/>
      <c r="I75" s="127"/>
      <c r="J75" s="129"/>
      <c r="K75" s="118"/>
      <c r="L75" s="100"/>
      <c r="M75" s="100"/>
      <c r="N75" s="100"/>
      <c r="O75" s="100"/>
      <c r="P75" s="100"/>
      <c r="Q75" s="100"/>
      <c r="R75" s="100"/>
      <c r="S75" s="100"/>
      <c r="T75" s="100"/>
      <c r="U75" s="100"/>
      <c r="V75" s="100"/>
      <c r="W75" s="100"/>
      <c r="X75" s="100"/>
      <c r="Y75" s="100"/>
      <c r="Z75" s="100"/>
    </row>
    <row r="76" spans="1:26" s="117" customFormat="1" x14ac:dyDescent="0.25">
      <c r="A76" s="100"/>
      <c r="B76" s="139"/>
      <c r="C76" s="140"/>
      <c r="D76" s="140"/>
      <c r="E76" s="139"/>
      <c r="F76" s="139"/>
      <c r="G76" s="141"/>
      <c r="H76" s="143"/>
      <c r="I76" s="127"/>
      <c r="J76" s="129"/>
      <c r="K76" s="118"/>
      <c r="L76" s="100"/>
      <c r="M76" s="100"/>
      <c r="N76" s="100"/>
      <c r="O76" s="100"/>
      <c r="P76" s="100"/>
      <c r="Q76" s="100"/>
      <c r="R76" s="100"/>
      <c r="S76" s="100"/>
      <c r="T76" s="100"/>
      <c r="U76" s="100"/>
      <c r="V76" s="100"/>
      <c r="W76" s="100"/>
      <c r="X76" s="100"/>
      <c r="Y76" s="100"/>
      <c r="Z76" s="100"/>
    </row>
    <row r="77" spans="1:26" s="117" customFormat="1" x14ac:dyDescent="0.25">
      <c r="A77" s="100"/>
      <c r="B77" s="113"/>
      <c r="C77" s="114"/>
      <c r="D77" s="113"/>
      <c r="E77" s="113"/>
      <c r="F77" s="113"/>
      <c r="G77" s="121"/>
      <c r="H77" s="145"/>
      <c r="I77" s="127"/>
      <c r="J77" s="129"/>
      <c r="K77" s="118"/>
      <c r="L77" s="100"/>
      <c r="M77" s="100"/>
      <c r="N77" s="100"/>
      <c r="O77" s="100"/>
      <c r="P77" s="100"/>
      <c r="Q77" s="100"/>
      <c r="R77" s="100"/>
      <c r="S77" s="100"/>
      <c r="T77" s="100"/>
      <c r="U77" s="100"/>
      <c r="V77" s="100"/>
      <c r="W77" s="100"/>
      <c r="X77" s="100"/>
      <c r="Y77" s="100"/>
      <c r="Z77" s="100"/>
    </row>
    <row r="78" spans="1:26" s="117" customFormat="1" x14ac:dyDescent="0.25">
      <c r="A78" s="100"/>
      <c r="B78" s="113"/>
      <c r="C78" s="114"/>
      <c r="D78" s="113"/>
      <c r="E78" s="113"/>
      <c r="F78" s="113"/>
      <c r="G78" s="121"/>
      <c r="H78" s="145"/>
      <c r="I78" s="127"/>
      <c r="J78" s="129"/>
      <c r="K78" s="118"/>
      <c r="L78" s="100"/>
      <c r="M78" s="100"/>
      <c r="N78" s="100"/>
      <c r="O78" s="100"/>
      <c r="P78" s="100"/>
      <c r="Q78" s="100"/>
      <c r="R78" s="100"/>
      <c r="S78" s="100"/>
      <c r="T78" s="100"/>
      <c r="U78" s="100"/>
      <c r="V78" s="100"/>
      <c r="W78" s="100"/>
      <c r="X78" s="100"/>
      <c r="Y78" s="100"/>
      <c r="Z78" s="100"/>
    </row>
    <row r="79" spans="1:26" s="117" customFormat="1" x14ac:dyDescent="0.25">
      <c r="A79" s="100"/>
      <c r="B79" s="113"/>
      <c r="C79" s="114"/>
      <c r="D79" s="113"/>
      <c r="E79" s="113"/>
      <c r="F79" s="113"/>
      <c r="G79" s="121"/>
      <c r="H79" s="145"/>
      <c r="I79" s="127"/>
      <c r="J79" s="129"/>
      <c r="K79" s="118"/>
      <c r="L79" s="100"/>
      <c r="M79" s="100"/>
      <c r="N79" s="100"/>
      <c r="O79" s="100"/>
      <c r="P79" s="100"/>
      <c r="Q79" s="100"/>
      <c r="R79" s="100"/>
      <c r="S79" s="100"/>
      <c r="T79" s="100"/>
      <c r="U79" s="100"/>
      <c r="V79" s="100"/>
      <c r="W79" s="100"/>
      <c r="X79" s="100"/>
      <c r="Y79" s="100"/>
      <c r="Z79" s="100"/>
    </row>
    <row r="80" spans="1:26" x14ac:dyDescent="0.25">
      <c r="B80" s="113"/>
      <c r="C80" s="114"/>
      <c r="D80" s="113"/>
      <c r="E80" s="113"/>
      <c r="F80" s="113"/>
      <c r="G80" s="121"/>
      <c r="H80" s="145"/>
      <c r="I80" s="128"/>
    </row>
    <row r="81" spans="2:9" x14ac:dyDescent="0.25">
      <c r="B81" s="113"/>
      <c r="C81" s="114"/>
      <c r="D81" s="113"/>
      <c r="E81" s="113"/>
      <c r="F81" s="113"/>
      <c r="G81" s="121"/>
      <c r="H81" s="145"/>
      <c r="I81" s="128"/>
    </row>
    <row r="82" spans="2:9" x14ac:dyDescent="0.25">
      <c r="B82" s="113"/>
      <c r="C82" s="114"/>
      <c r="D82" s="113"/>
      <c r="E82" s="113"/>
      <c r="F82" s="113"/>
      <c r="G82" s="121"/>
      <c r="H82" s="145"/>
      <c r="I82" s="128"/>
    </row>
    <row r="83" spans="2:9" x14ac:dyDescent="0.25">
      <c r="B83" s="113"/>
      <c r="C83" s="114"/>
      <c r="D83" s="113"/>
      <c r="E83" s="113"/>
      <c r="F83" s="113"/>
      <c r="G83" s="121"/>
      <c r="H83" s="145"/>
      <c r="I83" s="128"/>
    </row>
    <row r="84" spans="2:9" x14ac:dyDescent="0.25">
      <c r="B84" s="113"/>
      <c r="C84" s="114"/>
      <c r="D84" s="113"/>
      <c r="E84" s="113"/>
      <c r="F84" s="113"/>
      <c r="G84" s="121"/>
      <c r="H84" s="145"/>
      <c r="I84" s="128"/>
    </row>
    <row r="85" spans="2:9" x14ac:dyDescent="0.25">
      <c r="B85" s="113"/>
      <c r="C85" s="114"/>
      <c r="D85" s="113"/>
      <c r="E85" s="113"/>
      <c r="F85" s="113"/>
      <c r="G85" s="121"/>
      <c r="H85" s="145"/>
      <c r="I85" s="128"/>
    </row>
    <row r="86" spans="2:9" x14ac:dyDescent="0.25">
      <c r="B86" s="113"/>
      <c r="C86" s="114"/>
      <c r="D86" s="113"/>
      <c r="E86" s="113"/>
      <c r="F86" s="113"/>
      <c r="G86" s="121"/>
      <c r="H86" s="145"/>
      <c r="I86" s="128"/>
    </row>
    <row r="87" spans="2:9" x14ac:dyDescent="0.25">
      <c r="B87" s="113"/>
      <c r="C87" s="114"/>
      <c r="D87" s="113"/>
      <c r="E87" s="113"/>
      <c r="F87" s="113"/>
      <c r="G87" s="121"/>
      <c r="H87" s="145"/>
      <c r="I87" s="128"/>
    </row>
    <row r="88" spans="2:9" x14ac:dyDescent="0.25">
      <c r="B88" s="113"/>
      <c r="C88" s="114"/>
      <c r="D88" s="113"/>
      <c r="E88" s="113"/>
      <c r="F88" s="113"/>
      <c r="G88" s="121"/>
      <c r="H88" s="145"/>
      <c r="I88" s="128"/>
    </row>
    <row r="89" spans="2:9" x14ac:dyDescent="0.25">
      <c r="B89" s="113"/>
      <c r="C89" s="114"/>
      <c r="D89" s="113"/>
      <c r="E89" s="113"/>
      <c r="F89" s="113"/>
      <c r="G89" s="121"/>
      <c r="H89" s="145"/>
      <c r="I89" s="128"/>
    </row>
  </sheetData>
  <mergeCells count="1">
    <mergeCell ref="B1:I3"/>
  </mergeCells>
  <conditionalFormatting sqref="H4:I4">
    <cfRule type="cellIs" dxfId="98" priority="70" operator="equal">
      <formula>0</formula>
    </cfRule>
  </conditionalFormatting>
  <conditionalFormatting sqref="B81">
    <cfRule type="duplicateValues" dxfId="97" priority="69"/>
  </conditionalFormatting>
  <conditionalFormatting sqref="B79:B80">
    <cfRule type="duplicateValues" dxfId="96" priority="67"/>
  </conditionalFormatting>
  <conditionalFormatting sqref="B77:B78">
    <cfRule type="duplicateValues" dxfId="95" priority="58"/>
  </conditionalFormatting>
  <conditionalFormatting sqref="B14:B15">
    <cfRule type="duplicateValues" dxfId="94" priority="36"/>
  </conditionalFormatting>
  <conditionalFormatting sqref="B5:B10">
    <cfRule type="duplicateValues" dxfId="93" priority="35"/>
  </conditionalFormatting>
  <conditionalFormatting sqref="B41">
    <cfRule type="duplicateValues" dxfId="92" priority="25"/>
  </conditionalFormatting>
  <conditionalFormatting sqref="B42">
    <cfRule type="duplicateValues" dxfId="91" priority="24"/>
  </conditionalFormatting>
  <conditionalFormatting sqref="B35">
    <cfRule type="duplicateValues" dxfId="90" priority="23"/>
  </conditionalFormatting>
  <conditionalFormatting sqref="B44">
    <cfRule type="duplicateValues" dxfId="89" priority="22"/>
  </conditionalFormatting>
  <conditionalFormatting sqref="B43">
    <cfRule type="duplicateValues" dxfId="88" priority="21"/>
  </conditionalFormatting>
  <conditionalFormatting sqref="B45">
    <cfRule type="duplicateValues" dxfId="87" priority="19"/>
  </conditionalFormatting>
  <conditionalFormatting sqref="B46">
    <cfRule type="duplicateValues" dxfId="86" priority="18"/>
  </conditionalFormatting>
  <conditionalFormatting sqref="B40 B30:B32 B26">
    <cfRule type="duplicateValues" dxfId="85" priority="776"/>
  </conditionalFormatting>
  <conditionalFormatting sqref="B17 B19 B21 B23">
    <cfRule type="duplicateValues" dxfId="84" priority="786"/>
  </conditionalFormatting>
  <conditionalFormatting sqref="B33 B27:B29">
    <cfRule type="duplicateValues" dxfId="83" priority="796"/>
  </conditionalFormatting>
  <conditionalFormatting sqref="B34">
    <cfRule type="duplicateValues" dxfId="82" priority="800"/>
  </conditionalFormatting>
  <conditionalFormatting sqref="B36">
    <cfRule type="duplicateValues" dxfId="81" priority="801"/>
  </conditionalFormatting>
  <conditionalFormatting sqref="B37">
    <cfRule type="duplicateValues" dxfId="80" priority="802"/>
  </conditionalFormatting>
  <conditionalFormatting sqref="B12">
    <cfRule type="duplicateValues" dxfId="79" priority="803"/>
  </conditionalFormatting>
  <conditionalFormatting sqref="B11:B13">
    <cfRule type="duplicateValues" dxfId="78" priority="804"/>
  </conditionalFormatting>
  <conditionalFormatting sqref="B16 B18 B20 B22 B24:B25">
    <cfRule type="duplicateValues" dxfId="77" priority="805"/>
  </conditionalFormatting>
  <conditionalFormatting sqref="B55">
    <cfRule type="duplicateValues" dxfId="76" priority="14"/>
  </conditionalFormatting>
  <conditionalFormatting sqref="B56">
    <cfRule type="duplicateValues" dxfId="75" priority="13"/>
  </conditionalFormatting>
  <conditionalFormatting sqref="B50 B52">
    <cfRule type="duplicateValues" dxfId="74" priority="10"/>
  </conditionalFormatting>
  <conditionalFormatting sqref="B59">
    <cfRule type="duplicateValues" dxfId="73" priority="8"/>
  </conditionalFormatting>
  <conditionalFormatting sqref="B47:B48">
    <cfRule type="duplicateValues" dxfId="72" priority="818"/>
  </conditionalFormatting>
  <conditionalFormatting sqref="B63">
    <cfRule type="duplicateValues" dxfId="71" priority="6"/>
  </conditionalFormatting>
  <conditionalFormatting sqref="B64">
    <cfRule type="duplicateValues" dxfId="70" priority="838"/>
  </conditionalFormatting>
  <conditionalFormatting sqref="B57:B58">
    <cfRule type="duplicateValues" dxfId="69" priority="839"/>
  </conditionalFormatting>
  <conditionalFormatting sqref="B38:B39">
    <cfRule type="duplicateValues" dxfId="68" priority="840"/>
  </conditionalFormatting>
  <conditionalFormatting sqref="B49 B51 B53:B54">
    <cfRule type="duplicateValues" dxfId="67" priority="841"/>
  </conditionalFormatting>
  <conditionalFormatting sqref="B65:B76 B60:B62">
    <cfRule type="duplicateValues" dxfId="66" priority="859"/>
  </conditionalFormatting>
  <printOptions horizontalCentered="1"/>
  <pageMargins left="0" right="0" top="0.39370078740157483" bottom="0.19685039370078741" header="0.31496062992125984" footer="0.31496062992125984"/>
  <pageSetup scale="34" orientation="landscape" horizontalDpi="4294967292" verticalDpi="0"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8D463-C57C-4625-979D-C8D2BDCE3B4A}">
  <dimension ref="A1:Y86"/>
  <sheetViews>
    <sheetView tabSelected="1" zoomScale="70" zoomScaleNormal="70" workbookViewId="0">
      <selection activeCell="K8" sqref="K8"/>
    </sheetView>
  </sheetViews>
  <sheetFormatPr baseColWidth="10" defaultColWidth="10.85546875" defaultRowHeight="15" x14ac:dyDescent="0.25"/>
  <cols>
    <col min="1" max="1" width="11.42578125" style="130" customWidth="1"/>
    <col min="2" max="2" width="19.28515625" style="130" bestFit="1" customWidth="1"/>
    <col min="3" max="3" width="15.42578125" style="130" customWidth="1"/>
    <col min="4" max="4" width="78.28515625" style="130" bestFit="1" customWidth="1"/>
    <col min="5" max="5" width="14.7109375" style="130" bestFit="1" customWidth="1"/>
    <col min="6" max="6" width="21" style="131" customWidth="1"/>
    <col min="7" max="7" width="14.85546875" style="148" customWidth="1"/>
    <col min="8" max="8" width="15.42578125" style="132" customWidth="1"/>
    <col min="9" max="9" width="14.85546875" style="100" bestFit="1" customWidth="1"/>
    <col min="10" max="10" width="12" style="100" customWidth="1"/>
    <col min="11" max="11" width="16.28515625" style="100" bestFit="1" customWidth="1"/>
    <col min="12" max="12" width="18.7109375" style="104" bestFit="1" customWidth="1"/>
    <col min="13" max="13" width="15.140625" style="104" bestFit="1" customWidth="1"/>
    <col min="14" max="14" width="13.85546875" style="104" bestFit="1" customWidth="1"/>
    <col min="15" max="15" width="11.42578125" style="104" customWidth="1"/>
    <col min="16" max="16" width="10.85546875" style="104"/>
    <col min="17" max="17" width="16.28515625" style="100" bestFit="1" customWidth="1"/>
    <col min="18" max="18" width="12.85546875" style="100" bestFit="1" customWidth="1"/>
    <col min="19" max="25" width="10.85546875" style="100"/>
    <col min="26" max="16384" width="10.85546875" style="104"/>
  </cols>
  <sheetData>
    <row r="1" spans="1:25" ht="15" customHeight="1" x14ac:dyDescent="0.25">
      <c r="A1" s="105" t="s">
        <v>94</v>
      </c>
      <c r="B1" s="106" t="s">
        <v>98</v>
      </c>
      <c r="C1" s="107" t="s">
        <v>116</v>
      </c>
      <c r="D1" s="107" t="s">
        <v>95</v>
      </c>
      <c r="E1" s="107" t="s">
        <v>96</v>
      </c>
      <c r="F1" s="108" t="s">
        <v>92</v>
      </c>
      <c r="G1" s="144" t="s">
        <v>117</v>
      </c>
      <c r="H1" s="109" t="s">
        <v>118</v>
      </c>
      <c r="I1" s="101" t="s">
        <v>113</v>
      </c>
      <c r="J1" s="102">
        <f>+H30</f>
        <v>230</v>
      </c>
      <c r="K1" s="103">
        <f>+J1/60</f>
        <v>3.8333333333333335</v>
      </c>
      <c r="L1" s="100" t="s">
        <v>107</v>
      </c>
      <c r="M1" s="100"/>
      <c r="N1" s="100"/>
      <c r="O1" s="100"/>
      <c r="P1" s="100"/>
    </row>
    <row r="2" spans="1:25" s="100" customFormat="1" ht="15" customHeight="1" x14ac:dyDescent="0.25">
      <c r="A2" s="73">
        <v>1</v>
      </c>
      <c r="B2" s="74" t="s">
        <v>111</v>
      </c>
      <c r="C2" s="74" t="s">
        <v>101</v>
      </c>
      <c r="D2" s="73" t="s">
        <v>125</v>
      </c>
      <c r="E2" s="73" t="s">
        <v>101</v>
      </c>
      <c r="F2" s="75" t="s">
        <v>193</v>
      </c>
      <c r="G2" s="145">
        <v>42</v>
      </c>
      <c r="H2" s="127">
        <f>SUM(G2:G6)</f>
        <v>131.19999999999999</v>
      </c>
      <c r="I2" s="101" t="s">
        <v>114</v>
      </c>
      <c r="J2" s="102">
        <f>60/J1</f>
        <v>0.2608695652173913</v>
      </c>
    </row>
    <row r="3" spans="1:25" s="100" customFormat="1" ht="15" customHeight="1" x14ac:dyDescent="0.25">
      <c r="A3" s="73">
        <v>2</v>
      </c>
      <c r="B3" s="74" t="s">
        <v>111</v>
      </c>
      <c r="C3" s="74" t="s">
        <v>101</v>
      </c>
      <c r="D3" s="73" t="s">
        <v>192</v>
      </c>
      <c r="E3" s="73" t="s">
        <v>101</v>
      </c>
      <c r="F3" s="75" t="s">
        <v>193</v>
      </c>
      <c r="G3" s="145">
        <v>38.200000000000003</v>
      </c>
      <c r="H3" s="127"/>
      <c r="I3" s="101" t="s">
        <v>115</v>
      </c>
      <c r="J3" s="102">
        <f>60*J2</f>
        <v>15.652173913043478</v>
      </c>
    </row>
    <row r="4" spans="1:25" ht="15.75" x14ac:dyDescent="0.25">
      <c r="A4" s="73">
        <v>3</v>
      </c>
      <c r="B4" s="74" t="s">
        <v>111</v>
      </c>
      <c r="C4" s="74" t="s">
        <v>101</v>
      </c>
      <c r="D4" s="138" t="s">
        <v>78</v>
      </c>
      <c r="E4" s="73" t="s">
        <v>101</v>
      </c>
      <c r="F4" s="75" t="s">
        <v>193</v>
      </c>
      <c r="G4" s="145">
        <v>21</v>
      </c>
      <c r="H4" s="127"/>
      <c r="I4" s="110" t="s">
        <v>119</v>
      </c>
      <c r="J4" s="111">
        <f>+J3*11.5</f>
        <v>180</v>
      </c>
      <c r="K4" s="112" t="s">
        <v>102</v>
      </c>
      <c r="L4" s="100"/>
      <c r="M4" s="100"/>
      <c r="N4" s="100"/>
      <c r="O4" s="100"/>
      <c r="P4" s="100"/>
    </row>
    <row r="5" spans="1:25" ht="15.75" x14ac:dyDescent="0.25">
      <c r="A5" s="73">
        <v>4</v>
      </c>
      <c r="B5" s="74" t="s">
        <v>111</v>
      </c>
      <c r="C5" s="74" t="s">
        <v>101</v>
      </c>
      <c r="D5" s="73" t="s">
        <v>169</v>
      </c>
      <c r="E5" s="73" t="s">
        <v>101</v>
      </c>
      <c r="F5" s="75" t="s">
        <v>193</v>
      </c>
      <c r="G5" s="145">
        <v>16</v>
      </c>
      <c r="H5" s="127"/>
      <c r="I5" s="110" t="s">
        <v>194</v>
      </c>
      <c r="J5" s="111"/>
      <c r="K5" s="112"/>
      <c r="L5" s="100"/>
      <c r="M5" s="100"/>
      <c r="N5" s="100"/>
      <c r="O5" s="100"/>
      <c r="P5" s="100"/>
    </row>
    <row r="6" spans="1:25" s="117" customFormat="1" x14ac:dyDescent="0.25">
      <c r="A6" s="73">
        <v>5</v>
      </c>
      <c r="B6" s="74" t="s">
        <v>111</v>
      </c>
      <c r="C6" s="74" t="s">
        <v>101</v>
      </c>
      <c r="D6" s="133" t="s">
        <v>168</v>
      </c>
      <c r="E6" s="73" t="s">
        <v>101</v>
      </c>
      <c r="F6" s="75" t="s">
        <v>193</v>
      </c>
      <c r="G6" s="145">
        <v>14</v>
      </c>
      <c r="H6" s="127"/>
      <c r="I6" s="115"/>
      <c r="J6" s="116"/>
      <c r="K6" s="100"/>
      <c r="L6" s="100"/>
      <c r="M6" s="100"/>
      <c r="N6" s="100"/>
      <c r="O6" s="100"/>
      <c r="P6" s="100"/>
      <c r="Q6" s="100"/>
      <c r="R6" s="100"/>
      <c r="S6" s="100"/>
      <c r="T6" s="100"/>
      <c r="U6" s="100"/>
      <c r="V6" s="100"/>
      <c r="W6" s="100"/>
      <c r="X6" s="100"/>
      <c r="Y6" s="100"/>
    </row>
    <row r="7" spans="1:25" s="117" customFormat="1" x14ac:dyDescent="0.25">
      <c r="A7" s="73"/>
      <c r="B7" s="74"/>
      <c r="C7" s="74"/>
      <c r="D7" s="133"/>
      <c r="E7" s="73"/>
      <c r="F7" s="75"/>
      <c r="G7" s="145"/>
      <c r="H7" s="127"/>
      <c r="I7" s="115"/>
      <c r="J7" s="118"/>
      <c r="K7" s="100"/>
      <c r="L7" s="100"/>
      <c r="M7" s="100"/>
      <c r="N7" s="100"/>
      <c r="O7" s="119"/>
      <c r="P7" s="100"/>
      <c r="Q7" s="100"/>
      <c r="R7" s="100"/>
      <c r="S7" s="100"/>
      <c r="T7" s="100"/>
      <c r="U7" s="100"/>
      <c r="V7" s="100"/>
      <c r="W7" s="100"/>
      <c r="X7" s="100"/>
      <c r="Y7" s="100"/>
    </row>
    <row r="8" spans="1:25" s="117" customFormat="1" x14ac:dyDescent="0.25">
      <c r="A8" s="134">
        <v>6</v>
      </c>
      <c r="B8" s="135" t="s">
        <v>129</v>
      </c>
      <c r="C8" s="135" t="s">
        <v>136</v>
      </c>
      <c r="D8" s="134" t="s">
        <v>130</v>
      </c>
      <c r="E8" s="134" t="s">
        <v>127</v>
      </c>
      <c r="F8" s="136" t="s">
        <v>196</v>
      </c>
      <c r="G8" s="146">
        <v>28.35</v>
      </c>
      <c r="H8" s="127"/>
      <c r="I8" s="115"/>
      <c r="J8" s="118"/>
      <c r="K8" s="100"/>
      <c r="L8" s="100"/>
      <c r="M8" s="100"/>
      <c r="N8" s="100"/>
      <c r="O8" s="100"/>
      <c r="P8" s="100"/>
      <c r="Q8" s="100"/>
      <c r="R8" s="100"/>
      <c r="S8" s="100"/>
      <c r="T8" s="100"/>
      <c r="U8" s="100"/>
      <c r="V8" s="100"/>
      <c r="W8" s="100"/>
      <c r="X8" s="100"/>
      <c r="Y8" s="100"/>
    </row>
    <row r="9" spans="1:25" s="117" customFormat="1" x14ac:dyDescent="0.25">
      <c r="A9" s="86">
        <v>7</v>
      </c>
      <c r="B9" s="89" t="s">
        <v>128</v>
      </c>
      <c r="C9" s="89" t="s">
        <v>128</v>
      </c>
      <c r="D9" s="86" t="s">
        <v>133</v>
      </c>
      <c r="E9" s="86" t="s">
        <v>128</v>
      </c>
      <c r="F9" s="98" t="s">
        <v>197</v>
      </c>
      <c r="G9" s="147">
        <v>11.69</v>
      </c>
      <c r="H9" s="127"/>
      <c r="I9" s="115"/>
      <c r="J9" s="118"/>
      <c r="K9" s="122"/>
      <c r="L9" s="100"/>
      <c r="M9" s="100"/>
      <c r="N9" s="100"/>
      <c r="O9" s="100"/>
      <c r="P9" s="100"/>
      <c r="Q9" s="100"/>
      <c r="R9" s="100"/>
      <c r="S9" s="100"/>
      <c r="T9" s="100"/>
      <c r="U9" s="100"/>
      <c r="V9" s="100"/>
      <c r="W9" s="100"/>
      <c r="X9" s="100"/>
      <c r="Y9" s="100"/>
    </row>
    <row r="10" spans="1:25" s="117" customFormat="1" x14ac:dyDescent="0.25">
      <c r="A10" s="86">
        <v>8</v>
      </c>
      <c r="B10" s="89" t="s">
        <v>128</v>
      </c>
      <c r="C10" s="89" t="s">
        <v>128</v>
      </c>
      <c r="D10" s="86" t="s">
        <v>131</v>
      </c>
      <c r="E10" s="86" t="s">
        <v>128</v>
      </c>
      <c r="F10" s="98" t="s">
        <v>198</v>
      </c>
      <c r="G10" s="147">
        <v>11.69</v>
      </c>
      <c r="H10" s="127"/>
      <c r="I10" s="115"/>
      <c r="J10" s="118"/>
      <c r="K10" s="100"/>
      <c r="L10" s="100"/>
      <c r="M10" s="100"/>
      <c r="N10" s="100"/>
      <c r="O10" s="123"/>
      <c r="P10" s="100"/>
      <c r="Q10" s="100"/>
      <c r="R10" s="100"/>
      <c r="S10" s="100"/>
      <c r="T10" s="100"/>
      <c r="U10" s="100"/>
      <c r="V10" s="100"/>
      <c r="W10" s="100"/>
      <c r="X10" s="100"/>
      <c r="Y10" s="100"/>
    </row>
    <row r="11" spans="1:25" s="117" customFormat="1" x14ac:dyDescent="0.25">
      <c r="A11" s="86">
        <v>9</v>
      </c>
      <c r="B11" s="89" t="s">
        <v>128</v>
      </c>
      <c r="C11" s="89" t="s">
        <v>128</v>
      </c>
      <c r="D11" s="86" t="s">
        <v>132</v>
      </c>
      <c r="E11" s="86" t="s">
        <v>128</v>
      </c>
      <c r="F11" s="98" t="s">
        <v>199</v>
      </c>
      <c r="G11" s="147">
        <v>11.69</v>
      </c>
      <c r="H11" s="127"/>
      <c r="I11" s="115"/>
      <c r="J11" s="118"/>
      <c r="K11" s="100"/>
      <c r="L11" s="100"/>
      <c r="M11" s="100"/>
      <c r="N11" s="100"/>
      <c r="O11" s="123"/>
      <c r="P11" s="100"/>
      <c r="Q11" s="100"/>
      <c r="R11" s="100"/>
      <c r="S11" s="100"/>
      <c r="T11" s="100"/>
      <c r="U11" s="100"/>
      <c r="V11" s="100"/>
      <c r="W11" s="100"/>
      <c r="X11" s="100"/>
      <c r="Y11" s="100"/>
    </row>
    <row r="12" spans="1:25" s="117" customFormat="1" x14ac:dyDescent="0.25">
      <c r="A12" s="86"/>
      <c r="B12" s="89"/>
      <c r="C12" s="89"/>
      <c r="D12" s="86"/>
      <c r="E12" s="86"/>
      <c r="F12" s="98"/>
      <c r="G12" s="147"/>
      <c r="H12" s="127"/>
      <c r="I12" s="115"/>
      <c r="J12" s="118"/>
      <c r="K12" s="100"/>
      <c r="L12" s="100"/>
      <c r="M12" s="100"/>
      <c r="N12" s="100"/>
      <c r="O12" s="100"/>
      <c r="P12" s="100"/>
      <c r="Q12" s="100"/>
      <c r="R12" s="100"/>
      <c r="S12" s="100"/>
      <c r="T12" s="100"/>
      <c r="U12" s="100"/>
      <c r="V12" s="100"/>
      <c r="W12" s="100"/>
      <c r="X12" s="100"/>
      <c r="Y12" s="100"/>
    </row>
    <row r="13" spans="1:25" s="117" customFormat="1" x14ac:dyDescent="0.25">
      <c r="A13" s="73">
        <v>10</v>
      </c>
      <c r="B13" s="74" t="s">
        <v>111</v>
      </c>
      <c r="C13" s="74" t="s">
        <v>142</v>
      </c>
      <c r="D13" s="73" t="s">
        <v>138</v>
      </c>
      <c r="E13" s="73" t="s">
        <v>101</v>
      </c>
      <c r="F13" s="75" t="s">
        <v>200</v>
      </c>
      <c r="G13" s="145">
        <v>21.5</v>
      </c>
      <c r="H13" s="127">
        <f>SUM(G13:G21)</f>
        <v>179.34</v>
      </c>
      <c r="I13" s="115"/>
      <c r="J13" s="118"/>
      <c r="K13" s="100"/>
      <c r="L13" s="100"/>
      <c r="M13" s="100"/>
      <c r="N13" s="100"/>
      <c r="O13" s="100"/>
      <c r="P13" s="100"/>
      <c r="Q13" s="100"/>
      <c r="R13" s="100"/>
      <c r="S13" s="100"/>
      <c r="T13" s="100"/>
      <c r="U13" s="100"/>
      <c r="V13" s="100"/>
      <c r="W13" s="100"/>
      <c r="X13" s="100"/>
      <c r="Y13" s="100"/>
    </row>
    <row r="14" spans="1:25" s="117" customFormat="1" x14ac:dyDescent="0.25">
      <c r="A14" s="73">
        <v>11</v>
      </c>
      <c r="B14" s="74" t="s">
        <v>111</v>
      </c>
      <c r="C14" s="74" t="s">
        <v>142</v>
      </c>
      <c r="D14" s="73" t="s">
        <v>139</v>
      </c>
      <c r="E14" s="73" t="s">
        <v>101</v>
      </c>
      <c r="F14" s="75" t="s">
        <v>200</v>
      </c>
      <c r="G14" s="145">
        <v>20.7</v>
      </c>
      <c r="H14" s="127"/>
      <c r="I14" s="115"/>
      <c r="J14" s="118"/>
      <c r="K14" s="100"/>
      <c r="L14" s="100"/>
      <c r="M14" s="100"/>
      <c r="N14" s="100"/>
      <c r="O14" s="100"/>
      <c r="P14" s="100"/>
      <c r="Q14" s="100"/>
      <c r="R14" s="100"/>
      <c r="S14" s="100"/>
      <c r="T14" s="100"/>
      <c r="U14" s="100"/>
      <c r="V14" s="100"/>
      <c r="W14" s="100"/>
      <c r="X14" s="100"/>
      <c r="Y14" s="100"/>
    </row>
    <row r="15" spans="1:25" s="117" customFormat="1" x14ac:dyDescent="0.25">
      <c r="A15" s="73">
        <v>12</v>
      </c>
      <c r="B15" s="74" t="s">
        <v>111</v>
      </c>
      <c r="C15" s="74" t="s">
        <v>142</v>
      </c>
      <c r="D15" s="73" t="s">
        <v>134</v>
      </c>
      <c r="E15" s="73" t="s">
        <v>101</v>
      </c>
      <c r="F15" s="75" t="s">
        <v>200</v>
      </c>
      <c r="G15" s="145">
        <v>12.73</v>
      </c>
      <c r="H15" s="127"/>
      <c r="I15" s="115"/>
      <c r="J15" s="118"/>
      <c r="K15" s="100"/>
      <c r="L15" s="100"/>
      <c r="M15" s="100"/>
      <c r="N15" s="100"/>
      <c r="O15" s="100"/>
      <c r="P15" s="100"/>
      <c r="Q15" s="100"/>
      <c r="R15" s="100"/>
      <c r="S15" s="100"/>
      <c r="T15" s="100"/>
      <c r="U15" s="100"/>
      <c r="V15" s="100"/>
      <c r="W15" s="100"/>
      <c r="X15" s="100"/>
      <c r="Y15" s="100"/>
    </row>
    <row r="16" spans="1:25" s="117" customFormat="1" x14ac:dyDescent="0.25">
      <c r="A16" s="73">
        <v>13</v>
      </c>
      <c r="B16" s="74" t="s">
        <v>111</v>
      </c>
      <c r="C16" s="74" t="s">
        <v>141</v>
      </c>
      <c r="D16" s="73" t="s">
        <v>135</v>
      </c>
      <c r="E16" s="73" t="s">
        <v>101</v>
      </c>
      <c r="F16" s="75" t="s">
        <v>200</v>
      </c>
      <c r="G16" s="145">
        <v>10</v>
      </c>
      <c r="H16" s="127"/>
      <c r="I16" s="115"/>
      <c r="J16" s="118"/>
      <c r="K16" s="100"/>
      <c r="L16" s="100"/>
      <c r="M16" s="100"/>
      <c r="N16" s="100"/>
      <c r="O16" s="100"/>
      <c r="P16" s="100"/>
      <c r="Q16" s="100"/>
      <c r="R16" s="100"/>
      <c r="S16" s="100"/>
      <c r="T16" s="100"/>
      <c r="U16" s="100"/>
      <c r="V16" s="100"/>
      <c r="W16" s="100"/>
      <c r="X16" s="100"/>
      <c r="Y16" s="100"/>
    </row>
    <row r="17" spans="1:25" s="117" customFormat="1" x14ac:dyDescent="0.25">
      <c r="A17" s="73">
        <v>14</v>
      </c>
      <c r="B17" s="74" t="s">
        <v>111</v>
      </c>
      <c r="C17" s="74" t="s">
        <v>141</v>
      </c>
      <c r="D17" s="73" t="s">
        <v>140</v>
      </c>
      <c r="E17" s="73" t="s">
        <v>101</v>
      </c>
      <c r="F17" s="75" t="s">
        <v>200</v>
      </c>
      <c r="G17" s="145">
        <v>6</v>
      </c>
      <c r="H17" s="127"/>
      <c r="I17" s="115"/>
      <c r="J17" s="118"/>
      <c r="K17" s="100"/>
      <c r="L17" s="100"/>
      <c r="M17" s="100"/>
      <c r="N17" s="100"/>
      <c r="O17" s="100"/>
      <c r="P17" s="100"/>
      <c r="Q17" s="100"/>
      <c r="R17" s="100"/>
      <c r="S17" s="100"/>
      <c r="T17" s="100"/>
      <c r="U17" s="100"/>
      <c r="V17" s="100"/>
      <c r="W17" s="100"/>
      <c r="X17" s="100"/>
      <c r="Y17" s="100"/>
    </row>
    <row r="18" spans="1:25" s="117" customFormat="1" x14ac:dyDescent="0.25">
      <c r="A18" s="73">
        <v>15</v>
      </c>
      <c r="B18" s="74" t="s">
        <v>111</v>
      </c>
      <c r="C18" s="74" t="s">
        <v>137</v>
      </c>
      <c r="D18" s="73" t="s">
        <v>170</v>
      </c>
      <c r="E18" s="73" t="s">
        <v>101</v>
      </c>
      <c r="F18" s="75" t="s">
        <v>200</v>
      </c>
      <c r="G18" s="145">
        <v>33</v>
      </c>
      <c r="H18" s="127"/>
      <c r="I18" s="115"/>
      <c r="J18" s="118"/>
      <c r="K18" s="100"/>
      <c r="L18" s="100"/>
      <c r="M18" s="100"/>
      <c r="N18" s="100"/>
      <c r="O18" s="100"/>
      <c r="P18" s="100"/>
      <c r="Q18" s="100"/>
      <c r="R18" s="100"/>
      <c r="S18" s="100"/>
      <c r="T18" s="100"/>
      <c r="U18" s="100"/>
      <c r="V18" s="100"/>
      <c r="W18" s="100"/>
      <c r="X18" s="100"/>
      <c r="Y18" s="100"/>
    </row>
    <row r="19" spans="1:25" s="117" customFormat="1" x14ac:dyDescent="0.25">
      <c r="A19" s="73">
        <v>16</v>
      </c>
      <c r="B19" s="74" t="s">
        <v>111</v>
      </c>
      <c r="C19" s="74" t="s">
        <v>137</v>
      </c>
      <c r="D19" s="73" t="s">
        <v>171</v>
      </c>
      <c r="E19" s="73" t="s">
        <v>101</v>
      </c>
      <c r="F19" s="75" t="s">
        <v>200</v>
      </c>
      <c r="G19" s="145">
        <v>23.5</v>
      </c>
      <c r="H19" s="127"/>
      <c r="I19" s="115"/>
      <c r="J19" s="118"/>
      <c r="K19" s="100"/>
      <c r="L19" s="100"/>
      <c r="M19" s="100"/>
      <c r="N19" s="100"/>
      <c r="O19" s="100"/>
      <c r="P19" s="100"/>
      <c r="Q19" s="100"/>
      <c r="R19" s="100"/>
      <c r="S19" s="100"/>
      <c r="T19" s="100"/>
      <c r="U19" s="100"/>
      <c r="V19" s="100"/>
      <c r="W19" s="100"/>
      <c r="X19" s="100"/>
      <c r="Y19" s="100"/>
    </row>
    <row r="20" spans="1:25" s="117" customFormat="1" x14ac:dyDescent="0.25">
      <c r="A20" s="73">
        <v>17</v>
      </c>
      <c r="B20" s="74" t="s">
        <v>111</v>
      </c>
      <c r="C20" s="74" t="s">
        <v>137</v>
      </c>
      <c r="D20" s="73" t="s">
        <v>172</v>
      </c>
      <c r="E20" s="73" t="s">
        <v>101</v>
      </c>
      <c r="F20" s="75" t="s">
        <v>200</v>
      </c>
      <c r="G20" s="145">
        <v>24</v>
      </c>
      <c r="H20" s="127"/>
      <c r="I20" s="115"/>
      <c r="J20" s="118"/>
      <c r="K20" s="100"/>
      <c r="L20" s="100"/>
      <c r="M20" s="100"/>
      <c r="N20" s="100"/>
      <c r="O20" s="100"/>
      <c r="P20" s="100"/>
      <c r="Q20" s="100"/>
      <c r="R20" s="100"/>
      <c r="S20" s="100"/>
      <c r="T20" s="100"/>
      <c r="U20" s="100"/>
      <c r="V20" s="100"/>
      <c r="W20" s="100"/>
      <c r="X20" s="100"/>
      <c r="Y20" s="100"/>
    </row>
    <row r="21" spans="1:25" s="117" customFormat="1" x14ac:dyDescent="0.25">
      <c r="A21" s="73">
        <v>18</v>
      </c>
      <c r="B21" s="74" t="s">
        <v>111</v>
      </c>
      <c r="C21" s="74" t="s">
        <v>143</v>
      </c>
      <c r="D21" s="73" t="s">
        <v>144</v>
      </c>
      <c r="E21" s="73" t="s">
        <v>101</v>
      </c>
      <c r="F21" s="75" t="s">
        <v>200</v>
      </c>
      <c r="G21" s="145">
        <v>27.91</v>
      </c>
      <c r="H21" s="127"/>
      <c r="I21" s="115"/>
      <c r="J21" s="118"/>
      <c r="K21" s="100"/>
      <c r="L21" s="100"/>
      <c r="M21" s="100"/>
      <c r="N21" s="100"/>
      <c r="O21" s="100"/>
      <c r="P21" s="100"/>
      <c r="Q21" s="100"/>
      <c r="R21" s="100"/>
      <c r="S21" s="100"/>
      <c r="T21" s="100"/>
      <c r="U21" s="100"/>
      <c r="V21" s="100"/>
      <c r="W21" s="100"/>
      <c r="X21" s="100"/>
      <c r="Y21" s="100"/>
    </row>
    <row r="22" spans="1:25" s="117" customFormat="1" x14ac:dyDescent="0.25">
      <c r="A22" s="73"/>
      <c r="B22" s="74"/>
      <c r="C22" s="74"/>
      <c r="D22" s="73"/>
      <c r="E22" s="73"/>
      <c r="F22" s="75"/>
      <c r="G22" s="145"/>
      <c r="H22" s="127"/>
      <c r="I22" s="115"/>
      <c r="J22" s="118"/>
      <c r="K22" s="100"/>
      <c r="L22" s="100"/>
      <c r="M22" s="100"/>
      <c r="N22" s="100"/>
      <c r="O22" s="100"/>
      <c r="P22" s="100"/>
      <c r="Q22" s="100"/>
      <c r="R22" s="100"/>
      <c r="S22" s="100"/>
      <c r="T22" s="100"/>
      <c r="U22" s="100"/>
      <c r="V22" s="100"/>
      <c r="W22" s="100"/>
      <c r="X22" s="100"/>
      <c r="Y22" s="100"/>
    </row>
    <row r="23" spans="1:25" s="117" customFormat="1" x14ac:dyDescent="0.25">
      <c r="A23" s="73">
        <v>19</v>
      </c>
      <c r="B23" s="74" t="s">
        <v>159</v>
      </c>
      <c r="C23" s="74" t="s">
        <v>126</v>
      </c>
      <c r="D23" s="73" t="s">
        <v>148</v>
      </c>
      <c r="E23" s="73" t="s">
        <v>146</v>
      </c>
      <c r="F23" s="75" t="s">
        <v>201</v>
      </c>
      <c r="G23" s="145">
        <v>35</v>
      </c>
      <c r="H23" s="127">
        <f>SUM(G23:G28)</f>
        <v>205</v>
      </c>
      <c r="I23" s="115"/>
      <c r="J23" s="118"/>
      <c r="K23" s="100"/>
      <c r="L23" s="100"/>
      <c r="M23" s="100"/>
      <c r="N23" s="100"/>
      <c r="O23" s="100"/>
      <c r="P23" s="100"/>
      <c r="Q23" s="100"/>
      <c r="R23" s="100"/>
      <c r="S23" s="100"/>
      <c r="T23" s="100"/>
      <c r="U23" s="100"/>
      <c r="V23" s="100"/>
      <c r="W23" s="100"/>
      <c r="X23" s="100"/>
      <c r="Y23" s="100"/>
    </row>
    <row r="24" spans="1:25" s="117" customFormat="1" x14ac:dyDescent="0.25">
      <c r="A24" s="73">
        <v>36</v>
      </c>
      <c r="B24" s="74" t="s">
        <v>159</v>
      </c>
      <c r="C24" s="74" t="s">
        <v>143</v>
      </c>
      <c r="D24" s="73" t="s">
        <v>166</v>
      </c>
      <c r="E24" s="73" t="s">
        <v>146</v>
      </c>
      <c r="F24" s="75" t="s">
        <v>201</v>
      </c>
      <c r="G24" s="145">
        <v>30</v>
      </c>
      <c r="H24" s="127"/>
      <c r="I24" s="115"/>
      <c r="J24" s="118"/>
      <c r="K24" s="100"/>
      <c r="L24" s="100"/>
      <c r="M24" s="100"/>
      <c r="N24" s="100"/>
      <c r="O24" s="100"/>
      <c r="P24" s="100"/>
      <c r="Q24" s="100"/>
      <c r="R24" s="100"/>
      <c r="S24" s="100"/>
      <c r="T24" s="100"/>
      <c r="U24" s="100"/>
      <c r="V24" s="100"/>
      <c r="W24" s="100"/>
      <c r="X24" s="100"/>
      <c r="Y24" s="100"/>
    </row>
    <row r="25" spans="1:25" s="117" customFormat="1" x14ac:dyDescent="0.25">
      <c r="A25" s="73">
        <v>38</v>
      </c>
      <c r="B25" s="74" t="s">
        <v>159</v>
      </c>
      <c r="C25" s="74" t="s">
        <v>143</v>
      </c>
      <c r="D25" s="73" t="s">
        <v>173</v>
      </c>
      <c r="E25" s="73" t="s">
        <v>146</v>
      </c>
      <c r="F25" s="75" t="s">
        <v>201</v>
      </c>
      <c r="G25" s="145">
        <v>30</v>
      </c>
      <c r="H25" s="127"/>
      <c r="I25" s="115"/>
      <c r="J25" s="118"/>
      <c r="K25" s="100"/>
      <c r="L25" s="100"/>
      <c r="M25" s="100"/>
      <c r="N25" s="100"/>
      <c r="O25" s="100"/>
      <c r="P25" s="100"/>
      <c r="Q25" s="100"/>
      <c r="R25" s="100"/>
      <c r="S25" s="100"/>
      <c r="T25" s="100"/>
      <c r="U25" s="100"/>
      <c r="V25" s="100"/>
      <c r="W25" s="100"/>
      <c r="X25" s="100"/>
      <c r="Y25" s="100"/>
    </row>
    <row r="26" spans="1:25" s="117" customFormat="1" x14ac:dyDescent="0.25">
      <c r="A26" s="73">
        <v>20</v>
      </c>
      <c r="B26" s="74" t="s">
        <v>111</v>
      </c>
      <c r="C26" s="74" t="s">
        <v>126</v>
      </c>
      <c r="D26" s="73" t="s">
        <v>149</v>
      </c>
      <c r="E26" s="73" t="s">
        <v>101</v>
      </c>
      <c r="F26" s="75" t="s">
        <v>201</v>
      </c>
      <c r="G26" s="145">
        <v>30</v>
      </c>
      <c r="H26" s="127"/>
      <c r="I26" s="115"/>
      <c r="J26" s="118"/>
      <c r="K26" s="100"/>
      <c r="L26" s="100"/>
      <c r="M26" s="100"/>
      <c r="N26" s="100"/>
      <c r="O26" s="100"/>
      <c r="P26" s="100"/>
      <c r="Q26" s="100"/>
      <c r="R26" s="100"/>
      <c r="S26" s="100"/>
      <c r="T26" s="100"/>
      <c r="U26" s="100"/>
      <c r="V26" s="100"/>
      <c r="W26" s="100"/>
      <c r="X26" s="100"/>
      <c r="Y26" s="100"/>
    </row>
    <row r="27" spans="1:25" s="117" customFormat="1" x14ac:dyDescent="0.25">
      <c r="A27" s="73">
        <v>37</v>
      </c>
      <c r="B27" s="74" t="s">
        <v>111</v>
      </c>
      <c r="C27" s="74" t="s">
        <v>143</v>
      </c>
      <c r="D27" s="138" t="s">
        <v>167</v>
      </c>
      <c r="E27" s="73" t="s">
        <v>101</v>
      </c>
      <c r="F27" s="75" t="s">
        <v>201</v>
      </c>
      <c r="G27" s="145">
        <v>40</v>
      </c>
      <c r="H27" s="127"/>
      <c r="I27" s="115"/>
      <c r="J27" s="118"/>
      <c r="K27" s="100"/>
      <c r="L27" s="100"/>
      <c r="M27" s="100"/>
      <c r="N27" s="100"/>
      <c r="O27" s="100"/>
      <c r="P27" s="100"/>
      <c r="Q27" s="100"/>
      <c r="R27" s="100"/>
      <c r="S27" s="100"/>
      <c r="T27" s="100"/>
      <c r="U27" s="100"/>
      <c r="V27" s="100"/>
      <c r="W27" s="100"/>
      <c r="X27" s="100"/>
      <c r="Y27" s="100"/>
    </row>
    <row r="28" spans="1:25" s="117" customFormat="1" x14ac:dyDescent="0.25">
      <c r="A28" s="73">
        <v>39</v>
      </c>
      <c r="B28" s="74" t="s">
        <v>111</v>
      </c>
      <c r="C28" s="74" t="s">
        <v>143</v>
      </c>
      <c r="D28" s="138" t="s">
        <v>174</v>
      </c>
      <c r="E28" s="73" t="s">
        <v>101</v>
      </c>
      <c r="F28" s="75" t="s">
        <v>201</v>
      </c>
      <c r="G28" s="145">
        <v>40</v>
      </c>
      <c r="H28" s="127"/>
      <c r="I28" s="115"/>
      <c r="J28" s="118"/>
      <c r="K28" s="100"/>
      <c r="L28" s="100"/>
      <c r="M28" s="100"/>
      <c r="N28" s="100"/>
      <c r="O28" s="100"/>
      <c r="P28" s="100"/>
      <c r="Q28" s="100"/>
      <c r="R28" s="100"/>
      <c r="S28" s="100"/>
      <c r="T28" s="100"/>
      <c r="U28" s="100"/>
      <c r="V28" s="100"/>
      <c r="W28" s="100"/>
      <c r="X28" s="100"/>
      <c r="Y28" s="100"/>
    </row>
    <row r="29" spans="1:25" x14ac:dyDescent="0.25">
      <c r="A29" s="73"/>
      <c r="B29" s="74"/>
      <c r="C29" s="74"/>
      <c r="D29" s="138"/>
      <c r="E29" s="73"/>
      <c r="F29" s="75"/>
      <c r="G29" s="145"/>
      <c r="H29" s="127"/>
      <c r="I29" s="126" t="s">
        <v>113</v>
      </c>
      <c r="J29" s="118"/>
      <c r="K29" s="100" t="str">
        <f>+CONCATENATE(K68," ",L68)</f>
        <v>11 PERSONAS</v>
      </c>
      <c r="L29" s="100"/>
      <c r="M29" s="100"/>
    </row>
    <row r="30" spans="1:25" s="117" customFormat="1" x14ac:dyDescent="0.25">
      <c r="A30" s="73">
        <v>22</v>
      </c>
      <c r="B30" s="74" t="s">
        <v>111</v>
      </c>
      <c r="C30" s="74" t="s">
        <v>137</v>
      </c>
      <c r="D30" s="73" t="s">
        <v>147</v>
      </c>
      <c r="E30" s="73" t="s">
        <v>101</v>
      </c>
      <c r="F30" s="75" t="s">
        <v>202</v>
      </c>
      <c r="G30" s="145">
        <v>30</v>
      </c>
      <c r="H30" s="149">
        <f>SUM(G30:G35)</f>
        <v>230</v>
      </c>
      <c r="I30" s="115" t="s">
        <v>122</v>
      </c>
      <c r="J30" s="118"/>
      <c r="K30" s="150">
        <f>+J1*K68</f>
        <v>2530</v>
      </c>
      <c r="L30" s="151" t="s">
        <v>99</v>
      </c>
      <c r="M30" s="100"/>
      <c r="N30" s="100"/>
      <c r="O30" s="100"/>
      <c r="P30" s="100"/>
      <c r="Q30" s="100"/>
      <c r="R30" s="100"/>
      <c r="S30" s="100"/>
      <c r="T30" s="100"/>
      <c r="U30" s="100"/>
      <c r="V30" s="100"/>
      <c r="W30" s="100"/>
      <c r="X30" s="100"/>
      <c r="Y30" s="100"/>
    </row>
    <row r="31" spans="1:25" s="117" customFormat="1" x14ac:dyDescent="0.25">
      <c r="A31" s="73">
        <v>23</v>
      </c>
      <c r="B31" s="74" t="s">
        <v>111</v>
      </c>
      <c r="C31" s="74" t="s">
        <v>137</v>
      </c>
      <c r="D31" s="73" t="s">
        <v>150</v>
      </c>
      <c r="E31" s="73" t="s">
        <v>101</v>
      </c>
      <c r="F31" s="75" t="s">
        <v>202</v>
      </c>
      <c r="G31" s="145">
        <v>40</v>
      </c>
      <c r="H31" s="127"/>
      <c r="I31" s="115"/>
      <c r="J31" s="118"/>
      <c r="K31" s="150">
        <f>+K30/60</f>
        <v>42.166666666666664</v>
      </c>
      <c r="L31" s="151" t="s">
        <v>210</v>
      </c>
      <c r="M31" s="100"/>
      <c r="N31" s="100"/>
      <c r="O31" s="100"/>
      <c r="P31" s="100"/>
      <c r="Q31" s="100"/>
      <c r="R31" s="100"/>
      <c r="S31" s="100"/>
      <c r="T31" s="100"/>
      <c r="U31" s="100"/>
      <c r="V31" s="100"/>
      <c r="W31" s="100"/>
      <c r="X31" s="100"/>
      <c r="Y31" s="100"/>
    </row>
    <row r="32" spans="1:25" s="117" customFormat="1" x14ac:dyDescent="0.25">
      <c r="A32" s="113">
        <v>26</v>
      </c>
      <c r="B32" s="114" t="s">
        <v>111</v>
      </c>
      <c r="C32" s="114" t="s">
        <v>137</v>
      </c>
      <c r="D32" s="113" t="s">
        <v>153</v>
      </c>
      <c r="E32" s="113" t="s">
        <v>101</v>
      </c>
      <c r="F32" s="75" t="s">
        <v>202</v>
      </c>
      <c r="G32" s="145">
        <v>40</v>
      </c>
      <c r="H32" s="127"/>
      <c r="I32" s="115" t="s">
        <v>123</v>
      </c>
      <c r="J32" s="118"/>
      <c r="K32" s="152">
        <f>+K31/60</f>
        <v>0.70277777777777772</v>
      </c>
      <c r="L32" s="153" t="s">
        <v>93</v>
      </c>
      <c r="M32" s="153" t="s">
        <v>211</v>
      </c>
      <c r="N32" s="100"/>
      <c r="O32" s="100"/>
      <c r="P32" s="100"/>
      <c r="Q32" s="100"/>
      <c r="R32" s="100"/>
      <c r="S32" s="100"/>
      <c r="T32" s="100"/>
      <c r="U32" s="100"/>
      <c r="V32" s="100"/>
      <c r="W32" s="100"/>
      <c r="X32" s="100"/>
      <c r="Y32" s="100"/>
    </row>
    <row r="33" spans="1:25" s="117" customFormat="1" x14ac:dyDescent="0.25">
      <c r="A33" s="73">
        <v>29</v>
      </c>
      <c r="B33" s="74" t="s">
        <v>111</v>
      </c>
      <c r="C33" s="74" t="s">
        <v>137</v>
      </c>
      <c r="D33" s="73" t="s">
        <v>156</v>
      </c>
      <c r="E33" s="73" t="s">
        <v>101</v>
      </c>
      <c r="F33" s="75" t="s">
        <v>202</v>
      </c>
      <c r="G33" s="145">
        <v>40</v>
      </c>
      <c r="H33" s="127"/>
      <c r="I33" s="115"/>
      <c r="J33" s="118"/>
      <c r="K33" s="100"/>
      <c r="L33" s="100"/>
      <c r="M33" s="100"/>
      <c r="N33" s="100"/>
      <c r="O33" s="100"/>
      <c r="P33" s="100"/>
      <c r="Q33" s="100"/>
      <c r="R33" s="100"/>
      <c r="S33" s="100"/>
      <c r="T33" s="100"/>
      <c r="U33" s="100"/>
      <c r="V33" s="100"/>
      <c r="W33" s="100"/>
      <c r="X33" s="100"/>
      <c r="Y33" s="100"/>
    </row>
    <row r="34" spans="1:25" s="117" customFormat="1" x14ac:dyDescent="0.25">
      <c r="A34" s="73">
        <v>32</v>
      </c>
      <c r="B34" s="74" t="s">
        <v>111</v>
      </c>
      <c r="C34" s="74" t="s">
        <v>137</v>
      </c>
      <c r="D34" s="73" t="s">
        <v>160</v>
      </c>
      <c r="E34" s="73" t="s">
        <v>101</v>
      </c>
      <c r="F34" s="75" t="s">
        <v>202</v>
      </c>
      <c r="G34" s="145">
        <v>40</v>
      </c>
      <c r="H34" s="127"/>
      <c r="I34" s="115"/>
      <c r="J34" s="118"/>
      <c r="K34" s="100"/>
      <c r="L34" s="100"/>
      <c r="M34" s="100"/>
      <c r="N34" s="100"/>
      <c r="O34" s="100"/>
      <c r="P34" s="100"/>
      <c r="Q34" s="100"/>
      <c r="R34" s="100"/>
      <c r="S34" s="100"/>
      <c r="T34" s="100"/>
      <c r="U34" s="100"/>
      <c r="V34" s="100"/>
      <c r="W34" s="100"/>
      <c r="X34" s="100"/>
      <c r="Y34" s="100"/>
    </row>
    <row r="35" spans="1:25" s="117" customFormat="1" x14ac:dyDescent="0.25">
      <c r="A35" s="139">
        <v>34</v>
      </c>
      <c r="B35" s="140" t="s">
        <v>111</v>
      </c>
      <c r="C35" s="140" t="s">
        <v>137</v>
      </c>
      <c r="D35" s="139" t="s">
        <v>162</v>
      </c>
      <c r="E35" s="139" t="s">
        <v>101</v>
      </c>
      <c r="F35" s="75" t="s">
        <v>202</v>
      </c>
      <c r="G35" s="145">
        <v>40</v>
      </c>
      <c r="H35" s="127"/>
      <c r="I35" s="115"/>
      <c r="J35" s="118"/>
      <c r="K35" s="100"/>
      <c r="L35" s="100"/>
      <c r="M35" s="100"/>
      <c r="N35" s="100"/>
      <c r="O35" s="100"/>
      <c r="P35" s="100"/>
      <c r="Q35" s="100"/>
      <c r="R35" s="100"/>
      <c r="S35" s="100"/>
      <c r="T35" s="100"/>
      <c r="U35" s="100"/>
      <c r="V35" s="100"/>
      <c r="W35" s="100"/>
      <c r="X35" s="100"/>
      <c r="Y35" s="100"/>
    </row>
    <row r="36" spans="1:25" s="117" customFormat="1" x14ac:dyDescent="0.25">
      <c r="A36" s="139"/>
      <c r="B36" s="140"/>
      <c r="C36" s="140"/>
      <c r="D36" s="139"/>
      <c r="E36" s="139"/>
      <c r="F36" s="75"/>
      <c r="G36" s="145"/>
      <c r="H36" s="127"/>
      <c r="I36" s="115"/>
      <c r="J36" s="118"/>
      <c r="K36" s="100"/>
      <c r="L36" s="100"/>
      <c r="M36" s="100"/>
      <c r="N36" s="100"/>
      <c r="O36" s="100"/>
      <c r="P36" s="100"/>
      <c r="Q36" s="100"/>
      <c r="R36" s="100"/>
      <c r="S36" s="100"/>
      <c r="T36" s="100"/>
      <c r="U36" s="100"/>
      <c r="V36" s="100"/>
      <c r="W36" s="100"/>
      <c r="X36" s="100"/>
      <c r="Y36" s="100"/>
    </row>
    <row r="37" spans="1:25" s="117" customFormat="1" x14ac:dyDescent="0.25">
      <c r="A37" s="73">
        <v>21</v>
      </c>
      <c r="B37" s="74" t="s">
        <v>159</v>
      </c>
      <c r="C37" s="74" t="s">
        <v>137</v>
      </c>
      <c r="D37" s="73" t="s">
        <v>145</v>
      </c>
      <c r="E37" s="73" t="s">
        <v>146</v>
      </c>
      <c r="F37" s="75" t="s">
        <v>204</v>
      </c>
      <c r="G37" s="145">
        <v>20</v>
      </c>
      <c r="H37" s="127">
        <f>SUM(G37:G44)</f>
        <v>220</v>
      </c>
      <c r="I37" s="115"/>
      <c r="J37" s="118"/>
      <c r="K37" s="100"/>
      <c r="L37" s="100"/>
      <c r="M37" s="100"/>
      <c r="N37" s="100"/>
      <c r="O37" s="100"/>
      <c r="P37" s="100"/>
      <c r="Q37" s="100"/>
      <c r="R37" s="100"/>
      <c r="S37" s="100"/>
      <c r="T37" s="100"/>
      <c r="U37" s="100"/>
      <c r="V37" s="100"/>
      <c r="W37" s="100"/>
      <c r="X37" s="100"/>
      <c r="Y37" s="100"/>
    </row>
    <row r="38" spans="1:25" s="117" customFormat="1" x14ac:dyDescent="0.25">
      <c r="A38" s="73">
        <v>24</v>
      </c>
      <c r="B38" s="74" t="s">
        <v>159</v>
      </c>
      <c r="C38" s="74" t="s">
        <v>137</v>
      </c>
      <c r="D38" s="73" t="s">
        <v>151</v>
      </c>
      <c r="E38" s="73" t="s">
        <v>146</v>
      </c>
      <c r="F38" s="75" t="s">
        <v>204</v>
      </c>
      <c r="G38" s="145">
        <v>20</v>
      </c>
      <c r="H38" s="127"/>
      <c r="I38" s="115"/>
      <c r="J38" s="118"/>
      <c r="K38" s="100"/>
      <c r="L38" s="100"/>
      <c r="M38" s="100"/>
      <c r="N38" s="100"/>
      <c r="O38" s="100"/>
      <c r="P38" s="100"/>
      <c r="Q38" s="100"/>
      <c r="R38" s="100"/>
      <c r="S38" s="100"/>
      <c r="T38" s="100"/>
      <c r="U38" s="100"/>
      <c r="V38" s="100"/>
      <c r="W38" s="100"/>
      <c r="X38" s="100"/>
      <c r="Y38" s="100"/>
    </row>
    <row r="39" spans="1:25" s="117" customFormat="1" x14ac:dyDescent="0.25">
      <c r="A39" s="113">
        <v>25</v>
      </c>
      <c r="B39" s="114" t="s">
        <v>111</v>
      </c>
      <c r="C39" s="114" t="s">
        <v>137</v>
      </c>
      <c r="D39" s="113" t="s">
        <v>152</v>
      </c>
      <c r="E39" s="113" t="s">
        <v>101</v>
      </c>
      <c r="F39" s="75" t="s">
        <v>204</v>
      </c>
      <c r="G39" s="145">
        <v>30</v>
      </c>
      <c r="H39" s="127"/>
      <c r="I39" s="115"/>
      <c r="J39" s="118"/>
      <c r="K39" s="100"/>
      <c r="L39" s="100"/>
      <c r="M39" s="100"/>
      <c r="N39" s="100"/>
      <c r="O39" s="100"/>
      <c r="P39" s="100"/>
      <c r="Q39" s="100"/>
      <c r="R39" s="100"/>
      <c r="S39" s="100"/>
      <c r="T39" s="100"/>
      <c r="U39" s="100"/>
      <c r="V39" s="100"/>
      <c r="W39" s="100"/>
      <c r="X39" s="100"/>
      <c r="Y39" s="100"/>
    </row>
    <row r="40" spans="1:25" s="117" customFormat="1" x14ac:dyDescent="0.25">
      <c r="A40" s="73">
        <v>27</v>
      </c>
      <c r="B40" s="74" t="s">
        <v>159</v>
      </c>
      <c r="C40" s="74" t="s">
        <v>137</v>
      </c>
      <c r="D40" s="73" t="s">
        <v>154</v>
      </c>
      <c r="E40" s="73" t="s">
        <v>146</v>
      </c>
      <c r="F40" s="75" t="s">
        <v>204</v>
      </c>
      <c r="G40" s="145">
        <v>20</v>
      </c>
      <c r="H40" s="127"/>
      <c r="I40" s="115"/>
      <c r="J40" s="118"/>
      <c r="K40" s="100"/>
      <c r="L40" s="100"/>
      <c r="M40" s="100"/>
      <c r="N40" s="100"/>
      <c r="O40" s="100"/>
      <c r="P40" s="100"/>
      <c r="Q40" s="100"/>
      <c r="R40" s="100"/>
      <c r="S40" s="100"/>
      <c r="T40" s="100"/>
      <c r="U40" s="100"/>
      <c r="V40" s="100"/>
      <c r="W40" s="100"/>
      <c r="X40" s="100"/>
      <c r="Y40" s="100"/>
    </row>
    <row r="41" spans="1:25" s="117" customFormat="1" x14ac:dyDescent="0.25">
      <c r="A41" s="73">
        <v>28</v>
      </c>
      <c r="B41" s="74" t="s">
        <v>111</v>
      </c>
      <c r="C41" s="74" t="s">
        <v>137</v>
      </c>
      <c r="D41" s="73" t="s">
        <v>155</v>
      </c>
      <c r="E41" s="73" t="s">
        <v>101</v>
      </c>
      <c r="F41" s="75" t="s">
        <v>204</v>
      </c>
      <c r="G41" s="145">
        <v>30</v>
      </c>
      <c r="H41" s="127"/>
      <c r="I41" s="115"/>
      <c r="J41" s="118"/>
      <c r="K41" s="100"/>
      <c r="L41" s="100"/>
      <c r="M41" s="100"/>
      <c r="N41" s="100"/>
      <c r="O41" s="100"/>
      <c r="P41" s="100"/>
      <c r="Q41" s="100"/>
      <c r="R41" s="100"/>
      <c r="S41" s="100"/>
      <c r="T41" s="100"/>
      <c r="U41" s="100"/>
      <c r="V41" s="100"/>
      <c r="W41" s="100"/>
      <c r="X41" s="100"/>
      <c r="Y41" s="100"/>
    </row>
    <row r="42" spans="1:25" s="117" customFormat="1" x14ac:dyDescent="0.25">
      <c r="A42" s="73">
        <v>30</v>
      </c>
      <c r="B42" s="74" t="s">
        <v>159</v>
      </c>
      <c r="C42" s="74" t="s">
        <v>137</v>
      </c>
      <c r="D42" s="73" t="s">
        <v>157</v>
      </c>
      <c r="E42" s="73" t="s">
        <v>146</v>
      </c>
      <c r="F42" s="75" t="s">
        <v>204</v>
      </c>
      <c r="G42" s="145">
        <v>30</v>
      </c>
      <c r="H42" s="127"/>
      <c r="I42" s="115"/>
      <c r="J42" s="118"/>
      <c r="K42" s="100"/>
      <c r="L42" s="100"/>
      <c r="M42" s="100"/>
      <c r="N42" s="100"/>
      <c r="O42" s="100"/>
      <c r="P42" s="100"/>
      <c r="Q42" s="100"/>
      <c r="R42" s="100"/>
      <c r="S42" s="100"/>
      <c r="T42" s="100"/>
      <c r="U42" s="100"/>
      <c r="V42" s="100"/>
      <c r="W42" s="100"/>
      <c r="X42" s="100"/>
      <c r="Y42" s="100"/>
    </row>
    <row r="43" spans="1:25" s="117" customFormat="1" x14ac:dyDescent="0.25">
      <c r="A43" s="73">
        <v>31</v>
      </c>
      <c r="B43" s="74" t="s">
        <v>111</v>
      </c>
      <c r="C43" s="74" t="s">
        <v>137</v>
      </c>
      <c r="D43" s="73" t="s">
        <v>158</v>
      </c>
      <c r="E43" s="73" t="s">
        <v>101</v>
      </c>
      <c r="F43" s="75" t="s">
        <v>204</v>
      </c>
      <c r="G43" s="145">
        <v>40</v>
      </c>
      <c r="H43" s="127"/>
      <c r="I43" s="115"/>
      <c r="J43" s="118"/>
      <c r="K43" s="100"/>
      <c r="L43" s="100"/>
      <c r="M43" s="100"/>
      <c r="N43" s="100"/>
      <c r="O43" s="100"/>
      <c r="P43" s="100"/>
      <c r="Q43" s="100"/>
      <c r="R43" s="100"/>
      <c r="S43" s="100"/>
      <c r="T43" s="100"/>
      <c r="U43" s="100"/>
      <c r="V43" s="100"/>
      <c r="W43" s="100"/>
      <c r="X43" s="100"/>
      <c r="Y43" s="100"/>
    </row>
    <row r="44" spans="1:25" s="117" customFormat="1" x14ac:dyDescent="0.25">
      <c r="A44" s="139">
        <v>33</v>
      </c>
      <c r="B44" s="140" t="s">
        <v>159</v>
      </c>
      <c r="C44" s="140" t="s">
        <v>137</v>
      </c>
      <c r="D44" s="139" t="s">
        <v>161</v>
      </c>
      <c r="E44" s="139" t="s">
        <v>146</v>
      </c>
      <c r="F44" s="75" t="s">
        <v>204</v>
      </c>
      <c r="G44" s="145">
        <v>30</v>
      </c>
      <c r="H44" s="127"/>
      <c r="I44" s="115"/>
      <c r="J44" s="118"/>
      <c r="K44" s="100"/>
      <c r="L44" s="100"/>
      <c r="M44" s="100"/>
      <c r="N44" s="100"/>
      <c r="O44" s="100"/>
      <c r="P44" s="100"/>
      <c r="Q44" s="100"/>
      <c r="R44" s="100"/>
      <c r="S44" s="100"/>
      <c r="T44" s="100"/>
      <c r="U44" s="100"/>
      <c r="V44" s="100"/>
      <c r="W44" s="100"/>
      <c r="X44" s="100"/>
      <c r="Y44" s="100"/>
    </row>
    <row r="45" spans="1:25" s="117" customFormat="1" x14ac:dyDescent="0.25">
      <c r="A45" s="139"/>
      <c r="B45" s="140"/>
      <c r="C45" s="140"/>
      <c r="D45" s="139"/>
      <c r="E45" s="139"/>
      <c r="F45" s="75"/>
      <c r="G45" s="145"/>
      <c r="H45" s="127"/>
      <c r="I45" s="115"/>
      <c r="J45" s="118"/>
      <c r="K45" s="100"/>
      <c r="L45" s="100"/>
      <c r="M45" s="100"/>
      <c r="N45" s="100"/>
      <c r="O45" s="100"/>
      <c r="P45" s="100"/>
      <c r="Q45" s="100"/>
      <c r="R45" s="100"/>
      <c r="S45" s="100"/>
      <c r="T45" s="100"/>
      <c r="U45" s="100"/>
      <c r="V45" s="100"/>
      <c r="W45" s="100"/>
      <c r="X45" s="100"/>
      <c r="Y45" s="100"/>
    </row>
    <row r="46" spans="1:25" s="117" customFormat="1" x14ac:dyDescent="0.25">
      <c r="A46" s="139">
        <v>40</v>
      </c>
      <c r="B46" s="140" t="s">
        <v>159</v>
      </c>
      <c r="C46" s="140" t="s">
        <v>143</v>
      </c>
      <c r="D46" s="139" t="s">
        <v>175</v>
      </c>
      <c r="E46" s="139" t="s">
        <v>146</v>
      </c>
      <c r="F46" s="75" t="s">
        <v>206</v>
      </c>
      <c r="G46" s="145">
        <v>30</v>
      </c>
      <c r="H46" s="127">
        <f>SUM(G46:G50)</f>
        <v>180</v>
      </c>
      <c r="I46" s="115"/>
      <c r="J46" s="118"/>
      <c r="K46" s="100"/>
      <c r="L46" s="100"/>
      <c r="M46" s="100"/>
      <c r="N46" s="100"/>
      <c r="O46" s="100"/>
      <c r="P46" s="100"/>
      <c r="Q46" s="100"/>
      <c r="R46" s="100"/>
      <c r="S46" s="100"/>
      <c r="T46" s="100"/>
      <c r="U46" s="100"/>
      <c r="V46" s="100"/>
      <c r="W46" s="100"/>
      <c r="X46" s="100"/>
      <c r="Y46" s="100"/>
    </row>
    <row r="47" spans="1:25" s="117" customFormat="1" x14ac:dyDescent="0.25">
      <c r="A47" s="139">
        <v>41</v>
      </c>
      <c r="B47" s="140" t="s">
        <v>111</v>
      </c>
      <c r="C47" s="140" t="s">
        <v>143</v>
      </c>
      <c r="D47" s="139" t="s">
        <v>176</v>
      </c>
      <c r="E47" s="139" t="s">
        <v>101</v>
      </c>
      <c r="F47" s="75" t="s">
        <v>206</v>
      </c>
      <c r="G47" s="145">
        <v>40</v>
      </c>
      <c r="H47" s="127"/>
      <c r="I47" s="115"/>
      <c r="J47" s="118"/>
      <c r="K47" s="100"/>
      <c r="L47" s="100"/>
      <c r="M47" s="100"/>
      <c r="N47" s="100"/>
      <c r="O47" s="100"/>
      <c r="P47" s="100"/>
      <c r="Q47" s="100"/>
      <c r="R47" s="100"/>
      <c r="S47" s="100"/>
      <c r="T47" s="100"/>
      <c r="U47" s="100"/>
      <c r="V47" s="100"/>
      <c r="W47" s="100"/>
      <c r="X47" s="100"/>
      <c r="Y47" s="100"/>
    </row>
    <row r="48" spans="1:25" s="117" customFormat="1" x14ac:dyDescent="0.25">
      <c r="A48" s="139">
        <v>42</v>
      </c>
      <c r="B48" s="140" t="s">
        <v>111</v>
      </c>
      <c r="C48" s="140" t="s">
        <v>143</v>
      </c>
      <c r="D48" s="139" t="s">
        <v>177</v>
      </c>
      <c r="E48" s="139" t="s">
        <v>101</v>
      </c>
      <c r="F48" s="75" t="s">
        <v>206</v>
      </c>
      <c r="G48" s="145">
        <v>40</v>
      </c>
      <c r="H48" s="127"/>
      <c r="I48" s="115"/>
      <c r="J48" s="118"/>
      <c r="K48" s="100"/>
      <c r="L48" s="100"/>
      <c r="M48" s="100"/>
      <c r="N48" s="100"/>
      <c r="O48" s="100"/>
      <c r="P48" s="100"/>
      <c r="Q48" s="100"/>
      <c r="R48" s="100"/>
      <c r="S48" s="100"/>
      <c r="T48" s="100"/>
      <c r="U48" s="100"/>
      <c r="V48" s="100"/>
      <c r="W48" s="100"/>
      <c r="X48" s="100"/>
      <c r="Y48" s="100"/>
    </row>
    <row r="49" spans="1:25" s="117" customFormat="1" x14ac:dyDescent="0.25">
      <c r="A49" s="139">
        <v>43</v>
      </c>
      <c r="B49" s="140" t="s">
        <v>159</v>
      </c>
      <c r="C49" s="140" t="s">
        <v>143</v>
      </c>
      <c r="D49" s="139" t="s">
        <v>178</v>
      </c>
      <c r="E49" s="139" t="s">
        <v>146</v>
      </c>
      <c r="F49" s="75" t="s">
        <v>206</v>
      </c>
      <c r="G49" s="145">
        <v>30</v>
      </c>
      <c r="H49" s="127"/>
      <c r="I49" s="115"/>
      <c r="J49" s="118"/>
      <c r="K49" s="100"/>
      <c r="L49" s="100"/>
      <c r="M49" s="100"/>
      <c r="N49" s="100"/>
      <c r="O49" s="100"/>
      <c r="P49" s="100"/>
      <c r="Q49" s="100"/>
      <c r="R49" s="100"/>
      <c r="S49" s="100"/>
      <c r="T49" s="100"/>
      <c r="U49" s="100"/>
      <c r="V49" s="100"/>
      <c r="W49" s="100"/>
      <c r="X49" s="100"/>
      <c r="Y49" s="100"/>
    </row>
    <row r="50" spans="1:25" s="117" customFormat="1" x14ac:dyDescent="0.25">
      <c r="A50" s="139">
        <v>44</v>
      </c>
      <c r="B50" s="140" t="s">
        <v>111</v>
      </c>
      <c r="C50" s="140" t="s">
        <v>143</v>
      </c>
      <c r="D50" s="139" t="s">
        <v>179</v>
      </c>
      <c r="E50" s="139" t="s">
        <v>101</v>
      </c>
      <c r="F50" s="75" t="s">
        <v>206</v>
      </c>
      <c r="G50" s="145">
        <v>40</v>
      </c>
      <c r="H50" s="127"/>
      <c r="I50" s="115"/>
      <c r="J50" s="118"/>
      <c r="K50" s="100"/>
      <c r="L50" s="100"/>
      <c r="M50" s="100"/>
      <c r="N50" s="100"/>
      <c r="O50" s="100"/>
      <c r="P50" s="100"/>
      <c r="Q50" s="100"/>
      <c r="R50" s="100"/>
      <c r="S50" s="100"/>
      <c r="T50" s="100"/>
      <c r="U50" s="100"/>
      <c r="V50" s="100"/>
      <c r="W50" s="100"/>
      <c r="X50" s="100"/>
      <c r="Y50" s="100"/>
    </row>
    <row r="51" spans="1:25" s="117" customFormat="1" x14ac:dyDescent="0.25">
      <c r="A51" s="139"/>
      <c r="B51" s="140"/>
      <c r="C51" s="140"/>
      <c r="D51" s="139"/>
      <c r="E51" s="139"/>
      <c r="F51" s="75"/>
      <c r="G51" s="145"/>
      <c r="H51" s="127"/>
      <c r="I51" s="115"/>
      <c r="J51" s="118"/>
      <c r="K51" s="100"/>
      <c r="L51" s="100"/>
      <c r="M51" s="100"/>
      <c r="N51" s="100"/>
      <c r="O51" s="100"/>
      <c r="P51" s="100"/>
      <c r="Q51" s="100"/>
      <c r="R51" s="100"/>
      <c r="S51" s="100"/>
      <c r="T51" s="100"/>
      <c r="U51" s="100"/>
      <c r="V51" s="100"/>
      <c r="W51" s="100"/>
      <c r="X51" s="100"/>
      <c r="Y51" s="100"/>
    </row>
    <row r="52" spans="1:25" s="117" customFormat="1" x14ac:dyDescent="0.25">
      <c r="A52" s="139">
        <v>35</v>
      </c>
      <c r="B52" s="140" t="s">
        <v>164</v>
      </c>
      <c r="C52" s="140" t="s">
        <v>137</v>
      </c>
      <c r="D52" s="139" t="s">
        <v>163</v>
      </c>
      <c r="E52" s="139" t="s">
        <v>101</v>
      </c>
      <c r="F52" s="75" t="s">
        <v>207</v>
      </c>
      <c r="G52" s="145">
        <v>40</v>
      </c>
      <c r="H52" s="127">
        <f>SUM(G52:G54)</f>
        <v>160</v>
      </c>
      <c r="I52" s="115"/>
      <c r="J52" s="118"/>
      <c r="K52" s="100"/>
      <c r="L52" s="100"/>
      <c r="M52" s="100"/>
      <c r="N52" s="100"/>
      <c r="O52" s="100"/>
      <c r="P52" s="100"/>
      <c r="Q52" s="100"/>
      <c r="R52" s="100"/>
      <c r="S52" s="100"/>
      <c r="T52" s="100"/>
      <c r="U52" s="100"/>
      <c r="V52" s="100"/>
      <c r="W52" s="100"/>
      <c r="X52" s="100"/>
      <c r="Y52" s="100"/>
    </row>
    <row r="53" spans="1:25" s="117" customFormat="1" x14ac:dyDescent="0.25">
      <c r="A53" s="139">
        <v>45</v>
      </c>
      <c r="B53" s="140" t="s">
        <v>164</v>
      </c>
      <c r="C53" s="140" t="s">
        <v>143</v>
      </c>
      <c r="D53" s="139" t="s">
        <v>180</v>
      </c>
      <c r="E53" s="139" t="s">
        <v>101</v>
      </c>
      <c r="F53" s="75" t="s">
        <v>207</v>
      </c>
      <c r="G53" s="145">
        <v>40</v>
      </c>
      <c r="H53" s="127"/>
      <c r="I53" s="115"/>
      <c r="J53" s="118"/>
      <c r="K53" s="100"/>
      <c r="L53" s="100"/>
      <c r="M53" s="100"/>
      <c r="N53" s="100"/>
      <c r="O53" s="100"/>
      <c r="P53" s="100"/>
      <c r="Q53" s="100"/>
      <c r="R53" s="100"/>
      <c r="S53" s="100"/>
      <c r="T53" s="100"/>
      <c r="U53" s="100"/>
      <c r="V53" s="100"/>
      <c r="W53" s="100"/>
      <c r="X53" s="100"/>
      <c r="Y53" s="100"/>
    </row>
    <row r="54" spans="1:25" s="117" customFormat="1" x14ac:dyDescent="0.25">
      <c r="A54" s="139">
        <v>46</v>
      </c>
      <c r="B54" s="140" t="s">
        <v>111</v>
      </c>
      <c r="C54" s="140" t="s">
        <v>181</v>
      </c>
      <c r="D54" s="139" t="s">
        <v>182</v>
      </c>
      <c r="E54" s="139" t="s">
        <v>101</v>
      </c>
      <c r="F54" s="75" t="s">
        <v>207</v>
      </c>
      <c r="G54" s="145">
        <v>80</v>
      </c>
      <c r="H54" s="127"/>
      <c r="I54" s="115"/>
      <c r="J54" s="118"/>
      <c r="K54" s="100"/>
      <c r="L54" s="100"/>
      <c r="M54" s="100"/>
      <c r="N54" s="100"/>
      <c r="O54" s="100"/>
      <c r="P54" s="100"/>
      <c r="Q54" s="100"/>
      <c r="R54" s="100"/>
      <c r="S54" s="100"/>
      <c r="T54" s="100"/>
      <c r="U54" s="100"/>
      <c r="V54" s="100"/>
      <c r="W54" s="100"/>
      <c r="X54" s="100"/>
      <c r="Y54" s="100"/>
    </row>
    <row r="55" spans="1:25" s="117" customFormat="1" x14ac:dyDescent="0.25">
      <c r="A55" s="139"/>
      <c r="B55" s="140"/>
      <c r="C55" s="140"/>
      <c r="D55" s="139"/>
      <c r="E55" s="139"/>
      <c r="F55" s="75"/>
      <c r="G55" s="145"/>
      <c r="H55" s="127"/>
      <c r="I55" s="115"/>
      <c r="J55" s="118"/>
      <c r="K55" s="100"/>
      <c r="L55" s="100"/>
      <c r="M55" s="100"/>
      <c r="N55" s="100"/>
      <c r="O55" s="100"/>
      <c r="P55" s="100"/>
      <c r="Q55" s="100"/>
      <c r="R55" s="100"/>
      <c r="S55" s="100"/>
      <c r="T55" s="100"/>
      <c r="U55" s="100"/>
      <c r="V55" s="100"/>
      <c r="W55" s="100"/>
      <c r="X55" s="100"/>
      <c r="Y55" s="100"/>
    </row>
    <row r="56" spans="1:25" s="117" customFormat="1" x14ac:dyDescent="0.25">
      <c r="A56" s="139">
        <v>47</v>
      </c>
      <c r="B56" s="140" t="s">
        <v>159</v>
      </c>
      <c r="C56" s="140" t="s">
        <v>181</v>
      </c>
      <c r="D56" s="139" t="s">
        <v>183</v>
      </c>
      <c r="E56" s="139" t="s">
        <v>146</v>
      </c>
      <c r="F56" s="141" t="s">
        <v>208</v>
      </c>
      <c r="G56" s="143">
        <v>60</v>
      </c>
      <c r="H56" s="127">
        <f>SUM(G56:G58)</f>
        <v>160</v>
      </c>
      <c r="I56" s="115"/>
      <c r="J56" s="118"/>
      <c r="K56" s="100"/>
      <c r="L56" s="100"/>
      <c r="M56" s="100"/>
      <c r="N56" s="100"/>
      <c r="O56" s="100"/>
      <c r="P56" s="100"/>
      <c r="Q56" s="100"/>
      <c r="R56" s="100"/>
      <c r="S56" s="100"/>
      <c r="T56" s="100"/>
      <c r="U56" s="100"/>
      <c r="V56" s="100"/>
      <c r="W56" s="100"/>
      <c r="X56" s="100"/>
      <c r="Y56" s="100"/>
    </row>
    <row r="57" spans="1:25" s="117" customFormat="1" x14ac:dyDescent="0.25">
      <c r="A57" s="139">
        <v>51</v>
      </c>
      <c r="B57" s="140" t="s">
        <v>159</v>
      </c>
      <c r="C57" s="140" t="s">
        <v>126</v>
      </c>
      <c r="D57" s="139" t="s">
        <v>186</v>
      </c>
      <c r="E57" s="139" t="s">
        <v>146</v>
      </c>
      <c r="F57" s="141" t="s">
        <v>208</v>
      </c>
      <c r="G57" s="143">
        <v>50</v>
      </c>
      <c r="H57" s="127"/>
      <c r="I57" s="115"/>
      <c r="J57" s="118"/>
      <c r="K57" s="100"/>
      <c r="L57" s="100"/>
      <c r="M57" s="100"/>
      <c r="N57" s="100"/>
      <c r="O57" s="100"/>
      <c r="P57" s="100"/>
      <c r="Q57" s="100"/>
      <c r="R57" s="100"/>
      <c r="S57" s="100"/>
      <c r="T57" s="100"/>
      <c r="U57" s="100"/>
      <c r="V57" s="100"/>
      <c r="W57" s="100"/>
      <c r="X57" s="100"/>
      <c r="Y57" s="100"/>
    </row>
    <row r="58" spans="1:25" s="117" customFormat="1" x14ac:dyDescent="0.25">
      <c r="A58" s="139">
        <v>55</v>
      </c>
      <c r="B58" s="140" t="s">
        <v>159</v>
      </c>
      <c r="C58" s="140" t="s">
        <v>126</v>
      </c>
      <c r="D58" s="139" t="s">
        <v>189</v>
      </c>
      <c r="E58" s="139" t="s">
        <v>146</v>
      </c>
      <c r="F58" s="141" t="s">
        <v>208</v>
      </c>
      <c r="G58" s="143">
        <v>50</v>
      </c>
      <c r="H58" s="127"/>
      <c r="I58" s="115"/>
      <c r="J58" s="118"/>
      <c r="K58" s="100" t="str">
        <f>+CONCATENATE(K68," ",L68)</f>
        <v>11 PERSONAS</v>
      </c>
      <c r="L58" s="100"/>
      <c r="M58" s="100"/>
      <c r="N58" s="100"/>
      <c r="O58" s="100"/>
      <c r="P58" s="100"/>
      <c r="Q58" s="100"/>
      <c r="R58" s="100"/>
      <c r="S58" s="100"/>
      <c r="T58" s="100"/>
      <c r="U58" s="100"/>
      <c r="V58" s="100"/>
      <c r="W58" s="100"/>
      <c r="X58" s="100"/>
      <c r="Y58" s="100"/>
    </row>
    <row r="59" spans="1:25" s="117" customFormat="1" x14ac:dyDescent="0.25">
      <c r="A59" s="139"/>
      <c r="B59" s="140"/>
      <c r="C59" s="140"/>
      <c r="D59" s="139"/>
      <c r="E59" s="139"/>
      <c r="F59" s="141"/>
      <c r="G59" s="143"/>
      <c r="H59" s="127"/>
      <c r="I59" s="115"/>
      <c r="J59" s="118"/>
      <c r="K59" s="100">
        <f>+J1*K68</f>
        <v>2530</v>
      </c>
      <c r="L59" s="100" t="s">
        <v>99</v>
      </c>
      <c r="M59" s="100"/>
      <c r="N59" s="100"/>
      <c r="O59" s="100"/>
      <c r="P59" s="100"/>
      <c r="Q59" s="100"/>
      <c r="R59" s="100"/>
      <c r="S59" s="100"/>
      <c r="T59" s="100"/>
      <c r="U59" s="100"/>
      <c r="V59" s="100"/>
      <c r="W59" s="100"/>
      <c r="X59" s="100"/>
      <c r="Y59" s="100"/>
    </row>
    <row r="60" spans="1:25" s="117" customFormat="1" x14ac:dyDescent="0.25">
      <c r="A60" s="139">
        <v>49</v>
      </c>
      <c r="B60" s="140" t="s">
        <v>111</v>
      </c>
      <c r="C60" s="140" t="s">
        <v>126</v>
      </c>
      <c r="D60" s="139" t="s">
        <v>185</v>
      </c>
      <c r="E60" s="139" t="s">
        <v>101</v>
      </c>
      <c r="F60" s="141" t="s">
        <v>209</v>
      </c>
      <c r="G60" s="143">
        <v>50</v>
      </c>
      <c r="H60" s="127">
        <f>SUM(G60:G62)</f>
        <v>160</v>
      </c>
      <c r="I60" s="115"/>
      <c r="J60" s="118"/>
      <c r="K60" s="100"/>
      <c r="L60" s="100"/>
      <c r="M60" s="100"/>
      <c r="N60" s="100"/>
      <c r="O60" s="100"/>
      <c r="P60" s="100"/>
      <c r="Q60" s="100"/>
      <c r="R60" s="100"/>
      <c r="S60" s="100"/>
      <c r="T60" s="100"/>
      <c r="U60" s="100"/>
      <c r="V60" s="100"/>
      <c r="W60" s="100"/>
      <c r="X60" s="100"/>
      <c r="Y60" s="100"/>
    </row>
    <row r="61" spans="1:25" s="117" customFormat="1" x14ac:dyDescent="0.25">
      <c r="A61" s="139">
        <v>48</v>
      </c>
      <c r="B61" s="140" t="s">
        <v>111</v>
      </c>
      <c r="C61" s="140" t="s">
        <v>181</v>
      </c>
      <c r="D61" s="139" t="s">
        <v>184</v>
      </c>
      <c r="E61" s="139" t="s">
        <v>101</v>
      </c>
      <c r="F61" s="141" t="s">
        <v>209</v>
      </c>
      <c r="G61" s="142">
        <v>60</v>
      </c>
      <c r="H61" s="127"/>
      <c r="I61" s="115"/>
      <c r="J61" s="118"/>
      <c r="K61" s="100"/>
      <c r="L61" s="100"/>
      <c r="M61" s="100"/>
      <c r="N61" s="100"/>
      <c r="O61" s="100"/>
      <c r="P61" s="100"/>
      <c r="Q61" s="100"/>
      <c r="R61" s="100"/>
      <c r="S61" s="100"/>
      <c r="T61" s="100"/>
      <c r="U61" s="100"/>
      <c r="V61" s="100"/>
      <c r="W61" s="100"/>
      <c r="X61" s="100"/>
      <c r="Y61" s="100"/>
    </row>
    <row r="62" spans="1:25" s="117" customFormat="1" x14ac:dyDescent="0.25">
      <c r="A62" s="139">
        <v>53</v>
      </c>
      <c r="B62" s="140" t="s">
        <v>111</v>
      </c>
      <c r="C62" s="140" t="s">
        <v>126</v>
      </c>
      <c r="D62" s="139" t="s">
        <v>188</v>
      </c>
      <c r="E62" s="139" t="s">
        <v>101</v>
      </c>
      <c r="F62" s="141" t="s">
        <v>209</v>
      </c>
      <c r="G62" s="143">
        <v>50</v>
      </c>
      <c r="H62" s="127"/>
      <c r="I62" s="115"/>
      <c r="J62" s="118"/>
      <c r="K62" s="100" t="s">
        <v>112</v>
      </c>
      <c r="L62" s="100"/>
      <c r="M62" s="100"/>
      <c r="N62" s="100"/>
      <c r="O62" s="100"/>
      <c r="P62" s="100"/>
      <c r="Q62" s="100"/>
      <c r="R62" s="100"/>
      <c r="S62" s="100"/>
      <c r="T62" s="100"/>
      <c r="U62" s="100"/>
      <c r="V62" s="100"/>
      <c r="W62" s="100"/>
      <c r="X62" s="100"/>
      <c r="Y62" s="100"/>
    </row>
    <row r="63" spans="1:25" s="117" customFormat="1" x14ac:dyDescent="0.25">
      <c r="A63" s="139"/>
      <c r="B63" s="140"/>
      <c r="C63" s="140"/>
      <c r="D63" s="139"/>
      <c r="E63" s="139"/>
      <c r="F63" s="141"/>
      <c r="G63" s="143"/>
      <c r="H63" s="127"/>
      <c r="I63" s="115"/>
      <c r="J63" s="118"/>
      <c r="K63" s="100" t="s">
        <v>120</v>
      </c>
      <c r="L63" s="100"/>
      <c r="M63" s="100"/>
      <c r="N63" s="100"/>
      <c r="O63" s="100"/>
      <c r="P63" s="100"/>
      <c r="Q63" s="100"/>
      <c r="R63" s="100"/>
      <c r="S63" s="100"/>
      <c r="T63" s="100"/>
      <c r="U63" s="100"/>
      <c r="V63" s="100"/>
      <c r="W63" s="100"/>
      <c r="X63" s="100"/>
      <c r="Y63" s="100"/>
    </row>
    <row r="64" spans="1:25" s="117" customFormat="1" x14ac:dyDescent="0.25">
      <c r="A64" s="139">
        <v>50</v>
      </c>
      <c r="B64" s="140" t="s">
        <v>164</v>
      </c>
      <c r="C64" s="140" t="s">
        <v>126</v>
      </c>
      <c r="D64" s="139" t="s">
        <v>180</v>
      </c>
      <c r="E64" s="139" t="s">
        <v>101</v>
      </c>
      <c r="F64" s="141" t="s">
        <v>212</v>
      </c>
      <c r="G64" s="143">
        <v>15</v>
      </c>
      <c r="H64" s="127">
        <f>SUM(G64:G67)</f>
        <v>90</v>
      </c>
      <c r="I64" s="115"/>
      <c r="J64" s="118"/>
      <c r="K64" s="125">
        <v>5</v>
      </c>
      <c r="L64" s="125" t="s">
        <v>106</v>
      </c>
      <c r="M64" s="100"/>
      <c r="N64" s="100"/>
      <c r="O64" s="100"/>
      <c r="P64" s="100"/>
      <c r="Q64" s="100"/>
      <c r="R64" s="100"/>
      <c r="S64" s="100"/>
      <c r="T64" s="100"/>
      <c r="U64" s="100"/>
      <c r="V64" s="100"/>
      <c r="W64" s="100"/>
      <c r="X64" s="100"/>
      <c r="Y64" s="100"/>
    </row>
    <row r="65" spans="1:25" s="117" customFormat="1" x14ac:dyDescent="0.25">
      <c r="A65" s="139">
        <v>54</v>
      </c>
      <c r="B65" s="140" t="s">
        <v>164</v>
      </c>
      <c r="C65" s="140" t="s">
        <v>126</v>
      </c>
      <c r="D65" s="139" t="s">
        <v>163</v>
      </c>
      <c r="E65" s="139" t="s">
        <v>101</v>
      </c>
      <c r="F65" s="141" t="s">
        <v>212</v>
      </c>
      <c r="G65" s="143">
        <v>15</v>
      </c>
      <c r="H65" s="127"/>
      <c r="I65" s="115"/>
      <c r="J65" s="118"/>
      <c r="K65" s="125">
        <v>0</v>
      </c>
      <c r="L65" s="125" t="s">
        <v>121</v>
      </c>
      <c r="M65" s="100"/>
      <c r="N65" s="100"/>
      <c r="O65" s="100"/>
      <c r="P65" s="100"/>
      <c r="Q65" s="100"/>
      <c r="R65" s="100"/>
      <c r="S65" s="100"/>
      <c r="T65" s="100"/>
      <c r="U65" s="100"/>
      <c r="V65" s="100"/>
      <c r="W65" s="100"/>
      <c r="X65" s="100"/>
      <c r="Y65" s="100"/>
    </row>
    <row r="66" spans="1:25" s="117" customFormat="1" x14ac:dyDescent="0.25">
      <c r="A66" s="139">
        <v>56</v>
      </c>
      <c r="B66" s="140" t="s">
        <v>111</v>
      </c>
      <c r="C66" s="140" t="s">
        <v>126</v>
      </c>
      <c r="D66" s="139" t="s">
        <v>190</v>
      </c>
      <c r="E66" s="139" t="s">
        <v>101</v>
      </c>
      <c r="F66" s="141" t="s">
        <v>212</v>
      </c>
      <c r="G66" s="143">
        <v>30</v>
      </c>
      <c r="H66" s="127"/>
      <c r="I66" s="115"/>
      <c r="J66" s="118"/>
      <c r="K66" s="125">
        <v>5</v>
      </c>
      <c r="L66" s="125" t="s">
        <v>195</v>
      </c>
      <c r="M66" s="100"/>
      <c r="N66" s="100"/>
      <c r="O66" s="100"/>
      <c r="P66" s="100"/>
      <c r="Q66" s="100"/>
      <c r="R66" s="100"/>
      <c r="S66" s="100"/>
      <c r="T66" s="100"/>
      <c r="U66" s="100"/>
      <c r="V66" s="100"/>
      <c r="W66" s="100"/>
      <c r="X66" s="100"/>
      <c r="Y66" s="100"/>
    </row>
    <row r="67" spans="1:25" s="117" customFormat="1" x14ac:dyDescent="0.25">
      <c r="A67" s="139">
        <v>52</v>
      </c>
      <c r="B67" s="140" t="s">
        <v>111</v>
      </c>
      <c r="C67" s="140" t="s">
        <v>126</v>
      </c>
      <c r="D67" s="139" t="s">
        <v>187</v>
      </c>
      <c r="E67" s="139" t="s">
        <v>101</v>
      </c>
      <c r="F67" s="141" t="s">
        <v>212</v>
      </c>
      <c r="G67" s="143">
        <v>30</v>
      </c>
      <c r="H67" s="127"/>
      <c r="I67" s="115"/>
      <c r="J67" s="118"/>
      <c r="K67" s="124">
        <v>1</v>
      </c>
      <c r="L67" s="125" t="s">
        <v>203</v>
      </c>
      <c r="M67" s="100"/>
      <c r="N67" s="100"/>
      <c r="O67" s="100"/>
      <c r="P67" s="100"/>
      <c r="Q67" s="100"/>
      <c r="R67" s="100"/>
      <c r="S67" s="100"/>
      <c r="T67" s="100"/>
      <c r="U67" s="100"/>
      <c r="V67" s="100"/>
      <c r="W67" s="100"/>
      <c r="X67" s="100"/>
      <c r="Y67" s="100"/>
    </row>
    <row r="68" spans="1:25" s="117" customFormat="1" x14ac:dyDescent="0.25">
      <c r="A68" s="139"/>
      <c r="B68" s="140"/>
      <c r="C68" s="140"/>
      <c r="D68" s="139"/>
      <c r="E68" s="139"/>
      <c r="F68" s="141"/>
      <c r="G68" s="143"/>
      <c r="H68" s="127"/>
      <c r="I68" s="115"/>
      <c r="J68" s="118"/>
      <c r="K68" s="124">
        <f>+SUM(K64:K67)</f>
        <v>11</v>
      </c>
      <c r="L68" s="125" t="s">
        <v>109</v>
      </c>
      <c r="M68" s="100"/>
      <c r="N68" s="100"/>
      <c r="O68" s="100"/>
      <c r="P68" s="100"/>
      <c r="Q68" s="100"/>
      <c r="R68" s="100"/>
      <c r="S68" s="100"/>
      <c r="T68" s="100"/>
      <c r="U68" s="100"/>
      <c r="V68" s="100"/>
      <c r="W68" s="100"/>
      <c r="X68" s="100"/>
      <c r="Y68" s="100"/>
    </row>
    <row r="69" spans="1:25" s="117" customFormat="1" x14ac:dyDescent="0.25">
      <c r="A69" s="139"/>
      <c r="B69" s="140"/>
      <c r="C69" s="140"/>
      <c r="D69" s="139"/>
      <c r="E69" s="139"/>
      <c r="F69" s="141"/>
      <c r="G69" s="143"/>
      <c r="H69" s="127"/>
      <c r="I69" s="115"/>
      <c r="J69" s="118"/>
      <c r="K69" s="100"/>
      <c r="L69" s="100"/>
      <c r="M69" s="100"/>
      <c r="N69" s="100"/>
      <c r="O69" s="100"/>
      <c r="P69" s="100"/>
      <c r="Q69" s="100"/>
      <c r="R69" s="100"/>
      <c r="S69" s="100"/>
      <c r="T69" s="100"/>
      <c r="U69" s="100"/>
      <c r="V69" s="100"/>
      <c r="W69" s="100"/>
      <c r="X69" s="100"/>
      <c r="Y69" s="100"/>
    </row>
    <row r="70" spans="1:25" s="117" customFormat="1" x14ac:dyDescent="0.25">
      <c r="A70" s="139"/>
      <c r="B70" s="140"/>
      <c r="C70" s="140"/>
      <c r="D70" s="139"/>
      <c r="E70" s="139"/>
      <c r="F70" s="141"/>
      <c r="G70" s="143"/>
      <c r="H70" s="127"/>
      <c r="I70" s="115"/>
      <c r="J70" s="118"/>
      <c r="K70" s="100"/>
      <c r="L70" s="100"/>
      <c r="M70" s="100"/>
      <c r="N70" s="100"/>
      <c r="O70" s="100"/>
      <c r="P70" s="100"/>
      <c r="Q70" s="100"/>
      <c r="R70" s="100"/>
      <c r="S70" s="100"/>
      <c r="T70" s="100"/>
      <c r="U70" s="100"/>
      <c r="V70" s="100"/>
      <c r="W70" s="100"/>
      <c r="X70" s="100"/>
      <c r="Y70" s="100"/>
    </row>
    <row r="71" spans="1:25" s="117" customFormat="1" x14ac:dyDescent="0.25">
      <c r="A71" s="139"/>
      <c r="B71" s="140"/>
      <c r="C71" s="140"/>
      <c r="D71" s="139"/>
      <c r="E71" s="139"/>
      <c r="F71" s="141"/>
      <c r="G71" s="143"/>
      <c r="H71" s="127"/>
      <c r="I71" s="115"/>
      <c r="J71" s="118"/>
      <c r="K71" s="100"/>
      <c r="L71" s="100"/>
      <c r="M71" s="100"/>
      <c r="N71" s="100"/>
      <c r="O71" s="100"/>
      <c r="P71" s="100"/>
      <c r="Q71" s="100"/>
      <c r="R71" s="100"/>
      <c r="S71" s="100"/>
      <c r="T71" s="100"/>
      <c r="U71" s="100"/>
      <c r="V71" s="100"/>
      <c r="W71" s="100"/>
      <c r="X71" s="100"/>
      <c r="Y71" s="100"/>
    </row>
    <row r="72" spans="1:25" s="117" customFormat="1" x14ac:dyDescent="0.25">
      <c r="A72" s="139"/>
      <c r="B72" s="140"/>
      <c r="C72" s="140"/>
      <c r="D72" s="139"/>
      <c r="E72" s="139"/>
      <c r="F72" s="141"/>
      <c r="G72" s="143"/>
      <c r="H72" s="127"/>
      <c r="I72" s="129"/>
      <c r="J72" s="118"/>
      <c r="K72" s="100"/>
      <c r="L72" s="100"/>
      <c r="M72" s="100"/>
      <c r="N72" s="100"/>
      <c r="O72" s="100"/>
      <c r="P72" s="100"/>
      <c r="Q72" s="100"/>
      <c r="R72" s="100"/>
      <c r="S72" s="100"/>
      <c r="T72" s="100"/>
      <c r="U72" s="100"/>
      <c r="V72" s="100"/>
      <c r="W72" s="100"/>
      <c r="X72" s="100"/>
      <c r="Y72" s="100"/>
    </row>
    <row r="73" spans="1:25" s="117" customFormat="1" ht="21" x14ac:dyDescent="0.35">
      <c r="A73" s="139"/>
      <c r="B73" s="140"/>
      <c r="C73" s="140"/>
      <c r="D73" s="139"/>
      <c r="E73" s="139"/>
      <c r="F73" s="141"/>
      <c r="G73" s="143"/>
      <c r="H73" s="127"/>
      <c r="I73" s="129"/>
      <c r="J73" s="118"/>
      <c r="K73" s="120"/>
      <c r="L73" s="100"/>
      <c r="M73" s="100"/>
      <c r="N73" s="100"/>
      <c r="O73" s="100"/>
      <c r="P73" s="100"/>
      <c r="Q73" s="100"/>
      <c r="R73" s="100"/>
      <c r="S73" s="100"/>
      <c r="T73" s="100"/>
      <c r="U73" s="100"/>
      <c r="V73" s="100"/>
      <c r="W73" s="100"/>
      <c r="X73" s="100"/>
      <c r="Y73" s="100"/>
    </row>
    <row r="74" spans="1:25" s="117" customFormat="1" ht="21" x14ac:dyDescent="0.35">
      <c r="A74" s="113"/>
      <c r="B74" s="114"/>
      <c r="C74" s="113"/>
      <c r="D74" s="113"/>
      <c r="E74" s="113"/>
      <c r="F74" s="121"/>
      <c r="G74" s="145"/>
      <c r="H74" s="127"/>
      <c r="I74" s="129"/>
      <c r="J74" s="118"/>
      <c r="K74" s="120"/>
      <c r="L74" s="100"/>
      <c r="M74" s="100"/>
      <c r="N74" s="100"/>
      <c r="O74" s="100"/>
      <c r="P74" s="100"/>
      <c r="Q74" s="100"/>
      <c r="R74" s="100"/>
      <c r="S74" s="100"/>
      <c r="T74" s="100"/>
      <c r="U74" s="100"/>
      <c r="V74" s="100"/>
      <c r="W74" s="100"/>
      <c r="X74" s="100"/>
      <c r="Y74" s="100"/>
    </row>
    <row r="75" spans="1:25" s="117" customFormat="1" x14ac:dyDescent="0.25">
      <c r="A75" s="113"/>
      <c r="B75" s="114"/>
      <c r="C75" s="113"/>
      <c r="D75" s="113"/>
      <c r="E75" s="113"/>
      <c r="F75" s="121"/>
      <c r="G75" s="145"/>
      <c r="H75" s="127"/>
      <c r="I75" s="129"/>
      <c r="J75" s="118"/>
      <c r="K75" s="100"/>
      <c r="L75" s="100"/>
      <c r="M75" s="100"/>
      <c r="N75" s="100"/>
      <c r="O75" s="100"/>
      <c r="P75" s="100"/>
      <c r="Q75" s="100"/>
      <c r="R75" s="100"/>
      <c r="S75" s="100"/>
      <c r="T75" s="100"/>
      <c r="U75" s="100"/>
      <c r="V75" s="100"/>
      <c r="W75" s="100"/>
      <c r="X75" s="100"/>
      <c r="Y75" s="100"/>
    </row>
    <row r="76" spans="1:25" s="117" customFormat="1" x14ac:dyDescent="0.25">
      <c r="A76" s="113"/>
      <c r="B76" s="114"/>
      <c r="C76" s="113"/>
      <c r="D76" s="113"/>
      <c r="E76" s="113"/>
      <c r="F76" s="121"/>
      <c r="G76" s="145"/>
      <c r="H76" s="127"/>
      <c r="I76" s="129"/>
      <c r="J76" s="118"/>
      <c r="K76" s="100"/>
      <c r="L76" s="100"/>
      <c r="M76" s="100"/>
      <c r="N76" s="100"/>
      <c r="O76" s="100"/>
      <c r="P76" s="100"/>
      <c r="Q76" s="100"/>
      <c r="R76" s="100"/>
      <c r="S76" s="100"/>
      <c r="T76" s="100"/>
      <c r="U76" s="100"/>
      <c r="V76" s="100"/>
      <c r="W76" s="100"/>
      <c r="X76" s="100"/>
      <c r="Y76" s="100"/>
    </row>
    <row r="77" spans="1:25" s="117" customFormat="1" x14ac:dyDescent="0.25">
      <c r="A77" s="113"/>
      <c r="B77" s="114"/>
      <c r="C77" s="113"/>
      <c r="D77" s="113"/>
      <c r="E77" s="113"/>
      <c r="F77" s="121"/>
      <c r="G77" s="145"/>
      <c r="H77" s="128"/>
      <c r="I77" s="129"/>
      <c r="J77" s="118"/>
      <c r="K77" s="100"/>
      <c r="L77" s="100"/>
      <c r="M77" s="100"/>
      <c r="N77" s="100"/>
      <c r="O77" s="100"/>
      <c r="P77" s="100"/>
      <c r="Q77" s="100"/>
      <c r="R77" s="100"/>
      <c r="S77" s="100"/>
      <c r="T77" s="100"/>
      <c r="U77" s="100"/>
      <c r="V77" s="100"/>
      <c r="W77" s="100"/>
      <c r="X77" s="100"/>
      <c r="Y77" s="100"/>
    </row>
    <row r="78" spans="1:25" s="117" customFormat="1" x14ac:dyDescent="0.25">
      <c r="A78" s="113"/>
      <c r="B78" s="114"/>
      <c r="C78" s="113"/>
      <c r="D78" s="113"/>
      <c r="E78" s="113"/>
      <c r="F78" s="121"/>
      <c r="G78" s="145"/>
      <c r="H78" s="128"/>
      <c r="I78" s="129"/>
      <c r="J78" s="118"/>
      <c r="K78" s="100"/>
      <c r="L78" s="100"/>
      <c r="M78" s="100"/>
      <c r="N78" s="100"/>
      <c r="O78" s="100"/>
      <c r="P78" s="100"/>
      <c r="Q78" s="100"/>
      <c r="R78" s="100"/>
      <c r="S78" s="100"/>
      <c r="T78" s="100"/>
      <c r="U78" s="100"/>
      <c r="V78" s="100"/>
      <c r="W78" s="100"/>
      <c r="X78" s="100"/>
      <c r="Y78" s="100"/>
    </row>
    <row r="79" spans="1:25" s="117" customFormat="1" x14ac:dyDescent="0.25">
      <c r="A79" s="113"/>
      <c r="B79" s="114"/>
      <c r="C79" s="113"/>
      <c r="D79" s="113"/>
      <c r="E79" s="113"/>
      <c r="F79" s="121"/>
      <c r="G79" s="145"/>
      <c r="H79" s="128"/>
      <c r="I79" s="129"/>
      <c r="J79" s="118"/>
      <c r="K79" s="100"/>
      <c r="L79" s="100"/>
      <c r="M79" s="100"/>
      <c r="N79" s="100"/>
      <c r="O79" s="100"/>
      <c r="P79" s="100"/>
      <c r="Q79" s="100"/>
      <c r="R79" s="100"/>
      <c r="S79" s="100"/>
      <c r="T79" s="100"/>
      <c r="U79" s="100"/>
      <c r="V79" s="100"/>
      <c r="W79" s="100"/>
      <c r="X79" s="100"/>
      <c r="Y79" s="100"/>
    </row>
    <row r="80" spans="1:25" x14ac:dyDescent="0.25">
      <c r="A80" s="113"/>
      <c r="B80" s="114"/>
      <c r="C80" s="113"/>
      <c r="D80" s="113"/>
      <c r="E80" s="113"/>
      <c r="F80" s="121"/>
      <c r="G80" s="145"/>
      <c r="H80" s="128"/>
    </row>
    <row r="81" spans="1:8" x14ac:dyDescent="0.25">
      <c r="A81" s="113"/>
      <c r="B81" s="114"/>
      <c r="C81" s="113"/>
      <c r="D81" s="113"/>
      <c r="E81" s="113"/>
      <c r="F81" s="121"/>
      <c r="G81" s="145"/>
      <c r="H81" s="128"/>
    </row>
    <row r="82" spans="1:8" x14ac:dyDescent="0.25">
      <c r="A82" s="113"/>
      <c r="B82" s="114"/>
      <c r="C82" s="113"/>
      <c r="D82" s="113"/>
      <c r="E82" s="113"/>
      <c r="F82" s="121"/>
      <c r="G82" s="145"/>
      <c r="H82" s="128"/>
    </row>
    <row r="83" spans="1:8" x14ac:dyDescent="0.25">
      <c r="A83" s="113"/>
      <c r="B83" s="114"/>
      <c r="C83" s="113"/>
      <c r="D83" s="113"/>
      <c r="E83" s="113"/>
      <c r="F83" s="121"/>
      <c r="G83" s="145"/>
      <c r="H83" s="128"/>
    </row>
    <row r="84" spans="1:8" x14ac:dyDescent="0.25">
      <c r="A84" s="113"/>
      <c r="B84" s="114"/>
      <c r="C84" s="113"/>
      <c r="D84" s="113"/>
      <c r="E84" s="113"/>
      <c r="F84" s="121"/>
      <c r="G84" s="145"/>
      <c r="H84" s="128"/>
    </row>
    <row r="85" spans="1:8" x14ac:dyDescent="0.25">
      <c r="A85" s="113"/>
      <c r="B85" s="114"/>
      <c r="C85" s="113"/>
      <c r="D85" s="113"/>
      <c r="E85" s="113"/>
      <c r="F85" s="121"/>
      <c r="G85" s="145"/>
      <c r="H85" s="128"/>
    </row>
    <row r="86" spans="1:8" x14ac:dyDescent="0.25">
      <c r="A86" s="113"/>
      <c r="B86" s="114"/>
      <c r="C86" s="113"/>
      <c r="D86" s="113"/>
      <c r="E86" s="113"/>
      <c r="F86" s="121"/>
      <c r="G86" s="145"/>
      <c r="H86" s="128"/>
    </row>
  </sheetData>
  <conditionalFormatting sqref="G1:H1">
    <cfRule type="cellIs" dxfId="65" priority="18" operator="equal">
      <formula>0</formula>
    </cfRule>
  </conditionalFormatting>
  <conditionalFormatting sqref="A78">
    <cfRule type="duplicateValues" dxfId="64" priority="17"/>
  </conditionalFormatting>
  <conditionalFormatting sqref="A76:A77">
    <cfRule type="duplicateValues" dxfId="63" priority="16"/>
  </conditionalFormatting>
  <conditionalFormatting sqref="A74:A75">
    <cfRule type="duplicateValues" dxfId="62" priority="15"/>
  </conditionalFormatting>
  <conditionalFormatting sqref="A11:A12">
    <cfRule type="duplicateValues" dxfId="61" priority="14"/>
  </conditionalFormatting>
  <conditionalFormatting sqref="A2:A7">
    <cfRule type="duplicateValues" dxfId="60" priority="13"/>
  </conditionalFormatting>
  <conditionalFormatting sqref="A38">
    <cfRule type="duplicateValues" dxfId="59" priority="12"/>
  </conditionalFormatting>
  <conditionalFormatting sqref="A39">
    <cfRule type="duplicateValues" dxfId="58" priority="11"/>
  </conditionalFormatting>
  <conditionalFormatting sqref="A32">
    <cfRule type="duplicateValues" dxfId="57" priority="10"/>
  </conditionalFormatting>
  <conditionalFormatting sqref="A41">
    <cfRule type="duplicateValues" dxfId="56" priority="9"/>
  </conditionalFormatting>
  <conditionalFormatting sqref="A40">
    <cfRule type="duplicateValues" dxfId="55" priority="8"/>
  </conditionalFormatting>
  <conditionalFormatting sqref="A42">
    <cfRule type="duplicateValues" dxfId="54" priority="7"/>
  </conditionalFormatting>
  <conditionalFormatting sqref="A43">
    <cfRule type="duplicateValues" dxfId="53" priority="6"/>
  </conditionalFormatting>
  <conditionalFormatting sqref="A37 A27:A29 A23">
    <cfRule type="duplicateValues" dxfId="52" priority="19"/>
  </conditionalFormatting>
  <conditionalFormatting sqref="A14 A16 A18 A20">
    <cfRule type="duplicateValues" dxfId="51" priority="20"/>
  </conditionalFormatting>
  <conditionalFormatting sqref="A30 A24:A26">
    <cfRule type="duplicateValues" dxfId="50" priority="21"/>
  </conditionalFormatting>
  <conditionalFormatting sqref="A31">
    <cfRule type="duplicateValues" dxfId="49" priority="22"/>
  </conditionalFormatting>
  <conditionalFormatting sqref="A33">
    <cfRule type="duplicateValues" dxfId="48" priority="23"/>
  </conditionalFormatting>
  <conditionalFormatting sqref="A34">
    <cfRule type="duplicateValues" dxfId="47" priority="24"/>
  </conditionalFormatting>
  <conditionalFormatting sqref="A9">
    <cfRule type="duplicateValues" dxfId="46" priority="25"/>
  </conditionalFormatting>
  <conditionalFormatting sqref="A8:A10">
    <cfRule type="duplicateValues" dxfId="45" priority="26"/>
  </conditionalFormatting>
  <conditionalFormatting sqref="A13 A15 A17 A19 A21:A22">
    <cfRule type="duplicateValues" dxfId="44" priority="27"/>
  </conditionalFormatting>
  <conditionalFormatting sqref="A52">
    <cfRule type="duplicateValues" dxfId="43" priority="5"/>
  </conditionalFormatting>
  <conditionalFormatting sqref="A53">
    <cfRule type="duplicateValues" dxfId="42" priority="4"/>
  </conditionalFormatting>
  <conditionalFormatting sqref="A47 A49">
    <cfRule type="duplicateValues" dxfId="41" priority="3"/>
  </conditionalFormatting>
  <conditionalFormatting sqref="A56">
    <cfRule type="duplicateValues" dxfId="40" priority="2"/>
  </conditionalFormatting>
  <conditionalFormatting sqref="A44:A45">
    <cfRule type="duplicateValues" dxfId="39" priority="28"/>
  </conditionalFormatting>
  <conditionalFormatting sqref="A60">
    <cfRule type="duplicateValues" dxfId="38" priority="1"/>
  </conditionalFormatting>
  <conditionalFormatting sqref="A61">
    <cfRule type="duplicateValues" dxfId="37" priority="29"/>
  </conditionalFormatting>
  <conditionalFormatting sqref="A54:A55">
    <cfRule type="duplicateValues" dxfId="36" priority="30"/>
  </conditionalFormatting>
  <conditionalFormatting sqref="A35:A36">
    <cfRule type="duplicateValues" dxfId="35" priority="31"/>
  </conditionalFormatting>
  <conditionalFormatting sqref="A46 A48 A50:A51">
    <cfRule type="duplicateValues" dxfId="34" priority="32"/>
  </conditionalFormatting>
  <conditionalFormatting sqref="A62:A73 A57:A59">
    <cfRule type="duplicateValues" dxfId="33" priority="33"/>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44"/>
  <sheetViews>
    <sheetView zoomScale="70" zoomScaleNormal="70" workbookViewId="0">
      <selection activeCell="I31" sqref="I31"/>
    </sheetView>
  </sheetViews>
  <sheetFormatPr baseColWidth="10" defaultRowHeight="15" x14ac:dyDescent="0.25"/>
  <cols>
    <col min="1" max="1" width="6.5703125" style="159" customWidth="1"/>
    <col min="2" max="2" width="25.28515625" style="159" customWidth="1"/>
    <col min="3" max="3" width="14.42578125" style="159" customWidth="1"/>
    <col min="4" max="4" width="15.42578125" style="159" customWidth="1"/>
    <col min="5" max="5" width="13.7109375" style="159" customWidth="1"/>
    <col min="6" max="6" width="6.7109375" style="159" customWidth="1"/>
    <col min="7" max="7" width="48" style="159" customWidth="1"/>
    <col min="8" max="8" width="15.5703125" style="159" customWidth="1"/>
    <col min="9" max="9" width="15.28515625" style="159" customWidth="1"/>
    <col min="10" max="10" width="16" style="159" bestFit="1" customWidth="1"/>
    <col min="11" max="11" width="5.7109375" style="159" bestFit="1" customWidth="1"/>
    <col min="12" max="12" width="16.140625" style="159" customWidth="1"/>
    <col min="13" max="13" width="6.5703125" style="159" customWidth="1"/>
    <col min="14" max="14" width="4.42578125" style="159" customWidth="1"/>
    <col min="15" max="16" width="11.42578125" style="159"/>
    <col min="17" max="17" width="77.42578125" style="159" customWidth="1"/>
    <col min="18" max="18" width="4.42578125" style="159" customWidth="1"/>
    <col min="19" max="16384" width="11.42578125" style="159"/>
  </cols>
  <sheetData>
    <row r="1" spans="2:18" x14ac:dyDescent="0.25">
      <c r="B1" s="252" t="s">
        <v>218</v>
      </c>
      <c r="C1" s="252"/>
      <c r="D1" s="252"/>
      <c r="E1" s="252"/>
      <c r="F1" s="252"/>
      <c r="G1" s="252"/>
      <c r="H1" s="252"/>
      <c r="I1" s="252"/>
      <c r="J1" s="252"/>
      <c r="K1" s="252"/>
      <c r="L1" s="252"/>
      <c r="M1" s="252"/>
      <c r="N1" s="252"/>
      <c r="O1" s="252"/>
      <c r="P1" s="252"/>
      <c r="Q1" s="252"/>
      <c r="R1" s="252"/>
    </row>
    <row r="2" spans="2:18" x14ac:dyDescent="0.25">
      <c r="B2" s="252"/>
      <c r="C2" s="252"/>
      <c r="D2" s="252"/>
      <c r="E2" s="252"/>
      <c r="F2" s="252"/>
      <c r="G2" s="252"/>
      <c r="H2" s="252"/>
      <c r="I2" s="252"/>
      <c r="J2" s="252"/>
      <c r="K2" s="252"/>
      <c r="L2" s="252"/>
      <c r="M2" s="252"/>
      <c r="N2" s="252"/>
      <c r="O2" s="252"/>
      <c r="P2" s="252"/>
      <c r="Q2" s="252"/>
      <c r="R2" s="252"/>
    </row>
    <row r="3" spans="2:18" ht="15.75" thickBot="1" x14ac:dyDescent="0.3"/>
    <row r="4" spans="2:18" ht="15" customHeight="1" x14ac:dyDescent="0.25">
      <c r="B4" s="253" t="s">
        <v>219</v>
      </c>
      <c r="C4" s="254"/>
      <c r="D4" s="254"/>
      <c r="E4" s="255"/>
      <c r="G4" s="259" t="s">
        <v>220</v>
      </c>
      <c r="H4" s="259"/>
      <c r="I4" s="259"/>
      <c r="J4" s="259"/>
      <c r="K4" s="259"/>
      <c r="L4" s="259"/>
      <c r="N4" s="249" t="s">
        <v>221</v>
      </c>
      <c r="O4" s="249"/>
      <c r="P4" s="249"/>
      <c r="Q4" s="249"/>
      <c r="R4" s="249"/>
    </row>
    <row r="5" spans="2:18" ht="15" customHeight="1" x14ac:dyDescent="0.25">
      <c r="B5" s="256"/>
      <c r="C5" s="257"/>
      <c r="D5" s="257"/>
      <c r="E5" s="258"/>
      <c r="G5" s="259"/>
      <c r="H5" s="259"/>
      <c r="I5" s="259"/>
      <c r="J5" s="259"/>
      <c r="K5" s="259"/>
      <c r="L5" s="259"/>
      <c r="N5" s="249"/>
      <c r="O5" s="249"/>
      <c r="P5" s="249"/>
      <c r="Q5" s="249"/>
      <c r="R5" s="249"/>
    </row>
    <row r="6" spans="2:18" ht="15.75" customHeight="1" x14ac:dyDescent="0.25">
      <c r="B6" s="256"/>
      <c r="C6" s="257"/>
      <c r="D6" s="257"/>
      <c r="E6" s="258"/>
      <c r="G6" s="259"/>
      <c r="H6" s="259"/>
      <c r="I6" s="259"/>
      <c r="J6" s="259"/>
      <c r="K6" s="259"/>
      <c r="L6" s="259"/>
      <c r="N6" s="249"/>
      <c r="O6" s="249"/>
      <c r="P6" s="249"/>
      <c r="Q6" s="249"/>
      <c r="R6" s="249"/>
    </row>
    <row r="7" spans="2:18" x14ac:dyDescent="0.25">
      <c r="B7" s="160" t="s">
        <v>222</v>
      </c>
      <c r="C7" s="161" t="s">
        <v>223</v>
      </c>
      <c r="D7" s="161"/>
      <c r="E7" s="162" t="s">
        <v>224</v>
      </c>
      <c r="G7" s="163" t="s">
        <v>222</v>
      </c>
      <c r="H7" s="164" t="s">
        <v>223</v>
      </c>
      <c r="I7" s="164"/>
      <c r="J7" s="165" t="s">
        <v>224</v>
      </c>
      <c r="K7" s="166"/>
      <c r="L7" s="167"/>
      <c r="N7" s="168"/>
      <c r="O7" s="166"/>
      <c r="P7" s="166"/>
      <c r="Q7" s="166"/>
      <c r="R7" s="167"/>
    </row>
    <row r="8" spans="2:18" ht="15.75" thickBot="1" x14ac:dyDescent="0.3">
      <c r="B8" s="169">
        <v>12</v>
      </c>
      <c r="C8" s="170">
        <v>60</v>
      </c>
      <c r="D8" s="170" t="s">
        <v>225</v>
      </c>
      <c r="E8" s="171">
        <f>B8*C8</f>
        <v>720</v>
      </c>
      <c r="G8" s="169">
        <v>11.5</v>
      </c>
      <c r="H8" s="170">
        <v>60</v>
      </c>
      <c r="I8" s="170" t="s">
        <v>225</v>
      </c>
      <c r="J8" s="172">
        <f>G8*H8</f>
        <v>690</v>
      </c>
      <c r="K8" s="166"/>
      <c r="L8" s="167"/>
      <c r="N8" s="168"/>
      <c r="O8" s="166"/>
      <c r="P8" s="166"/>
      <c r="Q8" s="166"/>
      <c r="R8" s="167"/>
    </row>
    <row r="9" spans="2:18" ht="15.75" x14ac:dyDescent="0.25">
      <c r="B9" s="168"/>
      <c r="C9" s="166"/>
      <c r="D9" s="166"/>
      <c r="E9" s="173"/>
      <c r="G9" s="168"/>
      <c r="H9" s="166"/>
      <c r="I9" s="166"/>
      <c r="J9" s="174"/>
      <c r="K9" s="166"/>
      <c r="L9" s="167"/>
      <c r="N9" s="168"/>
      <c r="O9" s="250" t="s">
        <v>226</v>
      </c>
      <c r="P9" s="250"/>
      <c r="Q9" s="250"/>
      <c r="R9" s="167"/>
    </row>
    <row r="10" spans="2:18" ht="15.75" x14ac:dyDescent="0.25">
      <c r="B10" s="175" t="s">
        <v>227</v>
      </c>
      <c r="C10" s="176">
        <v>13</v>
      </c>
      <c r="D10" s="177" t="s">
        <v>109</v>
      </c>
      <c r="E10" s="173"/>
      <c r="G10" s="168"/>
      <c r="H10" s="166"/>
      <c r="I10" s="166"/>
      <c r="J10" s="174"/>
      <c r="K10" s="166"/>
      <c r="L10" s="167"/>
      <c r="N10" s="168"/>
      <c r="O10" s="178">
        <v>20</v>
      </c>
      <c r="P10" s="178" t="s">
        <v>102</v>
      </c>
      <c r="Q10" s="179" t="s">
        <v>228</v>
      </c>
      <c r="R10" s="167"/>
    </row>
    <row r="11" spans="2:18" ht="15.75" x14ac:dyDescent="0.25">
      <c r="B11" s="180"/>
      <c r="C11" s="181"/>
      <c r="D11" s="182"/>
      <c r="E11" s="173"/>
      <c r="G11" s="183" t="s">
        <v>229</v>
      </c>
      <c r="H11" s="184">
        <v>29.65</v>
      </c>
      <c r="I11" s="177" t="s">
        <v>107</v>
      </c>
      <c r="J11" s="185"/>
      <c r="K11" s="166"/>
      <c r="L11" s="167"/>
      <c r="N11" s="168"/>
      <c r="O11" s="178">
        <v>20</v>
      </c>
      <c r="P11" s="178" t="s">
        <v>102</v>
      </c>
      <c r="Q11" s="179" t="s">
        <v>230</v>
      </c>
      <c r="R11" s="167"/>
    </row>
    <row r="12" spans="2:18" ht="16.5" thickBot="1" x14ac:dyDescent="0.3">
      <c r="B12" s="180"/>
      <c r="C12" s="181"/>
      <c r="D12" s="182"/>
      <c r="E12" s="173"/>
      <c r="G12" s="186"/>
      <c r="H12" s="187"/>
      <c r="I12" s="188"/>
      <c r="J12" s="174"/>
      <c r="K12" s="166"/>
      <c r="L12" s="167"/>
      <c r="N12" s="168"/>
      <c r="O12" s="178">
        <v>20</v>
      </c>
      <c r="P12" s="178" t="s">
        <v>102</v>
      </c>
      <c r="Q12" s="179" t="s">
        <v>231</v>
      </c>
      <c r="R12" s="167"/>
    </row>
    <row r="13" spans="2:18" ht="16.5" thickBot="1" x14ac:dyDescent="0.3">
      <c r="B13" s="189" t="s">
        <v>232</v>
      </c>
      <c r="C13" s="190">
        <f>+E8*C10*0.7</f>
        <v>6552</v>
      </c>
      <c r="D13" s="191" t="s">
        <v>107</v>
      </c>
      <c r="E13" s="192" t="s">
        <v>233</v>
      </c>
      <c r="G13" s="193" t="s">
        <v>234</v>
      </c>
      <c r="H13" s="184">
        <v>3.83</v>
      </c>
      <c r="I13" s="177" t="s">
        <v>107</v>
      </c>
      <c r="J13" s="174"/>
      <c r="K13" s="166"/>
      <c r="L13" s="167"/>
      <c r="N13" s="168"/>
      <c r="O13" s="178">
        <v>5</v>
      </c>
      <c r="P13" s="178" t="s">
        <v>102</v>
      </c>
      <c r="Q13" s="179" t="s">
        <v>235</v>
      </c>
      <c r="R13" s="167"/>
    </row>
    <row r="14" spans="2:18" x14ac:dyDescent="0.25">
      <c r="B14" s="180"/>
      <c r="C14" s="181"/>
      <c r="D14" s="182"/>
      <c r="E14" s="173"/>
      <c r="G14" s="180"/>
      <c r="H14" s="181"/>
      <c r="I14" s="166"/>
      <c r="J14" s="174"/>
      <c r="K14" s="166"/>
      <c r="L14" s="167"/>
      <c r="N14" s="168"/>
      <c r="O14" s="166"/>
      <c r="P14" s="166"/>
      <c r="Q14" s="166"/>
      <c r="R14" s="167"/>
    </row>
    <row r="15" spans="2:18" x14ac:dyDescent="0.25">
      <c r="B15" s="180"/>
      <c r="C15" s="181"/>
      <c r="D15" s="182"/>
      <c r="E15" s="173"/>
      <c r="G15" s="193" t="s">
        <v>227</v>
      </c>
      <c r="H15" s="194">
        <v>11</v>
      </c>
      <c r="I15" s="177" t="s">
        <v>109</v>
      </c>
      <c r="J15" s="174"/>
      <c r="K15" s="166"/>
      <c r="L15" s="167"/>
      <c r="N15" s="168"/>
      <c r="O15" s="166"/>
      <c r="P15" s="166"/>
      <c r="Q15" s="166"/>
      <c r="R15" s="167"/>
    </row>
    <row r="16" spans="2:18" ht="15.75" thickBot="1" x14ac:dyDescent="0.3">
      <c r="B16" s="180"/>
      <c r="C16" s="181"/>
      <c r="D16" s="182"/>
      <c r="E16" s="173"/>
      <c r="G16" s="180"/>
      <c r="H16" s="181"/>
      <c r="I16" s="166"/>
      <c r="J16" s="174"/>
      <c r="K16" s="166"/>
      <c r="L16" s="167"/>
      <c r="N16" s="168"/>
      <c r="O16" s="166"/>
      <c r="P16" s="166"/>
      <c r="Q16" s="166"/>
      <c r="R16" s="167"/>
    </row>
    <row r="17" spans="2:18" ht="16.5" thickBot="1" x14ac:dyDescent="0.3">
      <c r="B17" s="180"/>
      <c r="C17" s="181"/>
      <c r="D17" s="182"/>
      <c r="E17" s="173"/>
      <c r="G17" s="195" t="s">
        <v>236</v>
      </c>
      <c r="H17" s="196">
        <v>42.17</v>
      </c>
      <c r="I17" s="197" t="s">
        <v>97</v>
      </c>
      <c r="J17" s="166"/>
      <c r="K17" s="166"/>
      <c r="L17" s="167"/>
      <c r="N17" s="168"/>
      <c r="O17" s="178">
        <f>+O10+O11+O12+O13</f>
        <v>65</v>
      </c>
      <c r="P17" s="178" t="s">
        <v>102</v>
      </c>
      <c r="Q17" s="198" t="s">
        <v>237</v>
      </c>
      <c r="R17" s="167"/>
    </row>
    <row r="18" spans="2:18" ht="15.75" thickBot="1" x14ac:dyDescent="0.3">
      <c r="B18" s="189" t="s">
        <v>238</v>
      </c>
      <c r="C18" s="199">
        <f>+C13/H20</f>
        <v>36.4</v>
      </c>
      <c r="D18" s="197" t="s">
        <v>97</v>
      </c>
      <c r="E18" s="167"/>
      <c r="G18" s="168"/>
      <c r="H18" s="200">
        <f>+H17/60</f>
        <v>0.70283333333333331</v>
      </c>
      <c r="I18" s="197" t="s">
        <v>93</v>
      </c>
      <c r="J18" s="166"/>
      <c r="K18" s="166"/>
      <c r="L18" s="167"/>
      <c r="N18" s="168"/>
      <c r="O18" s="166"/>
      <c r="P18" s="166"/>
      <c r="Q18" s="166"/>
      <c r="R18" s="167"/>
    </row>
    <row r="19" spans="2:18" ht="15.75" thickBot="1" x14ac:dyDescent="0.3">
      <c r="B19" s="168"/>
      <c r="C19" s="201">
        <f>+C18/60</f>
        <v>0.60666666666666669</v>
      </c>
      <c r="D19" s="197" t="s">
        <v>93</v>
      </c>
      <c r="E19" s="167"/>
      <c r="G19" s="168"/>
      <c r="H19" s="166"/>
      <c r="I19" s="166"/>
      <c r="J19" s="166"/>
      <c r="K19" s="166"/>
      <c r="L19" s="167"/>
      <c r="N19" s="168"/>
      <c r="O19" s="260" t="s">
        <v>239</v>
      </c>
      <c r="P19" s="261"/>
      <c r="Q19" s="262"/>
      <c r="R19" s="167"/>
    </row>
    <row r="20" spans="2:18" ht="15.75" thickBot="1" x14ac:dyDescent="0.3">
      <c r="B20" s="168"/>
      <c r="C20" s="166"/>
      <c r="D20" s="166"/>
      <c r="E20" s="167"/>
      <c r="G20" s="195" t="s">
        <v>240</v>
      </c>
      <c r="H20" s="202">
        <v>180</v>
      </c>
      <c r="I20" s="177" t="s">
        <v>241</v>
      </c>
      <c r="J20" s="166"/>
      <c r="K20" s="166"/>
      <c r="L20" s="167"/>
      <c r="N20" s="168"/>
      <c r="O20" s="263"/>
      <c r="P20" s="264"/>
      <c r="Q20" s="265"/>
      <c r="R20" s="167"/>
    </row>
    <row r="21" spans="2:18" x14ac:dyDescent="0.25">
      <c r="B21" s="168"/>
      <c r="C21" s="166"/>
      <c r="D21" s="166"/>
      <c r="E21" s="167"/>
      <c r="G21" s="168"/>
      <c r="H21" s="166"/>
      <c r="I21" s="166"/>
      <c r="J21" s="166"/>
      <c r="K21" s="166"/>
      <c r="L21" s="167"/>
      <c r="N21" s="168"/>
      <c r="O21" s="266"/>
      <c r="P21" s="267"/>
      <c r="Q21" s="268"/>
      <c r="R21" s="167"/>
    </row>
    <row r="22" spans="2:18" ht="15.75" thickBot="1" x14ac:dyDescent="0.3">
      <c r="B22" s="203"/>
      <c r="C22" s="204"/>
      <c r="D22" s="204"/>
      <c r="E22" s="205"/>
      <c r="G22" s="206" t="s">
        <v>242</v>
      </c>
      <c r="H22" s="207"/>
      <c r="I22" s="207"/>
      <c r="J22" s="207"/>
      <c r="K22" s="207"/>
      <c r="L22" s="208"/>
      <c r="N22" s="203"/>
      <c r="O22" s="204"/>
      <c r="P22" s="204"/>
      <c r="Q22" s="204"/>
      <c r="R22" s="205"/>
    </row>
    <row r="23" spans="2:18" x14ac:dyDescent="0.25">
      <c r="G23" s="206"/>
      <c r="H23" s="209"/>
      <c r="I23" s="207"/>
      <c r="J23" s="207"/>
      <c r="K23" s="207"/>
      <c r="L23" s="208"/>
    </row>
    <row r="24" spans="2:18" ht="15.75" thickBot="1" x14ac:dyDescent="0.3">
      <c r="G24" s="206"/>
      <c r="H24" s="209"/>
      <c r="I24" s="207"/>
      <c r="J24" s="207"/>
      <c r="K24" s="166"/>
      <c r="L24" s="167"/>
    </row>
    <row r="25" spans="2:18" ht="15.75" thickBot="1" x14ac:dyDescent="0.3">
      <c r="G25" s="210"/>
      <c r="H25" s="211" t="str">
        <f>J7</f>
        <v>MIN POR DIA</v>
      </c>
      <c r="I25" s="211" t="s">
        <v>243</v>
      </c>
      <c r="J25" s="211" t="s">
        <v>244</v>
      </c>
      <c r="K25" s="211"/>
      <c r="L25" s="211" t="s">
        <v>241</v>
      </c>
    </row>
    <row r="26" spans="2:18" ht="15.75" thickBot="1" x14ac:dyDescent="0.3">
      <c r="G26" s="183" t="s">
        <v>245</v>
      </c>
      <c r="H26" s="212">
        <f>J8</f>
        <v>690</v>
      </c>
      <c r="I26" s="212">
        <f>H11</f>
        <v>29.65</v>
      </c>
      <c r="J26" s="212">
        <f>H26-I26</f>
        <v>660.35</v>
      </c>
      <c r="K26" s="212"/>
      <c r="L26" s="213">
        <f>J26/H13</f>
        <v>172.41514360313317</v>
      </c>
      <c r="N26" s="249" t="s">
        <v>246</v>
      </c>
      <c r="O26" s="249"/>
      <c r="P26" s="249"/>
      <c r="Q26" s="249"/>
      <c r="R26" s="249"/>
    </row>
    <row r="27" spans="2:18" ht="15.75" thickBot="1" x14ac:dyDescent="0.3">
      <c r="G27" s="168"/>
      <c r="H27" s="166"/>
      <c r="I27" s="166"/>
      <c r="J27" s="166"/>
      <c r="K27" s="166"/>
      <c r="L27" s="167"/>
      <c r="N27" s="249"/>
      <c r="O27" s="249"/>
      <c r="P27" s="249"/>
      <c r="Q27" s="249"/>
      <c r="R27" s="249"/>
    </row>
    <row r="28" spans="2:18" ht="15.75" thickBot="1" x14ac:dyDescent="0.3">
      <c r="G28" s="183" t="s">
        <v>247</v>
      </c>
      <c r="H28" s="212">
        <v>690</v>
      </c>
      <c r="I28" s="212"/>
      <c r="J28" s="212"/>
      <c r="K28" s="212"/>
      <c r="L28" s="213">
        <f>H20</f>
        <v>180</v>
      </c>
      <c r="N28" s="249"/>
      <c r="O28" s="249"/>
      <c r="P28" s="249"/>
      <c r="Q28" s="249"/>
      <c r="R28" s="249"/>
    </row>
    <row r="29" spans="2:18" x14ac:dyDescent="0.25">
      <c r="G29" s="168"/>
      <c r="H29" s="166"/>
      <c r="I29" s="166"/>
      <c r="J29" s="166"/>
      <c r="K29" s="166"/>
      <c r="L29" s="167"/>
      <c r="N29" s="168"/>
      <c r="R29" s="167"/>
    </row>
    <row r="30" spans="2:18" ht="21.75" thickBot="1" x14ac:dyDescent="0.4">
      <c r="G30" s="168"/>
      <c r="H30" s="214" t="s">
        <v>248</v>
      </c>
      <c r="I30" s="214" t="s">
        <v>249</v>
      </c>
      <c r="J30" s="166"/>
      <c r="K30" s="166"/>
      <c r="L30" s="167"/>
      <c r="N30" s="168"/>
      <c r="R30" s="167"/>
    </row>
    <row r="31" spans="2:18" ht="47.25" thickBot="1" x14ac:dyDescent="0.75">
      <c r="G31" s="215" t="s">
        <v>250</v>
      </c>
      <c r="H31" s="216">
        <v>172</v>
      </c>
      <c r="I31" s="217">
        <f>L28</f>
        <v>180</v>
      </c>
      <c r="J31" s="218">
        <f>H31+I31</f>
        <v>352</v>
      </c>
      <c r="K31" s="219" t="s">
        <v>102</v>
      </c>
      <c r="L31" s="167"/>
      <c r="N31" s="168"/>
      <c r="O31" s="250" t="s">
        <v>251</v>
      </c>
      <c r="P31" s="250"/>
      <c r="Q31" s="250"/>
      <c r="R31" s="167"/>
    </row>
    <row r="32" spans="2:18" ht="16.5" thickBot="1" x14ac:dyDescent="0.3">
      <c r="G32" s="203"/>
      <c r="H32" s="204"/>
      <c r="I32" s="204"/>
      <c r="J32" s="204"/>
      <c r="K32" s="204"/>
      <c r="L32" s="205"/>
      <c r="N32" s="168"/>
      <c r="O32" s="178">
        <v>3</v>
      </c>
      <c r="P32" s="178" t="s">
        <v>102</v>
      </c>
      <c r="Q32" s="198" t="s">
        <v>252</v>
      </c>
      <c r="R32" s="167"/>
    </row>
    <row r="33" spans="7:18" ht="15.75" x14ac:dyDescent="0.25">
      <c r="N33" s="168"/>
      <c r="O33" s="178"/>
      <c r="P33" s="178" t="s">
        <v>102</v>
      </c>
      <c r="Q33" s="178"/>
      <c r="R33" s="167"/>
    </row>
    <row r="34" spans="7:18" x14ac:dyDescent="0.25">
      <c r="N34" s="168"/>
      <c r="R34" s="167"/>
    </row>
    <row r="35" spans="7:18" x14ac:dyDescent="0.25">
      <c r="G35" s="251" t="s">
        <v>253</v>
      </c>
      <c r="H35" s="251"/>
      <c r="I35" s="251"/>
      <c r="J35" s="251"/>
      <c r="K35" s="251"/>
      <c r="L35" s="251"/>
      <c r="N35" s="168"/>
      <c r="R35" s="167"/>
    </row>
    <row r="36" spans="7:18" ht="15.75" x14ac:dyDescent="0.25">
      <c r="G36" s="251"/>
      <c r="H36" s="251"/>
      <c r="I36" s="251"/>
      <c r="J36" s="251"/>
      <c r="K36" s="251"/>
      <c r="L36" s="251"/>
      <c r="N36" s="168"/>
      <c r="O36" s="178">
        <f>+O32+O33</f>
        <v>3</v>
      </c>
      <c r="P36" s="178" t="s">
        <v>102</v>
      </c>
      <c r="Q36" s="198" t="s">
        <v>237</v>
      </c>
      <c r="R36" s="167"/>
    </row>
    <row r="37" spans="7:18" x14ac:dyDescent="0.25">
      <c r="G37" s="251"/>
      <c r="H37" s="251"/>
      <c r="I37" s="251"/>
      <c r="J37" s="251"/>
      <c r="K37" s="251"/>
      <c r="L37" s="251"/>
      <c r="N37" s="168"/>
      <c r="R37" s="167"/>
    </row>
    <row r="38" spans="7:18" x14ac:dyDescent="0.25">
      <c r="G38" s="251"/>
      <c r="H38" s="251"/>
      <c r="I38" s="251"/>
      <c r="J38" s="251"/>
      <c r="K38" s="251"/>
      <c r="L38" s="251"/>
      <c r="N38" s="168"/>
      <c r="R38" s="167"/>
    </row>
    <row r="39" spans="7:18" x14ac:dyDescent="0.25">
      <c r="N39" s="168"/>
      <c r="R39" s="167"/>
    </row>
    <row r="40" spans="7:18" x14ac:dyDescent="0.25">
      <c r="N40" s="168"/>
      <c r="R40" s="167"/>
    </row>
    <row r="41" spans="7:18" x14ac:dyDescent="0.25">
      <c r="N41" s="168"/>
      <c r="R41" s="167"/>
    </row>
    <row r="42" spans="7:18" x14ac:dyDescent="0.25">
      <c r="N42" s="168"/>
      <c r="R42" s="167"/>
    </row>
    <row r="43" spans="7:18" x14ac:dyDescent="0.25">
      <c r="N43" s="168"/>
      <c r="R43" s="167"/>
    </row>
    <row r="44" spans="7:18" ht="15.75" thickBot="1" x14ac:dyDescent="0.3">
      <c r="N44" s="203"/>
      <c r="O44" s="204"/>
      <c r="P44" s="204"/>
      <c r="Q44" s="204"/>
      <c r="R44" s="205"/>
    </row>
  </sheetData>
  <mergeCells count="9">
    <mergeCell ref="N26:R28"/>
    <mergeCell ref="O31:Q31"/>
    <mergeCell ref="G35:L38"/>
    <mergeCell ref="B1:R2"/>
    <mergeCell ref="B4:E6"/>
    <mergeCell ref="G4:L6"/>
    <mergeCell ref="N4:R6"/>
    <mergeCell ref="O9:Q9"/>
    <mergeCell ref="O19:Q2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4"/>
  <sheetViews>
    <sheetView topLeftCell="A13" zoomScale="70" zoomScaleNormal="70" workbookViewId="0">
      <selection activeCell="L16" sqref="L16"/>
    </sheetView>
  </sheetViews>
  <sheetFormatPr baseColWidth="10" defaultColWidth="10.85546875" defaultRowHeight="15" x14ac:dyDescent="0.25"/>
  <cols>
    <col min="1" max="1" width="5.140625" style="100" customWidth="1"/>
    <col min="2" max="2" width="10.140625" style="130" bestFit="1" customWidth="1"/>
    <col min="3" max="3" width="19.28515625" style="130" bestFit="1" customWidth="1"/>
    <col min="4" max="4" width="15.42578125" style="130" customWidth="1"/>
    <col min="5" max="5" width="78.28515625" style="130" bestFit="1" customWidth="1"/>
    <col min="6" max="6" width="14.7109375" style="130" bestFit="1" customWidth="1"/>
    <col min="7" max="7" width="17.140625" style="131" bestFit="1" customWidth="1"/>
    <col min="8" max="8" width="14.85546875" style="148" customWidth="1"/>
    <col min="9" max="9" width="15.42578125" style="132" customWidth="1"/>
    <col min="10" max="10" width="14.85546875" style="100" bestFit="1" customWidth="1"/>
    <col min="11" max="11" width="11.42578125" style="100" customWidth="1"/>
    <col min="12" max="12" width="13.140625" style="100" customWidth="1"/>
    <col min="13" max="13" width="18.7109375" style="104" bestFit="1" customWidth="1"/>
    <col min="14" max="14" width="15.140625" style="104" bestFit="1" customWidth="1"/>
    <col min="15" max="15" width="13.85546875" style="104" bestFit="1" customWidth="1"/>
    <col min="16" max="16" width="11.42578125" style="104" customWidth="1"/>
    <col min="17" max="17" width="10.85546875" style="104"/>
    <col min="18" max="18" width="16.28515625" style="100" bestFit="1" customWidth="1"/>
    <col min="19" max="19" width="12.85546875" style="100" bestFit="1" customWidth="1"/>
    <col min="20" max="26" width="10.85546875" style="100"/>
    <col min="27" max="16384" width="10.85546875" style="104"/>
  </cols>
  <sheetData>
    <row r="1" spans="1:26" ht="15" customHeight="1" x14ac:dyDescent="0.25">
      <c r="B1" s="245" t="s">
        <v>205</v>
      </c>
      <c r="C1" s="246"/>
      <c r="D1" s="246"/>
      <c r="E1" s="246"/>
      <c r="F1" s="246"/>
      <c r="G1" s="246"/>
      <c r="H1" s="246"/>
      <c r="I1" s="246"/>
      <c r="J1" s="101" t="s">
        <v>113</v>
      </c>
      <c r="K1" s="102">
        <v>160</v>
      </c>
      <c r="L1" s="103">
        <f>+K1/60</f>
        <v>2.6666666666666665</v>
      </c>
      <c r="M1" s="100" t="s">
        <v>107</v>
      </c>
      <c r="N1" s="100"/>
      <c r="O1" s="100"/>
      <c r="P1" s="100"/>
      <c r="Q1" s="100"/>
    </row>
    <row r="2" spans="1:26" s="100" customFormat="1" ht="15" customHeight="1" x14ac:dyDescent="0.25">
      <c r="B2" s="245"/>
      <c r="C2" s="246"/>
      <c r="D2" s="246"/>
      <c r="E2" s="246"/>
      <c r="F2" s="246"/>
      <c r="G2" s="246"/>
      <c r="H2" s="246"/>
      <c r="I2" s="246"/>
      <c r="J2" s="101" t="s">
        <v>114</v>
      </c>
      <c r="K2" s="102">
        <f>60/K1</f>
        <v>0.375</v>
      </c>
    </row>
    <row r="3" spans="1:26" s="100" customFormat="1" ht="15" customHeight="1" x14ac:dyDescent="0.25">
      <c r="B3" s="247"/>
      <c r="C3" s="248"/>
      <c r="D3" s="248"/>
      <c r="E3" s="248"/>
      <c r="F3" s="248"/>
      <c r="G3" s="248"/>
      <c r="H3" s="248"/>
      <c r="I3" s="248"/>
      <c r="J3" s="101" t="s">
        <v>115</v>
      </c>
      <c r="K3" s="102">
        <f>60*K2</f>
        <v>22.5</v>
      </c>
    </row>
    <row r="4" spans="1:26" ht="30" x14ac:dyDescent="0.25">
      <c r="B4" s="105" t="s">
        <v>94</v>
      </c>
      <c r="C4" s="106" t="s">
        <v>98</v>
      </c>
      <c r="D4" s="107" t="s">
        <v>116</v>
      </c>
      <c r="E4" s="107" t="s">
        <v>95</v>
      </c>
      <c r="F4" s="107" t="s">
        <v>96</v>
      </c>
      <c r="G4" s="108" t="s">
        <v>92</v>
      </c>
      <c r="H4" s="144" t="s">
        <v>117</v>
      </c>
      <c r="I4" s="109" t="s">
        <v>118</v>
      </c>
      <c r="J4" s="110" t="s">
        <v>119</v>
      </c>
      <c r="K4" s="111">
        <f>+K3*11.5</f>
        <v>258.75</v>
      </c>
      <c r="L4" s="112" t="s">
        <v>102</v>
      </c>
      <c r="M4" s="100"/>
      <c r="N4" s="100"/>
      <c r="O4" s="100"/>
      <c r="P4" s="100"/>
      <c r="Q4" s="100"/>
    </row>
    <row r="5" spans="1:26" ht="15.75" x14ac:dyDescent="0.25">
      <c r="B5" s="73">
        <v>1</v>
      </c>
      <c r="C5" s="74" t="s">
        <v>111</v>
      </c>
      <c r="D5" s="74" t="s">
        <v>101</v>
      </c>
      <c r="E5" s="73" t="s">
        <v>125</v>
      </c>
      <c r="F5" s="73" t="s">
        <v>101</v>
      </c>
      <c r="G5" s="75" t="s">
        <v>200</v>
      </c>
      <c r="H5" s="145">
        <v>42</v>
      </c>
      <c r="I5" s="127">
        <v>131.19999999999999</v>
      </c>
      <c r="J5" s="110"/>
      <c r="K5" s="111"/>
      <c r="L5" s="112"/>
      <c r="M5" s="100"/>
      <c r="N5" s="100"/>
      <c r="O5" s="100"/>
      <c r="P5" s="100"/>
      <c r="Q5" s="100"/>
    </row>
    <row r="6" spans="1:26" s="117" customFormat="1" x14ac:dyDescent="0.25">
      <c r="A6" s="100"/>
      <c r="B6" s="73">
        <v>2</v>
      </c>
      <c r="C6" s="74" t="s">
        <v>111</v>
      </c>
      <c r="D6" s="74" t="s">
        <v>101</v>
      </c>
      <c r="E6" s="73" t="s">
        <v>192</v>
      </c>
      <c r="F6" s="73" t="s">
        <v>101</v>
      </c>
      <c r="G6" s="75" t="s">
        <v>200</v>
      </c>
      <c r="H6" s="145">
        <v>38.200000000000003</v>
      </c>
      <c r="I6" s="127"/>
      <c r="J6" s="115"/>
      <c r="K6" s="116"/>
      <c r="L6" s="100"/>
      <c r="M6" s="100"/>
      <c r="N6" s="100"/>
      <c r="O6" s="100"/>
      <c r="P6" s="100"/>
      <c r="Q6" s="100"/>
      <c r="R6" s="100"/>
      <c r="S6" s="100"/>
      <c r="T6" s="100"/>
      <c r="U6" s="100"/>
      <c r="V6" s="100"/>
      <c r="W6" s="100"/>
      <c r="X6" s="100"/>
      <c r="Y6" s="100"/>
      <c r="Z6" s="100"/>
    </row>
    <row r="7" spans="1:26" s="117" customFormat="1" x14ac:dyDescent="0.25">
      <c r="A7" s="100"/>
      <c r="B7" s="73">
        <v>3</v>
      </c>
      <c r="C7" s="74" t="s">
        <v>111</v>
      </c>
      <c r="D7" s="74" t="s">
        <v>101</v>
      </c>
      <c r="E7" s="138" t="s">
        <v>78</v>
      </c>
      <c r="F7" s="73" t="s">
        <v>101</v>
      </c>
      <c r="G7" s="75" t="s">
        <v>200</v>
      </c>
      <c r="H7" s="145">
        <v>21</v>
      </c>
      <c r="I7" s="127"/>
      <c r="J7" s="115"/>
      <c r="K7" s="118"/>
      <c r="L7" s="100"/>
      <c r="M7" s="100"/>
      <c r="N7" s="100"/>
      <c r="O7" s="100"/>
      <c r="P7" s="119"/>
      <c r="Q7" s="100"/>
      <c r="R7" s="100"/>
      <c r="S7" s="100"/>
      <c r="T7" s="100"/>
      <c r="U7" s="100"/>
      <c r="V7" s="100"/>
      <c r="W7" s="100"/>
      <c r="X7" s="100"/>
      <c r="Y7" s="100"/>
      <c r="Z7" s="100"/>
    </row>
    <row r="8" spans="1:26" s="117" customFormat="1" x14ac:dyDescent="0.25">
      <c r="A8" s="100"/>
      <c r="B8" s="73">
        <v>4</v>
      </c>
      <c r="C8" s="74" t="s">
        <v>111</v>
      </c>
      <c r="D8" s="74" t="s">
        <v>101</v>
      </c>
      <c r="E8" s="73" t="s">
        <v>169</v>
      </c>
      <c r="F8" s="73" t="s">
        <v>101</v>
      </c>
      <c r="G8" s="75" t="s">
        <v>200</v>
      </c>
      <c r="H8" s="145">
        <v>16</v>
      </c>
      <c r="I8" s="127"/>
      <c r="J8" s="115"/>
      <c r="K8" s="118"/>
      <c r="L8" s="100"/>
      <c r="M8" s="100"/>
      <c r="N8" s="100"/>
      <c r="O8" s="100"/>
      <c r="P8" s="100"/>
      <c r="Q8" s="100"/>
      <c r="R8" s="100"/>
      <c r="S8" s="100"/>
      <c r="T8" s="100"/>
      <c r="U8" s="100"/>
      <c r="V8" s="100"/>
      <c r="W8" s="100"/>
      <c r="X8" s="100"/>
      <c r="Y8" s="100"/>
      <c r="Z8" s="100"/>
    </row>
    <row r="9" spans="1:26" s="117" customFormat="1" x14ac:dyDescent="0.25">
      <c r="A9" s="100"/>
      <c r="B9" s="73">
        <v>5</v>
      </c>
      <c r="C9" s="74" t="s">
        <v>111</v>
      </c>
      <c r="D9" s="74" t="s">
        <v>101</v>
      </c>
      <c r="E9" s="133" t="s">
        <v>168</v>
      </c>
      <c r="F9" s="73" t="s">
        <v>101</v>
      </c>
      <c r="G9" s="75" t="s">
        <v>200</v>
      </c>
      <c r="H9" s="145">
        <v>14</v>
      </c>
      <c r="I9" s="127"/>
      <c r="J9" s="115"/>
      <c r="K9" s="118"/>
      <c r="L9" s="122"/>
      <c r="M9" s="100"/>
      <c r="N9" s="100"/>
      <c r="O9" s="100"/>
      <c r="P9" s="100"/>
      <c r="Q9" s="100"/>
      <c r="R9" s="100"/>
      <c r="S9" s="100"/>
      <c r="T9" s="100"/>
      <c r="U9" s="100"/>
      <c r="V9" s="100"/>
      <c r="W9" s="100"/>
      <c r="X9" s="100"/>
      <c r="Y9" s="100"/>
      <c r="Z9" s="100"/>
    </row>
    <row r="10" spans="1:26" s="117" customFormat="1" x14ac:dyDescent="0.25">
      <c r="A10" s="100"/>
      <c r="B10" s="134">
        <v>6</v>
      </c>
      <c r="C10" s="135" t="s">
        <v>129</v>
      </c>
      <c r="D10" s="135" t="s">
        <v>136</v>
      </c>
      <c r="E10" s="134" t="s">
        <v>130</v>
      </c>
      <c r="F10" s="134" t="s">
        <v>127</v>
      </c>
      <c r="G10" s="136" t="s">
        <v>196</v>
      </c>
      <c r="H10" s="146">
        <v>28.35</v>
      </c>
      <c r="I10" s="127"/>
      <c r="J10" s="115"/>
      <c r="K10" s="118"/>
      <c r="L10" s="100"/>
      <c r="M10" s="100"/>
      <c r="N10" s="100"/>
      <c r="O10" s="100"/>
      <c r="P10" s="123"/>
      <c r="Q10" s="100"/>
      <c r="R10" s="100"/>
      <c r="S10" s="100"/>
      <c r="T10" s="100"/>
      <c r="U10" s="100"/>
      <c r="V10" s="100"/>
      <c r="W10" s="100"/>
      <c r="X10" s="100"/>
      <c r="Y10" s="100"/>
      <c r="Z10" s="100"/>
    </row>
    <row r="11" spans="1:26" s="117" customFormat="1" x14ac:dyDescent="0.25">
      <c r="A11" s="100"/>
      <c r="B11" s="86">
        <v>7</v>
      </c>
      <c r="C11" s="89" t="s">
        <v>128</v>
      </c>
      <c r="D11" s="89" t="s">
        <v>128</v>
      </c>
      <c r="E11" s="86" t="s">
        <v>133</v>
      </c>
      <c r="F11" s="86" t="s">
        <v>128</v>
      </c>
      <c r="G11" s="98" t="s">
        <v>197</v>
      </c>
      <c r="H11" s="147">
        <v>11.69</v>
      </c>
      <c r="I11" s="127"/>
      <c r="J11" s="115"/>
      <c r="K11" s="118"/>
      <c r="L11" s="100"/>
      <c r="M11" s="100"/>
      <c r="N11" s="100"/>
      <c r="O11" s="100"/>
      <c r="P11" s="123"/>
      <c r="Q11" s="100"/>
      <c r="R11" s="100"/>
      <c r="S11" s="100"/>
      <c r="T11" s="100"/>
      <c r="U11" s="100"/>
      <c r="V11" s="100"/>
      <c r="W11" s="100"/>
      <c r="X11" s="100"/>
      <c r="Y11" s="100"/>
      <c r="Z11" s="100"/>
    </row>
    <row r="12" spans="1:26" s="117" customFormat="1" x14ac:dyDescent="0.25">
      <c r="A12" s="100"/>
      <c r="B12" s="86">
        <v>8</v>
      </c>
      <c r="C12" s="89" t="s">
        <v>128</v>
      </c>
      <c r="D12" s="89" t="s">
        <v>128</v>
      </c>
      <c r="E12" s="86" t="s">
        <v>131</v>
      </c>
      <c r="F12" s="86" t="s">
        <v>128</v>
      </c>
      <c r="G12" s="98" t="s">
        <v>198</v>
      </c>
      <c r="H12" s="147">
        <v>11.69</v>
      </c>
      <c r="I12" s="127"/>
      <c r="J12" s="115"/>
      <c r="K12" s="118"/>
      <c r="L12" s="100"/>
      <c r="M12" s="100"/>
      <c r="N12" s="100"/>
      <c r="O12" s="100"/>
      <c r="P12" s="100"/>
      <c r="Q12" s="100"/>
      <c r="R12" s="100"/>
      <c r="S12" s="100"/>
      <c r="T12" s="100"/>
      <c r="U12" s="100"/>
      <c r="V12" s="100"/>
      <c r="W12" s="100"/>
      <c r="X12" s="100"/>
      <c r="Y12" s="100"/>
      <c r="Z12" s="100"/>
    </row>
    <row r="13" spans="1:26" s="117" customFormat="1" x14ac:dyDescent="0.25">
      <c r="A13" s="100"/>
      <c r="B13" s="86">
        <v>9</v>
      </c>
      <c r="C13" s="89" t="s">
        <v>128</v>
      </c>
      <c r="D13" s="89" t="s">
        <v>128</v>
      </c>
      <c r="E13" s="86" t="s">
        <v>132</v>
      </c>
      <c r="F13" s="86" t="s">
        <v>128</v>
      </c>
      <c r="G13" s="98" t="s">
        <v>199</v>
      </c>
      <c r="H13" s="147">
        <v>11.69</v>
      </c>
      <c r="I13" s="127"/>
      <c r="J13" s="115"/>
      <c r="K13" s="118"/>
      <c r="L13" s="100"/>
      <c r="M13" s="100"/>
      <c r="N13" s="100"/>
      <c r="O13" s="100"/>
      <c r="P13" s="100"/>
      <c r="Q13" s="100"/>
      <c r="R13" s="100"/>
      <c r="S13" s="100"/>
      <c r="T13" s="100"/>
      <c r="U13" s="100"/>
      <c r="V13" s="100"/>
      <c r="W13" s="100"/>
      <c r="X13" s="100"/>
      <c r="Y13" s="100"/>
      <c r="Z13" s="100"/>
    </row>
    <row r="14" spans="1:26" s="117" customFormat="1" x14ac:dyDescent="0.25">
      <c r="A14" s="100"/>
      <c r="B14" s="86"/>
      <c r="C14" s="89"/>
      <c r="D14" s="89"/>
      <c r="E14" s="86"/>
      <c r="F14" s="86"/>
      <c r="G14" s="98"/>
      <c r="H14" s="147"/>
      <c r="I14" s="127"/>
      <c r="J14" s="115"/>
      <c r="K14" s="118"/>
      <c r="L14" s="100"/>
      <c r="M14" s="100"/>
      <c r="N14" s="100"/>
      <c r="O14" s="100"/>
      <c r="P14" s="100"/>
      <c r="Q14" s="100"/>
      <c r="R14" s="100"/>
      <c r="S14" s="100"/>
      <c r="T14" s="100"/>
      <c r="U14" s="100"/>
      <c r="V14" s="100"/>
      <c r="W14" s="100"/>
      <c r="X14" s="100"/>
      <c r="Y14" s="100"/>
      <c r="Z14" s="100"/>
    </row>
    <row r="15" spans="1:26" s="117" customFormat="1" x14ac:dyDescent="0.25">
      <c r="A15" s="100"/>
      <c r="B15" s="73">
        <v>10</v>
      </c>
      <c r="C15" s="74" t="s">
        <v>111</v>
      </c>
      <c r="D15" s="74" t="s">
        <v>142</v>
      </c>
      <c r="E15" s="73" t="s">
        <v>138</v>
      </c>
      <c r="F15" s="73" t="s">
        <v>101</v>
      </c>
      <c r="G15" s="75" t="s">
        <v>202</v>
      </c>
      <c r="H15" s="145">
        <v>21.5</v>
      </c>
      <c r="I15" s="127">
        <v>179.34</v>
      </c>
      <c r="J15" s="115"/>
      <c r="K15" s="118"/>
      <c r="L15" s="100"/>
      <c r="M15" s="100"/>
      <c r="N15" s="100"/>
      <c r="O15" s="100"/>
      <c r="P15" s="100"/>
      <c r="Q15" s="100"/>
      <c r="R15" s="100"/>
      <c r="S15" s="100"/>
      <c r="T15" s="100"/>
      <c r="U15" s="100"/>
      <c r="V15" s="100"/>
      <c r="W15" s="100"/>
      <c r="X15" s="100"/>
      <c r="Y15" s="100"/>
      <c r="Z15" s="100"/>
    </row>
    <row r="16" spans="1:26" s="117" customFormat="1" x14ac:dyDescent="0.25">
      <c r="A16" s="100"/>
      <c r="B16" s="73">
        <v>11</v>
      </c>
      <c r="C16" s="74" t="s">
        <v>111</v>
      </c>
      <c r="D16" s="74" t="s">
        <v>142</v>
      </c>
      <c r="E16" s="73" t="s">
        <v>139</v>
      </c>
      <c r="F16" s="73" t="s">
        <v>101</v>
      </c>
      <c r="G16" s="75" t="s">
        <v>202</v>
      </c>
      <c r="H16" s="145">
        <v>20.7</v>
      </c>
      <c r="I16" s="127"/>
      <c r="J16" s="115"/>
      <c r="K16" s="118"/>
      <c r="L16" s="100"/>
      <c r="M16" s="100"/>
      <c r="N16" s="100"/>
      <c r="O16" s="100"/>
      <c r="P16" s="100"/>
      <c r="Q16" s="100"/>
      <c r="R16" s="100"/>
      <c r="S16" s="100"/>
      <c r="T16" s="100"/>
      <c r="U16" s="100"/>
      <c r="V16" s="100"/>
      <c r="W16" s="100"/>
      <c r="X16" s="100"/>
      <c r="Y16" s="100"/>
      <c r="Z16" s="100"/>
    </row>
    <row r="17" spans="1:26" s="117" customFormat="1" x14ac:dyDescent="0.25">
      <c r="A17" s="100"/>
      <c r="B17" s="73">
        <v>12</v>
      </c>
      <c r="C17" s="74" t="s">
        <v>111</v>
      </c>
      <c r="D17" s="74" t="s">
        <v>142</v>
      </c>
      <c r="E17" s="73" t="s">
        <v>134</v>
      </c>
      <c r="F17" s="73" t="s">
        <v>101</v>
      </c>
      <c r="G17" s="75" t="s">
        <v>202</v>
      </c>
      <c r="H17" s="145">
        <v>12.73</v>
      </c>
      <c r="I17" s="127"/>
      <c r="J17" s="115"/>
      <c r="K17" s="118"/>
      <c r="L17" s="100"/>
      <c r="M17" s="100"/>
      <c r="N17" s="100"/>
      <c r="O17" s="100"/>
      <c r="P17" s="100"/>
      <c r="Q17" s="100"/>
      <c r="R17" s="100"/>
      <c r="S17" s="100"/>
      <c r="T17" s="100"/>
      <c r="U17" s="100"/>
      <c r="V17" s="100"/>
      <c r="W17" s="100"/>
      <c r="X17" s="100"/>
      <c r="Y17" s="100"/>
      <c r="Z17" s="100"/>
    </row>
    <row r="18" spans="1:26" s="117" customFormat="1" x14ac:dyDescent="0.25">
      <c r="A18" s="100"/>
      <c r="B18" s="73">
        <v>13</v>
      </c>
      <c r="C18" s="74" t="s">
        <v>111</v>
      </c>
      <c r="D18" s="74" t="s">
        <v>141</v>
      </c>
      <c r="E18" s="73" t="s">
        <v>135</v>
      </c>
      <c r="F18" s="73" t="s">
        <v>101</v>
      </c>
      <c r="G18" s="75" t="s">
        <v>202</v>
      </c>
      <c r="H18" s="145">
        <v>10</v>
      </c>
      <c r="I18" s="127"/>
      <c r="J18" s="115"/>
      <c r="K18" s="118"/>
      <c r="L18" s="100"/>
      <c r="M18" s="100"/>
      <c r="N18" s="100"/>
      <c r="O18" s="100"/>
      <c r="P18" s="100"/>
      <c r="Q18" s="100"/>
      <c r="R18" s="100"/>
      <c r="S18" s="100"/>
      <c r="T18" s="100"/>
      <c r="U18" s="100"/>
      <c r="V18" s="100"/>
      <c r="W18" s="100"/>
      <c r="X18" s="100"/>
      <c r="Y18" s="100"/>
      <c r="Z18" s="100"/>
    </row>
    <row r="19" spans="1:26" s="117" customFormat="1" x14ac:dyDescent="0.25">
      <c r="A19" s="100"/>
      <c r="B19" s="73">
        <v>14</v>
      </c>
      <c r="C19" s="74" t="s">
        <v>111</v>
      </c>
      <c r="D19" s="74" t="s">
        <v>141</v>
      </c>
      <c r="E19" s="73" t="s">
        <v>140</v>
      </c>
      <c r="F19" s="73" t="s">
        <v>101</v>
      </c>
      <c r="G19" s="75" t="s">
        <v>202</v>
      </c>
      <c r="H19" s="145">
        <v>6</v>
      </c>
      <c r="I19" s="127"/>
      <c r="J19" s="115"/>
      <c r="K19" s="118"/>
      <c r="L19" s="100"/>
      <c r="M19" s="100"/>
      <c r="N19" s="100"/>
      <c r="O19" s="100"/>
      <c r="P19" s="100"/>
      <c r="Q19" s="100"/>
      <c r="R19" s="100"/>
      <c r="S19" s="100"/>
      <c r="T19" s="100"/>
      <c r="U19" s="100"/>
      <c r="V19" s="100"/>
      <c r="W19" s="100"/>
      <c r="X19" s="100"/>
      <c r="Y19" s="100"/>
      <c r="Z19" s="100"/>
    </row>
    <row r="20" spans="1:26" s="117" customFormat="1" x14ac:dyDescent="0.25">
      <c r="A20" s="100"/>
      <c r="B20" s="73">
        <v>15</v>
      </c>
      <c r="C20" s="74" t="s">
        <v>111</v>
      </c>
      <c r="D20" s="74" t="s">
        <v>137</v>
      </c>
      <c r="E20" s="73" t="s">
        <v>170</v>
      </c>
      <c r="F20" s="73" t="s">
        <v>101</v>
      </c>
      <c r="G20" s="75" t="s">
        <v>202</v>
      </c>
      <c r="H20" s="145">
        <v>33</v>
      </c>
      <c r="I20" s="127"/>
      <c r="J20" s="115"/>
      <c r="K20" s="118"/>
      <c r="L20" s="100"/>
      <c r="M20" s="100"/>
      <c r="N20" s="100"/>
      <c r="O20" s="100"/>
      <c r="P20" s="100"/>
      <c r="Q20" s="100"/>
      <c r="R20" s="100"/>
      <c r="S20" s="100"/>
      <c r="T20" s="100"/>
      <c r="U20" s="100"/>
      <c r="V20" s="100"/>
      <c r="W20" s="100"/>
      <c r="X20" s="100"/>
      <c r="Y20" s="100"/>
      <c r="Z20" s="100"/>
    </row>
    <row r="21" spans="1:26" s="117" customFormat="1" x14ac:dyDescent="0.25">
      <c r="A21" s="100"/>
      <c r="B21" s="73">
        <v>16</v>
      </c>
      <c r="C21" s="74" t="s">
        <v>111</v>
      </c>
      <c r="D21" s="74" t="s">
        <v>137</v>
      </c>
      <c r="E21" s="73" t="s">
        <v>171</v>
      </c>
      <c r="F21" s="73" t="s">
        <v>101</v>
      </c>
      <c r="G21" s="75" t="s">
        <v>202</v>
      </c>
      <c r="H21" s="145">
        <v>23.5</v>
      </c>
      <c r="I21" s="127"/>
      <c r="J21" s="115"/>
      <c r="K21" s="118"/>
      <c r="L21" s="100"/>
      <c r="M21" s="100"/>
      <c r="N21" s="100"/>
      <c r="O21" s="100"/>
      <c r="P21" s="100"/>
      <c r="Q21" s="100"/>
      <c r="R21" s="100"/>
      <c r="S21" s="100"/>
      <c r="T21" s="100"/>
      <c r="U21" s="100"/>
      <c r="V21" s="100"/>
      <c r="W21" s="100"/>
      <c r="X21" s="100"/>
      <c r="Y21" s="100"/>
      <c r="Z21" s="100"/>
    </row>
    <row r="22" spans="1:26" s="117" customFormat="1" x14ac:dyDescent="0.25">
      <c r="A22" s="100"/>
      <c r="B22" s="73">
        <v>17</v>
      </c>
      <c r="C22" s="74" t="s">
        <v>111</v>
      </c>
      <c r="D22" s="74" t="s">
        <v>137</v>
      </c>
      <c r="E22" s="73" t="s">
        <v>172</v>
      </c>
      <c r="F22" s="73" t="s">
        <v>101</v>
      </c>
      <c r="G22" s="75" t="s">
        <v>202</v>
      </c>
      <c r="H22" s="145">
        <v>24</v>
      </c>
      <c r="I22" s="127"/>
      <c r="J22" s="115"/>
      <c r="K22" s="118"/>
      <c r="L22" s="100"/>
      <c r="M22" s="100"/>
      <c r="N22" s="100"/>
      <c r="O22" s="100"/>
      <c r="P22" s="100"/>
      <c r="Q22" s="100"/>
      <c r="R22" s="100"/>
      <c r="S22" s="100"/>
      <c r="T22" s="100"/>
      <c r="U22" s="100"/>
      <c r="V22" s="100"/>
      <c r="W22" s="100"/>
      <c r="X22" s="100"/>
      <c r="Y22" s="100"/>
      <c r="Z22" s="100"/>
    </row>
    <row r="23" spans="1:26" s="117" customFormat="1" x14ac:dyDescent="0.25">
      <c r="A23" s="100"/>
      <c r="B23" s="73">
        <v>18</v>
      </c>
      <c r="C23" s="74" t="s">
        <v>111</v>
      </c>
      <c r="D23" s="74" t="s">
        <v>143</v>
      </c>
      <c r="E23" s="73" t="s">
        <v>144</v>
      </c>
      <c r="F23" s="73" t="s">
        <v>101</v>
      </c>
      <c r="G23" s="75" t="s">
        <v>202</v>
      </c>
      <c r="H23" s="145">
        <v>27.91</v>
      </c>
      <c r="I23" s="127"/>
      <c r="J23" s="115"/>
      <c r="K23" s="118"/>
      <c r="L23" s="100"/>
      <c r="M23" s="100"/>
      <c r="N23" s="100"/>
      <c r="O23" s="100"/>
      <c r="P23" s="100"/>
      <c r="Q23" s="100"/>
      <c r="R23" s="100"/>
      <c r="S23" s="100"/>
      <c r="T23" s="100"/>
      <c r="U23" s="100"/>
      <c r="V23" s="100"/>
      <c r="W23" s="100"/>
      <c r="X23" s="100"/>
      <c r="Y23" s="100"/>
      <c r="Z23" s="100"/>
    </row>
    <row r="24" spans="1:26" s="117" customFormat="1" x14ac:dyDescent="0.25">
      <c r="A24" s="100"/>
      <c r="B24" s="73"/>
      <c r="C24" s="74"/>
      <c r="D24" s="74"/>
      <c r="E24" s="73"/>
      <c r="F24" s="73"/>
      <c r="G24" s="75"/>
      <c r="H24" s="145"/>
      <c r="I24" s="127"/>
      <c r="J24" s="115"/>
      <c r="K24" s="118"/>
      <c r="L24" s="100"/>
      <c r="M24" s="100"/>
      <c r="N24" s="100"/>
      <c r="O24" s="100"/>
      <c r="P24" s="100"/>
      <c r="Q24" s="100"/>
      <c r="R24" s="100"/>
      <c r="S24" s="100"/>
      <c r="T24" s="100"/>
      <c r="U24" s="100"/>
      <c r="V24" s="100"/>
      <c r="W24" s="100"/>
      <c r="X24" s="100"/>
      <c r="Y24" s="100"/>
      <c r="Z24" s="100"/>
    </row>
    <row r="25" spans="1:26" s="117" customFormat="1" x14ac:dyDescent="0.25">
      <c r="A25" s="100"/>
      <c r="B25" s="73">
        <v>19</v>
      </c>
      <c r="C25" s="74" t="s">
        <v>159</v>
      </c>
      <c r="D25" s="74" t="s">
        <v>126</v>
      </c>
      <c r="E25" s="73" t="s">
        <v>148</v>
      </c>
      <c r="F25" s="73" t="s">
        <v>146</v>
      </c>
      <c r="G25" s="75" t="s">
        <v>201</v>
      </c>
      <c r="H25" s="145">
        <v>35</v>
      </c>
      <c r="I25" s="127">
        <v>155</v>
      </c>
      <c r="J25" s="115"/>
      <c r="K25" s="118"/>
      <c r="L25" s="100"/>
      <c r="M25" s="100"/>
      <c r="N25" s="100"/>
      <c r="O25" s="100"/>
      <c r="P25" s="100"/>
      <c r="Q25" s="100"/>
      <c r="R25" s="100"/>
      <c r="S25" s="100"/>
      <c r="T25" s="100"/>
      <c r="U25" s="100"/>
      <c r="V25" s="100"/>
      <c r="W25" s="100"/>
      <c r="X25" s="100"/>
      <c r="Y25" s="100"/>
      <c r="Z25" s="100"/>
    </row>
    <row r="26" spans="1:26" s="117" customFormat="1" x14ac:dyDescent="0.25">
      <c r="A26" s="100"/>
      <c r="B26" s="73">
        <v>21</v>
      </c>
      <c r="C26" s="74" t="s">
        <v>159</v>
      </c>
      <c r="D26" s="74" t="s">
        <v>137</v>
      </c>
      <c r="E26" s="73" t="s">
        <v>145</v>
      </c>
      <c r="F26" s="73" t="s">
        <v>146</v>
      </c>
      <c r="G26" s="75" t="s">
        <v>201</v>
      </c>
      <c r="H26" s="145">
        <v>20</v>
      </c>
      <c r="I26" s="127"/>
      <c r="J26" s="115"/>
      <c r="K26" s="118"/>
      <c r="L26" s="100"/>
      <c r="M26" s="100"/>
      <c r="N26" s="100"/>
      <c r="O26" s="100"/>
      <c r="P26" s="100"/>
      <c r="Q26" s="100"/>
      <c r="R26" s="100"/>
      <c r="S26" s="100"/>
      <c r="T26" s="100"/>
      <c r="U26" s="100"/>
      <c r="V26" s="100"/>
      <c r="W26" s="100"/>
      <c r="X26" s="100"/>
      <c r="Y26" s="100"/>
      <c r="Z26" s="100"/>
    </row>
    <row r="27" spans="1:26" s="117" customFormat="1" x14ac:dyDescent="0.25">
      <c r="A27" s="100"/>
      <c r="B27" s="73">
        <v>36</v>
      </c>
      <c r="C27" s="74" t="s">
        <v>159</v>
      </c>
      <c r="D27" s="74" t="s">
        <v>143</v>
      </c>
      <c r="E27" s="73" t="s">
        <v>166</v>
      </c>
      <c r="F27" s="73" t="s">
        <v>146</v>
      </c>
      <c r="G27" s="75" t="s">
        <v>201</v>
      </c>
      <c r="H27" s="145">
        <v>30</v>
      </c>
      <c r="I27" s="127"/>
      <c r="J27" s="115"/>
      <c r="K27" s="118"/>
      <c r="L27" s="100"/>
      <c r="M27" s="100"/>
      <c r="N27" s="100"/>
      <c r="O27" s="100"/>
      <c r="P27" s="100"/>
      <c r="Q27" s="100"/>
      <c r="R27" s="100"/>
      <c r="S27" s="100"/>
      <c r="T27" s="100"/>
      <c r="U27" s="100"/>
      <c r="V27" s="100"/>
      <c r="W27" s="100"/>
      <c r="X27" s="100"/>
      <c r="Y27" s="100"/>
      <c r="Z27" s="100"/>
    </row>
    <row r="28" spans="1:26" s="117" customFormat="1" x14ac:dyDescent="0.25">
      <c r="A28" s="100"/>
      <c r="B28" s="73">
        <v>38</v>
      </c>
      <c r="C28" s="74" t="s">
        <v>159</v>
      </c>
      <c r="D28" s="74" t="s">
        <v>143</v>
      </c>
      <c r="E28" s="73" t="s">
        <v>173</v>
      </c>
      <c r="F28" s="73" t="s">
        <v>146</v>
      </c>
      <c r="G28" s="75" t="s">
        <v>201</v>
      </c>
      <c r="H28" s="145">
        <v>30</v>
      </c>
      <c r="I28" s="127"/>
      <c r="J28" s="115"/>
      <c r="K28" s="118"/>
      <c r="L28" s="100"/>
      <c r="M28" s="100"/>
      <c r="N28" s="100"/>
      <c r="O28" s="100"/>
      <c r="P28" s="100"/>
      <c r="Q28" s="100"/>
      <c r="R28" s="100"/>
      <c r="S28" s="100"/>
      <c r="T28" s="100"/>
      <c r="U28" s="100"/>
      <c r="V28" s="100"/>
      <c r="W28" s="100"/>
      <c r="X28" s="100"/>
      <c r="Y28" s="100"/>
      <c r="Z28" s="100"/>
    </row>
    <row r="29" spans="1:26" s="117" customFormat="1" x14ac:dyDescent="0.25">
      <c r="A29" s="100"/>
      <c r="B29" s="73">
        <v>39</v>
      </c>
      <c r="C29" s="74" t="s">
        <v>111</v>
      </c>
      <c r="D29" s="74" t="s">
        <v>143</v>
      </c>
      <c r="E29" s="138" t="s">
        <v>174</v>
      </c>
      <c r="F29" s="73" t="s">
        <v>101</v>
      </c>
      <c r="G29" s="75" t="s">
        <v>201</v>
      </c>
      <c r="H29" s="145">
        <v>40</v>
      </c>
      <c r="I29" s="127"/>
      <c r="J29" s="115"/>
      <c r="K29" s="118"/>
      <c r="L29" s="100"/>
      <c r="M29" s="100"/>
      <c r="N29" s="100"/>
      <c r="O29" s="100"/>
      <c r="P29" s="100"/>
      <c r="Q29" s="100"/>
      <c r="R29" s="100"/>
      <c r="S29" s="100"/>
      <c r="T29" s="100"/>
      <c r="U29" s="100"/>
      <c r="V29" s="100"/>
      <c r="W29" s="100"/>
      <c r="X29" s="100"/>
      <c r="Y29" s="100"/>
      <c r="Z29" s="100"/>
    </row>
    <row r="30" spans="1:26" s="117" customFormat="1" x14ac:dyDescent="0.25">
      <c r="A30" s="100"/>
      <c r="B30" s="154"/>
      <c r="C30" s="155"/>
      <c r="D30" s="155"/>
      <c r="E30" s="154"/>
      <c r="F30" s="154"/>
      <c r="G30" s="156"/>
      <c r="H30" s="157"/>
      <c r="I30" s="127"/>
      <c r="J30" s="115"/>
      <c r="K30" s="118"/>
      <c r="L30" s="100"/>
      <c r="M30" s="100"/>
      <c r="N30" s="100"/>
      <c r="O30" s="100"/>
      <c r="P30" s="100"/>
      <c r="Q30" s="100"/>
      <c r="R30" s="100"/>
      <c r="S30" s="100"/>
      <c r="T30" s="100"/>
      <c r="U30" s="100"/>
      <c r="V30" s="100"/>
      <c r="W30" s="100"/>
      <c r="X30" s="100"/>
      <c r="Y30" s="100"/>
      <c r="Z30" s="100"/>
    </row>
    <row r="31" spans="1:26" s="117" customFormat="1" x14ac:dyDescent="0.25">
      <c r="A31" s="100"/>
      <c r="B31" s="73">
        <v>20</v>
      </c>
      <c r="C31" s="74" t="s">
        <v>111</v>
      </c>
      <c r="D31" s="74" t="s">
        <v>126</v>
      </c>
      <c r="E31" s="73" t="s">
        <v>149</v>
      </c>
      <c r="F31" s="73" t="s">
        <v>101</v>
      </c>
      <c r="G31" s="75" t="s">
        <v>207</v>
      </c>
      <c r="H31" s="145">
        <v>30</v>
      </c>
      <c r="I31" s="127">
        <v>140</v>
      </c>
      <c r="J31" s="115"/>
      <c r="K31" s="118"/>
      <c r="L31" s="100"/>
      <c r="M31" s="100"/>
      <c r="N31" s="100"/>
      <c r="O31" s="100"/>
      <c r="P31" s="100"/>
      <c r="Q31" s="100"/>
      <c r="R31" s="100"/>
      <c r="S31" s="100"/>
      <c r="T31" s="100"/>
      <c r="U31" s="100"/>
      <c r="V31" s="100"/>
      <c r="W31" s="100"/>
      <c r="X31" s="100"/>
      <c r="Y31" s="100"/>
      <c r="Z31" s="100"/>
    </row>
    <row r="32" spans="1:26" s="117" customFormat="1" x14ac:dyDescent="0.25">
      <c r="A32" s="100"/>
      <c r="B32" s="73">
        <v>22</v>
      </c>
      <c r="C32" s="74" t="s">
        <v>111</v>
      </c>
      <c r="D32" s="74" t="s">
        <v>137</v>
      </c>
      <c r="E32" s="73" t="s">
        <v>147</v>
      </c>
      <c r="F32" s="73" t="s">
        <v>101</v>
      </c>
      <c r="G32" s="75" t="s">
        <v>207</v>
      </c>
      <c r="H32" s="145">
        <v>30</v>
      </c>
      <c r="I32" s="127"/>
      <c r="J32" s="115"/>
      <c r="K32" s="118"/>
      <c r="L32" s="100"/>
      <c r="M32" s="100"/>
      <c r="N32" s="100"/>
      <c r="O32" s="100"/>
      <c r="P32" s="100"/>
      <c r="Q32" s="100"/>
      <c r="R32" s="100"/>
      <c r="S32" s="100"/>
      <c r="T32" s="100"/>
      <c r="U32" s="100"/>
      <c r="V32" s="100"/>
      <c r="W32" s="100"/>
      <c r="X32" s="100"/>
      <c r="Y32" s="100"/>
      <c r="Z32" s="100"/>
    </row>
    <row r="33" spans="1:26" s="117" customFormat="1" x14ac:dyDescent="0.25">
      <c r="A33" s="100"/>
      <c r="B33" s="73">
        <v>37</v>
      </c>
      <c r="C33" s="74" t="s">
        <v>111</v>
      </c>
      <c r="D33" s="74" t="s">
        <v>143</v>
      </c>
      <c r="E33" s="138" t="s">
        <v>167</v>
      </c>
      <c r="F33" s="73" t="s">
        <v>101</v>
      </c>
      <c r="G33" s="75" t="s">
        <v>207</v>
      </c>
      <c r="H33" s="145">
        <v>40</v>
      </c>
      <c r="I33" s="127"/>
      <c r="J33" s="115"/>
      <c r="K33" s="118"/>
      <c r="L33" s="100"/>
      <c r="M33" s="100"/>
      <c r="N33" s="100"/>
      <c r="O33" s="100"/>
      <c r="P33" s="100"/>
      <c r="Q33" s="100"/>
      <c r="R33" s="100"/>
      <c r="S33" s="100"/>
      <c r="T33" s="100"/>
      <c r="U33" s="100"/>
      <c r="V33" s="100"/>
      <c r="W33" s="100"/>
      <c r="X33" s="100"/>
      <c r="Y33" s="100"/>
      <c r="Z33" s="100"/>
    </row>
    <row r="34" spans="1:26" s="117" customFormat="1" x14ac:dyDescent="0.25">
      <c r="A34" s="100"/>
      <c r="B34" s="139">
        <v>34</v>
      </c>
      <c r="C34" s="140" t="s">
        <v>111</v>
      </c>
      <c r="D34" s="140" t="s">
        <v>137</v>
      </c>
      <c r="E34" s="139" t="s">
        <v>162</v>
      </c>
      <c r="F34" s="139" t="s">
        <v>101</v>
      </c>
      <c r="G34" s="75" t="s">
        <v>207</v>
      </c>
      <c r="H34" s="145">
        <v>40</v>
      </c>
      <c r="I34" s="127"/>
      <c r="J34" s="115"/>
      <c r="K34" s="118"/>
      <c r="L34" s="100"/>
      <c r="M34" s="100"/>
      <c r="N34" s="100"/>
      <c r="O34" s="100"/>
      <c r="P34" s="100"/>
      <c r="Q34" s="100"/>
      <c r="R34" s="100"/>
      <c r="S34" s="100"/>
      <c r="T34" s="100"/>
      <c r="U34" s="100"/>
      <c r="V34" s="100"/>
      <c r="W34" s="100"/>
      <c r="X34" s="100"/>
      <c r="Y34" s="100"/>
      <c r="Z34" s="100"/>
    </row>
    <row r="35" spans="1:26" s="117" customFormat="1" x14ac:dyDescent="0.25">
      <c r="A35" s="100"/>
      <c r="I35" s="127"/>
      <c r="J35" s="115"/>
      <c r="K35" s="118"/>
      <c r="L35" s="100"/>
      <c r="M35" s="100"/>
      <c r="N35" s="100"/>
      <c r="O35" s="100"/>
      <c r="P35" s="100"/>
      <c r="Q35" s="100"/>
      <c r="R35" s="100"/>
      <c r="S35" s="100"/>
      <c r="T35" s="100"/>
      <c r="U35" s="100"/>
      <c r="V35" s="100"/>
      <c r="W35" s="100"/>
      <c r="X35" s="100"/>
      <c r="Y35" s="100"/>
      <c r="Z35" s="100"/>
    </row>
    <row r="36" spans="1:26" s="117" customFormat="1" x14ac:dyDescent="0.25">
      <c r="A36" s="100"/>
      <c r="B36" s="73"/>
      <c r="C36" s="74"/>
      <c r="D36" s="74"/>
      <c r="E36" s="138"/>
      <c r="F36" s="73"/>
      <c r="G36" s="75"/>
      <c r="H36" s="145"/>
      <c r="I36" s="127"/>
      <c r="J36" s="115"/>
      <c r="K36" s="118"/>
      <c r="L36" s="100"/>
      <c r="M36" s="100"/>
      <c r="N36" s="100"/>
      <c r="O36" s="100"/>
      <c r="P36" s="100"/>
      <c r="Q36" s="100"/>
      <c r="R36" s="100"/>
      <c r="S36" s="100"/>
      <c r="T36" s="100"/>
      <c r="U36" s="100"/>
      <c r="V36" s="100"/>
      <c r="W36" s="100"/>
      <c r="X36" s="100"/>
      <c r="Y36" s="100"/>
      <c r="Z36" s="100"/>
    </row>
    <row r="37" spans="1:26" x14ac:dyDescent="0.25">
      <c r="B37" s="104"/>
      <c r="C37" s="104"/>
      <c r="D37" s="104"/>
      <c r="E37" s="104"/>
      <c r="F37" s="104"/>
      <c r="G37" s="104"/>
      <c r="H37" s="104"/>
      <c r="I37" s="127"/>
      <c r="J37" s="115"/>
      <c r="K37" s="118"/>
      <c r="M37" s="100"/>
      <c r="N37" s="100"/>
      <c r="O37" s="100"/>
      <c r="P37" s="100"/>
      <c r="Q37" s="100"/>
    </row>
    <row r="38" spans="1:26" s="117" customFormat="1" x14ac:dyDescent="0.25">
      <c r="A38" s="100"/>
      <c r="B38" s="73">
        <v>23</v>
      </c>
      <c r="C38" s="74" t="s">
        <v>111</v>
      </c>
      <c r="D38" s="74" t="s">
        <v>137</v>
      </c>
      <c r="E38" s="73" t="s">
        <v>150</v>
      </c>
      <c r="F38" s="73" t="s">
        <v>101</v>
      </c>
      <c r="G38" s="75" t="s">
        <v>209</v>
      </c>
      <c r="H38" s="145">
        <v>40</v>
      </c>
      <c r="I38" s="127">
        <v>160</v>
      </c>
      <c r="J38" s="115" t="s">
        <v>215</v>
      </c>
      <c r="K38" s="118"/>
      <c r="L38" s="100"/>
      <c r="M38" s="100"/>
      <c r="N38" s="100"/>
      <c r="O38" s="100"/>
      <c r="P38" s="100"/>
      <c r="Q38" s="100"/>
      <c r="R38" s="100"/>
      <c r="S38" s="100"/>
      <c r="T38" s="100"/>
      <c r="U38" s="100"/>
      <c r="V38" s="100"/>
      <c r="W38" s="100"/>
      <c r="X38" s="100"/>
      <c r="Y38" s="100"/>
      <c r="Z38" s="100"/>
    </row>
    <row r="39" spans="1:26" s="117" customFormat="1" x14ac:dyDescent="0.25">
      <c r="A39" s="100"/>
      <c r="B39" s="113">
        <v>26</v>
      </c>
      <c r="C39" s="114" t="s">
        <v>111</v>
      </c>
      <c r="D39" s="114" t="s">
        <v>137</v>
      </c>
      <c r="E39" s="113" t="s">
        <v>153</v>
      </c>
      <c r="F39" s="113" t="s">
        <v>101</v>
      </c>
      <c r="G39" s="75" t="s">
        <v>209</v>
      </c>
      <c r="H39" s="145">
        <v>40</v>
      </c>
      <c r="I39" s="127"/>
      <c r="J39" s="115"/>
      <c r="K39" s="118"/>
      <c r="L39" s="100"/>
      <c r="M39" s="100"/>
      <c r="N39" s="100"/>
      <c r="O39" s="100"/>
      <c r="P39" s="100"/>
      <c r="Q39" s="100"/>
      <c r="R39" s="100"/>
      <c r="S39" s="100"/>
      <c r="T39" s="100"/>
      <c r="U39" s="100"/>
      <c r="V39" s="100"/>
      <c r="W39" s="100"/>
      <c r="X39" s="100"/>
      <c r="Y39" s="100"/>
      <c r="Z39" s="100"/>
    </row>
    <row r="40" spans="1:26" s="117" customFormat="1" x14ac:dyDescent="0.25">
      <c r="A40" s="100"/>
      <c r="B40" s="73">
        <v>29</v>
      </c>
      <c r="C40" s="74" t="s">
        <v>111</v>
      </c>
      <c r="D40" s="74" t="s">
        <v>137</v>
      </c>
      <c r="E40" s="73" t="s">
        <v>156</v>
      </c>
      <c r="F40" s="73" t="s">
        <v>101</v>
      </c>
      <c r="G40" s="75" t="s">
        <v>209</v>
      </c>
      <c r="H40" s="145">
        <v>40</v>
      </c>
      <c r="I40" s="127"/>
      <c r="J40" s="115"/>
      <c r="K40" s="118"/>
      <c r="L40" s="100"/>
      <c r="M40" s="100"/>
      <c r="N40" s="100"/>
      <c r="O40" s="100"/>
      <c r="P40" s="100"/>
      <c r="Q40" s="100"/>
      <c r="R40" s="100"/>
      <c r="S40" s="100"/>
      <c r="T40" s="100"/>
      <c r="U40" s="100"/>
      <c r="V40" s="100"/>
      <c r="W40" s="100"/>
      <c r="X40" s="100"/>
      <c r="Y40" s="100"/>
      <c r="Z40" s="100"/>
    </row>
    <row r="41" spans="1:26" s="117" customFormat="1" x14ac:dyDescent="0.25">
      <c r="A41" s="100"/>
      <c r="B41" s="73">
        <v>32</v>
      </c>
      <c r="C41" s="74" t="s">
        <v>111</v>
      </c>
      <c r="D41" s="74" t="s">
        <v>137</v>
      </c>
      <c r="E41" s="73" t="s">
        <v>160</v>
      </c>
      <c r="F41" s="73" t="s">
        <v>101</v>
      </c>
      <c r="G41" s="75" t="s">
        <v>209</v>
      </c>
      <c r="H41" s="145">
        <v>40</v>
      </c>
      <c r="I41" s="127"/>
      <c r="J41" s="115"/>
      <c r="K41" s="118"/>
      <c r="L41" s="100"/>
      <c r="M41" s="100"/>
      <c r="N41" s="100"/>
      <c r="O41" s="100"/>
      <c r="P41" s="100"/>
      <c r="Q41" s="100"/>
      <c r="R41" s="100"/>
      <c r="S41" s="100"/>
      <c r="T41" s="100"/>
      <c r="U41" s="100"/>
      <c r="V41" s="100"/>
      <c r="W41" s="100"/>
      <c r="X41" s="100"/>
      <c r="Y41" s="100"/>
      <c r="Z41" s="100"/>
    </row>
    <row r="42" spans="1:26" s="117" customFormat="1" x14ac:dyDescent="0.25">
      <c r="A42" s="100"/>
      <c r="I42" s="127"/>
      <c r="J42" s="115"/>
      <c r="K42" s="118"/>
      <c r="L42" s="100"/>
      <c r="M42" s="100"/>
      <c r="N42" s="100"/>
      <c r="O42" s="100"/>
      <c r="P42" s="100"/>
      <c r="Q42" s="100"/>
      <c r="R42" s="100"/>
      <c r="S42" s="100"/>
      <c r="T42" s="100"/>
      <c r="U42" s="100"/>
      <c r="V42" s="100"/>
      <c r="W42" s="100"/>
      <c r="X42" s="100"/>
      <c r="Y42" s="100"/>
      <c r="Z42" s="100"/>
    </row>
    <row r="43" spans="1:26" s="117" customFormat="1" x14ac:dyDescent="0.25">
      <c r="A43" s="100"/>
      <c r="I43" s="127"/>
      <c r="J43" s="115"/>
      <c r="K43" s="118"/>
      <c r="L43" s="100"/>
      <c r="M43" s="100"/>
      <c r="N43" s="100"/>
      <c r="O43" s="100"/>
      <c r="P43" s="100"/>
      <c r="Q43" s="100"/>
      <c r="R43" s="100"/>
      <c r="S43" s="100"/>
      <c r="T43" s="100"/>
      <c r="U43" s="100"/>
      <c r="V43" s="100"/>
      <c r="W43" s="100"/>
      <c r="X43" s="100"/>
      <c r="Y43" s="100"/>
      <c r="Z43" s="100"/>
    </row>
    <row r="44" spans="1:26" s="117" customFormat="1" x14ac:dyDescent="0.25">
      <c r="A44" s="100"/>
      <c r="B44" s="73">
        <v>24</v>
      </c>
      <c r="C44" s="74" t="s">
        <v>159</v>
      </c>
      <c r="D44" s="74" t="s">
        <v>137</v>
      </c>
      <c r="E44" s="73" t="s">
        <v>151</v>
      </c>
      <c r="F44" s="73" t="s">
        <v>146</v>
      </c>
      <c r="G44" s="75" t="s">
        <v>204</v>
      </c>
      <c r="H44" s="145">
        <v>20</v>
      </c>
      <c r="I44" s="127">
        <v>130</v>
      </c>
      <c r="J44" s="115"/>
      <c r="K44" s="118"/>
      <c r="L44" s="100"/>
      <c r="M44" s="100"/>
      <c r="N44" s="100"/>
      <c r="O44" s="100"/>
      <c r="P44" s="100"/>
      <c r="Q44" s="100"/>
      <c r="R44" s="100"/>
      <c r="S44" s="100"/>
      <c r="T44" s="100"/>
      <c r="U44" s="100"/>
      <c r="V44" s="100"/>
      <c r="W44" s="100"/>
      <c r="X44" s="100"/>
      <c r="Y44" s="100"/>
      <c r="Z44" s="100"/>
    </row>
    <row r="45" spans="1:26" s="117" customFormat="1" x14ac:dyDescent="0.25">
      <c r="A45" s="100"/>
      <c r="B45" s="73">
        <v>27</v>
      </c>
      <c r="C45" s="74" t="s">
        <v>159</v>
      </c>
      <c r="D45" s="74" t="s">
        <v>137</v>
      </c>
      <c r="E45" s="73" t="s">
        <v>154</v>
      </c>
      <c r="F45" s="73" t="s">
        <v>146</v>
      </c>
      <c r="G45" s="75" t="s">
        <v>204</v>
      </c>
      <c r="H45" s="145">
        <v>20</v>
      </c>
      <c r="I45" s="127"/>
      <c r="J45" s="115"/>
      <c r="K45" s="118"/>
      <c r="L45" s="100"/>
      <c r="M45" s="100"/>
      <c r="N45" s="100"/>
      <c r="O45" s="100"/>
      <c r="P45" s="100"/>
      <c r="Q45" s="100"/>
      <c r="R45" s="100"/>
      <c r="S45" s="100"/>
      <c r="T45" s="100"/>
      <c r="U45" s="100"/>
      <c r="V45" s="100"/>
      <c r="W45" s="100"/>
      <c r="X45" s="100"/>
      <c r="Y45" s="100"/>
      <c r="Z45" s="100"/>
    </row>
    <row r="46" spans="1:26" s="117" customFormat="1" x14ac:dyDescent="0.25">
      <c r="A46" s="100"/>
      <c r="B46" s="73">
        <v>30</v>
      </c>
      <c r="C46" s="74" t="s">
        <v>159</v>
      </c>
      <c r="D46" s="74" t="s">
        <v>137</v>
      </c>
      <c r="E46" s="73" t="s">
        <v>157</v>
      </c>
      <c r="F46" s="73" t="s">
        <v>146</v>
      </c>
      <c r="G46" s="75" t="s">
        <v>204</v>
      </c>
      <c r="H46" s="145">
        <v>30</v>
      </c>
      <c r="I46" s="127"/>
      <c r="J46" s="115"/>
      <c r="K46" s="118"/>
      <c r="L46" s="100"/>
      <c r="M46" s="100"/>
      <c r="N46" s="100"/>
      <c r="O46" s="100"/>
      <c r="P46" s="100"/>
      <c r="Q46" s="100"/>
      <c r="R46" s="100"/>
      <c r="S46" s="100"/>
      <c r="T46" s="100"/>
      <c r="U46" s="100"/>
      <c r="V46" s="100"/>
      <c r="W46" s="100"/>
      <c r="X46" s="100"/>
      <c r="Y46" s="100"/>
      <c r="Z46" s="100"/>
    </row>
    <row r="47" spans="1:26" s="117" customFormat="1" x14ac:dyDescent="0.25">
      <c r="A47" s="100"/>
      <c r="B47" s="139">
        <v>33</v>
      </c>
      <c r="C47" s="140" t="s">
        <v>159</v>
      </c>
      <c r="D47" s="140" t="s">
        <v>137</v>
      </c>
      <c r="E47" s="139" t="s">
        <v>161</v>
      </c>
      <c r="F47" s="139" t="s">
        <v>146</v>
      </c>
      <c r="G47" s="75" t="s">
        <v>204</v>
      </c>
      <c r="H47" s="145">
        <v>30</v>
      </c>
      <c r="I47" s="127"/>
      <c r="J47" s="115"/>
      <c r="K47" s="118"/>
      <c r="L47" s="100"/>
      <c r="M47" s="100"/>
      <c r="N47" s="100"/>
      <c r="O47" s="100"/>
      <c r="P47" s="100"/>
      <c r="Q47" s="100"/>
      <c r="R47" s="100"/>
      <c r="S47" s="100"/>
      <c r="T47" s="100"/>
      <c r="U47" s="100"/>
      <c r="V47" s="100"/>
      <c r="W47" s="100"/>
      <c r="X47" s="100"/>
      <c r="Y47" s="100"/>
      <c r="Z47" s="100"/>
    </row>
    <row r="48" spans="1:26" s="117" customFormat="1" x14ac:dyDescent="0.25">
      <c r="A48" s="100"/>
      <c r="B48" s="139">
        <v>40</v>
      </c>
      <c r="C48" s="140" t="s">
        <v>159</v>
      </c>
      <c r="D48" s="140" t="s">
        <v>143</v>
      </c>
      <c r="E48" s="139" t="s">
        <v>175</v>
      </c>
      <c r="F48" s="139" t="s">
        <v>146</v>
      </c>
      <c r="G48" s="75" t="s">
        <v>204</v>
      </c>
      <c r="H48" s="145">
        <v>30</v>
      </c>
      <c r="I48" s="127"/>
      <c r="J48" s="115"/>
      <c r="K48" s="118"/>
      <c r="L48" s="100"/>
      <c r="M48" s="100"/>
      <c r="N48" s="100"/>
      <c r="O48" s="100"/>
      <c r="P48" s="100"/>
      <c r="Q48" s="100"/>
      <c r="R48" s="100"/>
      <c r="S48" s="100"/>
      <c r="T48" s="100"/>
      <c r="U48" s="100"/>
      <c r="V48" s="100"/>
      <c r="W48" s="100"/>
      <c r="X48" s="100"/>
      <c r="Y48" s="100"/>
      <c r="Z48" s="100"/>
    </row>
    <row r="49" spans="1:26" s="117" customFormat="1" x14ac:dyDescent="0.25">
      <c r="A49" s="100"/>
      <c r="B49" s="139"/>
      <c r="C49" s="140"/>
      <c r="D49" s="140"/>
      <c r="E49" s="139"/>
      <c r="F49" s="139"/>
      <c r="G49" s="75"/>
      <c r="H49" s="145"/>
      <c r="I49" s="127"/>
      <c r="J49" s="115"/>
      <c r="K49" s="118"/>
      <c r="L49" s="100"/>
      <c r="M49" s="100"/>
      <c r="N49" s="100"/>
      <c r="O49" s="100"/>
      <c r="P49" s="100"/>
      <c r="Q49" s="100"/>
      <c r="R49" s="100"/>
      <c r="S49" s="100"/>
      <c r="T49" s="100"/>
      <c r="U49" s="100"/>
      <c r="V49" s="100"/>
      <c r="W49" s="100"/>
      <c r="X49" s="100"/>
      <c r="Y49" s="100"/>
      <c r="Z49" s="100"/>
    </row>
    <row r="50" spans="1:26" s="117" customFormat="1" x14ac:dyDescent="0.25">
      <c r="A50" s="100"/>
      <c r="B50" s="139"/>
      <c r="C50" s="140"/>
      <c r="D50" s="140"/>
      <c r="E50" s="139"/>
      <c r="F50" s="139"/>
      <c r="G50" s="75"/>
      <c r="H50" s="145"/>
      <c r="I50" s="127"/>
      <c r="J50" s="115"/>
      <c r="K50" s="118"/>
      <c r="L50" s="100"/>
      <c r="M50" s="100"/>
      <c r="N50" s="100"/>
      <c r="O50" s="100"/>
      <c r="P50" s="100"/>
      <c r="Q50" s="100"/>
      <c r="R50" s="100"/>
      <c r="S50" s="100"/>
      <c r="T50" s="100"/>
      <c r="U50" s="100"/>
      <c r="V50" s="100"/>
      <c r="W50" s="100"/>
      <c r="X50" s="100"/>
      <c r="Y50" s="100"/>
      <c r="Z50" s="100"/>
    </row>
    <row r="51" spans="1:26" s="117" customFormat="1" x14ac:dyDescent="0.25">
      <c r="A51" s="100"/>
      <c r="B51" s="113">
        <v>25</v>
      </c>
      <c r="C51" s="114" t="s">
        <v>111</v>
      </c>
      <c r="D51" s="114" t="s">
        <v>137</v>
      </c>
      <c r="E51" s="113" t="s">
        <v>152</v>
      </c>
      <c r="F51" s="113" t="s">
        <v>101</v>
      </c>
      <c r="G51" s="75" t="s">
        <v>212</v>
      </c>
      <c r="H51" s="145">
        <v>30</v>
      </c>
      <c r="I51" s="127">
        <v>140</v>
      </c>
      <c r="J51" s="115"/>
      <c r="K51" s="118"/>
      <c r="L51" s="100"/>
      <c r="M51" s="100"/>
      <c r="N51" s="100"/>
      <c r="O51" s="100"/>
      <c r="P51" s="100"/>
      <c r="Q51" s="100"/>
      <c r="R51" s="100"/>
      <c r="S51" s="100"/>
      <c r="T51" s="100"/>
      <c r="U51" s="100"/>
      <c r="V51" s="100"/>
      <c r="W51" s="100"/>
      <c r="X51" s="100"/>
      <c r="Y51" s="100"/>
      <c r="Z51" s="100"/>
    </row>
    <row r="52" spans="1:26" s="117" customFormat="1" x14ac:dyDescent="0.25">
      <c r="A52" s="100"/>
      <c r="B52" s="73">
        <v>28</v>
      </c>
      <c r="C52" s="74" t="s">
        <v>111</v>
      </c>
      <c r="D52" s="74" t="s">
        <v>137</v>
      </c>
      <c r="E52" s="73" t="s">
        <v>155</v>
      </c>
      <c r="F52" s="73" t="s">
        <v>101</v>
      </c>
      <c r="G52" s="75" t="s">
        <v>212</v>
      </c>
      <c r="H52" s="145">
        <v>30</v>
      </c>
      <c r="I52" s="127"/>
      <c r="J52" s="115"/>
      <c r="K52" s="118"/>
      <c r="L52" s="100"/>
      <c r="M52" s="100"/>
      <c r="N52" s="100"/>
      <c r="O52" s="100"/>
      <c r="P52" s="100"/>
      <c r="Q52" s="100"/>
      <c r="R52" s="100"/>
      <c r="S52" s="100"/>
      <c r="T52" s="100"/>
      <c r="U52" s="100"/>
      <c r="V52" s="100"/>
      <c r="W52" s="100"/>
      <c r="X52" s="100"/>
      <c r="Y52" s="100"/>
      <c r="Z52" s="100"/>
    </row>
    <row r="53" spans="1:26" s="117" customFormat="1" x14ac:dyDescent="0.25">
      <c r="A53" s="100"/>
      <c r="B53" s="73">
        <v>31</v>
      </c>
      <c r="C53" s="74" t="s">
        <v>111</v>
      </c>
      <c r="D53" s="74" t="s">
        <v>137</v>
      </c>
      <c r="E53" s="73" t="s">
        <v>158</v>
      </c>
      <c r="F53" s="73" t="s">
        <v>101</v>
      </c>
      <c r="G53" s="75" t="s">
        <v>212</v>
      </c>
      <c r="H53" s="145">
        <v>40</v>
      </c>
      <c r="I53" s="127"/>
      <c r="J53" s="115"/>
      <c r="K53" s="118"/>
      <c r="L53" s="100"/>
      <c r="M53" s="100"/>
      <c r="N53" s="100"/>
      <c r="O53" s="100"/>
      <c r="P53" s="100"/>
      <c r="Q53" s="100"/>
      <c r="R53" s="100"/>
      <c r="S53" s="100"/>
      <c r="T53" s="100"/>
      <c r="U53" s="100"/>
      <c r="V53" s="100"/>
      <c r="W53" s="100"/>
      <c r="X53" s="100"/>
      <c r="Y53" s="100"/>
      <c r="Z53" s="100"/>
    </row>
    <row r="54" spans="1:26" s="117" customFormat="1" x14ac:dyDescent="0.25">
      <c r="A54" s="100"/>
      <c r="B54" s="139">
        <v>41</v>
      </c>
      <c r="C54" s="140" t="s">
        <v>111</v>
      </c>
      <c r="D54" s="140" t="s">
        <v>143</v>
      </c>
      <c r="E54" s="139" t="s">
        <v>176</v>
      </c>
      <c r="F54" s="139" t="s">
        <v>101</v>
      </c>
      <c r="G54" s="75" t="s">
        <v>212</v>
      </c>
      <c r="H54" s="145">
        <v>40</v>
      </c>
      <c r="I54" s="127"/>
      <c r="J54" s="115"/>
      <c r="K54" s="118"/>
      <c r="L54" s="100"/>
      <c r="M54" s="100"/>
      <c r="N54" s="100"/>
      <c r="O54" s="100"/>
      <c r="P54" s="100"/>
      <c r="Q54" s="100"/>
      <c r="R54" s="100"/>
      <c r="S54" s="100"/>
      <c r="T54" s="100"/>
      <c r="U54" s="100"/>
      <c r="V54" s="100"/>
      <c r="W54" s="100"/>
      <c r="X54" s="100"/>
      <c r="Y54" s="100"/>
      <c r="Z54" s="100"/>
    </row>
    <row r="55" spans="1:26" s="117" customFormat="1" x14ac:dyDescent="0.25">
      <c r="A55" s="100"/>
      <c r="B55" s="139"/>
      <c r="C55" s="140"/>
      <c r="D55" s="140"/>
      <c r="E55" s="139"/>
      <c r="F55" s="139"/>
      <c r="G55" s="75"/>
      <c r="H55" s="145"/>
      <c r="I55" s="127"/>
      <c r="J55" s="115"/>
      <c r="K55" s="118"/>
      <c r="L55" s="100"/>
      <c r="M55" s="100"/>
      <c r="N55" s="100"/>
      <c r="O55" s="100"/>
      <c r="P55" s="100"/>
      <c r="Q55" s="100"/>
      <c r="R55" s="100"/>
      <c r="S55" s="100"/>
      <c r="T55" s="100"/>
      <c r="U55" s="100"/>
      <c r="V55" s="100"/>
      <c r="W55" s="100"/>
      <c r="X55" s="100"/>
      <c r="Y55" s="100"/>
      <c r="Z55" s="100"/>
    </row>
    <row r="56" spans="1:26" s="117" customFormat="1" x14ac:dyDescent="0.25">
      <c r="A56" s="100"/>
      <c r="B56" s="139"/>
      <c r="C56" s="140"/>
      <c r="D56" s="140"/>
      <c r="E56" s="139"/>
      <c r="F56" s="139"/>
      <c r="G56" s="75"/>
      <c r="H56" s="145"/>
      <c r="I56" s="127"/>
      <c r="J56" s="115"/>
      <c r="K56" s="118"/>
      <c r="L56" s="100"/>
      <c r="M56" s="100"/>
      <c r="N56" s="100"/>
      <c r="O56" s="100"/>
      <c r="P56" s="100"/>
      <c r="Q56" s="100"/>
      <c r="R56" s="100"/>
      <c r="S56" s="100"/>
      <c r="T56" s="100"/>
      <c r="U56" s="100"/>
      <c r="V56" s="100"/>
      <c r="W56" s="100"/>
      <c r="X56" s="100"/>
      <c r="Y56" s="100"/>
      <c r="Z56" s="100"/>
    </row>
    <row r="57" spans="1:26" s="117" customFormat="1" x14ac:dyDescent="0.25">
      <c r="A57" s="100"/>
      <c r="I57" s="127"/>
      <c r="J57" s="115"/>
      <c r="K57" s="118"/>
      <c r="L57" s="100"/>
      <c r="M57" s="100"/>
      <c r="N57" s="100"/>
      <c r="O57" s="100"/>
      <c r="P57" s="100"/>
      <c r="Q57" s="100"/>
      <c r="R57" s="100"/>
      <c r="S57" s="100"/>
      <c r="T57" s="100"/>
      <c r="U57" s="100"/>
      <c r="V57" s="100"/>
      <c r="W57" s="100"/>
      <c r="X57" s="100"/>
      <c r="Y57" s="100"/>
      <c r="Z57" s="100"/>
    </row>
    <row r="58" spans="1:26" s="117" customFormat="1" x14ac:dyDescent="0.25">
      <c r="A58" s="100"/>
      <c r="B58" s="139">
        <v>42</v>
      </c>
      <c r="C58" s="140" t="s">
        <v>111</v>
      </c>
      <c r="D58" s="140" t="s">
        <v>143</v>
      </c>
      <c r="E58" s="139" t="s">
        <v>177</v>
      </c>
      <c r="F58" s="139" t="s">
        <v>101</v>
      </c>
      <c r="G58" s="75" t="s">
        <v>206</v>
      </c>
      <c r="H58" s="145">
        <v>40</v>
      </c>
      <c r="I58" s="127">
        <v>110</v>
      </c>
      <c r="J58" s="115"/>
      <c r="K58" s="118"/>
      <c r="L58" s="100"/>
      <c r="M58" s="100"/>
      <c r="N58" s="100"/>
      <c r="O58" s="100"/>
      <c r="P58" s="100"/>
      <c r="Q58" s="100"/>
      <c r="R58" s="100"/>
      <c r="S58" s="100"/>
      <c r="T58" s="100"/>
      <c r="U58" s="100"/>
      <c r="V58" s="100"/>
      <c r="W58" s="100"/>
      <c r="X58" s="100"/>
      <c r="Y58" s="100"/>
      <c r="Z58" s="100"/>
    </row>
    <row r="59" spans="1:26" s="117" customFormat="1" x14ac:dyDescent="0.25">
      <c r="A59" s="100"/>
      <c r="B59" s="139">
        <v>43</v>
      </c>
      <c r="C59" s="140" t="s">
        <v>159</v>
      </c>
      <c r="D59" s="140" t="s">
        <v>143</v>
      </c>
      <c r="E59" s="139" t="s">
        <v>178</v>
      </c>
      <c r="F59" s="139" t="s">
        <v>146</v>
      </c>
      <c r="G59" s="75" t="s">
        <v>206</v>
      </c>
      <c r="H59" s="145">
        <v>30</v>
      </c>
      <c r="I59" s="127"/>
      <c r="J59" s="115"/>
      <c r="K59" s="118"/>
      <c r="L59" s="100"/>
      <c r="M59" s="100"/>
      <c r="N59" s="100"/>
      <c r="O59" s="100"/>
      <c r="P59" s="100"/>
      <c r="Q59" s="100"/>
      <c r="R59" s="100"/>
      <c r="S59" s="100"/>
      <c r="T59" s="100"/>
      <c r="U59" s="100"/>
      <c r="V59" s="100"/>
      <c r="W59" s="100"/>
      <c r="X59" s="100"/>
      <c r="Y59" s="100"/>
      <c r="Z59" s="100"/>
    </row>
    <row r="60" spans="1:26" s="117" customFormat="1" x14ac:dyDescent="0.25">
      <c r="A60" s="100"/>
      <c r="B60" s="139">
        <v>44</v>
      </c>
      <c r="C60" s="140" t="s">
        <v>111</v>
      </c>
      <c r="D60" s="140" t="s">
        <v>143</v>
      </c>
      <c r="E60" s="139" t="s">
        <v>179</v>
      </c>
      <c r="F60" s="139" t="s">
        <v>101</v>
      </c>
      <c r="G60" s="75" t="s">
        <v>206</v>
      </c>
      <c r="H60" s="145">
        <v>40</v>
      </c>
      <c r="I60" s="127"/>
      <c r="J60" s="115"/>
      <c r="K60" s="118"/>
      <c r="L60" s="100"/>
      <c r="M60" s="100"/>
      <c r="N60" s="100"/>
      <c r="O60" s="100"/>
      <c r="P60" s="100"/>
      <c r="Q60" s="100"/>
      <c r="R60" s="100"/>
      <c r="S60" s="100"/>
      <c r="T60" s="100"/>
      <c r="U60" s="100"/>
      <c r="V60" s="100"/>
      <c r="W60" s="100"/>
      <c r="X60" s="100"/>
      <c r="Y60" s="100"/>
      <c r="Z60" s="100"/>
    </row>
    <row r="61" spans="1:26" s="117" customFormat="1" x14ac:dyDescent="0.25">
      <c r="A61" s="100"/>
      <c r="B61" s="139"/>
      <c r="C61" s="140"/>
      <c r="D61" s="140"/>
      <c r="E61" s="139"/>
      <c r="F61" s="139"/>
      <c r="G61" s="75"/>
      <c r="H61" s="145"/>
      <c r="I61" s="127"/>
      <c r="J61" s="115"/>
      <c r="K61" s="118"/>
      <c r="L61" s="100"/>
      <c r="M61" s="100"/>
      <c r="N61" s="100"/>
      <c r="O61" s="100"/>
      <c r="P61" s="100"/>
      <c r="Q61" s="100"/>
      <c r="R61" s="100"/>
      <c r="S61" s="100"/>
      <c r="T61" s="100"/>
      <c r="U61" s="100"/>
      <c r="V61" s="100"/>
      <c r="W61" s="100"/>
      <c r="X61" s="100"/>
      <c r="Y61" s="100"/>
      <c r="Z61" s="100"/>
    </row>
    <row r="62" spans="1:26" s="117" customFormat="1" x14ac:dyDescent="0.25">
      <c r="A62" s="100"/>
      <c r="B62" s="139"/>
      <c r="C62" s="140"/>
      <c r="D62" s="140"/>
      <c r="E62" s="139"/>
      <c r="F62" s="139"/>
      <c r="G62" s="75"/>
      <c r="H62" s="145"/>
      <c r="I62" s="127"/>
      <c r="J62" s="115"/>
      <c r="K62" s="118"/>
      <c r="L62" s="100"/>
      <c r="M62" s="100"/>
      <c r="N62" s="100"/>
      <c r="O62" s="100"/>
      <c r="P62" s="100"/>
      <c r="Q62" s="100"/>
      <c r="R62" s="100"/>
      <c r="S62" s="100"/>
      <c r="T62" s="100"/>
      <c r="U62" s="100"/>
      <c r="V62" s="100"/>
      <c r="W62" s="100"/>
      <c r="X62" s="100"/>
      <c r="Y62" s="100"/>
      <c r="Z62" s="100"/>
    </row>
    <row r="63" spans="1:26" s="117" customFormat="1" x14ac:dyDescent="0.25">
      <c r="A63" s="100"/>
      <c r="B63" s="139">
        <v>35</v>
      </c>
      <c r="C63" s="140" t="s">
        <v>164</v>
      </c>
      <c r="D63" s="140" t="s">
        <v>137</v>
      </c>
      <c r="E63" s="139" t="s">
        <v>163</v>
      </c>
      <c r="F63" s="139" t="s">
        <v>101</v>
      </c>
      <c r="G63" s="75" t="s">
        <v>213</v>
      </c>
      <c r="H63" s="145">
        <v>40</v>
      </c>
      <c r="I63" s="127">
        <v>160</v>
      </c>
      <c r="J63" s="115"/>
      <c r="K63" s="118"/>
      <c r="L63" s="100"/>
      <c r="M63" s="100"/>
      <c r="N63" s="100"/>
      <c r="O63" s="100"/>
      <c r="P63" s="100"/>
      <c r="Q63" s="100"/>
      <c r="R63" s="100"/>
      <c r="S63" s="100"/>
      <c r="T63" s="100"/>
      <c r="U63" s="100"/>
      <c r="V63" s="100"/>
      <c r="W63" s="100"/>
      <c r="X63" s="100"/>
      <c r="Y63" s="100"/>
      <c r="Z63" s="100"/>
    </row>
    <row r="64" spans="1:26" s="117" customFormat="1" x14ac:dyDescent="0.25">
      <c r="A64" s="100"/>
      <c r="B64" s="139">
        <v>45</v>
      </c>
      <c r="C64" s="140" t="s">
        <v>164</v>
      </c>
      <c r="D64" s="140" t="s">
        <v>143</v>
      </c>
      <c r="E64" s="139" t="s">
        <v>180</v>
      </c>
      <c r="F64" s="139" t="s">
        <v>101</v>
      </c>
      <c r="G64" s="75" t="s">
        <v>213</v>
      </c>
      <c r="H64" s="145">
        <v>40</v>
      </c>
      <c r="I64" s="127"/>
      <c r="J64" s="115"/>
      <c r="K64" s="118"/>
      <c r="L64" s="100"/>
      <c r="M64" s="100"/>
      <c r="N64" s="100"/>
      <c r="O64" s="100"/>
      <c r="P64" s="100"/>
      <c r="Q64" s="100"/>
      <c r="R64" s="100"/>
      <c r="S64" s="100"/>
      <c r="T64" s="100"/>
      <c r="U64" s="100"/>
      <c r="V64" s="100"/>
      <c r="W64" s="100"/>
      <c r="X64" s="100"/>
      <c r="Y64" s="100"/>
      <c r="Z64" s="100"/>
    </row>
    <row r="65" spans="1:26" s="117" customFormat="1" x14ac:dyDescent="0.25">
      <c r="A65" s="100"/>
      <c r="B65" s="139">
        <v>46</v>
      </c>
      <c r="C65" s="140" t="s">
        <v>111</v>
      </c>
      <c r="D65" s="140" t="s">
        <v>181</v>
      </c>
      <c r="E65" s="139" t="s">
        <v>182</v>
      </c>
      <c r="F65" s="139" t="s">
        <v>101</v>
      </c>
      <c r="G65" s="75" t="s">
        <v>213</v>
      </c>
      <c r="H65" s="145">
        <v>80</v>
      </c>
      <c r="I65" s="127"/>
      <c r="J65" s="115"/>
      <c r="K65" s="118"/>
      <c r="L65" s="100"/>
      <c r="M65" s="100"/>
      <c r="N65" s="100"/>
      <c r="O65" s="100"/>
      <c r="P65" s="100"/>
      <c r="Q65" s="100"/>
      <c r="R65" s="100"/>
      <c r="S65" s="100"/>
      <c r="T65" s="100"/>
      <c r="U65" s="100"/>
      <c r="V65" s="100"/>
      <c r="W65" s="100"/>
      <c r="X65" s="100"/>
      <c r="Y65" s="100"/>
      <c r="Z65" s="100"/>
    </row>
    <row r="66" spans="1:26" s="117" customFormat="1" x14ac:dyDescent="0.25">
      <c r="A66" s="100"/>
      <c r="B66" s="139"/>
      <c r="C66" s="140"/>
      <c r="D66" s="140"/>
      <c r="E66" s="139"/>
      <c r="F66" s="139"/>
      <c r="G66" s="75"/>
      <c r="H66" s="145"/>
      <c r="I66" s="127"/>
      <c r="J66" s="115"/>
      <c r="K66" s="118"/>
      <c r="L66" s="100"/>
      <c r="M66" s="100"/>
      <c r="N66" s="100"/>
      <c r="O66" s="100"/>
      <c r="P66" s="100"/>
      <c r="Q66" s="100"/>
      <c r="R66" s="100"/>
      <c r="S66" s="100"/>
      <c r="T66" s="100"/>
      <c r="U66" s="100"/>
      <c r="V66" s="100"/>
      <c r="W66" s="100"/>
      <c r="X66" s="100"/>
      <c r="Y66" s="100"/>
      <c r="Z66" s="100"/>
    </row>
    <row r="67" spans="1:26" s="117" customFormat="1" x14ac:dyDescent="0.25">
      <c r="A67" s="100"/>
      <c r="B67" s="139"/>
      <c r="C67" s="140"/>
      <c r="D67" s="140"/>
      <c r="E67" s="139"/>
      <c r="F67" s="139"/>
      <c r="G67" s="75"/>
      <c r="H67" s="145"/>
      <c r="I67" s="127"/>
      <c r="J67" s="115"/>
      <c r="K67" s="118"/>
      <c r="L67" s="100"/>
      <c r="M67" s="100"/>
      <c r="N67" s="100"/>
      <c r="O67" s="100"/>
      <c r="P67" s="100"/>
      <c r="Q67" s="100"/>
      <c r="R67" s="100"/>
      <c r="S67" s="100"/>
      <c r="T67" s="100"/>
      <c r="U67" s="100"/>
      <c r="V67" s="100"/>
      <c r="W67" s="100"/>
      <c r="X67" s="100"/>
      <c r="Y67" s="100"/>
      <c r="Z67" s="100"/>
    </row>
    <row r="68" spans="1:26" s="117" customFormat="1" x14ac:dyDescent="0.25">
      <c r="A68" s="100"/>
      <c r="B68" s="139"/>
      <c r="C68" s="140"/>
      <c r="D68" s="140"/>
      <c r="E68" s="139"/>
      <c r="F68" s="139"/>
      <c r="G68" s="75"/>
      <c r="H68" s="145"/>
      <c r="I68" s="127"/>
      <c r="J68" s="115"/>
      <c r="K68" s="118"/>
      <c r="L68" s="100"/>
      <c r="M68" s="100"/>
      <c r="N68" s="100"/>
      <c r="O68" s="100"/>
      <c r="P68" s="100"/>
      <c r="Q68" s="100"/>
      <c r="R68" s="100"/>
      <c r="S68" s="100"/>
      <c r="T68" s="100"/>
      <c r="U68" s="100"/>
      <c r="V68" s="100"/>
      <c r="W68" s="100"/>
      <c r="X68" s="100"/>
      <c r="Y68" s="100"/>
      <c r="Z68" s="100"/>
    </row>
    <row r="69" spans="1:26" s="117" customFormat="1" x14ac:dyDescent="0.25">
      <c r="A69" s="100"/>
      <c r="B69" s="139">
        <v>47</v>
      </c>
      <c r="C69" s="140" t="s">
        <v>159</v>
      </c>
      <c r="D69" s="140" t="s">
        <v>181</v>
      </c>
      <c r="E69" s="139" t="s">
        <v>183</v>
      </c>
      <c r="F69" s="139" t="s">
        <v>146</v>
      </c>
      <c r="G69" s="141" t="s">
        <v>208</v>
      </c>
      <c r="H69" s="143">
        <v>60</v>
      </c>
      <c r="I69" s="127">
        <v>120</v>
      </c>
      <c r="J69" s="115"/>
      <c r="K69" s="118"/>
      <c r="L69" s="100"/>
      <c r="M69" s="100"/>
      <c r="N69" s="100"/>
      <c r="O69" s="100"/>
      <c r="P69" s="100"/>
      <c r="Q69" s="100"/>
      <c r="R69" s="100"/>
      <c r="S69" s="100"/>
      <c r="T69" s="100"/>
      <c r="U69" s="100"/>
      <c r="V69" s="100"/>
      <c r="W69" s="100"/>
      <c r="X69" s="100"/>
      <c r="Y69" s="100"/>
      <c r="Z69" s="100"/>
    </row>
    <row r="70" spans="1:26" s="117" customFormat="1" x14ac:dyDescent="0.25">
      <c r="A70" s="100"/>
      <c r="B70" s="139">
        <v>48</v>
      </c>
      <c r="C70" s="140" t="s">
        <v>111</v>
      </c>
      <c r="D70" s="140" t="s">
        <v>181</v>
      </c>
      <c r="E70" s="139" t="s">
        <v>184</v>
      </c>
      <c r="F70" s="139" t="s">
        <v>101</v>
      </c>
      <c r="G70" s="141" t="s">
        <v>208</v>
      </c>
      <c r="H70" s="142">
        <v>60</v>
      </c>
      <c r="I70" s="127"/>
      <c r="J70" s="115"/>
      <c r="K70" s="118"/>
      <c r="L70" s="100"/>
      <c r="M70" s="100"/>
      <c r="N70" s="100"/>
      <c r="O70" s="100"/>
      <c r="P70" s="100"/>
      <c r="Q70" s="100"/>
      <c r="R70" s="100"/>
      <c r="S70" s="100"/>
      <c r="T70" s="100"/>
      <c r="U70" s="100"/>
      <c r="V70" s="100"/>
      <c r="W70" s="100"/>
      <c r="X70" s="100"/>
      <c r="Y70" s="100"/>
      <c r="Z70" s="100"/>
    </row>
    <row r="71" spans="1:26" s="117" customFormat="1" x14ac:dyDescent="0.25">
      <c r="A71" s="100"/>
      <c r="B71" s="139"/>
      <c r="C71" s="140"/>
      <c r="D71" s="140"/>
      <c r="E71" s="139"/>
      <c r="F71" s="139"/>
      <c r="G71" s="141"/>
      <c r="H71" s="143"/>
      <c r="I71" s="127"/>
      <c r="J71" s="115"/>
      <c r="K71" s="118"/>
      <c r="L71" s="100"/>
      <c r="M71" s="100"/>
      <c r="N71" s="100"/>
      <c r="O71" s="100"/>
      <c r="P71" s="100"/>
      <c r="Q71" s="100"/>
      <c r="R71" s="100"/>
      <c r="S71" s="100"/>
      <c r="T71" s="100"/>
      <c r="U71" s="100"/>
      <c r="V71" s="100"/>
      <c r="W71" s="100"/>
      <c r="X71" s="100"/>
      <c r="Y71" s="100"/>
      <c r="Z71" s="100"/>
    </row>
    <row r="72" spans="1:26" s="117" customFormat="1" x14ac:dyDescent="0.25">
      <c r="A72" s="100"/>
      <c r="B72" s="139"/>
      <c r="C72" s="140"/>
      <c r="D72" s="140"/>
      <c r="E72" s="139"/>
      <c r="F72" s="139"/>
      <c r="G72" s="141"/>
      <c r="H72" s="143"/>
      <c r="I72" s="127"/>
      <c r="J72" s="115"/>
      <c r="K72" s="118"/>
      <c r="L72" s="100"/>
      <c r="M72" s="100"/>
      <c r="N72" s="100"/>
      <c r="O72" s="100"/>
      <c r="P72" s="100"/>
      <c r="Q72" s="100"/>
      <c r="R72" s="100"/>
      <c r="S72" s="100"/>
      <c r="T72" s="100"/>
      <c r="U72" s="100"/>
      <c r="V72" s="100"/>
      <c r="W72" s="100"/>
      <c r="X72" s="100"/>
      <c r="Y72" s="100"/>
      <c r="Z72" s="100"/>
    </row>
    <row r="73" spans="1:26" s="117" customFormat="1" x14ac:dyDescent="0.25">
      <c r="A73" s="100"/>
      <c r="B73" s="139"/>
      <c r="C73" s="140"/>
      <c r="D73" s="140"/>
      <c r="E73" s="139"/>
      <c r="F73" s="139"/>
      <c r="G73" s="141"/>
      <c r="H73" s="143"/>
      <c r="I73" s="127"/>
      <c r="J73" s="115"/>
      <c r="K73" s="118"/>
      <c r="L73" s="100"/>
      <c r="M73" s="100"/>
      <c r="N73" s="100"/>
      <c r="O73" s="100"/>
      <c r="P73" s="100"/>
      <c r="Q73" s="100"/>
      <c r="R73" s="100"/>
      <c r="S73" s="100"/>
      <c r="T73" s="100"/>
      <c r="U73" s="100"/>
      <c r="V73" s="100"/>
      <c r="W73" s="100"/>
      <c r="X73" s="100"/>
      <c r="Y73" s="100"/>
      <c r="Z73" s="100"/>
    </row>
    <row r="74" spans="1:26" s="117" customFormat="1" x14ac:dyDescent="0.25">
      <c r="A74" s="100"/>
      <c r="B74" s="139">
        <v>49</v>
      </c>
      <c r="C74" s="140" t="s">
        <v>111</v>
      </c>
      <c r="D74" s="140" t="s">
        <v>126</v>
      </c>
      <c r="E74" s="139" t="s">
        <v>185</v>
      </c>
      <c r="F74" s="139" t="s">
        <v>101</v>
      </c>
      <c r="G74" s="141" t="s">
        <v>216</v>
      </c>
      <c r="H74" s="143">
        <v>50</v>
      </c>
      <c r="I74" s="127">
        <v>100</v>
      </c>
      <c r="J74" s="115"/>
      <c r="K74" s="118"/>
      <c r="L74" s="100"/>
      <c r="M74" s="100"/>
      <c r="N74" s="100"/>
      <c r="O74" s="100"/>
      <c r="P74" s="100"/>
      <c r="Q74" s="100"/>
      <c r="R74" s="100"/>
      <c r="S74" s="100"/>
      <c r="T74" s="100"/>
      <c r="U74" s="100"/>
      <c r="V74" s="100"/>
      <c r="W74" s="100"/>
      <c r="X74" s="100"/>
      <c r="Y74" s="100"/>
      <c r="Z74" s="100"/>
    </row>
    <row r="75" spans="1:26" s="117" customFormat="1" x14ac:dyDescent="0.25">
      <c r="A75" s="100"/>
      <c r="B75" s="139">
        <v>53</v>
      </c>
      <c r="C75" s="140" t="s">
        <v>111</v>
      </c>
      <c r="D75" s="140" t="s">
        <v>126</v>
      </c>
      <c r="E75" s="139" t="s">
        <v>188</v>
      </c>
      <c r="F75" s="139" t="s">
        <v>101</v>
      </c>
      <c r="G75" s="141" t="s">
        <v>216</v>
      </c>
      <c r="H75" s="143">
        <v>50</v>
      </c>
      <c r="I75" s="127"/>
      <c r="J75" s="115"/>
      <c r="K75" s="118"/>
      <c r="L75" s="100"/>
      <c r="M75" s="100"/>
      <c r="N75" s="100"/>
      <c r="O75" s="100"/>
      <c r="P75" s="100"/>
      <c r="Q75" s="100"/>
      <c r="R75" s="100"/>
      <c r="S75" s="100"/>
      <c r="T75" s="100"/>
      <c r="U75" s="100"/>
      <c r="V75" s="100"/>
      <c r="W75" s="100"/>
      <c r="X75" s="100"/>
      <c r="Y75" s="100"/>
      <c r="Z75" s="100"/>
    </row>
    <row r="76" spans="1:26" s="117" customFormat="1" x14ac:dyDescent="0.25">
      <c r="A76" s="100"/>
      <c r="B76" s="139"/>
      <c r="C76" s="140"/>
      <c r="D76" s="140"/>
      <c r="E76" s="139"/>
      <c r="F76" s="139"/>
      <c r="G76" s="141"/>
      <c r="H76" s="143"/>
      <c r="I76" s="127"/>
      <c r="J76" s="115"/>
      <c r="K76" s="118"/>
      <c r="L76" s="100"/>
      <c r="M76" s="100"/>
      <c r="N76" s="100"/>
      <c r="O76" s="100"/>
      <c r="P76" s="100"/>
      <c r="Q76" s="100"/>
      <c r="R76" s="100"/>
      <c r="S76" s="100"/>
      <c r="T76" s="100"/>
      <c r="U76" s="100"/>
      <c r="V76" s="100"/>
      <c r="W76" s="100"/>
      <c r="X76" s="100"/>
      <c r="Y76" s="100"/>
      <c r="Z76" s="100"/>
    </row>
    <row r="77" spans="1:26" s="117" customFormat="1" x14ac:dyDescent="0.25">
      <c r="A77" s="100"/>
      <c r="B77" s="139"/>
      <c r="C77" s="140"/>
      <c r="D77" s="140"/>
      <c r="E77" s="139"/>
      <c r="F77" s="139"/>
      <c r="G77" s="141"/>
      <c r="H77" s="143"/>
      <c r="I77" s="127"/>
      <c r="J77" s="115"/>
      <c r="K77" s="118"/>
      <c r="L77" s="100"/>
      <c r="M77" s="100"/>
      <c r="N77" s="100"/>
      <c r="O77" s="100"/>
      <c r="P77" s="100"/>
      <c r="Q77" s="100"/>
      <c r="R77" s="100"/>
      <c r="S77" s="100"/>
      <c r="T77" s="100"/>
      <c r="U77" s="100"/>
      <c r="V77" s="100"/>
      <c r="W77" s="100"/>
      <c r="X77" s="100"/>
      <c r="Y77" s="100"/>
      <c r="Z77" s="100"/>
    </row>
    <row r="78" spans="1:26" s="117" customFormat="1" x14ac:dyDescent="0.25">
      <c r="A78" s="100"/>
      <c r="B78" s="139">
        <v>51</v>
      </c>
      <c r="C78" s="140" t="s">
        <v>159</v>
      </c>
      <c r="D78" s="140" t="s">
        <v>126</v>
      </c>
      <c r="E78" s="139" t="s">
        <v>186</v>
      </c>
      <c r="F78" s="139" t="s">
        <v>146</v>
      </c>
      <c r="G78" s="141" t="s">
        <v>214</v>
      </c>
      <c r="H78" s="143">
        <v>50</v>
      </c>
      <c r="I78" s="127">
        <v>100</v>
      </c>
      <c r="J78" s="115"/>
      <c r="K78" s="118"/>
      <c r="L78" s="100"/>
      <c r="M78" s="100"/>
      <c r="N78" s="100"/>
      <c r="O78" s="100"/>
      <c r="P78" s="100"/>
      <c r="Q78" s="100"/>
      <c r="R78" s="100"/>
      <c r="S78" s="100"/>
      <c r="T78" s="100"/>
      <c r="U78" s="100"/>
      <c r="V78" s="100"/>
      <c r="W78" s="100"/>
      <c r="X78" s="100"/>
      <c r="Y78" s="100"/>
      <c r="Z78" s="100"/>
    </row>
    <row r="79" spans="1:26" s="117" customFormat="1" x14ac:dyDescent="0.25">
      <c r="A79" s="100"/>
      <c r="B79" s="139">
        <v>55</v>
      </c>
      <c r="C79" s="140" t="s">
        <v>159</v>
      </c>
      <c r="D79" s="140" t="s">
        <v>126</v>
      </c>
      <c r="E79" s="139" t="s">
        <v>189</v>
      </c>
      <c r="F79" s="139" t="s">
        <v>146</v>
      </c>
      <c r="G79" s="141" t="s">
        <v>214</v>
      </c>
      <c r="H79" s="143">
        <v>50</v>
      </c>
      <c r="I79" s="127"/>
      <c r="J79" s="115"/>
      <c r="K79" s="118"/>
      <c r="L79" s="100"/>
      <c r="M79" s="100"/>
      <c r="N79" s="100"/>
      <c r="O79" s="100"/>
      <c r="P79" s="100"/>
      <c r="Q79" s="100"/>
      <c r="R79" s="100"/>
      <c r="S79" s="100"/>
      <c r="T79" s="100"/>
      <c r="U79" s="100"/>
      <c r="V79" s="100"/>
      <c r="W79" s="100"/>
      <c r="X79" s="100"/>
      <c r="Y79" s="100"/>
      <c r="Z79" s="100"/>
    </row>
    <row r="80" spans="1:26" s="117" customFormat="1" x14ac:dyDescent="0.25">
      <c r="A80" s="100"/>
      <c r="B80" s="139"/>
      <c r="C80" s="140"/>
      <c r="D80" s="140"/>
      <c r="E80" s="139"/>
      <c r="F80" s="139"/>
      <c r="G80" s="141"/>
      <c r="H80" s="143"/>
      <c r="I80" s="127"/>
      <c r="J80" s="115"/>
      <c r="K80" s="118"/>
      <c r="L80" s="100"/>
      <c r="M80" s="100"/>
      <c r="N80" s="100"/>
      <c r="O80" s="100"/>
      <c r="P80" s="100"/>
      <c r="Q80" s="100"/>
      <c r="R80" s="100"/>
      <c r="S80" s="100"/>
      <c r="T80" s="100"/>
      <c r="U80" s="100"/>
      <c r="V80" s="100"/>
      <c r="W80" s="100"/>
      <c r="X80" s="100"/>
      <c r="Y80" s="100"/>
      <c r="Z80" s="100"/>
    </row>
    <row r="81" spans="1:26" s="117" customFormat="1" x14ac:dyDescent="0.25">
      <c r="A81" s="100"/>
      <c r="B81" s="139"/>
      <c r="C81" s="140"/>
      <c r="D81" s="140"/>
      <c r="E81" s="139"/>
      <c r="F81" s="139"/>
      <c r="G81" s="141"/>
      <c r="H81" s="143"/>
      <c r="I81" s="127"/>
      <c r="J81" s="115"/>
      <c r="K81" s="118"/>
      <c r="L81" s="100"/>
      <c r="M81" s="100"/>
      <c r="N81" s="100"/>
      <c r="O81" s="100"/>
      <c r="P81" s="100"/>
      <c r="Q81" s="100"/>
      <c r="R81" s="100"/>
      <c r="S81" s="100"/>
      <c r="T81" s="100"/>
      <c r="U81" s="100"/>
      <c r="V81" s="100"/>
      <c r="W81" s="100"/>
      <c r="X81" s="100"/>
      <c r="Y81" s="100"/>
      <c r="Z81" s="100"/>
    </row>
    <row r="82" spans="1:26" s="117" customFormat="1" x14ac:dyDescent="0.25">
      <c r="A82" s="100"/>
      <c r="B82" s="139">
        <v>50</v>
      </c>
      <c r="C82" s="140" t="s">
        <v>164</v>
      </c>
      <c r="D82" s="140" t="s">
        <v>126</v>
      </c>
      <c r="E82" s="139" t="s">
        <v>180</v>
      </c>
      <c r="F82" s="139" t="s">
        <v>101</v>
      </c>
      <c r="G82" s="141" t="s">
        <v>217</v>
      </c>
      <c r="H82" s="143">
        <v>15</v>
      </c>
      <c r="I82" s="127">
        <v>90</v>
      </c>
      <c r="J82" s="115"/>
      <c r="K82" s="118"/>
      <c r="L82" s="100"/>
      <c r="M82" s="100"/>
      <c r="N82" s="100"/>
      <c r="O82" s="100"/>
      <c r="P82" s="100"/>
      <c r="Q82" s="100"/>
      <c r="R82" s="100"/>
      <c r="S82" s="100"/>
      <c r="T82" s="100"/>
      <c r="U82" s="100"/>
      <c r="V82" s="100"/>
      <c r="W82" s="100"/>
      <c r="X82" s="100"/>
      <c r="Y82" s="100"/>
      <c r="Z82" s="100"/>
    </row>
    <row r="83" spans="1:26" s="117" customFormat="1" x14ac:dyDescent="0.25">
      <c r="A83" s="100"/>
      <c r="B83" s="139">
        <v>54</v>
      </c>
      <c r="C83" s="140" t="s">
        <v>164</v>
      </c>
      <c r="D83" s="140" t="s">
        <v>126</v>
      </c>
      <c r="E83" s="139" t="s">
        <v>163</v>
      </c>
      <c r="F83" s="139" t="s">
        <v>101</v>
      </c>
      <c r="G83" s="141" t="s">
        <v>217</v>
      </c>
      <c r="H83" s="143">
        <v>15</v>
      </c>
      <c r="I83" s="127"/>
      <c r="J83" s="115"/>
      <c r="K83" s="118"/>
      <c r="L83" s="100" t="str">
        <f>+CONCATENATE(L93," ",M93)</f>
        <v>13 PERSONAS</v>
      </c>
      <c r="M83" s="100"/>
      <c r="N83" s="100"/>
      <c r="O83" s="100"/>
      <c r="P83" s="100"/>
      <c r="Q83" s="100"/>
      <c r="R83" s="100"/>
      <c r="S83" s="100"/>
      <c r="T83" s="100"/>
      <c r="U83" s="100"/>
      <c r="V83" s="100"/>
      <c r="W83" s="100"/>
      <c r="X83" s="100"/>
      <c r="Y83" s="100"/>
      <c r="Z83" s="100"/>
    </row>
    <row r="84" spans="1:26" s="117" customFormat="1" x14ac:dyDescent="0.25">
      <c r="A84" s="100"/>
      <c r="B84" s="139">
        <v>56</v>
      </c>
      <c r="C84" s="140" t="s">
        <v>111</v>
      </c>
      <c r="D84" s="140" t="s">
        <v>126</v>
      </c>
      <c r="E84" s="139" t="s">
        <v>190</v>
      </c>
      <c r="F84" s="139" t="s">
        <v>101</v>
      </c>
      <c r="G84" s="141" t="s">
        <v>217</v>
      </c>
      <c r="H84" s="143">
        <v>30</v>
      </c>
      <c r="I84" s="127"/>
      <c r="J84" s="115"/>
      <c r="K84" s="118"/>
      <c r="L84" s="100">
        <f>+K1*L93</f>
        <v>2080</v>
      </c>
      <c r="M84" s="100" t="s">
        <v>99</v>
      </c>
      <c r="N84" s="100"/>
      <c r="O84" s="100"/>
      <c r="P84" s="100"/>
      <c r="Q84" s="100"/>
      <c r="R84" s="100"/>
      <c r="S84" s="100"/>
      <c r="T84" s="100"/>
      <c r="U84" s="100"/>
      <c r="V84" s="100"/>
      <c r="W84" s="100"/>
      <c r="X84" s="100"/>
      <c r="Y84" s="100"/>
      <c r="Z84" s="100"/>
    </row>
    <row r="85" spans="1:26" s="117" customFormat="1" x14ac:dyDescent="0.25">
      <c r="A85" s="100"/>
      <c r="B85" s="139">
        <v>52</v>
      </c>
      <c r="C85" s="140" t="s">
        <v>111</v>
      </c>
      <c r="D85" s="140" t="s">
        <v>126</v>
      </c>
      <c r="E85" s="139" t="s">
        <v>187</v>
      </c>
      <c r="F85" s="139" t="s">
        <v>101</v>
      </c>
      <c r="G85" s="141" t="s">
        <v>217</v>
      </c>
      <c r="H85" s="143">
        <v>30</v>
      </c>
      <c r="I85" s="127"/>
      <c r="J85" s="115"/>
      <c r="K85" s="118"/>
      <c r="L85" s="158">
        <f>+L84/60</f>
        <v>34.666666666666664</v>
      </c>
      <c r="M85" s="100" t="s">
        <v>97</v>
      </c>
      <c r="N85" s="100">
        <f>+L85/60</f>
        <v>0.57777777777777772</v>
      </c>
      <c r="O85" s="100"/>
      <c r="P85" s="100"/>
      <c r="Q85" s="100"/>
      <c r="R85" s="100"/>
      <c r="S85" s="100"/>
      <c r="T85" s="100"/>
      <c r="U85" s="100"/>
      <c r="V85" s="100"/>
      <c r="W85" s="100"/>
      <c r="X85" s="100"/>
      <c r="Y85" s="100"/>
      <c r="Z85" s="100"/>
    </row>
    <row r="86" spans="1:26" s="117" customFormat="1" x14ac:dyDescent="0.25">
      <c r="A86" s="100"/>
      <c r="B86" s="139"/>
      <c r="C86" s="140"/>
      <c r="D86" s="140"/>
      <c r="E86" s="139"/>
      <c r="F86" s="139"/>
      <c r="G86" s="141"/>
      <c r="H86" s="143"/>
      <c r="I86" s="127"/>
      <c r="J86" s="115"/>
      <c r="K86" s="118"/>
      <c r="L86" s="100"/>
      <c r="M86" s="100"/>
      <c r="N86" s="100"/>
      <c r="O86" s="100"/>
      <c r="P86" s="100"/>
      <c r="Q86" s="100"/>
      <c r="R86" s="100"/>
      <c r="S86" s="100"/>
      <c r="T86" s="100"/>
      <c r="U86" s="100"/>
      <c r="V86" s="100"/>
      <c r="W86" s="100"/>
      <c r="X86" s="100"/>
      <c r="Y86" s="100"/>
      <c r="Z86" s="100"/>
    </row>
    <row r="87" spans="1:26" s="117" customFormat="1" x14ac:dyDescent="0.25">
      <c r="A87" s="100"/>
      <c r="B87" s="139"/>
      <c r="C87" s="140"/>
      <c r="D87" s="140"/>
      <c r="E87" s="139"/>
      <c r="F87" s="139"/>
      <c r="G87" s="141"/>
      <c r="H87" s="143"/>
      <c r="I87" s="127"/>
      <c r="J87" s="115"/>
      <c r="K87" s="118"/>
      <c r="L87" s="100" t="s">
        <v>112</v>
      </c>
      <c r="M87" s="100"/>
      <c r="N87" s="100"/>
      <c r="O87" s="100"/>
      <c r="P87" s="100"/>
      <c r="Q87" s="100"/>
      <c r="R87" s="100"/>
      <c r="S87" s="100"/>
      <c r="T87" s="100"/>
      <c r="U87" s="100"/>
      <c r="V87" s="100"/>
      <c r="W87" s="100"/>
      <c r="X87" s="100"/>
      <c r="Y87" s="100"/>
      <c r="Z87" s="100"/>
    </row>
    <row r="88" spans="1:26" s="117" customFormat="1" x14ac:dyDescent="0.25">
      <c r="A88" s="100"/>
      <c r="B88" s="139"/>
      <c r="C88" s="140"/>
      <c r="D88" s="140"/>
      <c r="E88" s="139"/>
      <c r="F88" s="139"/>
      <c r="G88" s="141"/>
      <c r="H88" s="143"/>
      <c r="I88" s="127"/>
      <c r="J88" s="115"/>
      <c r="K88" s="118"/>
      <c r="L88" s="100" t="s">
        <v>120</v>
      </c>
      <c r="M88" s="100"/>
      <c r="N88" s="100"/>
      <c r="O88" s="100"/>
      <c r="P88" s="100"/>
      <c r="Q88" s="100"/>
      <c r="R88" s="100"/>
      <c r="S88" s="100"/>
      <c r="T88" s="100"/>
      <c r="U88" s="100"/>
      <c r="V88" s="100"/>
      <c r="W88" s="100"/>
      <c r="X88" s="100"/>
      <c r="Y88" s="100"/>
      <c r="Z88" s="100"/>
    </row>
    <row r="89" spans="1:26" s="117" customFormat="1" x14ac:dyDescent="0.25">
      <c r="A89" s="100"/>
      <c r="B89" s="139"/>
      <c r="C89" s="140"/>
      <c r="D89" s="140"/>
      <c r="E89" s="139"/>
      <c r="F89" s="139"/>
      <c r="G89" s="141"/>
      <c r="H89" s="143"/>
      <c r="I89" s="127"/>
      <c r="J89" s="115"/>
      <c r="K89" s="118"/>
      <c r="L89" s="125">
        <v>6</v>
      </c>
      <c r="M89" s="125" t="s">
        <v>106</v>
      </c>
      <c r="N89" s="100"/>
      <c r="O89" s="100"/>
      <c r="P89" s="100"/>
      <c r="Q89" s="100"/>
      <c r="R89" s="100"/>
      <c r="S89" s="100"/>
      <c r="T89" s="100"/>
      <c r="U89" s="100"/>
      <c r="V89" s="100"/>
      <c r="W89" s="100"/>
      <c r="X89" s="100"/>
      <c r="Y89" s="100"/>
      <c r="Z89" s="100"/>
    </row>
    <row r="90" spans="1:26" s="117" customFormat="1" x14ac:dyDescent="0.25">
      <c r="A90" s="100"/>
      <c r="B90" s="139"/>
      <c r="C90" s="140"/>
      <c r="D90" s="140"/>
      <c r="E90" s="139"/>
      <c r="F90" s="139"/>
      <c r="G90" s="141"/>
      <c r="H90" s="143"/>
      <c r="I90" s="127"/>
      <c r="J90" s="115"/>
      <c r="K90" s="118"/>
      <c r="L90" s="125">
        <v>0</v>
      </c>
      <c r="M90" s="125" t="s">
        <v>121</v>
      </c>
      <c r="N90" s="100"/>
      <c r="O90" s="100"/>
      <c r="P90" s="100"/>
      <c r="Q90" s="100"/>
      <c r="R90" s="100"/>
      <c r="S90" s="100"/>
      <c r="T90" s="100"/>
      <c r="U90" s="100"/>
      <c r="V90" s="100"/>
      <c r="W90" s="100"/>
      <c r="X90" s="100"/>
      <c r="Y90" s="100"/>
      <c r="Z90" s="100"/>
    </row>
    <row r="91" spans="1:26" s="117" customFormat="1" x14ac:dyDescent="0.25">
      <c r="A91" s="100"/>
      <c r="B91" s="139"/>
      <c r="C91" s="140"/>
      <c r="D91" s="140"/>
      <c r="E91" s="139"/>
      <c r="F91" s="139"/>
      <c r="G91" s="141"/>
      <c r="H91" s="143"/>
      <c r="I91" s="127"/>
      <c r="J91" s="115"/>
      <c r="K91" s="118"/>
      <c r="L91" s="125">
        <v>6</v>
      </c>
      <c r="M91" s="125" t="s">
        <v>195</v>
      </c>
      <c r="N91" s="100"/>
      <c r="O91" s="100"/>
      <c r="P91" s="100"/>
      <c r="Q91" s="100"/>
      <c r="R91" s="100"/>
      <c r="S91" s="100"/>
      <c r="T91" s="100"/>
      <c r="U91" s="100"/>
      <c r="V91" s="100"/>
      <c r="W91" s="100"/>
      <c r="X91" s="100"/>
      <c r="Y91" s="100"/>
      <c r="Z91" s="100"/>
    </row>
    <row r="92" spans="1:26" s="117" customFormat="1" x14ac:dyDescent="0.25">
      <c r="A92" s="100"/>
      <c r="B92" s="113"/>
      <c r="C92" s="114"/>
      <c r="D92" s="113"/>
      <c r="E92" s="113"/>
      <c r="F92" s="113"/>
      <c r="G92" s="121"/>
      <c r="H92" s="145"/>
      <c r="I92" s="127"/>
      <c r="J92" s="115"/>
      <c r="K92" s="118"/>
      <c r="L92" s="124">
        <v>1</v>
      </c>
      <c r="M92" s="125" t="s">
        <v>203</v>
      </c>
      <c r="N92" s="100"/>
      <c r="O92" s="100"/>
      <c r="P92" s="100"/>
      <c r="Q92" s="100"/>
      <c r="R92" s="100"/>
      <c r="S92" s="100"/>
      <c r="T92" s="100"/>
      <c r="U92" s="100"/>
      <c r="V92" s="100"/>
      <c r="W92" s="100"/>
      <c r="X92" s="100"/>
      <c r="Y92" s="100"/>
      <c r="Z92" s="100"/>
    </row>
    <row r="93" spans="1:26" s="117" customFormat="1" x14ac:dyDescent="0.25">
      <c r="A93" s="100"/>
      <c r="B93" s="113"/>
      <c r="C93" s="114"/>
      <c r="D93" s="113"/>
      <c r="E93" s="113"/>
      <c r="F93" s="113"/>
      <c r="G93" s="121"/>
      <c r="H93" s="145"/>
      <c r="I93" s="127"/>
      <c r="J93" s="115"/>
      <c r="K93" s="118"/>
      <c r="L93" s="124">
        <f>+SUM(L89:L92)</f>
        <v>13</v>
      </c>
      <c r="M93" s="125" t="s">
        <v>109</v>
      </c>
      <c r="N93" s="100"/>
      <c r="O93" s="100"/>
      <c r="P93" s="100"/>
      <c r="Q93" s="100"/>
      <c r="R93" s="100"/>
      <c r="S93" s="100"/>
      <c r="T93" s="100"/>
      <c r="U93" s="100"/>
      <c r="V93" s="100"/>
      <c r="W93" s="100"/>
      <c r="X93" s="100"/>
      <c r="Y93" s="100"/>
      <c r="Z93" s="100"/>
    </row>
    <row r="94" spans="1:26" s="117" customFormat="1" x14ac:dyDescent="0.25">
      <c r="A94" s="100"/>
      <c r="B94" s="113"/>
      <c r="C94" s="114"/>
      <c r="D94" s="113"/>
      <c r="E94" s="113"/>
      <c r="F94" s="113"/>
      <c r="G94" s="121"/>
      <c r="H94" s="145"/>
      <c r="I94" s="127"/>
      <c r="J94" s="115"/>
      <c r="K94" s="118"/>
      <c r="L94" s="100"/>
      <c r="M94" s="100"/>
      <c r="N94" s="100"/>
      <c r="O94" s="100"/>
      <c r="P94" s="100"/>
      <c r="Q94" s="100"/>
      <c r="R94" s="100"/>
      <c r="S94" s="100"/>
      <c r="T94" s="100"/>
      <c r="U94" s="100"/>
      <c r="V94" s="100"/>
      <c r="W94" s="100"/>
      <c r="X94" s="100"/>
      <c r="Y94" s="100"/>
      <c r="Z94" s="100"/>
    </row>
    <row r="95" spans="1:26" s="117" customFormat="1" x14ac:dyDescent="0.25">
      <c r="A95" s="100"/>
      <c r="B95" s="113"/>
      <c r="C95" s="114"/>
      <c r="D95" s="113"/>
      <c r="E95" s="113"/>
      <c r="F95" s="113"/>
      <c r="G95" s="121"/>
      <c r="H95" s="145"/>
      <c r="I95" s="128"/>
      <c r="J95" s="115"/>
      <c r="K95" s="118"/>
      <c r="L95" s="100"/>
      <c r="M95" s="100"/>
      <c r="N95" s="100"/>
      <c r="O95" s="100"/>
      <c r="P95" s="100"/>
      <c r="Q95" s="100"/>
      <c r="R95" s="100"/>
      <c r="S95" s="100"/>
      <c r="T95" s="100"/>
      <c r="U95" s="100"/>
      <c r="V95" s="100"/>
      <c r="W95" s="100"/>
      <c r="X95" s="100"/>
      <c r="Y95" s="100"/>
      <c r="Z95" s="100"/>
    </row>
    <row r="96" spans="1:26" s="117" customFormat="1" x14ac:dyDescent="0.25">
      <c r="A96" s="100"/>
      <c r="B96" s="113"/>
      <c r="C96" s="114"/>
      <c r="D96" s="113"/>
      <c r="E96" s="113"/>
      <c r="F96" s="113"/>
      <c r="G96" s="121"/>
      <c r="H96" s="145"/>
      <c r="I96" s="128"/>
      <c r="J96" s="115"/>
      <c r="K96" s="118"/>
      <c r="L96" s="100"/>
      <c r="M96" s="100"/>
      <c r="N96" s="100"/>
      <c r="O96" s="100"/>
      <c r="P96" s="100"/>
      <c r="Q96" s="100"/>
      <c r="R96" s="100"/>
      <c r="S96" s="100"/>
      <c r="T96" s="100"/>
      <c r="U96" s="100"/>
      <c r="V96" s="100"/>
      <c r="W96" s="100"/>
      <c r="X96" s="100"/>
      <c r="Y96" s="100"/>
      <c r="Z96" s="100"/>
    </row>
    <row r="97" spans="1:26" s="117" customFormat="1" x14ac:dyDescent="0.25">
      <c r="A97" s="100"/>
      <c r="B97" s="113"/>
      <c r="C97" s="114"/>
      <c r="D97" s="113"/>
      <c r="E97" s="113"/>
      <c r="F97" s="113"/>
      <c r="G97" s="121"/>
      <c r="H97" s="145"/>
      <c r="I97" s="128"/>
      <c r="J97" s="129"/>
      <c r="K97" s="118"/>
      <c r="L97" s="100"/>
      <c r="M97" s="100"/>
      <c r="N97" s="100"/>
      <c r="O97" s="100"/>
      <c r="P97" s="100"/>
      <c r="Q97" s="100"/>
      <c r="R97" s="100"/>
      <c r="S97" s="100"/>
      <c r="T97" s="100"/>
      <c r="U97" s="100"/>
      <c r="V97" s="100"/>
      <c r="W97" s="100"/>
      <c r="X97" s="100"/>
      <c r="Y97" s="100"/>
      <c r="Z97" s="100"/>
    </row>
    <row r="98" spans="1:26" s="117" customFormat="1" ht="21" x14ac:dyDescent="0.35">
      <c r="A98" s="100"/>
      <c r="B98" s="113"/>
      <c r="C98" s="114"/>
      <c r="D98" s="113"/>
      <c r="E98" s="113"/>
      <c r="F98" s="113"/>
      <c r="G98" s="121"/>
      <c r="H98" s="145"/>
      <c r="I98" s="128"/>
      <c r="J98" s="129"/>
      <c r="K98" s="118"/>
      <c r="L98" s="120"/>
      <c r="M98" s="100"/>
      <c r="N98" s="100"/>
      <c r="O98" s="100"/>
      <c r="P98" s="100"/>
      <c r="Q98" s="100"/>
      <c r="R98" s="100"/>
      <c r="S98" s="100"/>
      <c r="T98" s="100"/>
      <c r="U98" s="100"/>
      <c r="V98" s="100"/>
      <c r="W98" s="100"/>
      <c r="X98" s="100"/>
      <c r="Y98" s="100"/>
      <c r="Z98" s="100"/>
    </row>
    <row r="99" spans="1:26" s="117" customFormat="1" ht="21" x14ac:dyDescent="0.35">
      <c r="A99" s="100"/>
      <c r="B99" s="113"/>
      <c r="C99" s="114"/>
      <c r="D99" s="113"/>
      <c r="E99" s="113"/>
      <c r="F99" s="113"/>
      <c r="G99" s="121"/>
      <c r="H99" s="145"/>
      <c r="I99" s="128"/>
      <c r="J99" s="129"/>
      <c r="K99" s="118"/>
      <c r="L99" s="120"/>
      <c r="M99" s="100"/>
      <c r="N99" s="100"/>
      <c r="O99" s="100"/>
      <c r="P99" s="100"/>
      <c r="Q99" s="100"/>
      <c r="R99" s="100"/>
      <c r="S99" s="100"/>
      <c r="T99" s="100"/>
      <c r="U99" s="100"/>
      <c r="V99" s="100"/>
      <c r="W99" s="100"/>
      <c r="X99" s="100"/>
      <c r="Y99" s="100"/>
      <c r="Z99" s="100"/>
    </row>
    <row r="100" spans="1:26" s="117" customFormat="1" x14ac:dyDescent="0.25">
      <c r="A100" s="100"/>
      <c r="B100" s="113"/>
      <c r="C100" s="114"/>
      <c r="D100" s="113"/>
      <c r="E100" s="113"/>
      <c r="F100" s="113"/>
      <c r="G100" s="121"/>
      <c r="H100" s="145"/>
      <c r="I100" s="128"/>
      <c r="J100" s="129"/>
      <c r="K100" s="118"/>
      <c r="L100" s="100"/>
      <c r="M100" s="100"/>
      <c r="N100" s="100"/>
      <c r="O100" s="100"/>
      <c r="P100" s="100"/>
      <c r="Q100" s="100"/>
      <c r="R100" s="100"/>
      <c r="S100" s="100"/>
      <c r="T100" s="100"/>
      <c r="U100" s="100"/>
      <c r="V100" s="100"/>
      <c r="W100" s="100"/>
      <c r="X100" s="100"/>
      <c r="Y100" s="100"/>
      <c r="Z100" s="100"/>
    </row>
    <row r="101" spans="1:26" s="117" customFormat="1" x14ac:dyDescent="0.25">
      <c r="A101" s="100"/>
      <c r="B101" s="113"/>
      <c r="C101" s="114"/>
      <c r="D101" s="113"/>
      <c r="E101" s="113"/>
      <c r="F101" s="113"/>
      <c r="G101" s="121"/>
      <c r="H101" s="145"/>
      <c r="I101" s="128"/>
      <c r="J101" s="129"/>
      <c r="K101" s="118"/>
      <c r="L101" s="100"/>
      <c r="M101" s="100"/>
      <c r="N101" s="100"/>
      <c r="O101" s="100"/>
      <c r="P101" s="100"/>
      <c r="Q101" s="100"/>
      <c r="R101" s="100"/>
      <c r="S101" s="100"/>
      <c r="T101" s="100"/>
      <c r="U101" s="100"/>
      <c r="V101" s="100"/>
      <c r="W101" s="100"/>
      <c r="X101" s="100"/>
      <c r="Y101" s="100"/>
      <c r="Z101" s="100"/>
    </row>
    <row r="102" spans="1:26" s="117" customFormat="1" x14ac:dyDescent="0.25">
      <c r="A102" s="100"/>
      <c r="B102" s="113"/>
      <c r="C102" s="114"/>
      <c r="D102" s="113"/>
      <c r="E102" s="113"/>
      <c r="F102" s="113"/>
      <c r="G102" s="121"/>
      <c r="H102" s="145"/>
      <c r="I102" s="128"/>
      <c r="J102" s="129"/>
      <c r="K102" s="118"/>
      <c r="L102" s="100"/>
      <c r="M102" s="100"/>
      <c r="N102" s="100"/>
      <c r="O102" s="100"/>
      <c r="P102" s="100"/>
      <c r="Q102" s="100"/>
      <c r="R102" s="100"/>
      <c r="S102" s="100"/>
      <c r="T102" s="100"/>
      <c r="U102" s="100"/>
      <c r="V102" s="100"/>
      <c r="W102" s="100"/>
      <c r="X102" s="100"/>
      <c r="Y102" s="100"/>
      <c r="Z102" s="100"/>
    </row>
    <row r="103" spans="1:26" s="117" customFormat="1" x14ac:dyDescent="0.25">
      <c r="A103" s="100"/>
      <c r="B103" s="113"/>
      <c r="C103" s="114"/>
      <c r="D103" s="113"/>
      <c r="E103" s="113"/>
      <c r="F103" s="113"/>
      <c r="G103" s="121"/>
      <c r="H103" s="145"/>
      <c r="I103" s="128"/>
      <c r="J103" s="129"/>
      <c r="K103" s="118"/>
      <c r="L103" s="100"/>
      <c r="M103" s="100"/>
      <c r="N103" s="100"/>
      <c r="O103" s="100"/>
      <c r="P103" s="100"/>
      <c r="Q103" s="100"/>
      <c r="R103" s="100"/>
      <c r="S103" s="100"/>
      <c r="T103" s="100"/>
      <c r="U103" s="100"/>
      <c r="V103" s="100"/>
      <c r="W103" s="100"/>
      <c r="X103" s="100"/>
      <c r="Y103" s="100"/>
      <c r="Z103" s="100"/>
    </row>
    <row r="104" spans="1:26" s="117" customFormat="1" x14ac:dyDescent="0.25">
      <c r="A104" s="100"/>
      <c r="B104" s="113"/>
      <c r="C104" s="114"/>
      <c r="D104" s="113"/>
      <c r="E104" s="113"/>
      <c r="F104" s="113"/>
      <c r="G104" s="121"/>
      <c r="H104" s="145"/>
      <c r="I104" s="128"/>
      <c r="J104" s="129"/>
      <c r="K104" s="118"/>
      <c r="L104" s="100"/>
      <c r="M104" s="100"/>
      <c r="N104" s="100"/>
      <c r="O104" s="100"/>
      <c r="P104" s="100"/>
      <c r="Q104" s="100"/>
      <c r="R104" s="100"/>
      <c r="S104" s="100"/>
      <c r="T104" s="100"/>
      <c r="U104" s="100"/>
      <c r="V104" s="100"/>
      <c r="W104" s="100"/>
      <c r="X104" s="100"/>
      <c r="Y104" s="100"/>
      <c r="Z104" s="100"/>
    </row>
  </sheetData>
  <mergeCells count="1">
    <mergeCell ref="B1:I3"/>
  </mergeCells>
  <conditionalFormatting sqref="H4:I4">
    <cfRule type="cellIs" dxfId="32" priority="18" operator="equal">
      <formula>0</formula>
    </cfRule>
  </conditionalFormatting>
  <conditionalFormatting sqref="B96">
    <cfRule type="duplicateValues" dxfId="31" priority="17"/>
  </conditionalFormatting>
  <conditionalFormatting sqref="B94:B95">
    <cfRule type="duplicateValues" dxfId="30" priority="16"/>
  </conditionalFormatting>
  <conditionalFormatting sqref="B92:B93">
    <cfRule type="duplicateValues" dxfId="29" priority="15"/>
  </conditionalFormatting>
  <conditionalFormatting sqref="B13:B14">
    <cfRule type="duplicateValues" dxfId="28" priority="14"/>
  </conditionalFormatting>
  <conditionalFormatting sqref="B5:B9">
    <cfRule type="duplicateValues" dxfId="27" priority="13"/>
  </conditionalFormatting>
  <conditionalFormatting sqref="B44">
    <cfRule type="duplicateValues" dxfId="26" priority="12"/>
  </conditionalFormatting>
  <conditionalFormatting sqref="B51">
    <cfRule type="duplicateValues" dxfId="25" priority="11"/>
  </conditionalFormatting>
  <conditionalFormatting sqref="B39">
    <cfRule type="duplicateValues" dxfId="24" priority="10"/>
  </conditionalFormatting>
  <conditionalFormatting sqref="B52">
    <cfRule type="duplicateValues" dxfId="23" priority="9"/>
  </conditionalFormatting>
  <conditionalFormatting sqref="B45">
    <cfRule type="duplicateValues" dxfId="22" priority="8"/>
  </conditionalFormatting>
  <conditionalFormatting sqref="B46">
    <cfRule type="duplicateValues" dxfId="21" priority="7"/>
  </conditionalFormatting>
  <conditionalFormatting sqref="B53">
    <cfRule type="duplicateValues" dxfId="20" priority="6"/>
  </conditionalFormatting>
  <conditionalFormatting sqref="B16 B18 B20 B22">
    <cfRule type="duplicateValues" dxfId="19" priority="20"/>
  </conditionalFormatting>
  <conditionalFormatting sqref="B38">
    <cfRule type="duplicateValues" dxfId="18" priority="22"/>
  </conditionalFormatting>
  <conditionalFormatting sqref="B40">
    <cfRule type="duplicateValues" dxfId="17" priority="23"/>
  </conditionalFormatting>
  <conditionalFormatting sqref="B41">
    <cfRule type="duplicateValues" dxfId="16" priority="24"/>
  </conditionalFormatting>
  <conditionalFormatting sqref="B11">
    <cfRule type="duplicateValues" dxfId="15" priority="25"/>
  </conditionalFormatting>
  <conditionalFormatting sqref="B10:B12">
    <cfRule type="duplicateValues" dxfId="14" priority="26"/>
  </conditionalFormatting>
  <conditionalFormatting sqref="B15 B17 B19 B21 B23:B24">
    <cfRule type="duplicateValues" dxfId="13" priority="27"/>
  </conditionalFormatting>
  <conditionalFormatting sqref="B63">
    <cfRule type="duplicateValues" dxfId="12" priority="5"/>
  </conditionalFormatting>
  <conditionalFormatting sqref="B64">
    <cfRule type="duplicateValues" dxfId="11" priority="4"/>
  </conditionalFormatting>
  <conditionalFormatting sqref="B59 B54">
    <cfRule type="duplicateValues" dxfId="10" priority="3"/>
  </conditionalFormatting>
  <conditionalFormatting sqref="B74">
    <cfRule type="duplicateValues" dxfId="9" priority="1"/>
  </conditionalFormatting>
  <conditionalFormatting sqref="B70">
    <cfRule type="duplicateValues" dxfId="8" priority="29"/>
  </conditionalFormatting>
  <conditionalFormatting sqref="B65:B68">
    <cfRule type="duplicateValues" dxfId="7" priority="30"/>
  </conditionalFormatting>
  <conditionalFormatting sqref="B34">
    <cfRule type="duplicateValues" dxfId="6" priority="31"/>
  </conditionalFormatting>
  <conditionalFormatting sqref="B75:B91 B72:B73">
    <cfRule type="duplicateValues" dxfId="5" priority="33"/>
  </conditionalFormatting>
  <conditionalFormatting sqref="B30:B32 B27:B28">
    <cfRule type="duplicateValues" dxfId="4" priority="850"/>
  </conditionalFormatting>
  <conditionalFormatting sqref="B47 B55:B56 B49:B50">
    <cfRule type="duplicateValues" dxfId="3" priority="853"/>
  </conditionalFormatting>
  <conditionalFormatting sqref="B36 B33 B29 B25:B26">
    <cfRule type="duplicateValues" dxfId="2" priority="856"/>
  </conditionalFormatting>
  <conditionalFormatting sqref="B69 B71">
    <cfRule type="duplicateValues" dxfId="1" priority="857"/>
  </conditionalFormatting>
  <conditionalFormatting sqref="B58 B48 B60:B62">
    <cfRule type="duplicateValues" dxfId="0" priority="858"/>
  </conditionalFormatting>
  <printOptions horizontalCentered="1"/>
  <pageMargins left="0" right="0" top="0.19685039370078741" bottom="0.19685039370078741" header="0" footer="0"/>
  <pageSetup scale="55" orientation="landscape" horizontalDpi="4294967292"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2665-C45E-4D37-BEA3-68958E00FE21}">
  <dimension ref="C8:D24"/>
  <sheetViews>
    <sheetView workbookViewId="0">
      <selection activeCell="Q6" sqref="Q6"/>
    </sheetView>
  </sheetViews>
  <sheetFormatPr baseColWidth="10" defaultRowHeight="12.75" x14ac:dyDescent="0.2"/>
  <cols>
    <col min="3" max="3" width="17.85546875" bestFit="1" customWidth="1"/>
    <col min="4" max="4" width="35.5703125" bestFit="1" customWidth="1"/>
    <col min="5" max="6" width="4" bestFit="1" customWidth="1"/>
    <col min="7" max="7" width="7" bestFit="1" customWidth="1"/>
    <col min="8" max="11" width="4" bestFit="1" customWidth="1"/>
    <col min="12" max="12" width="11.140625" bestFit="1" customWidth="1"/>
    <col min="13" max="13" width="13.140625" bestFit="1" customWidth="1"/>
  </cols>
  <sheetData>
    <row r="8" spans="3:4" x14ac:dyDescent="0.2">
      <c r="C8" s="81" t="s">
        <v>103</v>
      </c>
      <c r="D8" t="s">
        <v>254</v>
      </c>
    </row>
    <row r="9" spans="3:4" x14ac:dyDescent="0.2">
      <c r="C9" s="82" t="s">
        <v>193</v>
      </c>
      <c r="D9" s="83">
        <v>131</v>
      </c>
    </row>
    <row r="10" spans="3:4" x14ac:dyDescent="0.2">
      <c r="C10" s="82" t="s">
        <v>201</v>
      </c>
      <c r="D10" s="83">
        <v>205</v>
      </c>
    </row>
    <row r="11" spans="3:4" x14ac:dyDescent="0.2">
      <c r="C11" s="82" t="s">
        <v>204</v>
      </c>
      <c r="D11" s="83">
        <v>220</v>
      </c>
    </row>
    <row r="12" spans="3:4" x14ac:dyDescent="0.2">
      <c r="C12" s="82" t="s">
        <v>206</v>
      </c>
      <c r="D12" s="83">
        <v>180</v>
      </c>
    </row>
    <row r="13" spans="3:4" x14ac:dyDescent="0.2">
      <c r="C13" s="82" t="s">
        <v>208</v>
      </c>
      <c r="D13" s="83">
        <v>160</v>
      </c>
    </row>
    <row r="14" spans="3:4" x14ac:dyDescent="0.2">
      <c r="C14" s="82" t="s">
        <v>200</v>
      </c>
      <c r="D14" s="83">
        <v>179.34</v>
      </c>
    </row>
    <row r="15" spans="3:4" x14ac:dyDescent="0.2">
      <c r="C15" s="82" t="s">
        <v>202</v>
      </c>
      <c r="D15" s="83">
        <v>230</v>
      </c>
    </row>
    <row r="16" spans="3:4" x14ac:dyDescent="0.2">
      <c r="C16" s="82" t="s">
        <v>207</v>
      </c>
      <c r="D16" s="83">
        <v>160</v>
      </c>
    </row>
    <row r="17" spans="3:4" x14ac:dyDescent="0.2">
      <c r="C17" s="82" t="s">
        <v>209</v>
      </c>
      <c r="D17" s="83">
        <v>160</v>
      </c>
    </row>
    <row r="18" spans="3:4" x14ac:dyDescent="0.2">
      <c r="C18" s="82" t="s">
        <v>212</v>
      </c>
      <c r="D18" s="83">
        <v>90</v>
      </c>
    </row>
    <row r="19" spans="3:4" x14ac:dyDescent="0.2">
      <c r="C19" s="82" t="s">
        <v>196</v>
      </c>
      <c r="D19" s="83"/>
    </row>
    <row r="20" spans="3:4" x14ac:dyDescent="0.2">
      <c r="C20" s="82" t="s">
        <v>197</v>
      </c>
      <c r="D20" s="83"/>
    </row>
    <row r="21" spans="3:4" x14ac:dyDescent="0.2">
      <c r="C21" s="82" t="s">
        <v>198</v>
      </c>
      <c r="D21" s="83"/>
    </row>
    <row r="22" spans="3:4" x14ac:dyDescent="0.2">
      <c r="C22" s="82" t="s">
        <v>199</v>
      </c>
      <c r="D22" s="83"/>
    </row>
    <row r="23" spans="3:4" x14ac:dyDescent="0.2">
      <c r="C23" s="82" t="s">
        <v>191</v>
      </c>
      <c r="D23" s="83"/>
    </row>
    <row r="24" spans="3:4" x14ac:dyDescent="0.2">
      <c r="C24" s="82" t="s">
        <v>104</v>
      </c>
      <c r="D24" s="83">
        <v>1715.34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BALANCEO PROPUESTO 1</vt:lpstr>
      <vt:lpstr>SE. OP._n1</vt:lpstr>
      <vt:lpstr>Hoja2</vt:lpstr>
      <vt:lpstr>BALANCEO 1</vt:lpstr>
      <vt:lpstr>BALANCEO OPTIMO (H)</vt:lpstr>
      <vt:lpstr>NUEVO METODO DE CALCULO</vt:lpstr>
      <vt:lpstr>BALANCEO 2_L3</vt:lpstr>
      <vt:lpstr>GRAFICOS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ingenieria</dc:creator>
  <cp:lastModifiedBy>Hiram Torres</cp:lastModifiedBy>
  <cp:lastPrinted>2020-09-03T12:40:43Z</cp:lastPrinted>
  <dcterms:created xsi:type="dcterms:W3CDTF">2011-08-04T18:33:11Z</dcterms:created>
  <dcterms:modified xsi:type="dcterms:W3CDTF">2022-05-04T15:50:44Z</dcterms:modified>
</cp:coreProperties>
</file>