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ilraval/Downloads/"/>
    </mc:Choice>
  </mc:AlternateContent>
  <xr:revisionPtr revIDLastSave="0" documentId="8_{0DA4926A-11E3-EC45-9D00-80505B255168}" xr6:coauthVersionLast="47" xr6:coauthVersionMax="47" xr10:uidLastSave="{00000000-0000-0000-0000-000000000000}"/>
  <bookViews>
    <workbookView xWindow="0" yWindow="500" windowWidth="25600" windowHeight="14280" firstSheet="1" activeTab="1" xr2:uid="{00000000-000D-0000-FFFF-FFFF00000000}"/>
  </bookViews>
  <sheets>
    <sheet name="Data Description" sheetId="2" r:id="rId1"/>
    <sheet name="Company Data" sheetId="1" r:id="rId2"/>
    <sheet name="_PalUtilTempWorksheet" sheetId="3" state="hidden" r:id="rId3"/>
    <sheet name="_STDS_DG35343CEA" sheetId="4" state="hidden" r:id="rId4"/>
  </sheets>
  <externalReferences>
    <externalReference r:id="rId5"/>
  </externalReferences>
  <definedNames>
    <definedName name="_xlchart.v1.0" hidden="1">'Company Data'!$E$1</definedName>
    <definedName name="_xlchart.v1.1" hidden="1">'Company Data'!$E$2:$E$502</definedName>
    <definedName name="_xlchart.v1.2" hidden="1">'Company Data'!$F$1</definedName>
    <definedName name="_xlchart.v1.3" hidden="1">'Company Data'!$F$2:$F$502</definedName>
    <definedName name="_xlchart.v1.4" hidden="1">'Company Data'!$B$1</definedName>
    <definedName name="_xlchart.v1.5" hidden="1">'Company Data'!$B$2:$B$502</definedName>
    <definedName name="_xlcn.WorksheetConnection_CompanyDataA1V5011" hidden="1">'Company Data'!$A$1:$V$501</definedName>
    <definedName name="ScatterX_19C45" localSheetId="1">_xll.StatScatterPlot([0]!ST_numofemployees,[0]!ST_rank,0)</definedName>
    <definedName name="ScatterX_1F67D" localSheetId="1">_xll.StatScatterPlot([0]!ST_profit,[0]!ST_rank,0)</definedName>
    <definedName name="ScatterX_2C516" localSheetId="1">_xll.StatScatterPlot([0]!ST_revenue,[0]!ST_rank,0)</definedName>
    <definedName name="ScatterX_40449" localSheetId="1">_xll.StatScatterPlot([0]!ST_profit,[0]!ST_rank,0)</definedName>
    <definedName name="ScatterX_433CA" localSheetId="1">_xll.StatScatterPlot([0]!ST_profit,[0]!ST_rank,0)</definedName>
    <definedName name="ScatterX_4E23C" localSheetId="1">_xll.StatScatterPlot([0]!ST_sector,[0]!ST_rank,0)</definedName>
    <definedName name="ScatterX_5682" localSheetId="1">_xll.StatScatterPlot([0]!ST_profit,[0]!ST_rank,0)</definedName>
    <definedName name="ScatterX_7BB61" localSheetId="1">_xll.StatScatterPlot([0]!ST_revenue,[0]!ST_rank,0)</definedName>
    <definedName name="ScatterX_7E567" localSheetId="1">_xll.StatScatterPlot([0]!ST_profit,[0]!ST_revenue,0)</definedName>
    <definedName name="ScatterX_87BDC" localSheetId="1">_xll.StatScatterPlot([0]!ST_MarketCap,[0]!ST_revenue,0)</definedName>
    <definedName name="ScatterX_98E85" localSheetId="1">_xll.StatScatterPlot([0]!ST_numofemployees,[0]!ST_rank,0)</definedName>
    <definedName name="ScatterX_99B14" localSheetId="1">_xll.StatScatterPlot([0]!ST_revenue,[0]!ST_rank,0)</definedName>
    <definedName name="ScatterX_9C27E" localSheetId="1">_xll.StatScatterPlot([0]!ST_MarketCap,[0]!ST_rank,0)</definedName>
    <definedName name="ScatterX_B3A56" localSheetId="1">_xll.StatScatterPlot([0]!ST_profit,[0]!ST_rank,0)</definedName>
    <definedName name="ScatterX_C720" localSheetId="1">_xll.StatScatterPlot([0]!ST_numofemployees,[0]!ST_rank,0)</definedName>
    <definedName name="ScatterX_D9C36" localSheetId="1">_xll.StatScatterPlot([0]!ST_numofemployees,[0]!ST_revenue,0)</definedName>
    <definedName name="ScatterX_E797D" localSheetId="1">_xll.StatScatterPlot([0]!ST_MarketCap,[0]!ST_rank,0)</definedName>
    <definedName name="ScatterX_FB1A" localSheetId="1">_xll.StatScatterPlot([0]!ST_MarketCap,[0]!ST_rank,0)</definedName>
    <definedName name="ScatterY_19C45" localSheetId="1">_xll.StatScatterPlot([0]!ST_numofemployees,[0]!ST_rank,1)</definedName>
    <definedName name="ScatterY_1F67D" localSheetId="1">_xll.StatScatterPlot([0]!ST_profit,[0]!ST_rank,1)</definedName>
    <definedName name="ScatterY_2C516" localSheetId="1">_xll.StatScatterPlot([0]!ST_revenue,[0]!ST_rank,1)</definedName>
    <definedName name="ScatterY_40449" localSheetId="1">_xll.StatScatterPlot([0]!ST_profit,[0]!ST_rank,1)</definedName>
    <definedName name="ScatterY_433CA" localSheetId="1">_xll.StatScatterPlot([0]!ST_profit,[0]!ST_rank,1)</definedName>
    <definedName name="ScatterY_4E23C" localSheetId="1">_xll.StatScatterPlot([0]!ST_sector,[0]!ST_rank,1)</definedName>
    <definedName name="ScatterY_5682" localSheetId="1">_xll.StatScatterPlot([0]!ST_profit,[0]!ST_rank,1)</definedName>
    <definedName name="ScatterY_7BB61" localSheetId="1">_xll.StatScatterPlot([0]!ST_revenue,[0]!ST_rank,1)</definedName>
    <definedName name="ScatterY_7E567" localSheetId="1">_xll.StatScatterPlot([0]!ST_profit,[0]!ST_revenue,1)</definedName>
    <definedName name="ScatterY_87BDC" localSheetId="1">_xll.StatScatterPlot([0]!ST_MarketCap,[0]!ST_revenue,1)</definedName>
    <definedName name="ScatterY_98E85" localSheetId="1">_xll.StatScatterPlot([0]!ST_numofemployees,[0]!ST_rank,1)</definedName>
    <definedName name="ScatterY_99B14" localSheetId="1">_xll.StatScatterPlot([0]!ST_revenue,[0]!ST_rank,1)</definedName>
    <definedName name="ScatterY_9C27E" localSheetId="1">_xll.StatScatterPlot([0]!ST_MarketCap,[0]!ST_rank,1)</definedName>
    <definedName name="ScatterY_B3A56" localSheetId="1">_xll.StatScatterPlot([0]!ST_profit,[0]!ST_rank,1)</definedName>
    <definedName name="ScatterY_C720" localSheetId="1">_xll.StatScatterPlot([0]!ST_numofemployees,[0]!ST_rank,1)</definedName>
    <definedName name="ScatterY_D9C36" localSheetId="1">_xll.StatScatterPlot([0]!ST_numofemployees,[0]!ST_revenue,1)</definedName>
    <definedName name="ScatterY_E797D" localSheetId="1">_xll.StatScatterPlot([0]!ST_MarketCap,[0]!ST_rank,1)</definedName>
    <definedName name="ScatterY_FB1A" localSheetId="1">_xll.StatScatterPlot([0]!ST_MarketCap,[0]!ST_rank,1)</definedName>
    <definedName name="ST_CEO">'Company Data'!$T$2:$T$501</definedName>
    <definedName name="ST_ceofounder">'Company Data'!$L$2:$L$501</definedName>
    <definedName name="ST_ceowoman">'Company Data'!$M$2:$M$501</definedName>
    <definedName name="ST_city">'Company Data'!$I$2:$I$501</definedName>
    <definedName name="ST_company">'Company Data'!$A$2:$A$501</definedName>
    <definedName name="ST_DisFemale">'Company Data'!$R$2:$R$501</definedName>
    <definedName name="ST_DisFounder">'Company Data'!$Q$2:$Q$501</definedName>
    <definedName name="ST_DisNewcomer">'Company Data'!$P$2:$P$501</definedName>
    <definedName name="ST_Disprofitable">'Company Data'!$S$2:$S$501</definedName>
    <definedName name="ST_MarketCap">'Company Data'!$B$2:$B$501</definedName>
    <definedName name="ST_newcomer">'Company Data'!$K$2:$K$501</definedName>
    <definedName name="ST_numofemployees">'Company Data'!$G$2:$G$501</definedName>
    <definedName name="ST_prevrank">'Company Data'!$O$2:$O$501</definedName>
    <definedName name="ST_profit">'Company Data'!$F$2:$F$501</definedName>
    <definedName name="ST_profitable">'Company Data'!$N$2:$N$501</definedName>
    <definedName name="ST_rank">'Company Data'!$C$2:$C$501</definedName>
    <definedName name="ST_rankchange">'Company Data'!$D$2:$D$501</definedName>
    <definedName name="ST_revenue">'Company Data'!$E$2:$E$501</definedName>
    <definedName name="ST_sector">'Company Data'!$H$2:$H$501</definedName>
    <definedName name="ST_state">'Company Data'!$J$2:$J$501</definedName>
    <definedName name="ST_Ticker">'Company Data'!$V$2:$V$501</definedName>
    <definedName name="ST_Website">'Company Data'!$U$2:$U$501</definedName>
    <definedName name="STWBD_StatToolsCorrAndCovar_CorrelationTable" hidden="1">"TRUE"</definedName>
    <definedName name="STWBD_StatToolsCorrAndCovar_CovarianceTable" hidden="1">"TRUE"</definedName>
    <definedName name="STWBD_StatToolsCorrAndCovar_HasDefaultInfo" hidden="1">"TRUE"</definedName>
    <definedName name="STWBD_StatToolsCorrAndCovar_RankOrderCorrelationTable" hidden="1">"FALSE"</definedName>
    <definedName name="STWBD_StatToolsCorrAndCovar_TableStructure" hidden="1">" 0"</definedName>
    <definedName name="STWBD_StatToolsCorrAndCovar_VariableList" hidden="1">9</definedName>
    <definedName name="STWBD_StatToolsCorrAndCovar_VariableList_1" hidden="1">"U_x0001_VGC94E01D4921AE_x0001_"</definedName>
    <definedName name="STWBD_StatToolsCorrAndCovar_VariableList_2" hidden="1">"U_x0001_VG71C1F652F427FE6_x0001_"</definedName>
    <definedName name="STWBD_StatToolsCorrAndCovar_VariableList_3" hidden="1">"U_x0001_VG394AF1C91FCDC43D_x0001_"</definedName>
    <definedName name="STWBD_StatToolsCorrAndCovar_VariableList_4" hidden="1">"U_x0001_VG23730DF1FCD4989_x0001_"</definedName>
    <definedName name="STWBD_StatToolsCorrAndCovar_VariableList_5" hidden="1">"U_x0001_VG1368087038DD1237_x0001_"</definedName>
    <definedName name="STWBD_StatToolsCorrAndCovar_VariableList_6" hidden="1">"U_x0001_VG7A05E22282B5C2F_x0001_"</definedName>
    <definedName name="STWBD_StatToolsCorrAndCovar_VariableList_7" hidden="1">"U_x0001_VG176C7DCB1CCFBD3B_x0001_"</definedName>
    <definedName name="STWBD_StatToolsCorrAndCovar_VariableList_8" hidden="1">"U_x0001_VG3B74060F20EB89C_x0001_"</definedName>
    <definedName name="STWBD_StatToolsCorrAndCovar_VariableList_9" hidden="1">"U_x0001_VG2A29BB6E1DBF1834_x0001_"</definedName>
    <definedName name="STWBD_StatToolsCorrAndCovar_VarSelectorDefaultDataSet" hidden="1">"DG35343CEA"</definedName>
    <definedName name="STWBD_StatToolsOneVarSummary_Count" hidden="1">"TRUE"</definedName>
    <definedName name="STWBD_StatToolsOneVarSummary_DefaultDataFormat" hidden="1">" 0"</definedName>
    <definedName name="STWBD_StatToolsOneVarSummary_FirstQuartile" hidden="1">"TRUE"</definedName>
    <definedName name="STWBD_StatToolsOneVarSummary_HasDefaultInfo" hidden="1">"TRUE"</definedName>
    <definedName name="STWBD_StatToolsOneVarSummary_InterQuartileRange" hidden="1">"TRUE"</definedName>
    <definedName name="STWBD_StatToolsOneVarSummary_Kurtosis" hidden="1">"TRUE"</definedName>
    <definedName name="STWBD_StatToolsOneVarSummary_Maximum" hidden="1">"TRUE"</definedName>
    <definedName name="STWBD_StatToolsOneVarSummary_Mean" hidden="1">"TRUE"</definedName>
    <definedName name="STWBD_StatToolsOneVarSummary_MeanAbsDeviation" hidden="1">"TRUE"</definedName>
    <definedName name="STWBD_StatToolsOneVarSummary_Median" hidden="1">"TRUE"</definedName>
    <definedName name="STWBD_StatToolsOneVarSummary_Minimum" hidden="1">"TRUE"</definedName>
    <definedName name="STWBD_StatToolsOneVarSummary_Mode" hidden="1">"TRUE"</definedName>
    <definedName name="STWBD_StatToolsOneVarSummary_OtherPercentiles" hidden="1">"TRUE"</definedName>
    <definedName name="STWBD_StatToolsOneVarSummary_PercentileList" hidden="1">" .01, .025, .05, .1, .2, .8, .9, .95, .975, .99"</definedName>
    <definedName name="STWBD_StatToolsOneVarSummary_Range" hidden="1">"TRUE"</definedName>
    <definedName name="STWBD_StatToolsOneVarSummary_Skewness" hidden="1">"TRUE"</definedName>
    <definedName name="STWBD_StatToolsOneVarSummary_StandardDeviation" hidden="1">"TRUE"</definedName>
    <definedName name="STWBD_StatToolsOneVarSummary_Sum" hidden="1">"TRUE"</definedName>
    <definedName name="STWBD_StatToolsOneVarSummary_ThirdQuartile" hidden="1">"TRUE"</definedName>
    <definedName name="STWBD_StatToolsOneVarSummary_VariableList" hidden="1">1</definedName>
    <definedName name="STWBD_StatToolsOneVarSummary_VariableList_1" hidden="1">"U_x0001_VGC94E01D4921AE_x0001_"</definedName>
    <definedName name="STWBD_StatToolsOneVarSummary_Variance" hidden="1">"TRUE"</definedName>
    <definedName name="STWBD_StatToolsOneVarSummary_VarSelectorDefaultDataSet" hidden="1">"DG35343CEA"</definedName>
    <definedName name="STWBD_StatToolsScatterplot_DisplayCorrelationCoefficient" hidden="1">"TRUE"</definedName>
    <definedName name="STWBD_StatToolsScatterplot_HasDefaultInfo" hidden="1">"TRUE"</definedName>
    <definedName name="STWBD_StatToolsScatterplot_ScatterplotChartType" hidden="1">" 0"</definedName>
    <definedName name="STWBD_StatToolsScatterplot_VarSelectorDefaultDataSet" hidden="1">"DG35343CEA"</definedName>
    <definedName name="STWBD_StatToolsScatterplot_XVariableList" hidden="1">4</definedName>
    <definedName name="STWBD_StatToolsScatterplot_XVariableList_1" hidden="1">"U_x0001_VGC94E01D4921AE_x0001_"</definedName>
    <definedName name="STWBD_StatToolsScatterplot_XVariableList_2" hidden="1">"U_x0001_VG394AF1C91FCDC43D_x0001_"</definedName>
    <definedName name="STWBD_StatToolsScatterplot_XVariableList_3" hidden="1">"U_x0001_VG23730DF1FCD4989_x0001_"</definedName>
    <definedName name="STWBD_StatToolsScatterplot_XVariableList_4" hidden="1">"U_x0001_VG1368087038DD1237_x0001_"</definedName>
    <definedName name="STWBD_StatToolsScatterplot_YVariableList" hidden="1">1</definedName>
    <definedName name="STWBD_StatToolsScatterplot_YVariableList_1" hidden="1">"U_x0001_VG71C1F652F427FE6_x0001_"</definedName>
  </definedNames>
  <calcPr calcId="191028"/>
  <extLst>
    <ext xmlns:x15="http://schemas.microsoft.com/office/spreadsheetml/2010/11/main" uri="{FCE2AD5D-F65C-4FA6-A056-5C36A1767C68}">
      <x15:dataModel>
        <x15:modelTables>
          <x15:modelTable id="Range" name="Range" connection="WorksheetConnection_Company Data!$A$1:$V$5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4" l="1"/>
  <c r="BW18" i="1"/>
  <c r="BQ18" i="1"/>
  <c r="BE18" i="1"/>
  <c r="BK18" i="1"/>
  <c r="AX18" i="1"/>
  <c r="AL18" i="1"/>
  <c r="AR18" i="1"/>
  <c r="B64" i="4" l="1"/>
  <c r="B61" i="4"/>
  <c r="B58" i="4"/>
  <c r="B55" i="4"/>
  <c r="B52" i="4"/>
  <c r="B49" i="4"/>
  <c r="B46" i="4"/>
  <c r="B43" i="4"/>
  <c r="B40" i="4"/>
  <c r="B37" i="4"/>
  <c r="B34" i="4"/>
  <c r="B31" i="4"/>
  <c r="B28" i="4"/>
  <c r="B25" i="4"/>
  <c r="B22" i="4"/>
  <c r="B19" i="4"/>
  <c r="B16" i="4"/>
  <c r="B13" i="4"/>
  <c r="B3" i="4"/>
  <c r="B9" i="3"/>
  <c r="S3" i="1"/>
  <c r="S4" i="1"/>
  <c r="S5" i="1"/>
  <c r="S6" i="1"/>
  <c r="S7" i="1"/>
  <c r="B7" i="4" s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B76" i="4" s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B70" i="4" s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B67" i="4" s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Q2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B73" i="4" s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2" i="1"/>
  <c r="Z23" i="1"/>
  <c r="Z9" i="1"/>
  <c r="AA21" i="1"/>
  <c r="AB19" i="1"/>
  <c r="AB18" i="1"/>
  <c r="AA18" i="1"/>
  <c r="AE21" i="1"/>
  <c r="AB23" i="1"/>
  <c r="AB9" i="1"/>
  <c r="Z16" i="1"/>
  <c r="AB21" i="1"/>
  <c r="AC19" i="1"/>
  <c r="AE10" i="1"/>
  <c r="AD11" i="1"/>
  <c r="AD21" i="1"/>
  <c r="AA10" i="1"/>
  <c r="Z5" i="1"/>
  <c r="AC10" i="1"/>
  <c r="AA19" i="1"/>
  <c r="AA22" i="1"/>
  <c r="Z8" i="1"/>
  <c r="AB20" i="1"/>
  <c r="AC18" i="1"/>
  <c r="AE11" i="1"/>
  <c r="AB17" i="1"/>
  <c r="Z18" i="1"/>
  <c r="AC22" i="1"/>
  <c r="AB8" i="1"/>
  <c r="AA11" i="1"/>
  <c r="Z7" i="1"/>
  <c r="AF11" i="1"/>
  <c r="AA17" i="1"/>
  <c r="AB7" i="1"/>
  <c r="AD19" i="1"/>
  <c r="AD23" i="1"/>
  <c r="AA23" i="1"/>
  <c r="AH23" i="1"/>
  <c r="AD9" i="1"/>
  <c r="AA20" i="1"/>
  <c r="AD20" i="1"/>
  <c r="AC20" i="1"/>
  <c r="Z6" i="1"/>
  <c r="AG11" i="1"/>
  <c r="AF10" i="1"/>
  <c r="AE9" i="1"/>
  <c r="AD10" i="1"/>
  <c r="AC11" i="1"/>
  <c r="AE20" i="1"/>
  <c r="AB6" i="1"/>
  <c r="AA9" i="1"/>
  <c r="AF23" i="1"/>
  <c r="Z17" i="1"/>
  <c r="AD22" i="1"/>
  <c r="AE23" i="1"/>
  <c r="AA8" i="1"/>
  <c r="Z10" i="1"/>
  <c r="Z15" i="1"/>
  <c r="Z4" i="1"/>
  <c r="AG22" i="1"/>
  <c r="AF22" i="1"/>
  <c r="AE22" i="1"/>
  <c r="AD8" i="1"/>
  <c r="AC9" i="1"/>
  <c r="AA16" i="1"/>
  <c r="AB22" i="1"/>
  <c r="AA7" i="1"/>
  <c r="Z19" i="1"/>
  <c r="AB10" i="1"/>
  <c r="Z11" i="1"/>
  <c r="AG23" i="1"/>
  <c r="Z21" i="1"/>
  <c r="Z20" i="1"/>
  <c r="AF21" i="1"/>
  <c r="AC23" i="1"/>
  <c r="AC8" i="1"/>
  <c r="AB11" i="1"/>
  <c r="AC21" i="1"/>
  <c r="AA6" i="1"/>
  <c r="Z22" i="1"/>
  <c r="AC7" i="1"/>
  <c r="AA5" i="1"/>
  <c r="AB4" i="1" l="1"/>
  <c r="AC4" i="1"/>
  <c r="AD4" i="1"/>
  <c r="AE4" i="1"/>
  <c r="AF4" i="1"/>
  <c r="AG4" i="1"/>
  <c r="AH4" i="1"/>
  <c r="AA15" i="1"/>
  <c r="AE19" i="1"/>
  <c r="AF18" i="1"/>
  <c r="AG17" i="1"/>
  <c r="AH16" i="1"/>
  <c r="AC5" i="1"/>
  <c r="AD5" i="1"/>
  <c r="AE5" i="1"/>
  <c r="AF5" i="1"/>
  <c r="AG5" i="1"/>
  <c r="AH5" i="1"/>
  <c r="AB15" i="1"/>
  <c r="AF19" i="1"/>
  <c r="AG18" i="1"/>
  <c r="AH17" i="1"/>
  <c r="AD6" i="1"/>
  <c r="AE6" i="1"/>
  <c r="AF6" i="1"/>
  <c r="AG6" i="1"/>
  <c r="AH6" i="1"/>
  <c r="AB16" i="1"/>
  <c r="AC15" i="1"/>
  <c r="AF20" i="1"/>
  <c r="AG19" i="1"/>
  <c r="AH18" i="1"/>
  <c r="AE7" i="1"/>
  <c r="AF7" i="1"/>
  <c r="AG7" i="1"/>
  <c r="AH7" i="1"/>
  <c r="AC16" i="1"/>
  <c r="AD15" i="1"/>
  <c r="AG20" i="1"/>
  <c r="AH19" i="1"/>
  <c r="AF8" i="1"/>
  <c r="AG8" i="1"/>
  <c r="AH8" i="1"/>
  <c r="AC17" i="1"/>
  <c r="AD16" i="1"/>
  <c r="AE15" i="1"/>
  <c r="AG21" i="1"/>
  <c r="AH20" i="1"/>
  <c r="AG9" i="1"/>
  <c r="AH9" i="1"/>
  <c r="AD17" i="1"/>
  <c r="AE16" i="1"/>
  <c r="AF15" i="1"/>
  <c r="AH21" i="1"/>
  <c r="AH10" i="1"/>
  <c r="AD18" i="1"/>
  <c r="AE17" i="1"/>
  <c r="AF16" i="1"/>
  <c r="AG15" i="1"/>
  <c r="AH22" i="1"/>
  <c r="AA3" i="1"/>
  <c r="AB3" i="1"/>
  <c r="AC3" i="1"/>
  <c r="AD3" i="1"/>
  <c r="AE3" i="1"/>
  <c r="AF3" i="1"/>
  <c r="AG3" i="1"/>
  <c r="AH3" i="1"/>
  <c r="AE18" i="1"/>
  <c r="AF17" i="1"/>
  <c r="AG16" i="1"/>
  <c r="AH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Anjuman Alam</author>
  </authors>
  <commentList>
    <comment ref="Y14" authorId="0" shapeId="0" xr:uid="{00000000-0006-0000-0100-00000100000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The diagonal elements of this table are the variances of the variables.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BDC556-A359-4ABA-B38D-D3A8F68CEBF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8929602-C124-42A4-822D-5B0669FC5B3B}" name="WorksheetConnection_Company Data!$A$1:$V$501" type="102" refreshedVersion="7" minRefreshableVersion="5">
    <extLst>
      <ext xmlns:x15="http://schemas.microsoft.com/office/spreadsheetml/2010/11/main" uri="{DE250136-89BD-433C-8126-D09CA5730AF9}">
        <x15:connection id="Range">
          <x15:rangePr sourceName="_xlcn.WorksheetConnection_CompanyDataA1V5011"/>
        </x15:connection>
      </ext>
    </extLst>
  </connection>
</connections>
</file>

<file path=xl/sharedStrings.xml><?xml version="1.0" encoding="utf-8"?>
<sst xmlns="http://schemas.openxmlformats.org/spreadsheetml/2006/main" count="5704" uniqueCount="2412">
  <si>
    <t>company</t>
  </si>
  <si>
    <t>Market Cap</t>
  </si>
  <si>
    <t>rank</t>
  </si>
  <si>
    <t>rank_change</t>
  </si>
  <si>
    <t>revenue</t>
  </si>
  <si>
    <t>profit</t>
  </si>
  <si>
    <t>num. of employees</t>
  </si>
  <si>
    <t>sector</t>
  </si>
  <si>
    <t>city</t>
  </si>
  <si>
    <t>state</t>
  </si>
  <si>
    <t>newcomer</t>
  </si>
  <si>
    <t>ceo_founder</t>
  </si>
  <si>
    <t>ceo_woman</t>
  </si>
  <si>
    <t>profitable</t>
  </si>
  <si>
    <t>prev_rank</t>
  </si>
  <si>
    <t>D_isNewcomer</t>
  </si>
  <si>
    <t>D_isFounder</t>
  </si>
  <si>
    <t>D_isFemale</t>
  </si>
  <si>
    <t>D_isprofitable</t>
  </si>
  <si>
    <t>CEO</t>
  </si>
  <si>
    <t>Website</t>
  </si>
  <si>
    <t>Ticker</t>
  </si>
  <si>
    <t>Walmart</t>
  </si>
  <si>
    <t>Retailing</t>
  </si>
  <si>
    <t>Bentonville</t>
  </si>
  <si>
    <t>AR</t>
  </si>
  <si>
    <t>no</t>
  </si>
  <si>
    <t>yes</t>
  </si>
  <si>
    <t>C. Douglas McMillon</t>
  </si>
  <si>
    <t>https://www.stock.walmart.com</t>
  </si>
  <si>
    <t>WMT</t>
  </si>
  <si>
    <t>Linear Correlation Table</t>
  </si>
  <si>
    <t>Fortune 500 Company Information (1)</t>
  </si>
  <si>
    <t>Amazon</t>
  </si>
  <si>
    <t>Seattle</t>
  </si>
  <si>
    <t>WA</t>
  </si>
  <si>
    <t>Jeffrey P. Bezos</t>
  </si>
  <si>
    <t>https://www.amazon.com</t>
  </si>
  <si>
    <t>AMZN</t>
  </si>
  <si>
    <t>Exxon Mobil</t>
  </si>
  <si>
    <t>Energy</t>
  </si>
  <si>
    <t>Irving</t>
  </si>
  <si>
    <t>TX</t>
  </si>
  <si>
    <t>Darren W. Woods</t>
  </si>
  <si>
    <t>https://www.exxonmobil.com</t>
  </si>
  <si>
    <t>XOM</t>
  </si>
  <si>
    <t>Apple</t>
  </si>
  <si>
    <t>Technology</t>
  </si>
  <si>
    <t>Cupertino</t>
  </si>
  <si>
    <t>CA</t>
  </si>
  <si>
    <t>Timothy D. Cook</t>
  </si>
  <si>
    <t>https://www.apple.com</t>
  </si>
  <si>
    <t>AAPL</t>
  </si>
  <si>
    <t>CVS Health</t>
  </si>
  <si>
    <t>Health Care</t>
  </si>
  <si>
    <t>Woonsocket</t>
  </si>
  <si>
    <t>RI</t>
  </si>
  <si>
    <t>Karen S. Lynch</t>
  </si>
  <si>
    <t>https://www.cvshealth.com</t>
  </si>
  <si>
    <t>CVS</t>
  </si>
  <si>
    <t>Berkshire Hathaway</t>
  </si>
  <si>
    <t>Financials</t>
  </si>
  <si>
    <t>Omaha</t>
  </si>
  <si>
    <t>NE</t>
  </si>
  <si>
    <t>Warren E. Buffett</t>
  </si>
  <si>
    <t>https://www.berkshirehathaway.com</t>
  </si>
  <si>
    <t>BRKA</t>
  </si>
  <si>
    <t>UnitedHealth Group</t>
  </si>
  <si>
    <t>Minnetonka</t>
  </si>
  <si>
    <t>MN</t>
  </si>
  <si>
    <t>Andrew P. Witty</t>
  </si>
  <si>
    <t>https://www.unitedhealthgroup.com</t>
  </si>
  <si>
    <t>UNH</t>
  </si>
  <si>
    <t>McKesson</t>
  </si>
  <si>
    <t>Brian S. Tyler</t>
  </si>
  <si>
    <t>https://www.mckesson.com</t>
  </si>
  <si>
    <t>MCK</t>
  </si>
  <si>
    <t>AT&amp;T</t>
  </si>
  <si>
    <t>Telecommunications</t>
  </si>
  <si>
    <t>Dallas</t>
  </si>
  <si>
    <t>John T. Stankey</t>
  </si>
  <si>
    <t>https://www.att.com</t>
  </si>
  <si>
    <t>T</t>
  </si>
  <si>
    <t>AmerisourceBergen</t>
  </si>
  <si>
    <t>Chesterbrook</t>
  </si>
  <si>
    <t>PA</t>
  </si>
  <si>
    <t>Steven H. Collis</t>
  </si>
  <si>
    <t>https://www.amerisourcebergen.com</t>
  </si>
  <si>
    <t>ABC</t>
  </si>
  <si>
    <t>Alphabet</t>
  </si>
  <si>
    <t>Mountain View</t>
  </si>
  <si>
    <t>Sundar Pichai</t>
  </si>
  <si>
    <t>https://www.abc.xyz</t>
  </si>
  <si>
    <t>GOOGL</t>
  </si>
  <si>
    <t>Ford Motor</t>
  </si>
  <si>
    <t>Motor Vehicles &amp; Parts</t>
  </si>
  <si>
    <t>Dearborn</t>
  </si>
  <si>
    <t>MI</t>
  </si>
  <si>
    <t>James D. Farley Jr.</t>
  </si>
  <si>
    <t>https://www.ford.com</t>
  </si>
  <si>
    <t>F</t>
  </si>
  <si>
    <t>Cigna</t>
  </si>
  <si>
    <t>Bloomfield</t>
  </si>
  <si>
    <t>CT</t>
  </si>
  <si>
    <t>David Cordani</t>
  </si>
  <si>
    <t>https://www.cigna.com</t>
  </si>
  <si>
    <t>CI</t>
  </si>
  <si>
    <t>Covariance Table</t>
  </si>
  <si>
    <t>Costco Wholesale</t>
  </si>
  <si>
    <t>Issaquah</t>
  </si>
  <si>
    <t>W. Craig Jelinek</t>
  </si>
  <si>
    <t>https://www.costco.com</t>
  </si>
  <si>
    <t>COST</t>
  </si>
  <si>
    <t>Chevron</t>
  </si>
  <si>
    <t>San Ramon</t>
  </si>
  <si>
    <t>Michael K. Wirth</t>
  </si>
  <si>
    <t>https://www.chevron.com</t>
  </si>
  <si>
    <t>CVX</t>
  </si>
  <si>
    <t>Cardinal Health</t>
  </si>
  <si>
    <t>Dublin</t>
  </si>
  <si>
    <t>OH</t>
  </si>
  <si>
    <t>Michael C. Kaufmann</t>
  </si>
  <si>
    <t>https://www.cardinalhealth.com</t>
  </si>
  <si>
    <t>CAH</t>
  </si>
  <si>
    <t>JPMorgan Chase</t>
  </si>
  <si>
    <t>New York</t>
  </si>
  <si>
    <t>NY</t>
  </si>
  <si>
    <t>James Dimon</t>
  </si>
  <si>
    <t>https://www.jpmorganchase.com</t>
  </si>
  <si>
    <t>JPM</t>
  </si>
  <si>
    <t>Correlation</t>
  </si>
  <si>
    <t>General Motors</t>
  </si>
  <si>
    <t>Detroit</t>
  </si>
  <si>
    <t>Mary T. Barra</t>
  </si>
  <si>
    <t>https://www.gm.com</t>
  </si>
  <si>
    <t>GM</t>
  </si>
  <si>
    <t>Walgreens Boots Alliance</t>
  </si>
  <si>
    <t>Food &amp; Drug Stores</t>
  </si>
  <si>
    <t>Deerfield</t>
  </si>
  <si>
    <t>IL</t>
  </si>
  <si>
    <t>Stefano Pessina</t>
  </si>
  <si>
    <t>https://www.walgreensbootsalliance.com</t>
  </si>
  <si>
    <t>WBA</t>
  </si>
  <si>
    <t>Verizon Communications</t>
  </si>
  <si>
    <t>Hans E. Vestberg</t>
  </si>
  <si>
    <t>https://www.verizon.com</t>
  </si>
  <si>
    <t>VZ</t>
  </si>
  <si>
    <t>Microsoft</t>
  </si>
  <si>
    <t>Redmond</t>
  </si>
  <si>
    <t>Satya Nadella</t>
  </si>
  <si>
    <t>https://www.microsoft.com</t>
  </si>
  <si>
    <t>MSFT</t>
  </si>
  <si>
    <t>Marathon Petroleum</t>
  </si>
  <si>
    <t>Findlay</t>
  </si>
  <si>
    <t>Michael J. Hennigan</t>
  </si>
  <si>
    <t>https://www.marathonpetroleum.com</t>
  </si>
  <si>
    <t>MPC</t>
  </si>
  <si>
    <t>Kroger</t>
  </si>
  <si>
    <t>Cincinnati</t>
  </si>
  <si>
    <t>W. Rodney McMullen</t>
  </si>
  <si>
    <t>https://www.thekrogerco.com</t>
  </si>
  <si>
    <t>KR</t>
  </si>
  <si>
    <t>Fannie Mae</t>
  </si>
  <si>
    <t>Washington</t>
  </si>
  <si>
    <t>DC</t>
  </si>
  <si>
    <t>Hugh R. Frater</t>
  </si>
  <si>
    <t>https://www.fanniemae.com</t>
  </si>
  <si>
    <t>FNMA</t>
  </si>
  <si>
    <t>Bank of America</t>
  </si>
  <si>
    <t>Charlotte</t>
  </si>
  <si>
    <t>NC</t>
  </si>
  <si>
    <t>Brian T. Moynihan</t>
  </si>
  <si>
    <t>https://www.bankofamerica.com</t>
  </si>
  <si>
    <t>BAC</t>
  </si>
  <si>
    <t>Home Depot</t>
  </si>
  <si>
    <t>Atlanta</t>
  </si>
  <si>
    <t>GA</t>
  </si>
  <si>
    <t>Craig A. Menear</t>
  </si>
  <si>
    <t>https://www.homedepot.com</t>
  </si>
  <si>
    <t>HD</t>
  </si>
  <si>
    <t>Phillips 66</t>
  </si>
  <si>
    <t>Houston</t>
  </si>
  <si>
    <t>Greg C. Garland</t>
  </si>
  <si>
    <t>https://www.phillips66.com</t>
  </si>
  <si>
    <t>PSX</t>
  </si>
  <si>
    <t>Comcast</t>
  </si>
  <si>
    <t>Philadelphia</t>
  </si>
  <si>
    <t>Brian L. Roberts</t>
  </si>
  <si>
    <t>https://corporate.comcast.com</t>
  </si>
  <si>
    <t>CMCSA</t>
  </si>
  <si>
    <t>Anthem</t>
  </si>
  <si>
    <t>Indianapolis</t>
  </si>
  <si>
    <t>IN</t>
  </si>
  <si>
    <t>Gail K. Boudreaux</t>
  </si>
  <si>
    <t>https://www.antheminc.com</t>
  </si>
  <si>
    <t>ANTM</t>
  </si>
  <si>
    <t>Wells Fargo</t>
  </si>
  <si>
    <t>San Francisco</t>
  </si>
  <si>
    <t>Charles W. Scharf</t>
  </si>
  <si>
    <t>https://www.wellsfargo.com</t>
  </si>
  <si>
    <t>WFC</t>
  </si>
  <si>
    <t>Citigroup</t>
  </si>
  <si>
    <t>Jane Fraser</t>
  </si>
  <si>
    <t>https://www.citigroup.com</t>
  </si>
  <si>
    <t>C</t>
  </si>
  <si>
    <t>Valero Energy</t>
  </si>
  <si>
    <t>San Antonio</t>
  </si>
  <si>
    <t>Joseph W. Gorder</t>
  </si>
  <si>
    <t>https://www.valero.com</t>
  </si>
  <si>
    <t>VLO</t>
  </si>
  <si>
    <t>General Electric</t>
  </si>
  <si>
    <t>Industrials</t>
  </si>
  <si>
    <t>Boston</t>
  </si>
  <si>
    <t>MA</t>
  </si>
  <si>
    <t>H. Lawrence Culp Jr.</t>
  </si>
  <si>
    <t>https://www.ge.com</t>
  </si>
  <si>
    <t>GE</t>
  </si>
  <si>
    <t>Dell Technologies</t>
  </si>
  <si>
    <t>Round Rock</t>
  </si>
  <si>
    <t>Michael S. Dell</t>
  </si>
  <si>
    <t>https://www.delltechnologies.com</t>
  </si>
  <si>
    <t>DELL</t>
  </si>
  <si>
    <t>Johnson &amp; Johnson</t>
  </si>
  <si>
    <t>New Brunswick</t>
  </si>
  <si>
    <t>NJ</t>
  </si>
  <si>
    <t>Alex Gorsky</t>
  </si>
  <si>
    <t>https://www.jnj.com</t>
  </si>
  <si>
    <t>JNJ</t>
  </si>
  <si>
    <t>State Farm Insurance</t>
  </si>
  <si>
    <t>Bloomington</t>
  </si>
  <si>
    <t>Michael L. Tipsord</t>
  </si>
  <si>
    <t>https://www.statefarm.com</t>
  </si>
  <si>
    <t>Target</t>
  </si>
  <si>
    <t>Minneapolis</t>
  </si>
  <si>
    <t>Brian C. Cornell</t>
  </si>
  <si>
    <t>https://corporate.target.com</t>
  </si>
  <si>
    <t>TGT</t>
  </si>
  <si>
    <t>IBM</t>
  </si>
  <si>
    <t>Armonk</t>
  </si>
  <si>
    <t>Arvind Krishna</t>
  </si>
  <si>
    <t>https://www.ibm.com</t>
  </si>
  <si>
    <t>Raytheon Technologies</t>
  </si>
  <si>
    <t>Aerospace &amp; Defense</t>
  </si>
  <si>
    <t>Waltham</t>
  </si>
  <si>
    <t>Gregory J. Hayes</t>
  </si>
  <si>
    <t>https://www.rtx.com</t>
  </si>
  <si>
    <t>RTX</t>
  </si>
  <si>
    <t>Boeing</t>
  </si>
  <si>
    <t>Chicago</t>
  </si>
  <si>
    <t>David L. Calhoun</t>
  </si>
  <si>
    <t>https://www.boeing.com</t>
  </si>
  <si>
    <t>BA</t>
  </si>
  <si>
    <t>Freddie Mac</t>
  </si>
  <si>
    <t>McLean</t>
  </si>
  <si>
    <t>VA</t>
  </si>
  <si>
    <t>Michael T. Hutchins</t>
  </si>
  <si>
    <t>https://www.freddiemac.com</t>
  </si>
  <si>
    <t>FMCC</t>
  </si>
  <si>
    <t>Centene</t>
  </si>
  <si>
    <t>St. Louis</t>
  </si>
  <si>
    <t>MO</t>
  </si>
  <si>
    <t>Michael F. Neidorff</t>
  </si>
  <si>
    <t>https://www.centene.com</t>
  </si>
  <si>
    <t>CNC</t>
  </si>
  <si>
    <t>UPS</t>
  </si>
  <si>
    <t>Transportation</t>
  </si>
  <si>
    <t>Carol B. TomÃ©</t>
  </si>
  <si>
    <t>https://www.ups.com</t>
  </si>
  <si>
    <t>Lowe&amp;#8217;s</t>
  </si>
  <si>
    <t>Mooresville</t>
  </si>
  <si>
    <t>Marvin R. Ellison</t>
  </si>
  <si>
    <t>https://www.lowes.com</t>
  </si>
  <si>
    <t>LOW</t>
  </si>
  <si>
    <t>Intel</t>
  </si>
  <si>
    <t>Santa Clara</t>
  </si>
  <si>
    <t>Patrick P. Gelsinger</t>
  </si>
  <si>
    <t>https://www.intel.com</t>
  </si>
  <si>
    <t>INTC</t>
  </si>
  <si>
    <t>Facebook</t>
  </si>
  <si>
    <t>Menlo Park</t>
  </si>
  <si>
    <t>Mark Zuckerberg</t>
  </si>
  <si>
    <t>https://investor.fb.com</t>
  </si>
  <si>
    <t>FB</t>
  </si>
  <si>
    <t>FedEx</t>
  </si>
  <si>
    <t>Memphis</t>
  </si>
  <si>
    <t>TN</t>
  </si>
  <si>
    <t>Frederick W. Smith</t>
  </si>
  <si>
    <t>https://www.fedex.com</t>
  </si>
  <si>
    <t>FDX</t>
  </si>
  <si>
    <t>MetLife</t>
  </si>
  <si>
    <t>Michel A. Khalaf</t>
  </si>
  <si>
    <t>https://www.metlife.com</t>
  </si>
  <si>
    <t>MET</t>
  </si>
  <si>
    <t>Walt Disney</t>
  </si>
  <si>
    <t>Media</t>
  </si>
  <si>
    <t>Burbank</t>
  </si>
  <si>
    <t>Robert A. Chapek</t>
  </si>
  <si>
    <t>https://www.thewaltdisneycompany.com</t>
  </si>
  <si>
    <t>DIS</t>
  </si>
  <si>
    <t>Procter &amp; Gamble</t>
  </si>
  <si>
    <t>Household Products</t>
  </si>
  <si>
    <t>David S. Taylor</t>
  </si>
  <si>
    <t>https://www.pginvestor.com</t>
  </si>
  <si>
    <t>PG</t>
  </si>
  <si>
    <t>PepsiCo</t>
  </si>
  <si>
    <t>Food, Beverages &amp; Tobacco</t>
  </si>
  <si>
    <t>Purchase</t>
  </si>
  <si>
    <t>Ramon L. Laguarta</t>
  </si>
  <si>
    <t>https://www.pepsico.com</t>
  </si>
  <si>
    <t>PEP</t>
  </si>
  <si>
    <t>Humana</t>
  </si>
  <si>
    <t>Louisville</t>
  </si>
  <si>
    <t>KY</t>
  </si>
  <si>
    <t>Bruce D. Broussard</t>
  </si>
  <si>
    <t>https://www.humana.com</t>
  </si>
  <si>
    <t>HUM</t>
  </si>
  <si>
    <t>Prudential Financial (U.S.)</t>
  </si>
  <si>
    <t>Newark</t>
  </si>
  <si>
    <t>Charles F. Lowrey</t>
  </si>
  <si>
    <t>https://www.prudential.com</t>
  </si>
  <si>
    <t>PRU</t>
  </si>
  <si>
    <t>Archer Daniels Midland</t>
  </si>
  <si>
    <t>Juan R. Luciano</t>
  </si>
  <si>
    <t>https://www.adm.com</t>
  </si>
  <si>
    <t>ADM</t>
  </si>
  <si>
    <t>Albertsons</t>
  </si>
  <si>
    <t>Boise</t>
  </si>
  <si>
    <t>ID</t>
  </si>
  <si>
    <t>Vivek Sankaran</t>
  </si>
  <si>
    <t>https://www.albertsonscompanies.com</t>
  </si>
  <si>
    <t>ACI</t>
  </si>
  <si>
    <t>Sysco</t>
  </si>
  <si>
    <t>Wholesalers</t>
  </si>
  <si>
    <t>Kevin P. Hourican</t>
  </si>
  <si>
    <t>https://www.sysco.com</t>
  </si>
  <si>
    <t>SYY</t>
  </si>
  <si>
    <t>Lockheed Martin</t>
  </si>
  <si>
    <t>Bethesda</t>
  </si>
  <si>
    <t>MD</t>
  </si>
  <si>
    <t>James D. Taiclet Jr.</t>
  </si>
  <si>
    <t>https://www.lockheedmartin.com</t>
  </si>
  <si>
    <t>LMT</t>
  </si>
  <si>
    <t>HP</t>
  </si>
  <si>
    <t>Palo Alto</t>
  </si>
  <si>
    <t>Enrique J. Lores</t>
  </si>
  <si>
    <t>https://www8.hp.com</t>
  </si>
  <si>
    <t>HPQ</t>
  </si>
  <si>
    <t>Energy Transfer</t>
  </si>
  <si>
    <t>Mackie McCrea/Tom Long</t>
  </si>
  <si>
    <t>https://www.energytransfer.com</t>
  </si>
  <si>
    <t>ET</t>
  </si>
  <si>
    <t>Goldman Sachs Group</t>
  </si>
  <si>
    <t>David M. Solomon</t>
  </si>
  <si>
    <t>https://www.goldmansachs.com</t>
  </si>
  <si>
    <t>GS</t>
  </si>
  <si>
    <t>Morgan Stanley</t>
  </si>
  <si>
    <t>James P. Gorman</t>
  </si>
  <si>
    <t>https://www.morganstanley.com</t>
  </si>
  <si>
    <t>MS</t>
  </si>
  <si>
    <t>Caterpillar</t>
  </si>
  <si>
    <t>D. James Umpleby III</t>
  </si>
  <si>
    <t>https://www.caterpillar.com</t>
  </si>
  <si>
    <t>CAT</t>
  </si>
  <si>
    <t>Cisco Systems</t>
  </si>
  <si>
    <t>San Jose</t>
  </si>
  <si>
    <t>Charles H. Robbins</t>
  </si>
  <si>
    <t>https://www.cisco.com</t>
  </si>
  <si>
    <t>CSCO</t>
  </si>
  <si>
    <t>Pfizer</t>
  </si>
  <si>
    <t>Albert Bourla</t>
  </si>
  <si>
    <t>https://www.pfizer.com</t>
  </si>
  <si>
    <t>PFE</t>
  </si>
  <si>
    <t>HCA Healthcare</t>
  </si>
  <si>
    <t>Nashville</t>
  </si>
  <si>
    <t>Samuel N. Hazen</t>
  </si>
  <si>
    <t>https://www.hcahealthcare.com</t>
  </si>
  <si>
    <t>HCA</t>
  </si>
  <si>
    <t>American International Group</t>
  </si>
  <si>
    <t>Peter S. Zaffino</t>
  </si>
  <si>
    <t>https://www.aig.com</t>
  </si>
  <si>
    <t>AIG</t>
  </si>
  <si>
    <t>American Express</t>
  </si>
  <si>
    <t>Stephen J. Squeri</t>
  </si>
  <si>
    <t>https://www.americanexpress.com</t>
  </si>
  <si>
    <t>AXP</t>
  </si>
  <si>
    <t>Delta Air Lines</t>
  </si>
  <si>
    <t>Edward H. Bastian</t>
  </si>
  <si>
    <t>https://www.delta.com</t>
  </si>
  <si>
    <t>DAL</t>
  </si>
  <si>
    <t>Merck</t>
  </si>
  <si>
    <t>Kenilworth</t>
  </si>
  <si>
    <t>Kenneth C. Frazier</t>
  </si>
  <si>
    <t>https://www.merck.com</t>
  </si>
  <si>
    <t>MRK</t>
  </si>
  <si>
    <t>American Airlines Group</t>
  </si>
  <si>
    <t>Fort Worth</t>
  </si>
  <si>
    <t>W. Douglas Parker</t>
  </si>
  <si>
    <t>https://www.aa.com</t>
  </si>
  <si>
    <t>AAL</t>
  </si>
  <si>
    <t>Charter Communications</t>
  </si>
  <si>
    <t>Stamford</t>
  </si>
  <si>
    <t>Thomas M. Rutledge</t>
  </si>
  <si>
    <t>https://www.charter.com</t>
  </si>
  <si>
    <t>CHTR</t>
  </si>
  <si>
    <t>Allstate</t>
  </si>
  <si>
    <t>Northbrook</t>
  </si>
  <si>
    <t>Thomas J. Wilson</t>
  </si>
  <si>
    <t>https://www.allstate.com</t>
  </si>
  <si>
    <t>ALL</t>
  </si>
  <si>
    <t>New York Life Insurance</t>
  </si>
  <si>
    <t>Theodore A. Mathas</t>
  </si>
  <si>
    <t>https://www.newyorklife.com</t>
  </si>
  <si>
    <t>Nationwide</t>
  </si>
  <si>
    <t>Columbus</t>
  </si>
  <si>
    <t>Kirt A. Walker</t>
  </si>
  <si>
    <t>https://www.nationwide.com</t>
  </si>
  <si>
    <t>Best Buy</t>
  </si>
  <si>
    <t>Richfield</t>
  </si>
  <si>
    <t>Corie Barry</t>
  </si>
  <si>
    <t>https://investors.bestbuy.com/investor-relations/overview/default.aspx</t>
  </si>
  <si>
    <t>BBY</t>
  </si>
  <si>
    <t>United Airlines Holdings</t>
  </si>
  <si>
    <t>J. Scott Kirby</t>
  </si>
  <si>
    <t>https://www.united.com</t>
  </si>
  <si>
    <t>UAL</t>
  </si>
  <si>
    <t>Liberty Mutual Insurance Group</t>
  </si>
  <si>
    <t>David H. Long</t>
  </si>
  <si>
    <t>https://www.libertymutual.com</t>
  </si>
  <si>
    <t>Dow</t>
  </si>
  <si>
    <t>Chemicals</t>
  </si>
  <si>
    <t>Midland</t>
  </si>
  <si>
    <t>James R. Fitterling</t>
  </si>
  <si>
    <t>https://www.dow.com</t>
  </si>
  <si>
    <t>DOW</t>
  </si>
  <si>
    <t>Tyson Foods</t>
  </si>
  <si>
    <t>Springdale</t>
  </si>
  <si>
    <t>Dean Banks</t>
  </si>
  <si>
    <t>https://www.tysonfoods.com</t>
  </si>
  <si>
    <t>TSN</t>
  </si>
  <si>
    <t>TJX</t>
  </si>
  <si>
    <t>Framingham</t>
  </si>
  <si>
    <t>Ernie L. Herrman</t>
  </si>
  <si>
    <t>https://www.tjx.com</t>
  </si>
  <si>
    <t>TIAA</t>
  </si>
  <si>
    <t>Roger W. Ferguson Jr.</t>
  </si>
  <si>
    <t>https://www.tiaa-cref.org</t>
  </si>
  <si>
    <t>Oracle</t>
  </si>
  <si>
    <t>Redwood City</t>
  </si>
  <si>
    <t>Safra A. Catz</t>
  </si>
  <si>
    <t>https://www.oracle.com</t>
  </si>
  <si>
    <t>ORCL</t>
  </si>
  <si>
    <t>General Dynamics</t>
  </si>
  <si>
    <t>Reston</t>
  </si>
  <si>
    <t>Phebe N. Novakovic</t>
  </si>
  <si>
    <t>https://www.gd.com</t>
  </si>
  <si>
    <t>GD</t>
  </si>
  <si>
    <t>Deere</t>
  </si>
  <si>
    <t>Moline</t>
  </si>
  <si>
    <t>John C. May</t>
  </si>
  <si>
    <t>https://www.deere.com</t>
  </si>
  <si>
    <t>DE</t>
  </si>
  <si>
    <t>Nike</t>
  </si>
  <si>
    <t>Apparel</t>
  </si>
  <si>
    <t>Beaverton</t>
  </si>
  <si>
    <t>OR</t>
  </si>
  <si>
    <t>John J. Donahoe II</t>
  </si>
  <si>
    <t>https://www.nike.com</t>
  </si>
  <si>
    <t>NKE</t>
  </si>
  <si>
    <t>Progressive</t>
  </si>
  <si>
    <t>Mayfield Village</t>
  </si>
  <si>
    <t>Susan Patricia Griffith</t>
  </si>
  <si>
    <t>https://www.progressive.com</t>
  </si>
  <si>
    <t>PGR</t>
  </si>
  <si>
    <t>Publix Super Markets</t>
  </si>
  <si>
    <t>Lakeland</t>
  </si>
  <si>
    <t>FL</t>
  </si>
  <si>
    <t>Randall T. Jones Sr.</t>
  </si>
  <si>
    <t>https://www.publix.com</t>
  </si>
  <si>
    <t>Coca-Cola</t>
  </si>
  <si>
    <t>James R. Quincey</t>
  </si>
  <si>
    <t>https://www.coca-colacompany.com</t>
  </si>
  <si>
    <t>KO</t>
  </si>
  <si>
    <t>Massachusetts Mutual Life</t>
  </si>
  <si>
    <t>Springfield</t>
  </si>
  <si>
    <t>Roger W. Crandall</t>
  </si>
  <si>
    <t>https://www.massmutual.com</t>
  </si>
  <si>
    <t>Tech Data</t>
  </si>
  <si>
    <t>Clearwater</t>
  </si>
  <si>
    <t>Richard T. Hume</t>
  </si>
  <si>
    <t>https://www.techdata.com</t>
  </si>
  <si>
    <t>TECD</t>
  </si>
  <si>
    <t>World Fuel Services</t>
  </si>
  <si>
    <t>Miami</t>
  </si>
  <si>
    <t>Michael J. Kasbar</t>
  </si>
  <si>
    <t>https://www.wfscorp.com</t>
  </si>
  <si>
    <t>INT</t>
  </si>
  <si>
    <t>Honeywell International</t>
  </si>
  <si>
    <t>Darius E. Adamczyk</t>
  </si>
  <si>
    <t>https://www.honeywell.com</t>
  </si>
  <si>
    <t>HON</t>
  </si>
  <si>
    <t>ConocoPhillips</t>
  </si>
  <si>
    <t>Ryan M. Lance</t>
  </si>
  <si>
    <t>https://www.conocophillips.com</t>
  </si>
  <si>
    <t>COP</t>
  </si>
  <si>
    <t>USAA</t>
  </si>
  <si>
    <t>Wayne Peacock</t>
  </si>
  <si>
    <t>https://www.usaa.com</t>
  </si>
  <si>
    <t>Exelon</t>
  </si>
  <si>
    <t>Christopher M. Crane</t>
  </si>
  <si>
    <t>https://www.exeloncorp.com</t>
  </si>
  <si>
    <t>EXC</t>
  </si>
  <si>
    <t>Northrop Grumman</t>
  </si>
  <si>
    <t>Falls Church</t>
  </si>
  <si>
    <t>Kathy J. Warden</t>
  </si>
  <si>
    <t>https://www.northropgrumman.com</t>
  </si>
  <si>
    <t>NOC</t>
  </si>
  <si>
    <t>Capital One Financial</t>
  </si>
  <si>
    <t>Richard D. Fairbank</t>
  </si>
  <si>
    <t>https://www.capitalone.com</t>
  </si>
  <si>
    <t>COF</t>
  </si>
  <si>
    <t>Plains GP Holdings</t>
  </si>
  <si>
    <t>Wilfred C.W. Chiang</t>
  </si>
  <si>
    <t>https://www.plainsallamerican.com</t>
  </si>
  <si>
    <t>PAGP</t>
  </si>
  <si>
    <t>AbbVie</t>
  </si>
  <si>
    <t>North Chicago</t>
  </si>
  <si>
    <t>Richard A. Gonzalez</t>
  </si>
  <si>
    <t>https://www.abbvie.com</t>
  </si>
  <si>
    <t>ABBV</t>
  </si>
  <si>
    <t>StoneX Group</t>
  </si>
  <si>
    <t>Sean O'Connor</t>
  </si>
  <si>
    <t>https://www.stonex.com</t>
  </si>
  <si>
    <t>SNEX</t>
  </si>
  <si>
    <t>Enterprise Products Partners</t>
  </si>
  <si>
    <t>A. James Teague /W. Randall Fowler</t>
  </si>
  <si>
    <t>https://www.enterpriseproducts.com</t>
  </si>
  <si>
    <t>EPD</t>
  </si>
  <si>
    <t>Northwestern Mutual</t>
  </si>
  <si>
    <t>Milwaukee</t>
  </si>
  <si>
    <t>WI</t>
  </si>
  <si>
    <t>John E. Schlifske</t>
  </si>
  <si>
    <t>https://www.northwesternmutual.com</t>
  </si>
  <si>
    <t>3M</t>
  </si>
  <si>
    <t>St. Paul</t>
  </si>
  <si>
    <t>Michael F. Roman</t>
  </si>
  <si>
    <t>https://www.3m.com</t>
  </si>
  <si>
    <t>MMM</t>
  </si>
  <si>
    <t>Abbott Laboratories</t>
  </si>
  <si>
    <t>Abbott Park</t>
  </si>
  <si>
    <t>Robert B. Ford</t>
  </si>
  <si>
    <t>https://www.abbott.com</t>
  </si>
  <si>
    <t>ABT</t>
  </si>
  <si>
    <t>CHS</t>
  </si>
  <si>
    <t>Inver Grove Heights</t>
  </si>
  <si>
    <t>Jay D. Debertin</t>
  </si>
  <si>
    <t>https://www.chsinc.com</t>
  </si>
  <si>
    <t>Travelers Cos.</t>
  </si>
  <si>
    <t>Alan D. Schnitzer</t>
  </si>
  <si>
    <t>https://www.travelers.com</t>
  </si>
  <si>
    <t>TRV</t>
  </si>
  <si>
    <t>Philip Morris International</t>
  </si>
  <si>
    <t>AndrÃ© Calantzopoulos</t>
  </si>
  <si>
    <t>https://www.pmi.com</t>
  </si>
  <si>
    <t>PM</t>
  </si>
  <si>
    <t>Raytheon</t>
  </si>
  <si>
    <t>Roy A. Azevedo/Wesley D. Kramer</t>
  </si>
  <si>
    <t>Hewlett Packard Enterprise</t>
  </si>
  <si>
    <t>Antonio F. Neri</t>
  </si>
  <si>
    <t>https://www.hpe.com</t>
  </si>
  <si>
    <t>HPE</t>
  </si>
  <si>
    <t>Arrow Electronics</t>
  </si>
  <si>
    <t>Centennial</t>
  </si>
  <si>
    <t>CO</t>
  </si>
  <si>
    <t>Michael J. Long</t>
  </si>
  <si>
    <t>https://www.arrow.com</t>
  </si>
  <si>
    <t>ARW</t>
  </si>
  <si>
    <t>ViacomCBS</t>
  </si>
  <si>
    <t>Robert M. Bakish</t>
  </si>
  <si>
    <t>https://www.viacbs.com</t>
  </si>
  <si>
    <t>VIAC</t>
  </si>
  <si>
    <t>Dollar General</t>
  </si>
  <si>
    <t>Goodlettsville</t>
  </si>
  <si>
    <t>Todd J. Vasos</t>
  </si>
  <si>
    <t>https://www.dollargeneral.com</t>
  </si>
  <si>
    <t>DG</t>
  </si>
  <si>
    <t>U.S. Bancorp</t>
  </si>
  <si>
    <t>Andrew J. Cecere</t>
  </si>
  <si>
    <t>https://www.usbank.com</t>
  </si>
  <si>
    <t>USB</t>
  </si>
  <si>
    <t>Starbucks</t>
  </si>
  <si>
    <t>Hotels, Restaurants &amp; Leisure</t>
  </si>
  <si>
    <t>Kevin R. Johnson</t>
  </si>
  <si>
    <t>https://www.starbucks.com</t>
  </si>
  <si>
    <t>SBUX</t>
  </si>
  <si>
    <t>Bristol-Myers Squibb</t>
  </si>
  <si>
    <t>Giovanni Caforio</t>
  </si>
  <si>
    <t>https://www.bms.com</t>
  </si>
  <si>
    <t>BMY</t>
  </si>
  <si>
    <t>US Foods Holding</t>
  </si>
  <si>
    <t>Rosemont</t>
  </si>
  <si>
    <t>Pietro Satriano</t>
  </si>
  <si>
    <t>https://www.usfoods.com</t>
  </si>
  <si>
    <t>USFD</t>
  </si>
  <si>
    <t>Mondelez International</t>
  </si>
  <si>
    <t>Dirk Van de Put</t>
  </si>
  <si>
    <t>https://www.mondelezinternational.com</t>
  </si>
  <si>
    <t>MDLZ</t>
  </si>
  <si>
    <t>Paccar</t>
  </si>
  <si>
    <t>Bellevue</t>
  </si>
  <si>
    <t>R. Preston Feight</t>
  </si>
  <si>
    <t>https://www.paccar.com</t>
  </si>
  <si>
    <t>PCAR</t>
  </si>
  <si>
    <t>Thermo Fisher Scientific</t>
  </si>
  <si>
    <t>Marc N. Casper</t>
  </si>
  <si>
    <t>https://www.thermofisher.com</t>
  </si>
  <si>
    <t>TMO</t>
  </si>
  <si>
    <t>Macy&amp;#8217;s</t>
  </si>
  <si>
    <t>Jeffrey Gennette</t>
  </si>
  <si>
    <t>https://www.macysinc.com</t>
  </si>
  <si>
    <t>M</t>
  </si>
  <si>
    <t>Jabil</t>
  </si>
  <si>
    <t>St. Petersburg</t>
  </si>
  <si>
    <t>Mark T. Mondello</t>
  </si>
  <si>
    <t>https://www.jabil.com</t>
  </si>
  <si>
    <t>JBL</t>
  </si>
  <si>
    <t>Kraft Heinz</t>
  </si>
  <si>
    <t>Miguel Patricio</t>
  </si>
  <si>
    <t>https://www.kraftheinzcompany.com</t>
  </si>
  <si>
    <t>KHC</t>
  </si>
  <si>
    <t>Duke Energy</t>
  </si>
  <si>
    <t>Lynn J. Good</t>
  </si>
  <si>
    <t>https://www.duke-energy.com</t>
  </si>
  <si>
    <t>DUK</t>
  </si>
  <si>
    <t>Tesla</t>
  </si>
  <si>
    <t>Elon Musk</t>
  </si>
  <si>
    <t>https://www.tesla.com</t>
  </si>
  <si>
    <t>TSLA</t>
  </si>
  <si>
    <t>PBF Energy</t>
  </si>
  <si>
    <t>Parsippany</t>
  </si>
  <si>
    <t>Thomas J. Nimbley</t>
  </si>
  <si>
    <t>https://www.pbfenergy.com</t>
  </si>
  <si>
    <t>PBF</t>
  </si>
  <si>
    <t>Qualcomm</t>
  </si>
  <si>
    <t>San Diego</t>
  </si>
  <si>
    <t>Steven M. Mollenkopf</t>
  </si>
  <si>
    <t>https://www.qualcomm.com</t>
  </si>
  <si>
    <t>QCOM</t>
  </si>
  <si>
    <t>NGL Energy Partners</t>
  </si>
  <si>
    <t>Tulsa</t>
  </si>
  <si>
    <t>OK</t>
  </si>
  <si>
    <t>H. Michael Krimbill</t>
  </si>
  <si>
    <t>https://www.nglenergypartners.com</t>
  </si>
  <si>
    <t>NGL</t>
  </si>
  <si>
    <t>CBRE Group</t>
  </si>
  <si>
    <t>Los Angeles</t>
  </si>
  <si>
    <t>Robert E. Sulentic</t>
  </si>
  <si>
    <t>https://www.cbre.com</t>
  </si>
  <si>
    <t>CBRE</t>
  </si>
  <si>
    <t>Baker Hughes</t>
  </si>
  <si>
    <t>Lorenzo Simonelli</t>
  </si>
  <si>
    <t>https://www.bakerhughes.com</t>
  </si>
  <si>
    <t>BKR</t>
  </si>
  <si>
    <t>Synnex</t>
  </si>
  <si>
    <t>Fremont</t>
  </si>
  <si>
    <t>Dennis Polk</t>
  </si>
  <si>
    <t>https://www.synnexcorp.com</t>
  </si>
  <si>
    <t>SNX</t>
  </si>
  <si>
    <t>Dollar Tree</t>
  </si>
  <si>
    <t>Chesapeake</t>
  </si>
  <si>
    <t>Michael A. Witynski</t>
  </si>
  <si>
    <t>https://www.dollartree.com</t>
  </si>
  <si>
    <t>DLTR</t>
  </si>
  <si>
    <t>Cummins</t>
  </si>
  <si>
    <t>N. Thomas Linebarger</t>
  </si>
  <si>
    <t>https://www.cumminseurope.com/</t>
  </si>
  <si>
    <t>CMI</t>
  </si>
  <si>
    <t>United Natural Foods</t>
  </si>
  <si>
    <t>Providence</t>
  </si>
  <si>
    <t>Steven L. Spinner</t>
  </si>
  <si>
    <t>https://www.unfi.com</t>
  </si>
  <si>
    <t>UNFI</t>
  </si>
  <si>
    <t>Micron Technology</t>
  </si>
  <si>
    <t>Sanjay Mehrotra</t>
  </si>
  <si>
    <t>https://www.micron.com</t>
  </si>
  <si>
    <t>MU</t>
  </si>
  <si>
    <t>Amgen</t>
  </si>
  <si>
    <t>Thousand Oaks</t>
  </si>
  <si>
    <t>Robert A. Bradway</t>
  </si>
  <si>
    <t>https://www.amgen.com</t>
  </si>
  <si>
    <t>AMGN</t>
  </si>
  <si>
    <t>Penske Automotive Group</t>
  </si>
  <si>
    <t>Bloomfield Hills</t>
  </si>
  <si>
    <t>Roger S. Penske</t>
  </si>
  <si>
    <t>https://www.penskeautomotive.com</t>
  </si>
  <si>
    <t>PAG</t>
  </si>
  <si>
    <t>Visa</t>
  </si>
  <si>
    <t>Business Services</t>
  </si>
  <si>
    <t>Alfred F. Kelly Jr.</t>
  </si>
  <si>
    <t>https://usa.visa.com</t>
  </si>
  <si>
    <t>V</t>
  </si>
  <si>
    <t>Broadcom</t>
  </si>
  <si>
    <t>Hock E. Tan</t>
  </si>
  <si>
    <t>https://www.broadcom.com</t>
  </si>
  <si>
    <t>AVGO</t>
  </si>
  <si>
    <t>Nucor</t>
  </si>
  <si>
    <t>Materials</t>
  </si>
  <si>
    <t>Leon J. Topalian</t>
  </si>
  <si>
    <t>https://www.nucor.com</t>
  </si>
  <si>
    <t>NUE</t>
  </si>
  <si>
    <t>Gilead Sciences</t>
  </si>
  <si>
    <t>Foster City</t>
  </si>
  <si>
    <t>Daniel P. O'Day</t>
  </si>
  <si>
    <t>https://www.gilead.com</t>
  </si>
  <si>
    <t>GILD</t>
  </si>
  <si>
    <t>Southwest Airlines</t>
  </si>
  <si>
    <t>Gary C. Kelly</t>
  </si>
  <si>
    <t>https://www.southwest.com</t>
  </si>
  <si>
    <t>LUV</t>
  </si>
  <si>
    <t>Halliburton</t>
  </si>
  <si>
    <t>Jeffrey A. Miller</t>
  </si>
  <si>
    <t>https://www.halliburton.com</t>
  </si>
  <si>
    <t>HAL</t>
  </si>
  <si>
    <t>Lumen Technologies</t>
  </si>
  <si>
    <t>Monroe</t>
  </si>
  <si>
    <t>LA</t>
  </si>
  <si>
    <t>Jeffrey K. Storey</t>
  </si>
  <si>
    <t>https://www.lumen.com</t>
  </si>
  <si>
    <t>LUMN</t>
  </si>
  <si>
    <t>International Paper</t>
  </si>
  <si>
    <t>Mark S. Sutton</t>
  </si>
  <si>
    <t>https://www.internationalpaper.com</t>
  </si>
  <si>
    <t>IP</t>
  </si>
  <si>
    <t>Eli Lilly</t>
  </si>
  <si>
    <t>David A. Ricks</t>
  </si>
  <si>
    <t>https://www.lilly.com</t>
  </si>
  <si>
    <t>LLY</t>
  </si>
  <si>
    <t>Aflac</t>
  </si>
  <si>
    <t>Daniel P. Amos</t>
  </si>
  <si>
    <t>https://www.aflac.com</t>
  </si>
  <si>
    <t>AFL</t>
  </si>
  <si>
    <t>Lennar</t>
  </si>
  <si>
    <t>Engineering &amp; Construction</t>
  </si>
  <si>
    <t>Richard Beckwitt/Jon M. Jaffe</t>
  </si>
  <si>
    <t>https://www.lennar.com</t>
  </si>
  <si>
    <t>LEN</t>
  </si>
  <si>
    <t>Occidental Petroleum</t>
  </si>
  <si>
    <t>Vicki A. Hollub</t>
  </si>
  <si>
    <t>https://www.oxy.com</t>
  </si>
  <si>
    <t>OXY</t>
  </si>
  <si>
    <t>Union Pacific</t>
  </si>
  <si>
    <t>Lance M. Fritz</t>
  </si>
  <si>
    <t>https://www.up.com</t>
  </si>
  <si>
    <t>UNP</t>
  </si>
  <si>
    <t>Rite Aid</t>
  </si>
  <si>
    <t>Camp Hill</t>
  </si>
  <si>
    <t>Heyward Donigan</t>
  </si>
  <si>
    <t>https://www.riteaid.com</t>
  </si>
  <si>
    <t>RAD</t>
  </si>
  <si>
    <t>PNC Financial Services Group</t>
  </si>
  <si>
    <t>Pittsburgh</t>
  </si>
  <si>
    <t>William S. Demchak</t>
  </si>
  <si>
    <t>https://www.pnc.com</t>
  </si>
  <si>
    <t>PNC</t>
  </si>
  <si>
    <t>DuPont</t>
  </si>
  <si>
    <t>Wilmington</t>
  </si>
  <si>
    <t>Edward D. Breen</t>
  </si>
  <si>
    <t>https://www.dupont.com</t>
  </si>
  <si>
    <t>DD</t>
  </si>
  <si>
    <t>Southern Company</t>
  </si>
  <si>
    <t>Thomas A. Fanning</t>
  </si>
  <si>
    <t>https://www.southerncompany.com</t>
  </si>
  <si>
    <t>SO</t>
  </si>
  <si>
    <t>AutoNation</t>
  </si>
  <si>
    <t>Fort Lauderdale</t>
  </si>
  <si>
    <t>Michael J. Jackson</t>
  </si>
  <si>
    <t>https://www.autonation.com</t>
  </si>
  <si>
    <t>AN</t>
  </si>
  <si>
    <t>DXC Technology</t>
  </si>
  <si>
    <t>Tysons</t>
  </si>
  <si>
    <t>Michael J. Salvino</t>
  </si>
  <si>
    <t>https://www.dxc.technology</t>
  </si>
  <si>
    <t>DXC</t>
  </si>
  <si>
    <t>McDonald&amp;#8217;s</t>
  </si>
  <si>
    <t>Christopher J. Kempczinski</t>
  </si>
  <si>
    <t>https://corporate.mcdonalds.com</t>
  </si>
  <si>
    <t>MCD</t>
  </si>
  <si>
    <t>Marriott International</t>
  </si>
  <si>
    <t>Anthony Capuano</t>
  </si>
  <si>
    <t>https://www.marriott.com</t>
  </si>
  <si>
    <t>MAR</t>
  </si>
  <si>
    <t>ManpowerGroup</t>
  </si>
  <si>
    <t>Jonas Prising</t>
  </si>
  <si>
    <t>https://www.manpowergroup.com</t>
  </si>
  <si>
    <t>MAN</t>
  </si>
  <si>
    <t>Bank of New York Mellon</t>
  </si>
  <si>
    <t>Thomas P. Gibbons</t>
  </si>
  <si>
    <t>https://www.bnymellon.com</t>
  </si>
  <si>
    <t>BK</t>
  </si>
  <si>
    <t>Hartford Financial Services Group</t>
  </si>
  <si>
    <t>Hartford</t>
  </si>
  <si>
    <t>Christopher J. Swift</t>
  </si>
  <si>
    <t>https://www.thehartford.com</t>
  </si>
  <si>
    <t>HIG</t>
  </si>
  <si>
    <t>Danaher</t>
  </si>
  <si>
    <t>Rainer M. Blair</t>
  </si>
  <si>
    <t>https://www.danaher.com</t>
  </si>
  <si>
    <t>DHR</t>
  </si>
  <si>
    <t>Whirlpool</t>
  </si>
  <si>
    <t>Benton Harbor</t>
  </si>
  <si>
    <t>Marc R. Bitzer</t>
  </si>
  <si>
    <t>https://www.whirlpoolcorp.com</t>
  </si>
  <si>
    <t>WHR</t>
  </si>
  <si>
    <t>AECOM</t>
  </si>
  <si>
    <t>W. Troy Rudd</t>
  </si>
  <si>
    <t>https://www.aecom.com</t>
  </si>
  <si>
    <t>ACM</t>
  </si>
  <si>
    <t>Netflix</t>
  </si>
  <si>
    <t>Los Gatos</t>
  </si>
  <si>
    <t>Reed Hastings/Ted Sarandos</t>
  </si>
  <si>
    <t>https://www.netflix.com</t>
  </si>
  <si>
    <t>NFLX</t>
  </si>
  <si>
    <t>Kohl&amp;#8217;s</t>
  </si>
  <si>
    <t>Menomonee Falls</t>
  </si>
  <si>
    <t>Michelle D. Gass</t>
  </si>
  <si>
    <t>https://www.kohls.com</t>
  </si>
  <si>
    <t>KSS</t>
  </si>
  <si>
    <t>Lear</t>
  </si>
  <si>
    <t>Southfield</t>
  </si>
  <si>
    <t>Raymond E. Scott</t>
  </si>
  <si>
    <t>https://www.lear.com</t>
  </si>
  <si>
    <t>LEA</t>
  </si>
  <si>
    <t>Altria Group</t>
  </si>
  <si>
    <t>Richmond</t>
  </si>
  <si>
    <t>William F. Gifford Jr.</t>
  </si>
  <si>
    <t>https://www.altria.com</t>
  </si>
  <si>
    <t>Performance Food Group</t>
  </si>
  <si>
    <t>George L. Holm</t>
  </si>
  <si>
    <t>https://www.pfgc.com</t>
  </si>
  <si>
    <t>PFGC</t>
  </si>
  <si>
    <t>Avnet</t>
  </si>
  <si>
    <t>Phoenix</t>
  </si>
  <si>
    <t>AZ</t>
  </si>
  <si>
    <t>Philip R. Gallagher</t>
  </si>
  <si>
    <t>https://www.avnet.com</t>
  </si>
  <si>
    <t>AVT</t>
  </si>
  <si>
    <t>Synchrony Financial</t>
  </si>
  <si>
    <t>Margaret M. Keane</t>
  </si>
  <si>
    <t>https://www.synchronyfinancial.com</t>
  </si>
  <si>
    <t>SYF</t>
  </si>
  <si>
    <t>Genuine Parts</t>
  </si>
  <si>
    <t>Paul D. Donahue</t>
  </si>
  <si>
    <t>https://www.genpt.com</t>
  </si>
  <si>
    <t>GPC</t>
  </si>
  <si>
    <t>NextEra Energy</t>
  </si>
  <si>
    <t>Juno Beach</t>
  </si>
  <si>
    <t>James L. Robo</t>
  </si>
  <si>
    <t>https://www.nexteraenergy.com</t>
  </si>
  <si>
    <t>NEE</t>
  </si>
  <si>
    <t>CarMax</t>
  </si>
  <si>
    <t>William D. Nash</t>
  </si>
  <si>
    <t>https://www.carmax.com</t>
  </si>
  <si>
    <t>KMX</t>
  </si>
  <si>
    <t>Tenet Healthcare</t>
  </si>
  <si>
    <t>Ronald A. Rittenmeyer</t>
  </si>
  <si>
    <t>https://www.tenethealth.com</t>
  </si>
  <si>
    <t>THC</t>
  </si>
  <si>
    <t>Kimberly-Clark</t>
  </si>
  <si>
    <t>Michael D. Hsu</t>
  </si>
  <si>
    <t>https://www.kimberly-clark.com</t>
  </si>
  <si>
    <t>KMB</t>
  </si>
  <si>
    <t>Emerson Electric</t>
  </si>
  <si>
    <t>Lal L. Karsanbhai</t>
  </si>
  <si>
    <t>https://www.emerson.com</t>
  </si>
  <si>
    <t>EMR</t>
  </si>
  <si>
    <t>WestRock</t>
  </si>
  <si>
    <t>David B. Sewell</t>
  </si>
  <si>
    <t>https://www.westrock.com</t>
  </si>
  <si>
    <t>WRK</t>
  </si>
  <si>
    <t>CDW</t>
  </si>
  <si>
    <t>Lincolnshire</t>
  </si>
  <si>
    <t>Christine A. Leahy</t>
  </si>
  <si>
    <t>https://www.cdw.com</t>
  </si>
  <si>
    <t>Jones Lang LaSalle (JLL)</t>
  </si>
  <si>
    <t>Christian Ulbrich</t>
  </si>
  <si>
    <t>https://www.us.jll.com</t>
  </si>
  <si>
    <t>JLL</t>
  </si>
  <si>
    <t>Sherwin-Williams</t>
  </si>
  <si>
    <t>Cleveland</t>
  </si>
  <si>
    <t>John G. Morikis</t>
  </si>
  <si>
    <t>https://www.sherwin-williams.com</t>
  </si>
  <si>
    <t>SHW</t>
  </si>
  <si>
    <t>Fluor</t>
  </si>
  <si>
    <t>David E. Constable</t>
  </si>
  <si>
    <t>https://www.fluor.com</t>
  </si>
  <si>
    <t>FLR</t>
  </si>
  <si>
    <t>PayPal Holdings</t>
  </si>
  <si>
    <t>Daniel H. Schulman</t>
  </si>
  <si>
    <t>https://www.paypal.com</t>
  </si>
  <si>
    <t>PYPL</t>
  </si>
  <si>
    <t>D.R. Horton</t>
  </si>
  <si>
    <t>Arlington</t>
  </si>
  <si>
    <t>David V. Auld</t>
  </si>
  <si>
    <t>https://www.drhorton.com</t>
  </si>
  <si>
    <t>DHI</t>
  </si>
  <si>
    <t>HollyFrontier</t>
  </si>
  <si>
    <t>Michael C. Jennings</t>
  </si>
  <si>
    <t>https://www.hollyfrontier.com</t>
  </si>
  <si>
    <t>HFC</t>
  </si>
  <si>
    <t>Tenneco</t>
  </si>
  <si>
    <t>Lake Forest</t>
  </si>
  <si>
    <t>Brian J. Kesseler</t>
  </si>
  <si>
    <t>https://www.tenneco.com</t>
  </si>
  <si>
    <t>TEN</t>
  </si>
  <si>
    <t>EOG Resources</t>
  </si>
  <si>
    <t>William R. Thomas</t>
  </si>
  <si>
    <t>https://www.eogresources.com</t>
  </si>
  <si>
    <t>EOG</t>
  </si>
  <si>
    <t>BD</t>
  </si>
  <si>
    <t>Franklin Lakes</t>
  </si>
  <si>
    <t>Thomas E. Polen</t>
  </si>
  <si>
    <t>https://www.bd.com</t>
  </si>
  <si>
    <t>BDX</t>
  </si>
  <si>
    <t>Lincoln National</t>
  </si>
  <si>
    <t>Radnor</t>
  </si>
  <si>
    <t>Dennis R. Glass</t>
  </si>
  <si>
    <t>https://www.lfg.com</t>
  </si>
  <si>
    <t>LNC</t>
  </si>
  <si>
    <t>PG&amp;E</t>
  </si>
  <si>
    <t>Patricia K. Poppe</t>
  </si>
  <si>
    <t>https://www.pgecorp.com</t>
  </si>
  <si>
    <t>PCG</t>
  </si>
  <si>
    <t>Salesforce</t>
  </si>
  <si>
    <t>Marc R. Benioff</t>
  </si>
  <si>
    <t>https://www.salesforce.com</t>
  </si>
  <si>
    <t>CRM</t>
  </si>
  <si>
    <t>Mastercard</t>
  </si>
  <si>
    <t>Michael Miebach</t>
  </si>
  <si>
    <t>https://www.mastercard.com</t>
  </si>
  <si>
    <t>General Mills</t>
  </si>
  <si>
    <t>Jeffrey L. Harmening</t>
  </si>
  <si>
    <t>https://www.generalmills.com</t>
  </si>
  <si>
    <t>GIS</t>
  </si>
  <si>
    <t>Molina Healthcare</t>
  </si>
  <si>
    <t>Long Beach</t>
  </si>
  <si>
    <t>Joseph M. Zubretsky</t>
  </si>
  <si>
    <t>https://www.molinahealthcare.com</t>
  </si>
  <si>
    <t>MOH</t>
  </si>
  <si>
    <t>Cognizant Technology Solutions</t>
  </si>
  <si>
    <t>Teaneck</t>
  </si>
  <si>
    <t>Brian Humphries</t>
  </si>
  <si>
    <t>https://www.cognizant.com</t>
  </si>
  <si>
    <t>CTSH</t>
  </si>
  <si>
    <t>Marsh &amp; McLennan</t>
  </si>
  <si>
    <t>Daniel S. Glaser</t>
  </si>
  <si>
    <t>https://www.mmc.com</t>
  </si>
  <si>
    <t>MMC</t>
  </si>
  <si>
    <t>XPO Logistics</t>
  </si>
  <si>
    <t>Greenwich</t>
  </si>
  <si>
    <t>Bradley S. Jacobs</t>
  </si>
  <si>
    <t>https://www.xpo.com</t>
  </si>
  <si>
    <t>XPO</t>
  </si>
  <si>
    <t>Dominion Energy</t>
  </si>
  <si>
    <t>Robert M. Blue</t>
  </si>
  <si>
    <t>https://www.dominionenergy.com</t>
  </si>
  <si>
    <t>D</t>
  </si>
  <si>
    <t>Western Digital</t>
  </si>
  <si>
    <t>David V. Goeckeler</t>
  </si>
  <si>
    <t>https://www.westerndigital.com</t>
  </si>
  <si>
    <t>WDC</t>
  </si>
  <si>
    <t>Gap</t>
  </si>
  <si>
    <t>Sonia Syngal</t>
  </si>
  <si>
    <t>https://www.gapinc.com</t>
  </si>
  <si>
    <t>GPS</t>
  </si>
  <si>
    <t>Aramark</t>
  </si>
  <si>
    <t>John J. Zillmer</t>
  </si>
  <si>
    <t>https://www.aramark.com</t>
  </si>
  <si>
    <t>ARMK</t>
  </si>
  <si>
    <t>Principal Financial</t>
  </si>
  <si>
    <t>Des Moines</t>
  </si>
  <si>
    <t>IA</t>
  </si>
  <si>
    <t>Daniel J. Houston</t>
  </si>
  <si>
    <t>https://www.principal.com</t>
  </si>
  <si>
    <t>PFG</t>
  </si>
  <si>
    <t>Ross Stores</t>
  </si>
  <si>
    <t>Barbara Rentler</t>
  </si>
  <si>
    <t>https://www.rossstores.com</t>
  </si>
  <si>
    <t>ROST</t>
  </si>
  <si>
    <t>Colgate-Palmolive</t>
  </si>
  <si>
    <t>Noel R. Wallace</t>
  </si>
  <si>
    <t>https://www.colgatepalmolive.com</t>
  </si>
  <si>
    <t>CL</t>
  </si>
  <si>
    <t>American Electric Power</t>
  </si>
  <si>
    <t>Nicholas K. Akins</t>
  </si>
  <si>
    <t>https://www.aep.com</t>
  </si>
  <si>
    <t>AEP</t>
  </si>
  <si>
    <t>Nordstrom</t>
  </si>
  <si>
    <t>Erik B. Nordstrom</t>
  </si>
  <si>
    <t>https://shop.nordstrom.com</t>
  </si>
  <si>
    <t>JWN</t>
  </si>
  <si>
    <t>Jacobs Engineering Group</t>
  </si>
  <si>
    <t>Steven J. Demetriou</t>
  </si>
  <si>
    <t>https://www.jacobs.com</t>
  </si>
  <si>
    <t>J</t>
  </si>
  <si>
    <t>Waste Management</t>
  </si>
  <si>
    <t>James C. Fish Jr.</t>
  </si>
  <si>
    <t>https://www.wm.com</t>
  </si>
  <si>
    <t>WM</t>
  </si>
  <si>
    <t>C.H. Robinson Worldwide</t>
  </si>
  <si>
    <t>Eden Prairie</t>
  </si>
  <si>
    <t>Robert C. Biesterfeld Jr.</t>
  </si>
  <si>
    <t>https://www.chrobinson.com</t>
  </si>
  <si>
    <t>CHRW</t>
  </si>
  <si>
    <t>PPG Industries</t>
  </si>
  <si>
    <t>Michael H. McGarry</t>
  </si>
  <si>
    <t>https://www.ppg.com</t>
  </si>
  <si>
    <t>PPG</t>
  </si>
  <si>
    <t>Booking Holdings</t>
  </si>
  <si>
    <t>Norwalk</t>
  </si>
  <si>
    <t>Glenn D. Fogel</t>
  </si>
  <si>
    <t>https://www.bookingholdings.com</t>
  </si>
  <si>
    <t>BKNG</t>
  </si>
  <si>
    <t>Omnicom Group</t>
  </si>
  <si>
    <t>John D. Wren</t>
  </si>
  <si>
    <t>https://www.omnicomgroup.com</t>
  </si>
  <si>
    <t>OMC</t>
  </si>
  <si>
    <t>Loews</t>
  </si>
  <si>
    <t>James S. Tisch</t>
  </si>
  <si>
    <t>https://www.loews.com</t>
  </si>
  <si>
    <t>L</t>
  </si>
  <si>
    <t>Ecolab</t>
  </si>
  <si>
    <t>Christophe Beck</t>
  </si>
  <si>
    <t>https://www.ecolab.com</t>
  </si>
  <si>
    <t>ECL</t>
  </si>
  <si>
    <t>Stryker</t>
  </si>
  <si>
    <t>Kalamazoo</t>
  </si>
  <si>
    <t>Kevin A. Lobo</t>
  </si>
  <si>
    <t>https://www.stryker.com</t>
  </si>
  <si>
    <t>SYK</t>
  </si>
  <si>
    <t>EstÃ©e Lauder</t>
  </si>
  <si>
    <t>Fabrizio Freda</t>
  </si>
  <si>
    <t>https://www.elcompanies.com</t>
  </si>
  <si>
    <t>EL</t>
  </si>
  <si>
    <t>Goodyear Tire &amp; Rubber</t>
  </si>
  <si>
    <t>Akron</t>
  </si>
  <si>
    <t>Richard J. Kramer</t>
  </si>
  <si>
    <t>https://www.goodyear.com</t>
  </si>
  <si>
    <t>GT</t>
  </si>
  <si>
    <t>Truist Financial</t>
  </si>
  <si>
    <t>Kelly S. King</t>
  </si>
  <si>
    <t>https://www.truist.com</t>
  </si>
  <si>
    <t>TFC</t>
  </si>
  <si>
    <t>Applied Materials</t>
  </si>
  <si>
    <t>Gary E. Dickerson</t>
  </si>
  <si>
    <t>https://www.appliedmaterials.com</t>
  </si>
  <si>
    <t>AMAT</t>
  </si>
  <si>
    <t>BlackRock</t>
  </si>
  <si>
    <t>Laurence D. Fink</t>
  </si>
  <si>
    <t>https://www.blackrock.com</t>
  </si>
  <si>
    <t>BLK</t>
  </si>
  <si>
    <t>Stanley Black &amp; Decker</t>
  </si>
  <si>
    <t>New Britain</t>
  </si>
  <si>
    <t>James M. Loree</t>
  </si>
  <si>
    <t>https://www.stanleyblackanddecker.com</t>
  </si>
  <si>
    <t>SWK</t>
  </si>
  <si>
    <t>Freeport-McMoRan</t>
  </si>
  <si>
    <t>Richard C. Adkerson</t>
  </si>
  <si>
    <t>https://fcx.com</t>
  </si>
  <si>
    <t>FCX</t>
  </si>
  <si>
    <t>Texas Instruments</t>
  </si>
  <si>
    <t>Richard K. Templeton</t>
  </si>
  <si>
    <t>https://www.ti.com</t>
  </si>
  <si>
    <t>TXN</t>
  </si>
  <si>
    <t>Biogen</t>
  </si>
  <si>
    <t>Cambridge</t>
  </si>
  <si>
    <t>Michel Vounatsos</t>
  </si>
  <si>
    <t>https://www.biogen.com</t>
  </si>
  <si>
    <t>BIIB</t>
  </si>
  <si>
    <t>Parker-Hannifin</t>
  </si>
  <si>
    <t>Thomas L. Williams</t>
  </si>
  <si>
    <t>https://www.parker.com</t>
  </si>
  <si>
    <t>PH</t>
  </si>
  <si>
    <t>Reinsurance Group of America</t>
  </si>
  <si>
    <t>Chesterfield</t>
  </si>
  <si>
    <t>Anna Manning</t>
  </si>
  <si>
    <t>https://www.rgare.com</t>
  </si>
  <si>
    <t>RGA</t>
  </si>
  <si>
    <t>Howmet Aerospace</t>
  </si>
  <si>
    <t>John C. Plant/Tolga Oal</t>
  </si>
  <si>
    <t>https://www.howmet.com</t>
  </si>
  <si>
    <t>HWM</t>
  </si>
  <si>
    <t>Automatic Data Processing</t>
  </si>
  <si>
    <t>Roseland</t>
  </si>
  <si>
    <t>Carlos A. Rodriguez</t>
  </si>
  <si>
    <t>https://www.adp.com</t>
  </si>
  <si>
    <t>ADP</t>
  </si>
  <si>
    <t>Uber Technologies</t>
  </si>
  <si>
    <t>Dara Khosrowshahi</t>
  </si>
  <si>
    <t>https://www.uber.com</t>
  </si>
  <si>
    <t>UBER</t>
  </si>
  <si>
    <t>Illinois Tool Works</t>
  </si>
  <si>
    <t>Glenview</t>
  </si>
  <si>
    <t>E. Scott Santi</t>
  </si>
  <si>
    <t>https://www.itw.com</t>
  </si>
  <si>
    <t>ITW</t>
  </si>
  <si>
    <t>DaVita</t>
  </si>
  <si>
    <t>Denver</t>
  </si>
  <si>
    <t>Javier J. Rodriguez</t>
  </si>
  <si>
    <t>https://www.davita.com</t>
  </si>
  <si>
    <t>DVA</t>
  </si>
  <si>
    <t>Discover Financial Services</t>
  </si>
  <si>
    <t>Riverwoods</t>
  </si>
  <si>
    <t>Roger C. Hochschild</t>
  </si>
  <si>
    <t>https://www.discover.com</t>
  </si>
  <si>
    <t>DFS</t>
  </si>
  <si>
    <t>Land O&amp;#8217;Lakes</t>
  </si>
  <si>
    <t>Arden Hills</t>
  </si>
  <si>
    <t>Beth E. Ford</t>
  </si>
  <si>
    <t>https://www.landolakesinc.com</t>
  </si>
  <si>
    <t>VF</t>
  </si>
  <si>
    <t>Greenwood Village</t>
  </si>
  <si>
    <t>Steven E. Rendle</t>
  </si>
  <si>
    <t>https://www.vfc.com</t>
  </si>
  <si>
    <t>VFC</t>
  </si>
  <si>
    <t>Corteva</t>
  </si>
  <si>
    <t>James C. Collins Jr.</t>
  </si>
  <si>
    <t>https://www.corteva.com</t>
  </si>
  <si>
    <t>CTVA</t>
  </si>
  <si>
    <t>Las Vegas Sands</t>
  </si>
  <si>
    <t>Las Vegas</t>
  </si>
  <si>
    <t>NV</t>
  </si>
  <si>
    <t>Sheldon G. Adelson</t>
  </si>
  <si>
    <t>https://www.sands.com</t>
  </si>
  <si>
    <t>LVS</t>
  </si>
  <si>
    <t>Textron</t>
  </si>
  <si>
    <t>Scott C. Donnelly</t>
  </si>
  <si>
    <t>https://www.textron.com</t>
  </si>
  <si>
    <t>TXT</t>
  </si>
  <si>
    <t>Kellogg</t>
  </si>
  <si>
    <t>Battle Creek</t>
  </si>
  <si>
    <t>Steven A. Cahillane</t>
  </si>
  <si>
    <t>https://www.kelloggcompany.com</t>
  </si>
  <si>
    <t>K</t>
  </si>
  <si>
    <t>Guardian Life Ins. Co. of America</t>
  </si>
  <si>
    <t>Andrew J. McMahon</t>
  </si>
  <si>
    <t>https://www.guardianlife.com</t>
  </si>
  <si>
    <t>Qurate Retail</t>
  </si>
  <si>
    <t>Englewood</t>
  </si>
  <si>
    <t>Michael A. George</t>
  </si>
  <si>
    <t>https://www.qurateretail.com</t>
  </si>
  <si>
    <t>QRTEA</t>
  </si>
  <si>
    <t>Core-Mark Holding</t>
  </si>
  <si>
    <t>Westlake</t>
  </si>
  <si>
    <t>Scott E. McPherson</t>
  </si>
  <si>
    <t>https://www.core-mark.com</t>
  </si>
  <si>
    <t>CORE</t>
  </si>
  <si>
    <t>Community Health Systems</t>
  </si>
  <si>
    <t>Franklin</t>
  </si>
  <si>
    <t>Tim L. Hingtgen</t>
  </si>
  <si>
    <t>https://www.chs.net</t>
  </si>
  <si>
    <t>CYH</t>
  </si>
  <si>
    <t>Kinder Morgan</t>
  </si>
  <si>
    <t>Steven J. Kean</t>
  </si>
  <si>
    <t>https://www.kindermorgan.com</t>
  </si>
  <si>
    <t>KMI</t>
  </si>
  <si>
    <t>BJ's Wholesale Club</t>
  </si>
  <si>
    <t>Westborough</t>
  </si>
  <si>
    <t>Lee Delaney</t>
  </si>
  <si>
    <t>https://www.bjs.com</t>
  </si>
  <si>
    <t>BJ</t>
  </si>
  <si>
    <t>State Street</t>
  </si>
  <si>
    <t>Ronald P. O&amp;#039;Hanley</t>
  </si>
  <si>
    <t>https://www.statestreet.com</t>
  </si>
  <si>
    <t>STT</t>
  </si>
  <si>
    <t>Ameriprise Financial</t>
  </si>
  <si>
    <t>James M. Cracchiolo</t>
  </si>
  <si>
    <t>https://www.ameriprise.com</t>
  </si>
  <si>
    <t>AMP</t>
  </si>
  <si>
    <t>Global Partners</t>
  </si>
  <si>
    <t>Eric Slifka</t>
  </si>
  <si>
    <t>https://www.globalp.com</t>
  </si>
  <si>
    <t>GLP</t>
  </si>
  <si>
    <t>United States Steel</t>
  </si>
  <si>
    <t>David B. Burritt</t>
  </si>
  <si>
    <t>https://www.ussteel.com</t>
  </si>
  <si>
    <t>X</t>
  </si>
  <si>
    <t>L Brands</t>
  </si>
  <si>
    <t>Andrew Menslow</t>
  </si>
  <si>
    <t>https://www.lb.com</t>
  </si>
  <si>
    <t>LB</t>
  </si>
  <si>
    <t>MGM Resorts International</t>
  </si>
  <si>
    <t>William J. Hornbuckle IV</t>
  </si>
  <si>
    <t>https://www.mgmresorts.com</t>
  </si>
  <si>
    <t>MGM</t>
  </si>
  <si>
    <t>L3Harris Technologies</t>
  </si>
  <si>
    <t>Melbourne</t>
  </si>
  <si>
    <t>William M. Brown</t>
  </si>
  <si>
    <t>https://www.l3harris.com</t>
  </si>
  <si>
    <t>LHX</t>
  </si>
  <si>
    <t>DISH Network</t>
  </si>
  <si>
    <t>W. Erik Carlson</t>
  </si>
  <si>
    <t>https://www.dish.com</t>
  </si>
  <si>
    <t>DISH</t>
  </si>
  <si>
    <t>Lithia Motors</t>
  </si>
  <si>
    <t>Medford</t>
  </si>
  <si>
    <t>Bryan B. DeBoer</t>
  </si>
  <si>
    <t>https://www.lithiainvestorrelations.com</t>
  </si>
  <si>
    <t>LAD</t>
  </si>
  <si>
    <t>DTE Energy</t>
  </si>
  <si>
    <t>Gerardo Norcia</t>
  </si>
  <si>
    <t>https://www.dteenergy.com</t>
  </si>
  <si>
    <t>DTE</t>
  </si>
  <si>
    <t>American Family Insurance Group</t>
  </si>
  <si>
    <t>Madison</t>
  </si>
  <si>
    <t>Jack C. Salzwedel</t>
  </si>
  <si>
    <t>https://www.amfam.com</t>
  </si>
  <si>
    <t>Farmers Insurance Exchange</t>
  </si>
  <si>
    <t>Woodland Hills</t>
  </si>
  <si>
    <t>Jeffrey J. Dailey</t>
  </si>
  <si>
    <t>https://www.farmers.com</t>
  </si>
  <si>
    <t>Consolidated Edison</t>
  </si>
  <si>
    <t>Timothy Cawley</t>
  </si>
  <si>
    <t>https://www.conedison.com</t>
  </si>
  <si>
    <t>ED</t>
  </si>
  <si>
    <t>LKQ</t>
  </si>
  <si>
    <t>Dominick P. Zarcone</t>
  </si>
  <si>
    <t>https://www.lkqcorp.com</t>
  </si>
  <si>
    <t>Sempra Energy</t>
  </si>
  <si>
    <t>Jeffrey W. Martin</t>
  </si>
  <si>
    <t>https://www.sempra.com</t>
  </si>
  <si>
    <t>SRE</t>
  </si>
  <si>
    <t>Edison International</t>
  </si>
  <si>
    <t>Rosemead</t>
  </si>
  <si>
    <t>Pedro J. Pizarro</t>
  </si>
  <si>
    <t>https://www.edisoninvestor.com</t>
  </si>
  <si>
    <t>EIX</t>
  </si>
  <si>
    <t>CenterPoint Energy</t>
  </si>
  <si>
    <t>David J. Lesar</t>
  </si>
  <si>
    <t>https://www.centerpointenergy.com</t>
  </si>
  <si>
    <t>CNP</t>
  </si>
  <si>
    <t>Quanta Services</t>
  </si>
  <si>
    <t>Earl C. Austin Jr.</t>
  </si>
  <si>
    <t>https://www.quantaservices.com</t>
  </si>
  <si>
    <t>PWR</t>
  </si>
  <si>
    <t>Murphy USA</t>
  </si>
  <si>
    <t>El Dorado</t>
  </si>
  <si>
    <t>R. Andrew Clyde</t>
  </si>
  <si>
    <t>https://www.murphyusa.com</t>
  </si>
  <si>
    <t>MUSA</t>
  </si>
  <si>
    <t>Expedia Group</t>
  </si>
  <si>
    <t>Peter M. Kern</t>
  </si>
  <si>
    <t>https://www.expediagroup.com</t>
  </si>
  <si>
    <t>EXPE</t>
  </si>
  <si>
    <t>Group 1 Automotive</t>
  </si>
  <si>
    <t>Earl J. Hesterberg</t>
  </si>
  <si>
    <t>https://www.group1auto.com</t>
  </si>
  <si>
    <t>GPI</t>
  </si>
  <si>
    <t>Bed Bath &amp; Beyond</t>
  </si>
  <si>
    <t>Union</t>
  </si>
  <si>
    <t>Mark J. Tritton</t>
  </si>
  <si>
    <t>https://www.bedbathandbeyond.com</t>
  </si>
  <si>
    <t>BBBY</t>
  </si>
  <si>
    <t>Unum Group</t>
  </si>
  <si>
    <t>Chattanooga</t>
  </si>
  <si>
    <t>Richard P. McKenney</t>
  </si>
  <si>
    <t>https://www.unum.com</t>
  </si>
  <si>
    <t>UNM</t>
  </si>
  <si>
    <t>CSX</t>
  </si>
  <si>
    <t>Jacksonville</t>
  </si>
  <si>
    <t>James M. Foote</t>
  </si>
  <si>
    <t>https://www.csx.com</t>
  </si>
  <si>
    <t>AutoZone</t>
  </si>
  <si>
    <t>William C. Rhodes III</t>
  </si>
  <si>
    <t>https://www.autozone.com</t>
  </si>
  <si>
    <t>AZO</t>
  </si>
  <si>
    <t>Pacific Life</t>
  </si>
  <si>
    <t>Newport Beach</t>
  </si>
  <si>
    <t>James T. Morris</t>
  </si>
  <si>
    <t>https://www.pacificlife.com</t>
  </si>
  <si>
    <t>Vistra Energy</t>
  </si>
  <si>
    <t>Curtis A. Morgan</t>
  </si>
  <si>
    <t>https://www.vistraenergy.com</t>
  </si>
  <si>
    <t>VST</t>
  </si>
  <si>
    <t>Charles Schwab</t>
  </si>
  <si>
    <t>Walter W. Bettinger II</t>
  </si>
  <si>
    <t>https://www.schwab.com</t>
  </si>
  <si>
    <t>SCHW</t>
  </si>
  <si>
    <t>Crown Holdings</t>
  </si>
  <si>
    <t>Yardley</t>
  </si>
  <si>
    <t>Timothy J. Donahue</t>
  </si>
  <si>
    <t>https://www.crowncork.com</t>
  </si>
  <si>
    <t>CCK</t>
  </si>
  <si>
    <t>Ally Financial</t>
  </si>
  <si>
    <t>Jeffrey J. Brown</t>
  </si>
  <si>
    <t>https://www.ally.com</t>
  </si>
  <si>
    <t>ALLY</t>
  </si>
  <si>
    <t>Laboratory Corp. of America (Labcorp)</t>
  </si>
  <si>
    <t>Burlington</t>
  </si>
  <si>
    <t>Adam H. Schechter</t>
  </si>
  <si>
    <t>https://www.labcorp.com</t>
  </si>
  <si>
    <t>LH</t>
  </si>
  <si>
    <t>Live Nation Entertainment</t>
  </si>
  <si>
    <t>Beverly Hills</t>
  </si>
  <si>
    <t>Michael Rapino</t>
  </si>
  <si>
    <t>https://www.livenationentertainment.com</t>
  </si>
  <si>
    <t>LYV</t>
  </si>
  <si>
    <t>Xcel Energy</t>
  </si>
  <si>
    <t>Benjamin G.S. Fowke III</t>
  </si>
  <si>
    <t>https://www.xcelenergy.com</t>
  </si>
  <si>
    <t>XEL</t>
  </si>
  <si>
    <t>Corning</t>
  </si>
  <si>
    <t>Wendell P. Weeks</t>
  </si>
  <si>
    <t>https://www.corning.com</t>
  </si>
  <si>
    <t>GLW</t>
  </si>
  <si>
    <t>W.W. Grainger</t>
  </si>
  <si>
    <t>D.G. Macpherson</t>
  </si>
  <si>
    <t>https://www.grainger.com</t>
  </si>
  <si>
    <t>GWW</t>
  </si>
  <si>
    <t>Ball</t>
  </si>
  <si>
    <t>Broomfield</t>
  </si>
  <si>
    <t>John A. Hayes</t>
  </si>
  <si>
    <t>https://www.ball.com</t>
  </si>
  <si>
    <t>BLL</t>
  </si>
  <si>
    <t>Fox</t>
  </si>
  <si>
    <t>Lachlan K. Murdoch</t>
  </si>
  <si>
    <t>https://www.foxcorporation.com</t>
  </si>
  <si>
    <t>FOXA</t>
  </si>
  <si>
    <t>Universal Health Services</t>
  </si>
  <si>
    <t>King of Prussia</t>
  </si>
  <si>
    <t>Marc. D Miller</t>
  </si>
  <si>
    <t>https://www.uhsinc.com</t>
  </si>
  <si>
    <t>UHS</t>
  </si>
  <si>
    <t>Baxter International</t>
  </si>
  <si>
    <t>https://www.baxter.com</t>
  </si>
  <si>
    <t>BAX</t>
  </si>
  <si>
    <t>Norfolk Southern</t>
  </si>
  <si>
    <t>Norfolk</t>
  </si>
  <si>
    <t>James A. Squires</t>
  </si>
  <si>
    <t>https://www.norfolksouthern.com</t>
  </si>
  <si>
    <t>NSC</t>
  </si>
  <si>
    <t>Navistar International</t>
  </si>
  <si>
    <t>Lisle</t>
  </si>
  <si>
    <t>Persio V. Lisboa</t>
  </si>
  <si>
    <t>https://www.navistar.com</t>
  </si>
  <si>
    <t>NAV</t>
  </si>
  <si>
    <t>Adobe</t>
  </si>
  <si>
    <t>Shantanu Narayen</t>
  </si>
  <si>
    <t>https://www.adobe.com</t>
  </si>
  <si>
    <t>ADBE</t>
  </si>
  <si>
    <t>J.C. Penney</t>
  </si>
  <si>
    <t>Plano</t>
  </si>
  <si>
    <t>Stanley Shashoua</t>
  </si>
  <si>
    <t>https://www.jcpenney.com</t>
  </si>
  <si>
    <t>JCP</t>
  </si>
  <si>
    <t>Discovery</t>
  </si>
  <si>
    <t>Silver Spring</t>
  </si>
  <si>
    <t>David M. Zaslav</t>
  </si>
  <si>
    <t>https://www.corporate.discovery.com</t>
  </si>
  <si>
    <t>DISCA</t>
  </si>
  <si>
    <t>Keurig Dr Pepper</t>
  </si>
  <si>
    <t>Robert J. Gamgort</t>
  </si>
  <si>
    <t>https://www.keurigdrpepper.com</t>
  </si>
  <si>
    <t>KDP</t>
  </si>
  <si>
    <t>Leidos Holdings</t>
  </si>
  <si>
    <t>Roger A. Krone</t>
  </si>
  <si>
    <t>https://www.leidos.com</t>
  </si>
  <si>
    <t>LDOS</t>
  </si>
  <si>
    <t>IQVIA Holdings</t>
  </si>
  <si>
    <t>Durham</t>
  </si>
  <si>
    <t>Ari Bousbib</t>
  </si>
  <si>
    <t>https://www.iqvia.com</t>
  </si>
  <si>
    <t>IQV</t>
  </si>
  <si>
    <t>Reliance Steel &amp; Aluminum</t>
  </si>
  <si>
    <t>James D. Hoffman</t>
  </si>
  <si>
    <t>https://www.rsac.com</t>
  </si>
  <si>
    <t>RS</t>
  </si>
  <si>
    <t>Nvidia</t>
  </si>
  <si>
    <t>Jensen Huang</t>
  </si>
  <si>
    <t>https://www.nvidia.com</t>
  </si>
  <si>
    <t>NVDA</t>
  </si>
  <si>
    <t>Entergy</t>
  </si>
  <si>
    <t>New Orleans</t>
  </si>
  <si>
    <t>Leo P. Denault</t>
  </si>
  <si>
    <t>https://www.entergy.com</t>
  </si>
  <si>
    <t>ETR</t>
  </si>
  <si>
    <t>FirstEnergy</t>
  </si>
  <si>
    <t>Steven E. Strah</t>
  </si>
  <si>
    <t>https://www.firstenergycorp.com</t>
  </si>
  <si>
    <t>FE</t>
  </si>
  <si>
    <t>eBay</t>
  </si>
  <si>
    <t>Jamie Iannone</t>
  </si>
  <si>
    <t>https://www.ebay.com</t>
  </si>
  <si>
    <t>EBAY</t>
  </si>
  <si>
    <t>Boston Scientific</t>
  </si>
  <si>
    <t>Marlborough</t>
  </si>
  <si>
    <t>Michael F. Mahoney</t>
  </si>
  <si>
    <t>https://www.bostonscientific.com</t>
  </si>
  <si>
    <t>BSX</t>
  </si>
  <si>
    <t>ODP</t>
  </si>
  <si>
    <t>Boca Raton</t>
  </si>
  <si>
    <t>Gerry P. Smith</t>
  </si>
  <si>
    <t>https://www.officedepot.com</t>
  </si>
  <si>
    <t>Molson Coors Beverage</t>
  </si>
  <si>
    <t>Gavin D.K. Hattersley</t>
  </si>
  <si>
    <t>https://www.molsoncoors.com</t>
  </si>
  <si>
    <t>TAP</t>
  </si>
  <si>
    <t>Steel Dynamics</t>
  </si>
  <si>
    <t>Fort Wayne</t>
  </si>
  <si>
    <t>Mark D. Millett</t>
  </si>
  <si>
    <t>https://www.steeldynamics.com</t>
  </si>
  <si>
    <t>STLD</t>
  </si>
  <si>
    <t>Mutual of Omaha Insurance</t>
  </si>
  <si>
    <t>James T. Blackledge</t>
  </si>
  <si>
    <t>https://www.mutualofomaha.com</t>
  </si>
  <si>
    <t>Sonic Automotive</t>
  </si>
  <si>
    <t>David Bruton Smith</t>
  </si>
  <si>
    <t>https://www.sonicautomotive.com</t>
  </si>
  <si>
    <t>SAH</t>
  </si>
  <si>
    <t>Alcoa</t>
  </si>
  <si>
    <t>Roy C. Harvey</t>
  </si>
  <si>
    <t>https://www.alcoa.com</t>
  </si>
  <si>
    <t>AA</t>
  </si>
  <si>
    <t>Fidelity National Information Services</t>
  </si>
  <si>
    <t>Gary A. Norcross</t>
  </si>
  <si>
    <t>https://www.fisglobal.com</t>
  </si>
  <si>
    <t>FIS</t>
  </si>
  <si>
    <t>Henry Schein</t>
  </si>
  <si>
    <t>Melville</t>
  </si>
  <si>
    <t>Stanley M. Bergman</t>
  </si>
  <si>
    <t>https://www.henryschein.com</t>
  </si>
  <si>
    <t>HSIC</t>
  </si>
  <si>
    <t>Republic Services</t>
  </si>
  <si>
    <t>Donald W. Slager</t>
  </si>
  <si>
    <t>https://www.republicservices.com</t>
  </si>
  <si>
    <t>RSG</t>
  </si>
  <si>
    <t>Liberty Media</t>
  </si>
  <si>
    <t>Gregory B. Maffei</t>
  </si>
  <si>
    <t>https://www.libertymedia.com</t>
  </si>
  <si>
    <t>LSXMA</t>
  </si>
  <si>
    <t>Peter Kiewit Sons&amp;#8217;</t>
  </si>
  <si>
    <t>Rick Lanoha</t>
  </si>
  <si>
    <t>https://www.kiewit.com</t>
  </si>
  <si>
    <t>Interpublic Group</t>
  </si>
  <si>
    <t>Philippe Krakowsky</t>
  </si>
  <si>
    <t>https://www.interpublic.com</t>
  </si>
  <si>
    <t>IPG</t>
  </si>
  <si>
    <t>PulteGroup</t>
  </si>
  <si>
    <t>Ryan R. Marshall</t>
  </si>
  <si>
    <t>https://www.pultegroup.com</t>
  </si>
  <si>
    <t>PHM</t>
  </si>
  <si>
    <t>AES</t>
  </si>
  <si>
    <t>https://www.aes.com</t>
  </si>
  <si>
    <t>Fiserv</t>
  </si>
  <si>
    <t>Brookfield</t>
  </si>
  <si>
    <t>Frank J. Bisignano</t>
  </si>
  <si>
    <t>https://www.fiserv.com</t>
  </si>
  <si>
    <t>FISV</t>
  </si>
  <si>
    <t>BorgWarner</t>
  </si>
  <si>
    <t>Auburn Hills</t>
  </si>
  <si>
    <t>Frederic B. Lissalde</t>
  </si>
  <si>
    <t>https://www.borgwarner.com</t>
  </si>
  <si>
    <t>BWA</t>
  </si>
  <si>
    <t>Oneok</t>
  </si>
  <si>
    <t>Terry K. Spencer</t>
  </si>
  <si>
    <t>https://www.oneok.com</t>
  </si>
  <si>
    <t>OKE</t>
  </si>
  <si>
    <t>O&amp;#8217;Reilly Automotive</t>
  </si>
  <si>
    <t>Gregory D. Johnson</t>
  </si>
  <si>
    <t>https://www.oreillyauto.com</t>
  </si>
  <si>
    <t>ORLY</t>
  </si>
  <si>
    <t>Assurant</t>
  </si>
  <si>
    <t>Alan B. Colberg</t>
  </si>
  <si>
    <t>https://www.assurant.com</t>
  </si>
  <si>
    <t>AIZ</t>
  </si>
  <si>
    <t>Newell Brands</t>
  </si>
  <si>
    <t>Ravichandra K. Saligram</t>
  </si>
  <si>
    <t>https://www.newellbrands.com</t>
  </si>
  <si>
    <t>NWL</t>
  </si>
  <si>
    <t>Public Service Enterprise Group</t>
  </si>
  <si>
    <t>Ralph Izzo</t>
  </si>
  <si>
    <t>https://www.pseg.com</t>
  </si>
  <si>
    <t>PEG</t>
  </si>
  <si>
    <t>News Corp.</t>
  </si>
  <si>
    <t>Robert J. Thomson</t>
  </si>
  <si>
    <t>https://www.newscorp.com</t>
  </si>
  <si>
    <t>NWSA</t>
  </si>
  <si>
    <t>Calpine</t>
  </si>
  <si>
    <t>John B. Hill III</t>
  </si>
  <si>
    <t>https://www.calpine.com</t>
  </si>
  <si>
    <t>Auto-Owners Insurance</t>
  </si>
  <si>
    <t>Lansing</t>
  </si>
  <si>
    <t>Jeffrey S. Tagsold</t>
  </si>
  <si>
    <t>https://www.auto-owners.com</t>
  </si>
  <si>
    <t>Mohawk Industries</t>
  </si>
  <si>
    <t>Calhoun</t>
  </si>
  <si>
    <t>Jeffrey S. Lorberbaum</t>
  </si>
  <si>
    <t>https://www.mohawkind.com</t>
  </si>
  <si>
    <t>MHK</t>
  </si>
  <si>
    <t>PVH</t>
  </si>
  <si>
    <t>Stefan Larsson</t>
  </si>
  <si>
    <t>https://www.pvh.com</t>
  </si>
  <si>
    <t>Campbell Soup</t>
  </si>
  <si>
    <t>Camden</t>
  </si>
  <si>
    <t>Mark A. Clouse</t>
  </si>
  <si>
    <t>https://www.campbellsoupcompany.com</t>
  </si>
  <si>
    <t>CPB</t>
  </si>
  <si>
    <t>NRG Energy</t>
  </si>
  <si>
    <t>Princeton</t>
  </si>
  <si>
    <t>Mauricio Gutierrez</t>
  </si>
  <si>
    <t>https://www.nrg.com</t>
  </si>
  <si>
    <t>NRG</t>
  </si>
  <si>
    <t>Fifth Third Bancorp</t>
  </si>
  <si>
    <t>Greg D. Carmichael</t>
  </si>
  <si>
    <t>https://www.53.com</t>
  </si>
  <si>
    <t>FITB</t>
  </si>
  <si>
    <t>Hertz Global Holdings</t>
  </si>
  <si>
    <t>Estero</t>
  </si>
  <si>
    <t>Paul E. Stone</t>
  </si>
  <si>
    <t>https://www.hertz.com</t>
  </si>
  <si>
    <t>HTZ</t>
  </si>
  <si>
    <t>Altice USA</t>
  </si>
  <si>
    <t>Long Island City</t>
  </si>
  <si>
    <t>Dexter G. Goei</t>
  </si>
  <si>
    <t>https://www.alticeusa.com</t>
  </si>
  <si>
    <t>ATUS</t>
  </si>
  <si>
    <t>Newmont</t>
  </si>
  <si>
    <t>Thomas R. Palmer</t>
  </si>
  <si>
    <t>https://www.newmont.com</t>
  </si>
  <si>
    <t>NEM</t>
  </si>
  <si>
    <t>Cheniere Energy</t>
  </si>
  <si>
    <t>Jack A. Fusco</t>
  </si>
  <si>
    <t>https://www.cheniere.com</t>
  </si>
  <si>
    <t>LNG</t>
  </si>
  <si>
    <t>Advance Auto Parts</t>
  </si>
  <si>
    <t>Raleigh</t>
  </si>
  <si>
    <t>Thomas R. Greco</t>
  </si>
  <si>
    <t>https://www.advanceautoparts.com</t>
  </si>
  <si>
    <t>AAP</t>
  </si>
  <si>
    <t>Lam Research</t>
  </si>
  <si>
    <t>Timothy M. Archer</t>
  </si>
  <si>
    <t>https://www.lamresearch.com</t>
  </si>
  <si>
    <t>LRCX</t>
  </si>
  <si>
    <t>Owens &amp; Minor</t>
  </si>
  <si>
    <t>Mechanicsville</t>
  </si>
  <si>
    <t>Edward A. Pesicka</t>
  </si>
  <si>
    <t>https://www.owens-minor.com</t>
  </si>
  <si>
    <t>OMI</t>
  </si>
  <si>
    <t>Equitable Holdings</t>
  </si>
  <si>
    <t>Mark Pearson</t>
  </si>
  <si>
    <t>https://www.equitableholdings.com</t>
  </si>
  <si>
    <t>EQH</t>
  </si>
  <si>
    <t>Conagra Brands</t>
  </si>
  <si>
    <t>Sean M. Connolly</t>
  </si>
  <si>
    <t>https://www.conagrabrands.com</t>
  </si>
  <si>
    <t>CAG</t>
  </si>
  <si>
    <t>Markel</t>
  </si>
  <si>
    <t>Glen Allen</t>
  </si>
  <si>
    <t>Thomas S. Gayner/Richard R. Whitt III</t>
  </si>
  <si>
    <t>https://www.markelcorp.com</t>
  </si>
  <si>
    <t>MKL</t>
  </si>
  <si>
    <t>Jones Financial (Edward Jones)</t>
  </si>
  <si>
    <t>Des Peres</t>
  </si>
  <si>
    <t>Penny Pennington</t>
  </si>
  <si>
    <t>https://www.edwardjones.com/index.html</t>
  </si>
  <si>
    <t>Hormel Foods</t>
  </si>
  <si>
    <t>Austin</t>
  </si>
  <si>
    <t>James P. Snee</t>
  </si>
  <si>
    <t>https://www.hormelfoods.com</t>
  </si>
  <si>
    <t>HRL</t>
  </si>
  <si>
    <t>Hilton Worldwide Holdings</t>
  </si>
  <si>
    <t>Christopher J. Nassetta</t>
  </si>
  <si>
    <t>https://www.hilton.com</t>
  </si>
  <si>
    <t>HLT</t>
  </si>
  <si>
    <t>Univar Solutions</t>
  </si>
  <si>
    <t>Downers Grove</t>
  </si>
  <si>
    <t>David C. Jukes</t>
  </si>
  <si>
    <t>https://www.univarsolutions.com</t>
  </si>
  <si>
    <t>UNVR</t>
  </si>
  <si>
    <t>United Rentals</t>
  </si>
  <si>
    <t>Matthew Flannery</t>
  </si>
  <si>
    <t>https://www.unitedrentals.com</t>
  </si>
  <si>
    <t>URI</t>
  </si>
  <si>
    <t>Pioneer Natural Resources</t>
  </si>
  <si>
    <t>Scott D. Sheffield</t>
  </si>
  <si>
    <t>https://www.pxd.com</t>
  </si>
  <si>
    <t>PXD</t>
  </si>
  <si>
    <t>Delek US Holdings</t>
  </si>
  <si>
    <t>Brentwood</t>
  </si>
  <si>
    <t>Ezra Uzi Yemin</t>
  </si>
  <si>
    <t>https://www.delekus.com</t>
  </si>
  <si>
    <t>DK</t>
  </si>
  <si>
    <t>Eastman Chemical</t>
  </si>
  <si>
    <t>Kingsport</t>
  </si>
  <si>
    <t>Mark J. Costa</t>
  </si>
  <si>
    <t>https://www.eastman.com</t>
  </si>
  <si>
    <t>EMN</t>
  </si>
  <si>
    <t>EMCOR Group</t>
  </si>
  <si>
    <t>Anthony J. Guzzi</t>
  </si>
  <si>
    <t>https://www.emcorgroup.com</t>
  </si>
  <si>
    <t>EME</t>
  </si>
  <si>
    <t>Avis Budget Group</t>
  </si>
  <si>
    <t>Joseph A. Ferraro</t>
  </si>
  <si>
    <t>https://www.avisbudgetgroup.com</t>
  </si>
  <si>
    <t>CAR</t>
  </si>
  <si>
    <t>J.B. Hunt Transport Services</t>
  </si>
  <si>
    <t>Lowell</t>
  </si>
  <si>
    <t>John N. Roberts III</t>
  </si>
  <si>
    <t>https://www.jbhunt.com</t>
  </si>
  <si>
    <t>JBHT</t>
  </si>
  <si>
    <t>Xerox Holdings</t>
  </si>
  <si>
    <t>John G. Visentin</t>
  </si>
  <si>
    <t>https://www.xerox.com</t>
  </si>
  <si>
    <t>XRX</t>
  </si>
  <si>
    <t>Wayfair</t>
  </si>
  <si>
    <t>Niraj S. Shah</t>
  </si>
  <si>
    <t>https://www.wayfair.com</t>
  </si>
  <si>
    <t>W</t>
  </si>
  <si>
    <t>KKR</t>
  </si>
  <si>
    <t>Henry R. Kravis/George R. Roberts</t>
  </si>
  <si>
    <t>https://www.kkr.com</t>
  </si>
  <si>
    <t>AGCO</t>
  </si>
  <si>
    <t>Duluth</t>
  </si>
  <si>
    <t>Eric P. Hansotia</t>
  </si>
  <si>
    <t>https://www.agcocorp.com</t>
  </si>
  <si>
    <t>Alleghany</t>
  </si>
  <si>
    <t>Weston M. Hicks</t>
  </si>
  <si>
    <t>https://www.alleghany.com</t>
  </si>
  <si>
    <t>Y</t>
  </si>
  <si>
    <t>Icahn Enterprises</t>
  </si>
  <si>
    <t>Keith Cozza</t>
  </si>
  <si>
    <t>https://www.ielp.com</t>
  </si>
  <si>
    <t>IEP</t>
  </si>
  <si>
    <t>Voya Financial</t>
  </si>
  <si>
    <t>Rodney O. Martin Jr.</t>
  </si>
  <si>
    <t>https://www.voya.com</t>
  </si>
  <si>
    <t>VOYA</t>
  </si>
  <si>
    <t>Ryder System</t>
  </si>
  <si>
    <t>Robert E. Sanchez</t>
  </si>
  <si>
    <t>https://www.ryder.com</t>
  </si>
  <si>
    <t>R</t>
  </si>
  <si>
    <t>Air Products &amp; Chemicals</t>
  </si>
  <si>
    <t>Allentown</t>
  </si>
  <si>
    <t>Seifi Ghasemi</t>
  </si>
  <si>
    <t>https://www.airproducts.com</t>
  </si>
  <si>
    <t>APD</t>
  </si>
  <si>
    <t>Mosaic</t>
  </si>
  <si>
    <t>Tampa</t>
  </si>
  <si>
    <t>James C. O'Rourke</t>
  </si>
  <si>
    <t>https://www.mosaicco.com</t>
  </si>
  <si>
    <t>MOS</t>
  </si>
  <si>
    <t>Huntington Ingalls Industries</t>
  </si>
  <si>
    <t>Newport News</t>
  </si>
  <si>
    <t>C. Michael Petters</t>
  </si>
  <si>
    <t>https://www.huntingtoningalls.com</t>
  </si>
  <si>
    <t>HII</t>
  </si>
  <si>
    <t>Berry Global Group</t>
  </si>
  <si>
    <t>Evansville</t>
  </si>
  <si>
    <t>Thomas E. Salmon</t>
  </si>
  <si>
    <t>https://www.berryglobal.com</t>
  </si>
  <si>
    <t>BERY</t>
  </si>
  <si>
    <t>Anixter International</t>
  </si>
  <si>
    <t>William A. Galvin</t>
  </si>
  <si>
    <t>https://www.anixter.com</t>
  </si>
  <si>
    <t>Alaska Air Group</t>
  </si>
  <si>
    <t>Bradley D. Tilden</t>
  </si>
  <si>
    <t>https://www.alaskaair.com</t>
  </si>
  <si>
    <t>ALK</t>
  </si>
  <si>
    <t>Yum China Holdings</t>
  </si>
  <si>
    <t>Joey Wat</t>
  </si>
  <si>
    <t>https://ir.yumchina.com</t>
  </si>
  <si>
    <t>YUMC</t>
  </si>
  <si>
    <t>Dick&amp;#8217;s Sporting Goods</t>
  </si>
  <si>
    <t>Coraopolis</t>
  </si>
  <si>
    <t>Lauren R. Hobart</t>
  </si>
  <si>
    <t>https://www.dickssportinggoods.com</t>
  </si>
  <si>
    <t>DKS</t>
  </si>
  <si>
    <t>Caesars Holdings</t>
  </si>
  <si>
    <t>Thomas R. Reeg</t>
  </si>
  <si>
    <t>https://www.caesars.com</t>
  </si>
  <si>
    <t>Genworth Financial</t>
  </si>
  <si>
    <t>Thomas J. McInerney</t>
  </si>
  <si>
    <t>https://www.genworth.com</t>
  </si>
  <si>
    <t>GNW</t>
  </si>
  <si>
    <t>Targa Resources</t>
  </si>
  <si>
    <t>Matthew Meloy</t>
  </si>
  <si>
    <t>https://www.targaresources.com</t>
  </si>
  <si>
    <t>TRGP</t>
  </si>
  <si>
    <t>Coty</t>
  </si>
  <si>
    <t>Sue Y. Nabi</t>
  </si>
  <si>
    <t>https://www.coty.com</t>
  </si>
  <si>
    <t>COTY</t>
  </si>
  <si>
    <t>Dana</t>
  </si>
  <si>
    <t>Maumee</t>
  </si>
  <si>
    <t>James K. Kamsickas</t>
  </si>
  <si>
    <t>https://www.dana.com</t>
  </si>
  <si>
    <t>DAN</t>
  </si>
  <si>
    <t>Thrivent Financial for Lutherans</t>
  </si>
  <si>
    <t>Teresa J. Rasmussen</t>
  </si>
  <si>
    <t>https://www.thrivent.com</t>
  </si>
  <si>
    <t>Autoliv</t>
  </si>
  <si>
    <t>Mikael Bratt</t>
  </si>
  <si>
    <t>https://www.autoliv.com</t>
  </si>
  <si>
    <t>ALV</t>
  </si>
  <si>
    <t>SpartanNash</t>
  </si>
  <si>
    <t>Byron Center</t>
  </si>
  <si>
    <t>Tony B. Sarsam</t>
  </si>
  <si>
    <t>https://www.spartannash.com</t>
  </si>
  <si>
    <t>SPTN</t>
  </si>
  <si>
    <t>Eversource Energy</t>
  </si>
  <si>
    <t>James J. Judge</t>
  </si>
  <si>
    <t>https://www.eversource.com</t>
  </si>
  <si>
    <t>ES</t>
  </si>
  <si>
    <t>Darden Restaurants</t>
  </si>
  <si>
    <t>Orlando</t>
  </si>
  <si>
    <t>Eugene I. Lee Jr.</t>
  </si>
  <si>
    <t>https://www.darden.com</t>
  </si>
  <si>
    <t>DRI</t>
  </si>
  <si>
    <t>Chesapeake Energy</t>
  </si>
  <si>
    <t>Oklahoma City</t>
  </si>
  <si>
    <t>Robert D. Lawler</t>
  </si>
  <si>
    <t>https://www.chk.com</t>
  </si>
  <si>
    <t>CHKAQ</t>
  </si>
  <si>
    <t>NOV</t>
  </si>
  <si>
    <t>Clay C. Williams</t>
  </si>
  <si>
    <t>https://www.nov.com</t>
  </si>
  <si>
    <t>Fidelity National Financial</t>
  </si>
  <si>
    <t>Raymond R. Quirk</t>
  </si>
  <si>
    <t>https://www.fnf.com</t>
  </si>
  <si>
    <t>FNF</t>
  </si>
  <si>
    <t>Erie Insurance Group</t>
  </si>
  <si>
    <t>Erie</t>
  </si>
  <si>
    <t>Timothy G. NeCastro</t>
  </si>
  <si>
    <t>https://www.erieinsurance.com</t>
  </si>
  <si>
    <t>Oshkosh</t>
  </si>
  <si>
    <t>Wilson R. Jones</t>
  </si>
  <si>
    <t>https://www.oshkoshcorp.com</t>
  </si>
  <si>
    <t>OSK</t>
  </si>
  <si>
    <t>Casey&amp;#8217;s General Stores</t>
  </si>
  <si>
    <t>Ankeny</t>
  </si>
  <si>
    <t>Darren M. Rebelez</t>
  </si>
  <si>
    <t>https://www.caseys.com</t>
  </si>
  <si>
    <t>CASY</t>
  </si>
  <si>
    <t>WESCO International</t>
  </si>
  <si>
    <t>John J. Engel</t>
  </si>
  <si>
    <t>https://www.wesco.com</t>
  </si>
  <si>
    <t>WCC</t>
  </si>
  <si>
    <t>Tractor Supply</t>
  </si>
  <si>
    <t>Harry A. Lawton III</t>
  </si>
  <si>
    <t>https://www.tractorsupply.com</t>
  </si>
  <si>
    <t>TSCO</t>
  </si>
  <si>
    <t>CommScope Holding</t>
  </si>
  <si>
    <t>Hickory</t>
  </si>
  <si>
    <t>Charles L. Treadway</t>
  </si>
  <si>
    <t>https://www.commscope.com</t>
  </si>
  <si>
    <t>COMM</t>
  </si>
  <si>
    <t>Huntsman</t>
  </si>
  <si>
    <t>The Woodlands</t>
  </si>
  <si>
    <t>Peter R. Huntsman</t>
  </si>
  <si>
    <t>https://www.huntsman.com</t>
  </si>
  <si>
    <t>HUN</t>
  </si>
  <si>
    <t>American Financial Group</t>
  </si>
  <si>
    <t>Carl H. Lindner lll/S. Craig Lindner</t>
  </si>
  <si>
    <t>https://www.afginc.com</t>
  </si>
  <si>
    <t>AFG</t>
  </si>
  <si>
    <t>Masco</t>
  </si>
  <si>
    <t>Livonia</t>
  </si>
  <si>
    <t>Keith J. Allman</t>
  </si>
  <si>
    <t>https://www.masco.com</t>
  </si>
  <si>
    <t>MAS</t>
  </si>
  <si>
    <t>Sanmina</t>
  </si>
  <si>
    <t>Jure Sola</t>
  </si>
  <si>
    <t>https://www.sanmina.com</t>
  </si>
  <si>
    <t>SANM</t>
  </si>
  <si>
    <t>Amphenol</t>
  </si>
  <si>
    <t>Wallingford</t>
  </si>
  <si>
    <t>R. Adam Norwitt</t>
  </si>
  <si>
    <t>https://www.amphenol.com</t>
  </si>
  <si>
    <t>APH</t>
  </si>
  <si>
    <t>Williams</t>
  </si>
  <si>
    <t>Alan S. Armstrong</t>
  </si>
  <si>
    <t>https://www.williams.com</t>
  </si>
  <si>
    <t>WMB</t>
  </si>
  <si>
    <t>Westinghouse Air Brake</t>
  </si>
  <si>
    <t>Rafael O. Santana</t>
  </si>
  <si>
    <t>https://www.wabteccorp.com</t>
  </si>
  <si>
    <t>WAB</t>
  </si>
  <si>
    <t>Expeditors Intl. of Washington</t>
  </si>
  <si>
    <t>Jeffrey S. Musser</t>
  </si>
  <si>
    <t>https://www.expeditors.com</t>
  </si>
  <si>
    <t>EXPD</t>
  </si>
  <si>
    <t>Andersons</t>
  </si>
  <si>
    <t>Patrick E. Bowe</t>
  </si>
  <si>
    <t>https://www.andersonsinc.com</t>
  </si>
  <si>
    <t>ANDE</t>
  </si>
  <si>
    <t>Westlake Chemical</t>
  </si>
  <si>
    <t>Albert Yuan Chao</t>
  </si>
  <si>
    <t>https://www.westlake.com</t>
  </si>
  <si>
    <t>WLK</t>
  </si>
  <si>
    <t>Constellation Brands</t>
  </si>
  <si>
    <t>Victor</t>
  </si>
  <si>
    <t>William A. Newlands</t>
  </si>
  <si>
    <t>https://www.cbrands.com</t>
  </si>
  <si>
    <t>STZ</t>
  </si>
  <si>
    <t>Frontier Communications</t>
  </si>
  <si>
    <t>Nicholas Jeffery</t>
  </si>
  <si>
    <t>https://www.frontier.com</t>
  </si>
  <si>
    <t>FTRCQ</t>
  </si>
  <si>
    <t>JetBlue Airways</t>
  </si>
  <si>
    <t>Robin Hayes</t>
  </si>
  <si>
    <t>https://www.jetblue.com</t>
  </si>
  <si>
    <t>JBLU</t>
  </si>
  <si>
    <t>Citizens Financial Group</t>
  </si>
  <si>
    <t>Bruce W. Van Saun</t>
  </si>
  <si>
    <t>https://www.citizensbank.com</t>
  </si>
  <si>
    <t>CFG</t>
  </si>
  <si>
    <t>Raymond James Financial</t>
  </si>
  <si>
    <t>Paul C. Reilly</t>
  </si>
  <si>
    <t>https://www.raymondjames.com</t>
  </si>
  <si>
    <t>RJF</t>
  </si>
  <si>
    <t>Foot Locker</t>
  </si>
  <si>
    <t>Richard A. Johnson</t>
  </si>
  <si>
    <t>https://www.footlocker-inc.com</t>
  </si>
  <si>
    <t>Hershey</t>
  </si>
  <si>
    <t>Michele G. Buck</t>
  </si>
  <si>
    <t>https://www.thehersheycompany.com</t>
  </si>
  <si>
    <t>HSY</t>
  </si>
  <si>
    <t>Zimmer Biomet Holdings</t>
  </si>
  <si>
    <t>Warsaw</t>
  </si>
  <si>
    <t>Bryan C. Hanson</t>
  </si>
  <si>
    <t>https://www.zimmerbiomet.com</t>
  </si>
  <si>
    <t>ZBH</t>
  </si>
  <si>
    <t>Cincinnati Financial</t>
  </si>
  <si>
    <t>Fairfield</t>
  </si>
  <si>
    <t>Steven J. Johnston</t>
  </si>
  <si>
    <t>https://www.cinfin.com</t>
  </si>
  <si>
    <t>CINF</t>
  </si>
  <si>
    <t>Western &amp; Southern Financial Group</t>
  </si>
  <si>
    <t>John F. Barrett</t>
  </si>
  <si>
    <t>https://www.westernsouthern.com</t>
  </si>
  <si>
    <t>W.R. Berkley</t>
  </si>
  <si>
    <t>W. Robert Berkley Jr.</t>
  </si>
  <si>
    <t>https://www.berkley.com</t>
  </si>
  <si>
    <t>WRB</t>
  </si>
  <si>
    <t>Motorola Solutions</t>
  </si>
  <si>
    <t>Gregory Q. Brown</t>
  </si>
  <si>
    <t>https://www.motorolasolutions.com</t>
  </si>
  <si>
    <t>MSI</t>
  </si>
  <si>
    <t>Thor Industries</t>
  </si>
  <si>
    <t>Elkhart</t>
  </si>
  <si>
    <t>Robert W. Martin</t>
  </si>
  <si>
    <t>https://www.thorindustries.com</t>
  </si>
  <si>
    <t>THO</t>
  </si>
  <si>
    <t>Regeneron Pharmaceuticals</t>
  </si>
  <si>
    <t>Tarrytown</t>
  </si>
  <si>
    <t>Leonard Schleifer</t>
  </si>
  <si>
    <t>https://www.regeneron.com</t>
  </si>
  <si>
    <t>REGN</t>
  </si>
  <si>
    <t>Spirit AeroSystems Holdings</t>
  </si>
  <si>
    <t>Wichita</t>
  </si>
  <si>
    <t>KS</t>
  </si>
  <si>
    <t>Thomas C. Gentile III</t>
  </si>
  <si>
    <t>https://www.spiritaero.com</t>
  </si>
  <si>
    <t>SPR</t>
  </si>
  <si>
    <t>J.M. Smucker</t>
  </si>
  <si>
    <t>Orrville</t>
  </si>
  <si>
    <t>Mark T. Smucker</t>
  </si>
  <si>
    <t>https://www.jmsmucker.com</t>
  </si>
  <si>
    <t>SJM</t>
  </si>
  <si>
    <t>PPL</t>
  </si>
  <si>
    <t>Vincent Sorgi</t>
  </si>
  <si>
    <t>https://www.pplweb.com</t>
  </si>
  <si>
    <t>Insight Enterprises</t>
  </si>
  <si>
    <t>Tempe</t>
  </si>
  <si>
    <t>Kenneth T. Lamneck</t>
  </si>
  <si>
    <t>https://www.insight.com</t>
  </si>
  <si>
    <t>NSIT</t>
  </si>
  <si>
    <t>Quest Diagnostics</t>
  </si>
  <si>
    <t>Secaucus</t>
  </si>
  <si>
    <t>Stephen H. Rusckowski</t>
  </si>
  <si>
    <t>https://www.questdiagnostics.com</t>
  </si>
  <si>
    <t>DGX</t>
  </si>
  <si>
    <t>KeyCorp</t>
  </si>
  <si>
    <t>Christopher Gorman</t>
  </si>
  <si>
    <t>https://www.key.com</t>
  </si>
  <si>
    <t>KEY</t>
  </si>
  <si>
    <t>Veritiv</t>
  </si>
  <si>
    <t>Salvatore A. Abbate</t>
  </si>
  <si>
    <t>https://www.veritivcorp.com</t>
  </si>
  <si>
    <t>VRTV</t>
  </si>
  <si>
    <t>DCP Midstream</t>
  </si>
  <si>
    <t>Wouter T. van Kempen</t>
  </si>
  <si>
    <t>https://www.dcpmidstream.com</t>
  </si>
  <si>
    <t>DCP</t>
  </si>
  <si>
    <t>American Tower</t>
  </si>
  <si>
    <t>Thomas A. Bartlett</t>
  </si>
  <si>
    <t>https://www.americantower.com</t>
  </si>
  <si>
    <t>AMT</t>
  </si>
  <si>
    <t>Graybar Electric</t>
  </si>
  <si>
    <t>Kathleen M. Mazzarella</t>
  </si>
  <si>
    <t>https://www.graybar.com</t>
  </si>
  <si>
    <t>WEC Energy Group</t>
  </si>
  <si>
    <t>J. Kevin Fletcher</t>
  </si>
  <si>
    <t>https://www.wecenergygroup.com</t>
  </si>
  <si>
    <t>WEC</t>
  </si>
  <si>
    <t>NVR</t>
  </si>
  <si>
    <t>Paul C. Saville</t>
  </si>
  <si>
    <t>https://www.nvrinc.com</t>
  </si>
  <si>
    <t>Ulta Beauty</t>
  </si>
  <si>
    <t>Bolingbrook</t>
  </si>
  <si>
    <t>Mary N. Dillon</t>
  </si>
  <si>
    <t>https://www.ulta.com</t>
  </si>
  <si>
    <t>ULTA</t>
  </si>
  <si>
    <t>Devon Energy</t>
  </si>
  <si>
    <t>David A. Hager</t>
  </si>
  <si>
    <t>https://www.devonenergy.com</t>
  </si>
  <si>
    <t>DVN</t>
  </si>
  <si>
    <t>Blackstone Group</t>
  </si>
  <si>
    <t>Stephen A. Schwarzman</t>
  </si>
  <si>
    <t>https://www.blackstone.com</t>
  </si>
  <si>
    <t>BX</t>
  </si>
  <si>
    <t>Dean Foods</t>
  </si>
  <si>
    <t>Gary W. Rahlfs</t>
  </si>
  <si>
    <t>https://www.deanfoods.com</t>
  </si>
  <si>
    <t>DFODQ</t>
  </si>
  <si>
    <t>Fortive</t>
  </si>
  <si>
    <t>Everett</t>
  </si>
  <si>
    <t>James A. Lico</t>
  </si>
  <si>
    <t>https://www.fortive.com</t>
  </si>
  <si>
    <t>FTV</t>
  </si>
  <si>
    <t>UGI</t>
  </si>
  <si>
    <t>John L. Walsh</t>
  </si>
  <si>
    <t>https://www.ugicorp.com</t>
  </si>
  <si>
    <t>Burlington Stores</t>
  </si>
  <si>
    <t>https://www.burlingtoninvestors.com</t>
  </si>
  <si>
    <t>BURL</t>
  </si>
  <si>
    <t>Builders FirstSource</t>
  </si>
  <si>
    <t>M. Chad Crow</t>
  </si>
  <si>
    <t>https://www.bldr.com</t>
  </si>
  <si>
    <t>BLDR</t>
  </si>
  <si>
    <t>Toll Brothers</t>
  </si>
  <si>
    <t>Horsham</t>
  </si>
  <si>
    <t>Douglas C. Yearley Jr.</t>
  </si>
  <si>
    <t>https://www.tollbrothers.com</t>
  </si>
  <si>
    <t>TOL</t>
  </si>
  <si>
    <t>Old Republic International</t>
  </si>
  <si>
    <t>Craig R. Smiddy</t>
  </si>
  <si>
    <t>https://www.oldrepublic.com</t>
  </si>
  <si>
    <t>ORI</t>
  </si>
  <si>
    <t>Asbury Automotive Group</t>
  </si>
  <si>
    <t>David W. Hult</t>
  </si>
  <si>
    <t>https://www.asburyauto.com</t>
  </si>
  <si>
    <t>ABG</t>
  </si>
  <si>
    <t>Arthur J. Gallagher</t>
  </si>
  <si>
    <t>Rolling Meadows</t>
  </si>
  <si>
    <t>J. Patrick Gallagher Jr.</t>
  </si>
  <si>
    <t>https://www.ajg.com</t>
  </si>
  <si>
    <t>AJG</t>
  </si>
  <si>
    <t>MasTec</t>
  </si>
  <si>
    <t>Coral Gables</t>
  </si>
  <si>
    <t>JosÃ© R. Mas</t>
  </si>
  <si>
    <t>https://www.mastec.com</t>
  </si>
  <si>
    <t>MTZ</t>
  </si>
  <si>
    <t>Owens Corning</t>
  </si>
  <si>
    <t>Toledo</t>
  </si>
  <si>
    <t>Brian D. Chambers</t>
  </si>
  <si>
    <t>https://www.owenscorning.com</t>
  </si>
  <si>
    <t>OC</t>
  </si>
  <si>
    <t>Magellan Health</t>
  </si>
  <si>
    <t>Kenneth J. Fasola</t>
  </si>
  <si>
    <t>https://www.magellanhealth.com</t>
  </si>
  <si>
    <t>MGLN</t>
  </si>
  <si>
    <t>Dover</t>
  </si>
  <si>
    <t>Richard J. Tobin</t>
  </si>
  <si>
    <t>https://www.dovercorporation.com</t>
  </si>
  <si>
    <t>DOV</t>
  </si>
  <si>
    <t>Beacon Roofing Supply</t>
  </si>
  <si>
    <t>Herndon</t>
  </si>
  <si>
    <t>Julian G. Francis</t>
  </si>
  <si>
    <t>https://www.becn.com</t>
  </si>
  <si>
    <t>BECN</t>
  </si>
  <si>
    <t>Avery Dennison</t>
  </si>
  <si>
    <t>Glendale</t>
  </si>
  <si>
    <t>Mitchell R. Butier</t>
  </si>
  <si>
    <t>https://www.averydennison.com</t>
  </si>
  <si>
    <t>AVY</t>
  </si>
  <si>
    <t>Hanesbrands</t>
  </si>
  <si>
    <t>Winston-Salem</t>
  </si>
  <si>
    <t>Stephen B. Bratspies</t>
  </si>
  <si>
    <t>https://www.hanes.com</t>
  </si>
  <si>
    <t>HBI</t>
  </si>
  <si>
    <t>Packaging Corp. of America</t>
  </si>
  <si>
    <t>Mark W. Kowlzan</t>
  </si>
  <si>
    <t>https://www.packagingcorp.com</t>
  </si>
  <si>
    <t>PKG</t>
  </si>
  <si>
    <t>M&amp;T Bank</t>
  </si>
  <si>
    <t>Buffalo</t>
  </si>
  <si>
    <t>RenÃ© F. Jones</t>
  </si>
  <si>
    <t>https://www.mtb.com</t>
  </si>
  <si>
    <t>MTB</t>
  </si>
  <si>
    <t>NCR</t>
  </si>
  <si>
    <t>Michael D. Hayford</t>
  </si>
  <si>
    <t>https://www.ncr.com</t>
  </si>
  <si>
    <t>Northern Trust</t>
  </si>
  <si>
    <t>Michael G. O&amp;#039;Grady</t>
  </si>
  <si>
    <t>https://www.northerntrust.com</t>
  </si>
  <si>
    <t>NTRS</t>
  </si>
  <si>
    <t>Cintas</t>
  </si>
  <si>
    <t>Scott D. Farmer</t>
  </si>
  <si>
    <t>https://www.cintas.com</t>
  </si>
  <si>
    <t>CTAS</t>
  </si>
  <si>
    <t>Polaris</t>
  </si>
  <si>
    <t>Medina</t>
  </si>
  <si>
    <t>Michael T. Speetzen</t>
  </si>
  <si>
    <t>https://www.polaris.com</t>
  </si>
  <si>
    <t>PII</t>
  </si>
  <si>
    <t>CMS Energy</t>
  </si>
  <si>
    <t>Jackson</t>
  </si>
  <si>
    <t>https://www.cmsenergy.com</t>
  </si>
  <si>
    <t>CMS</t>
  </si>
  <si>
    <t>Seaboard</t>
  </si>
  <si>
    <t>Merriam</t>
  </si>
  <si>
    <t>Robert L. Steer</t>
  </si>
  <si>
    <t>https://www.seaboardcorp.com</t>
  </si>
  <si>
    <t>SEB</t>
  </si>
  <si>
    <t>Intuit</t>
  </si>
  <si>
    <t>Sasan K. Goodarzi</t>
  </si>
  <si>
    <t>https://www.intuit.com</t>
  </si>
  <si>
    <t>INTU</t>
  </si>
  <si>
    <t>Regions Financial</t>
  </si>
  <si>
    <t>Birmingham</t>
  </si>
  <si>
    <t>AL</t>
  </si>
  <si>
    <t>John M. Turner Jr.</t>
  </si>
  <si>
    <t>https://www.regions.com</t>
  </si>
  <si>
    <t>RF</t>
  </si>
  <si>
    <t>FM Global</t>
  </si>
  <si>
    <t>Johnston</t>
  </si>
  <si>
    <t>Thomas A. Lawson</t>
  </si>
  <si>
    <t>https://www.fmglobal.com</t>
  </si>
  <si>
    <t>Advanced Micro Devices (AMD)</t>
  </si>
  <si>
    <t>Lisa T. Su</t>
  </si>
  <si>
    <t>https://www.amd.com</t>
  </si>
  <si>
    <t>AMD</t>
  </si>
  <si>
    <t>Ovintiv</t>
  </si>
  <si>
    <t>Douglas J. Suttles</t>
  </si>
  <si>
    <t>https://www.ovintiv.com</t>
  </si>
  <si>
    <t>OVV</t>
  </si>
  <si>
    <t>Booz Allen Hamilton Holding</t>
  </si>
  <si>
    <t>Horacio D. Rozanski</t>
  </si>
  <si>
    <t>https://www.boozallen.com</t>
  </si>
  <si>
    <t>BAH</t>
  </si>
  <si>
    <t>S&amp;P Global</t>
  </si>
  <si>
    <t>Douglas L. Peterson</t>
  </si>
  <si>
    <t>https://www.spglobal.com</t>
  </si>
  <si>
    <t>SPGI</t>
  </si>
  <si>
    <t>Rockwell Automation</t>
  </si>
  <si>
    <t>Blake D. Moret</t>
  </si>
  <si>
    <t>https://www.rockwellautomation.com</t>
  </si>
  <si>
    <t>ROK</t>
  </si>
  <si>
    <t>O-I Glass</t>
  </si>
  <si>
    <t>Perrysburg</t>
  </si>
  <si>
    <t>Andres A. Lopez</t>
  </si>
  <si>
    <t>https://www.o-i.com</t>
  </si>
  <si>
    <t>OI</t>
  </si>
  <si>
    <t>Wynn Resorts</t>
  </si>
  <si>
    <t>Matthew O. Maddox</t>
  </si>
  <si>
    <t>https://www.wynnresorts.com</t>
  </si>
  <si>
    <t>WYNN</t>
  </si>
  <si>
    <t>Securian Financial Group</t>
  </si>
  <si>
    <t>Christopher M. Hilger</t>
  </si>
  <si>
    <t>https://www.securian.com</t>
  </si>
  <si>
    <t>Alliance Data Systems</t>
  </si>
  <si>
    <t>Ralph J. Andretta</t>
  </si>
  <si>
    <t>https://www.alliancedata.com</t>
  </si>
  <si>
    <t>ADS</t>
  </si>
  <si>
    <t>Weyerhaeuser</t>
  </si>
  <si>
    <t>Devin W. Stockfish</t>
  </si>
  <si>
    <t>https://www.weyerhaeuser.com</t>
  </si>
  <si>
    <t>WY</t>
  </si>
  <si>
    <t>Brighthouse Financial</t>
  </si>
  <si>
    <t>Eric T. Steigerwalt</t>
  </si>
  <si>
    <t>https://www.brighthousefinancial.com</t>
  </si>
  <si>
    <t>BHF</t>
  </si>
  <si>
    <t>Intercontinental Exchange</t>
  </si>
  <si>
    <t>Jeffrey Sprecher</t>
  </si>
  <si>
    <t>https://www.intercontinentalexchange.com</t>
  </si>
  <si>
    <t>ICE</t>
  </si>
  <si>
    <t>American Axle &amp; Manufacturing</t>
  </si>
  <si>
    <t>David C. Dauch</t>
  </si>
  <si>
    <t>https://www.aam.com</t>
  </si>
  <si>
    <t>AXL</t>
  </si>
  <si>
    <t>Hess</t>
  </si>
  <si>
    <t>John B. Hess</t>
  </si>
  <si>
    <t>https://www.hess.com</t>
  </si>
  <si>
    <t>HES</t>
  </si>
  <si>
    <t>ABM Industries</t>
  </si>
  <si>
    <t>Scott B. Salmirs</t>
  </si>
  <si>
    <t>https://www.abm.com</t>
  </si>
  <si>
    <t>ABM</t>
  </si>
  <si>
    <t>Activision Blizzard</t>
  </si>
  <si>
    <t>Santa Monica</t>
  </si>
  <si>
    <t>Robert A. Kotick</t>
  </si>
  <si>
    <t>https://www.activisionblizzard.com</t>
  </si>
  <si>
    <t>ATVI</t>
  </si>
  <si>
    <t>GameStop</t>
  </si>
  <si>
    <t>Grapevine</t>
  </si>
  <si>
    <t>George E. Sherman</t>
  </si>
  <si>
    <t>https://www.gamestop.com</t>
  </si>
  <si>
    <t>GME</t>
  </si>
  <si>
    <t>APA</t>
  </si>
  <si>
    <t>John J. Christmann IV</t>
  </si>
  <si>
    <t>https://apacorp.com/</t>
  </si>
  <si>
    <t>Science Applications International</t>
  </si>
  <si>
    <t>Nazzic S. Keene</t>
  </si>
  <si>
    <t>https://www.saic.com</t>
  </si>
  <si>
    <t>SAIC</t>
  </si>
  <si>
    <t>AK Steel Holding</t>
  </si>
  <si>
    <t>West Chester</t>
  </si>
  <si>
    <t>Lourenco C. Goncalves</t>
  </si>
  <si>
    <t>https://www.aksteel.com</t>
  </si>
  <si>
    <t>Dillard&amp;#8217;s</t>
  </si>
  <si>
    <t>Little Rock</t>
  </si>
  <si>
    <t>William T. Dillard II</t>
  </si>
  <si>
    <t>https://www.dillards.com</t>
  </si>
  <si>
    <t>DDS</t>
  </si>
  <si>
    <t>Ralph Lauren</t>
  </si>
  <si>
    <t>Patrice Louvet</t>
  </si>
  <si>
    <t>https://www.ralphlauren.com</t>
  </si>
  <si>
    <t>RL</t>
  </si>
  <si>
    <t>Celanese</t>
  </si>
  <si>
    <t>Lori J. Ryerkerk</t>
  </si>
  <si>
    <t>https://www.celanese.com</t>
  </si>
  <si>
    <t>CE</t>
  </si>
  <si>
    <t>R.R. Donnelley &amp; Sons</t>
  </si>
  <si>
    <t>Daniel L. Knotts</t>
  </si>
  <si>
    <t>https://www.rrd.com</t>
  </si>
  <si>
    <t>RRD</t>
  </si>
  <si>
    <t>Zoetis</t>
  </si>
  <si>
    <t>Kristin C. Peck</t>
  </si>
  <si>
    <t>https://www.zoetis.com</t>
  </si>
  <si>
    <t>ZTS</t>
  </si>
  <si>
    <t>Ascena Retail Group</t>
  </si>
  <si>
    <t>Mahwah</t>
  </si>
  <si>
    <t>Carrie W. Teffner</t>
  </si>
  <si>
    <t>https://www.ascenaretail.com</t>
  </si>
  <si>
    <t>ASNA</t>
  </si>
  <si>
    <t>Clorox</t>
  </si>
  <si>
    <t>Oakland</t>
  </si>
  <si>
    <t>Linda Rendle</t>
  </si>
  <si>
    <t>https://www.thecloroxcompany.com</t>
  </si>
  <si>
    <t>CLX</t>
  </si>
  <si>
    <t>Ingredion</t>
  </si>
  <si>
    <t>Westchester</t>
  </si>
  <si>
    <t>James P. Zallie</t>
  </si>
  <si>
    <t>https://www.ingredion.com</t>
  </si>
  <si>
    <t>INGR</t>
  </si>
  <si>
    <t>First American Financial</t>
  </si>
  <si>
    <t>Santa Ana</t>
  </si>
  <si>
    <t>Dennis J. Gilmore</t>
  </si>
  <si>
    <t>https://www.firstam.com</t>
  </si>
  <si>
    <t>FAF</t>
  </si>
  <si>
    <t>Graphic Packaging Holding</t>
  </si>
  <si>
    <t>Michael P. Doss</t>
  </si>
  <si>
    <t>https://www.graphicpkg.com</t>
  </si>
  <si>
    <t>GPK</t>
  </si>
  <si>
    <t>NetApp</t>
  </si>
  <si>
    <t>Sunnyvale</t>
  </si>
  <si>
    <t>George Kurian</t>
  </si>
  <si>
    <t>https://www.netapp.com</t>
  </si>
  <si>
    <t>NTAP</t>
  </si>
  <si>
    <t>HD Supply Holdings</t>
  </si>
  <si>
    <t>Joseph J. DeAngelo</t>
  </si>
  <si>
    <t>https://www.hdsupply.com</t>
  </si>
  <si>
    <t>TravelCenters of America</t>
  </si>
  <si>
    <t>Jonathan M. Pertchik</t>
  </si>
  <si>
    <t>https://www.ta-petro.com</t>
  </si>
  <si>
    <t>TA</t>
  </si>
  <si>
    <t>Olin</t>
  </si>
  <si>
    <t>Clayton</t>
  </si>
  <si>
    <t>Scott M. Sutton</t>
  </si>
  <si>
    <t>https://www.olin.com</t>
  </si>
  <si>
    <t>OLN</t>
  </si>
  <si>
    <t>Robert Half International</t>
  </si>
  <si>
    <t>M. Keith Waddell</t>
  </si>
  <si>
    <t>https://www.roberthalf.com</t>
  </si>
  <si>
    <t>RHI</t>
  </si>
  <si>
    <t>EnLink Midstream</t>
  </si>
  <si>
    <t>Barry E. Davis</t>
  </si>
  <si>
    <t>https://www.enlink.com</t>
  </si>
  <si>
    <t>ENLC</t>
  </si>
  <si>
    <t>Avantor</t>
  </si>
  <si>
    <t>Michael Stubblefield</t>
  </si>
  <si>
    <t>https://www.avantorsciences.com</t>
  </si>
  <si>
    <t>AVTR</t>
  </si>
  <si>
    <t>Tapestry</t>
  </si>
  <si>
    <t>Joanne Crevoiserat</t>
  </si>
  <si>
    <t>https://www.tapestry.com</t>
  </si>
  <si>
    <t>TPR</t>
  </si>
  <si>
    <t>TD Ameritrade Holding</t>
  </si>
  <si>
    <t>Stephen J. Boyle</t>
  </si>
  <si>
    <t>https://www.amtd.com</t>
  </si>
  <si>
    <t>Analog Devices</t>
  </si>
  <si>
    <t>Norwood</t>
  </si>
  <si>
    <t>Vincent T. Roche</t>
  </si>
  <si>
    <t>https://www.analog.com</t>
  </si>
  <si>
    <t>ADI</t>
  </si>
  <si>
    <t>Ameren</t>
  </si>
  <si>
    <t>Warner L. Baxter</t>
  </si>
  <si>
    <t>https://www.ameren.com</t>
  </si>
  <si>
    <t>AEE</t>
  </si>
  <si>
    <t>Williams-Sonoma</t>
  </si>
  <si>
    <t>Laura J. Alber</t>
  </si>
  <si>
    <t>https://www.williams-sonomainc.com</t>
  </si>
  <si>
    <t>WSM</t>
  </si>
  <si>
    <t>Realogy Holdings</t>
  </si>
  <si>
    <t>Ryan M. Schneider</t>
  </si>
  <si>
    <t>https://www.realogy.com</t>
  </si>
  <si>
    <t>RLGY</t>
  </si>
  <si>
    <t>Commercial Metals</t>
  </si>
  <si>
    <t>Barbara R. Smith</t>
  </si>
  <si>
    <t>https://www.cmc.com</t>
  </si>
  <si>
    <t>CMC</t>
  </si>
  <si>
    <t>Rush Enterprises</t>
  </si>
  <si>
    <t>New Braunfels</t>
  </si>
  <si>
    <t>W. M. Rush</t>
  </si>
  <si>
    <t>https://www.rushenterprises.com</t>
  </si>
  <si>
    <t>RUSHB</t>
  </si>
  <si>
    <t>Franklin Resources</t>
  </si>
  <si>
    <t>San Mateo</t>
  </si>
  <si>
    <t>Jennifer M. Johnson</t>
  </si>
  <si>
    <t>https://www.franklinresources.com</t>
  </si>
  <si>
    <t>BEN</t>
  </si>
  <si>
    <t>Fortune Brands Home &amp; Security</t>
  </si>
  <si>
    <t>Nicholas I. Fink</t>
  </si>
  <si>
    <t>https://www.fbhs.com</t>
  </si>
  <si>
    <t>FBHS</t>
  </si>
  <si>
    <t>Levi Strauss</t>
  </si>
  <si>
    <t>Charles V. Bergh</t>
  </si>
  <si>
    <t>https://www.levistrauss.com</t>
  </si>
  <si>
    <t>LEVI</t>
  </si>
  <si>
    <t>Crown Castle International</t>
  </si>
  <si>
    <t>Jay A. Brown</t>
  </si>
  <si>
    <t>https://www.crowncastle.com</t>
  </si>
  <si>
    <t>CCI</t>
  </si>
  <si>
    <t>Simon Property Group</t>
  </si>
  <si>
    <t>David E. Simon</t>
  </si>
  <si>
    <t>https://www.simon.com</t>
  </si>
  <si>
    <t>SPG</t>
  </si>
  <si>
    <t>Cerner</t>
  </si>
  <si>
    <t>North Kansas City</t>
  </si>
  <si>
    <t>D. Brent Shafer</t>
  </si>
  <si>
    <t>https://www.cerner.com</t>
  </si>
  <si>
    <t>CERN</t>
  </si>
  <si>
    <t>Post Holdings</t>
  </si>
  <si>
    <t>Robert V. Vitale</t>
  </si>
  <si>
    <t>https://www.postholdings.com</t>
  </si>
  <si>
    <t>POST</t>
  </si>
  <si>
    <t>Huntington Bancshares</t>
  </si>
  <si>
    <t>Stephen D. Steinour</t>
  </si>
  <si>
    <t>https://www.huntington.com</t>
  </si>
  <si>
    <t>HBAN</t>
  </si>
  <si>
    <t>Name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</si>
  <si>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</si>
  <si>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</si>
  <si>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</si>
  <si>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</si>
  <si>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</si>
  <si>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</si>
  <si>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</si>
  <si>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</si>
  <si>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</si>
  <si>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GUID</t>
  </si>
  <si>
    <t>DG35343CEA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</si>
  <si>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</si>
  <si>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</si>
  <si>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</si>
  <si>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</si>
  <si>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</si>
  <si>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</si>
  <si>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</si>
  <si>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</si>
  <si>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</si>
  <si>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</si>
  <si>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VG12BE04B52694DAAB</t>
  </si>
  <si>
    <t>var1</t>
  </si>
  <si>
    <t>ST_company</t>
  </si>
  <si>
    <t>1 : Ranges</t>
  </si>
  <si>
    <t>1 : MultiRefs</t>
  </si>
  <si>
    <t>2 : Info</t>
  </si>
  <si>
    <t>VG71C1F652F427FE6</t>
  </si>
  <si>
    <t>var2</t>
  </si>
  <si>
    <t>ST_rank</t>
  </si>
  <si>
    <t>2 : Ranges</t>
  </si>
  <si>
    <t>2 : MultiRefs</t>
  </si>
  <si>
    <t>3 : Info</t>
  </si>
  <si>
    <t>VG1AC8074833AE4100</t>
  </si>
  <si>
    <t>var3</t>
  </si>
  <si>
    <t>ST_rankchange</t>
  </si>
  <si>
    <t>3 : Ranges</t>
  </si>
  <si>
    <t>3 : MultiRefs</t>
  </si>
  <si>
    <t>4 : Info</t>
  </si>
  <si>
    <t>VG394AF1C91FCDC43D</t>
  </si>
  <si>
    <t>var4</t>
  </si>
  <si>
    <t>ST_revenue</t>
  </si>
  <si>
    <t>4 : Ranges</t>
  </si>
  <si>
    <t>4 : MultiRefs</t>
  </si>
  <si>
    <t>5 : Info</t>
  </si>
  <si>
    <t>VG23730DF1FCD4989</t>
  </si>
  <si>
    <t>var5</t>
  </si>
  <si>
    <t>ST_profit</t>
  </si>
  <si>
    <t>5 : Ranges</t>
  </si>
  <si>
    <t>5 : MultiRefs</t>
  </si>
  <si>
    <t>6 : Info</t>
  </si>
  <si>
    <t>VG1368087038DD1237</t>
  </si>
  <si>
    <t>var6</t>
  </si>
  <si>
    <t>ST_numofemployees</t>
  </si>
  <si>
    <t>6 : Ranges</t>
  </si>
  <si>
    <t>6 : MultiRefs</t>
  </si>
  <si>
    <t>7 : Info</t>
  </si>
  <si>
    <t>VGB52B08E31BA94C6</t>
  </si>
  <si>
    <t>var7</t>
  </si>
  <si>
    <t>ST_sector</t>
  </si>
  <si>
    <t>7 : Ranges</t>
  </si>
  <si>
    <t>7 : MultiRefs</t>
  </si>
  <si>
    <t>8 : Info</t>
  </si>
  <si>
    <t>VG13353AFB23464615</t>
  </si>
  <si>
    <t>var8</t>
  </si>
  <si>
    <t>ST_city</t>
  </si>
  <si>
    <t>8 : Ranges</t>
  </si>
  <si>
    <t>8 : MultiRefs</t>
  </si>
  <si>
    <t>9 : Info</t>
  </si>
  <si>
    <t>VG15330FB1AE10FE</t>
  </si>
  <si>
    <t>var9</t>
  </si>
  <si>
    <t>ST_state</t>
  </si>
  <si>
    <t>9 : Ranges</t>
  </si>
  <si>
    <t>9 : MultiRefs</t>
  </si>
  <si>
    <t>10 : Info</t>
  </si>
  <si>
    <t>VG2854666F1AD9991B</t>
  </si>
  <si>
    <t>var10</t>
  </si>
  <si>
    <t>ST_newcomer</t>
  </si>
  <si>
    <t>10 : Ranges</t>
  </si>
  <si>
    <t>10 : MultiRefs</t>
  </si>
  <si>
    <t>11 : Info</t>
  </si>
  <si>
    <t>VG2FB17F0518C583F6</t>
  </si>
  <si>
    <t>var11</t>
  </si>
  <si>
    <t>ST_ceofounder</t>
  </si>
  <si>
    <t>11 : Ranges</t>
  </si>
  <si>
    <t>11 : MultiRefs</t>
  </si>
  <si>
    <t>12 : Info</t>
  </si>
  <si>
    <t>VGCF5587622544B6</t>
  </si>
  <si>
    <t>var12</t>
  </si>
  <si>
    <t>ST_ceowoman</t>
  </si>
  <si>
    <t>12 : Ranges</t>
  </si>
  <si>
    <t>12 : MultiRefs</t>
  </si>
  <si>
    <t>13 : Info</t>
  </si>
  <si>
    <t>VG37D766FA10C32F6</t>
  </si>
  <si>
    <t>var13</t>
  </si>
  <si>
    <t>ST_profitable</t>
  </si>
  <si>
    <t>13 : Ranges</t>
  </si>
  <si>
    <t>13 : MultiRefs</t>
  </si>
  <si>
    <t>14 : Info</t>
  </si>
  <si>
    <t>VG1C79D78B33310FE</t>
  </si>
  <si>
    <t>var14</t>
  </si>
  <si>
    <t>ST_prevrank</t>
  </si>
  <si>
    <t>14 : Ranges</t>
  </si>
  <si>
    <t>14 : MultiRefs</t>
  </si>
  <si>
    <t>15 : Info</t>
  </si>
  <si>
    <t>VG23A044355A96050</t>
  </si>
  <si>
    <t>var15</t>
  </si>
  <si>
    <t>ST_CEO</t>
  </si>
  <si>
    <t>15 : Ranges</t>
  </si>
  <si>
    <t>15 : MultiRefs</t>
  </si>
  <si>
    <t>16 : Info</t>
  </si>
  <si>
    <t>VG3459A8BA15623E7B</t>
  </si>
  <si>
    <t>var16</t>
  </si>
  <si>
    <t>ST_Website</t>
  </si>
  <si>
    <t>16 : Ranges</t>
  </si>
  <si>
    <t>16 : MultiRefs</t>
  </si>
  <si>
    <t>17 : Info</t>
  </si>
  <si>
    <t>VG231FDDA53CFE613</t>
  </si>
  <si>
    <t>var17</t>
  </si>
  <si>
    <t>ST_Ticker</t>
  </si>
  <si>
    <t>17 : Ranges</t>
  </si>
  <si>
    <t>17 : MultiRefs</t>
  </si>
  <si>
    <t>18 : Info</t>
  </si>
  <si>
    <t>VGC94E01D4921AE</t>
  </si>
  <si>
    <t>var18</t>
  </si>
  <si>
    <t>ST_MarketCap</t>
  </si>
  <si>
    <t>18 : Ranges</t>
  </si>
  <si>
    <t>18 : MultiRefs</t>
  </si>
  <si>
    <t>19 : Info</t>
  </si>
  <si>
    <t>VG7A05E22282B5C2F</t>
  </si>
  <si>
    <t>var19</t>
  </si>
  <si>
    <t>ST_DisNewcomer</t>
  </si>
  <si>
    <t>19 : Ranges</t>
  </si>
  <si>
    <t>19 : MultiRefs</t>
  </si>
  <si>
    <t>20 : Info</t>
  </si>
  <si>
    <t>VG176C7DCB1CCFBD3B</t>
  </si>
  <si>
    <t>var20</t>
  </si>
  <si>
    <t>ST_DisFounder</t>
  </si>
  <si>
    <t>20 : Ranges</t>
  </si>
  <si>
    <t>20 : MultiRefs</t>
  </si>
  <si>
    <t>21 : Info</t>
  </si>
  <si>
    <t>VG3B74060F20EB89C</t>
  </si>
  <si>
    <t>var21</t>
  </si>
  <si>
    <t>ST_DisFemale</t>
  </si>
  <si>
    <t>21 : Ranges</t>
  </si>
  <si>
    <t>21 : MultiRefs</t>
  </si>
  <si>
    <t>22 : Info</t>
  </si>
  <si>
    <t>VG2A29BB6E1DBF1834</t>
  </si>
  <si>
    <t>var22</t>
  </si>
  <si>
    <t>ST_Disprofitable</t>
  </si>
  <si>
    <t>22 : Ranges</t>
  </si>
  <si>
    <t>22 : MultiRefs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</si>
</sst>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34" borderId="10" xfId="0" applyFont="1" applyFill="1" applyBorder="1"/>
    <xf numFmtId="0" fontId="16" fillId="34" borderId="11" xfId="0" applyFont="1" applyFill="1" applyBorder="1"/>
    <xf numFmtId="0" fontId="16" fillId="34" borderId="12" xfId="0" applyFont="1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49" fontId="19" fillId="0" borderId="0" xfId="0" applyNumberFormat="1" applyFont="1" applyAlignment="1">
      <alignment horizontal="center"/>
    </xf>
    <xf numFmtId="49" fontId="19" fillId="0" borderId="22" xfId="0" applyNumberFormat="1" applyFont="1" applyBorder="1" applyAlignment="1">
      <alignment horizontal="center"/>
    </xf>
    <xf numFmtId="49" fontId="19" fillId="0" borderId="0" xfId="0" applyNumberFormat="1" applyFont="1" applyAlignment="1">
      <alignment horizontal="left"/>
    </xf>
    <xf numFmtId="49" fontId="20" fillId="0" borderId="0" xfId="0" applyNumberFormat="1" applyFont="1" applyAlignment="1">
      <alignment horizontal="left"/>
    </xf>
    <xf numFmtId="49" fontId="20" fillId="0" borderId="22" xfId="0" applyNumberFormat="1" applyFont="1" applyBorder="1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8" fillId="0" borderId="0" xfId="0" applyFont="1"/>
    <xf numFmtId="164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revenue vs Market Cap of Fortune 500 Company Information (1)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6.5744362659721795E-3"/>
                  <c:y val="-0.1410777706840699"/>
                </c:manualLayout>
              </c:layout>
              <c:numFmt formatCode="General" sourceLinked="0"/>
            </c:trendlineLbl>
          </c:trendline>
          <c:xVal>
            <c:strRef>
              <c:f>'Company Data'!ScatterX_87BDC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'Company Data'!ScatterY_87BDC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4-4987-84F0-5D578C0E8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741840"/>
        <c:axId val="1101739344"/>
      </c:scatterChart>
      <c:valAx>
        <c:axId val="1101741840"/>
        <c:scaling>
          <c:orientation val="minMax"/>
        </c:scaling>
        <c:delete val="0"/>
        <c:axPos val="b"/>
        <c:majorGridlines>
          <c:spPr>
            <a:ln>
              <a:solidFill>
                <a:schemeClr val="accent1">
                  <a:alpha val="5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Market Cap / Fortune 500 Company Information (1)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101739344"/>
        <c:crosses val="autoZero"/>
        <c:crossBetween val="midCat"/>
      </c:valAx>
      <c:valAx>
        <c:axId val="1101739344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alpha val="5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revenue / Fortune 500 Company Information (1)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101741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revenue vs profit of Fortune 500 Company Information (1)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trendline>
            <c:trendlineType val="log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1.825056594402869E-4"/>
                  <c:y val="-4.176163350322689E-2"/>
                </c:manualLayout>
              </c:layout>
              <c:numFmt formatCode="General" sourceLinked="0"/>
            </c:trendlineLbl>
          </c:trendline>
          <c:xVal>
            <c:strRef>
              <c:f>'Company Data'!ScatterX_7E567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'Company Data'!ScatterY_7E567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C-41E8-86E8-EA2B9ED8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45264"/>
        <c:axId val="555457328"/>
      </c:scatterChart>
      <c:valAx>
        <c:axId val="55544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profit / Fortune 500 Company Information (1)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55457328"/>
        <c:crosses val="autoZero"/>
        <c:crossBetween val="midCat"/>
      </c:valAx>
      <c:valAx>
        <c:axId val="555457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revenue / Fortune 500 Company Information (1)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55445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revenue vs num. of employees of Fortune 500 Company Information (1)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strRef>
              <c:f>'Company Data'!ScatterX_D9C36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'Company Data'!ScatterY_D9C36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0-498C-B4C0-558DF1A17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012752"/>
        <c:axId val="1226013168"/>
      </c:scatterChart>
      <c:valAx>
        <c:axId val="122601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num. of employees / Fortune 500 Company Information (1)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226013168"/>
        <c:crosses val="autoZero"/>
        <c:crossBetween val="midCat"/>
      </c:valAx>
      <c:valAx>
        <c:axId val="122601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revenue / Fortune 500 Company Information (1)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226012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rank vs Market Cap of Fortune 500 Company Information (1)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xVal>
            <c:strRef>
              <c:f>'Company Data'!ScatterX_9C27E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'Company Data'!ScatterY_9C27E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F-4068-9E48-EB0EC0B8A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49008"/>
        <c:axId val="555471888"/>
      </c:scatterChart>
      <c:valAx>
        <c:axId val="55544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Market Cap / Fortune 500 Company Information (1)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55471888"/>
        <c:crosses val="autoZero"/>
        <c:crossBetween val="midCat"/>
      </c:valAx>
      <c:valAx>
        <c:axId val="555471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rank / Fortune 500 Company Information (1)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55449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rank vs revenue of Fortune 500 Company Information (1)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xVal>
            <c:strRef>
              <c:f>'Company Data'!ScatterX_99B14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'Company Data'!ScatterY_99B14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7-49F2-AACF-046D0DAB9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04720"/>
        <c:axId val="1680712624"/>
      </c:scatterChart>
      <c:valAx>
        <c:axId val="168070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revenue / Fortune 500 Company Information (1)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680712624"/>
        <c:crosses val="autoZero"/>
        <c:crossBetween val="midCat"/>
      </c:valAx>
      <c:valAx>
        <c:axId val="168071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rank / Fortune 500 Company Information (1)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6807047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rank vs profit of Fortune 500 Company Information (1)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xVal>
            <c:strRef>
              <c:f>'Company Data'!ScatterX_1F67D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'Company Data'!ScatterY_1F67D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D7-45B3-8865-CADF4433C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690576"/>
        <c:axId val="1680699312"/>
      </c:scatterChart>
      <c:valAx>
        <c:axId val="168069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profit / Fortune 500 Company Information (1)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680699312"/>
        <c:crosses val="autoZero"/>
        <c:crossBetween val="midCat"/>
      </c:valAx>
      <c:valAx>
        <c:axId val="168069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rank / Fortune 500 Company Information (1)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680690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/>
            </a:pPr>
            <a:r>
              <a:rPr lang="en-US"/>
              <a:t>Scatterplot of rank vs num. of employees of Fortune 500 Company Information (1)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xVal>
            <c:strRef>
              <c:f>'Company Data'!ScatterX_98E85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'Company Data'!ScatterY_98E85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E-40D9-89A2-69EDA90B2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19024"/>
        <c:axId val="557619856"/>
      </c:scatterChart>
      <c:valAx>
        <c:axId val="55761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num. of employees / Fortune 500 Company Information (1)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57619856"/>
        <c:crosses val="autoZero"/>
        <c:crossBetween val="midCat"/>
      </c:valAx>
      <c:valAx>
        <c:axId val="557619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rank / Fortune 500 Company Information (1)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57619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635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</a:t>
          </a:r>
        </a:p>
      </cx:txPr>
    </cx:title>
    <cx:plotArea>
      <cx:plotAreaRegion>
        <cx:series layoutId="clusteredColumn" uniqueId="{58B85F3C-9D4D-4543-B610-69F5C5038B03}">
          <cx:tx>
            <cx:txData>
              <cx:f>_xlchart.v1.0</cx:f>
              <cx:v>revenue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Profit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Profit</a:t>
          </a:r>
        </a:p>
      </cx:txPr>
    </cx:title>
    <cx:plotArea>
      <cx:plotAreaRegion>
        <cx:series layoutId="clusteredColumn" uniqueId="{3DF1CAD1-C693-43BC-9BA4-1D7C0B16920D}">
          <cx:tx>
            <cx:txData>
              <cx:f>_xlchart.v1.2</cx:f>
              <cx:v>profit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Market Cap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Market Cap</a:t>
          </a:r>
        </a:p>
      </cx:txPr>
    </cx:title>
    <cx:plotArea>
      <cx:plotAreaRegion>
        <cx:series layoutId="clusteredColumn" uniqueId="{83A94225-F4A9-4388-B3E8-702A65F351D2}">
          <cx:tx>
            <cx:txData>
              <cx:f>_xlchart.v1.4</cx:f>
              <cx:v>Market Cap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microsoft.com/office/2014/relationships/chartEx" Target="../charts/chartEx3.xml"/><Relationship Id="rId4" Type="http://schemas.openxmlformats.org/officeDocument/2006/relationships/chart" Target="../charts/chart4.xml"/><Relationship Id="rId9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695325</xdr:colOff>
      <xdr:row>0</xdr:row>
      <xdr:rowOff>0</xdr:rowOff>
    </xdr:from>
    <xdr:to>
      <xdr:col>41</xdr:col>
      <xdr:colOff>200025</xdr:colOff>
      <xdr:row>16</xdr:row>
      <xdr:rowOff>120650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426927-8B75-4323-AF4E-155062C36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41</xdr:col>
      <xdr:colOff>676275</xdr:colOff>
      <xdr:row>0</xdr:row>
      <xdr:rowOff>0</xdr:rowOff>
    </xdr:from>
    <xdr:to>
      <xdr:col>47</xdr:col>
      <xdr:colOff>180976</xdr:colOff>
      <xdr:row>16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3CCFCB9-372A-4A30-A9D2-D9E5DEEA7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47</xdr:col>
      <xdr:colOff>657225</xdr:colOff>
      <xdr:row>0</xdr:row>
      <xdr:rowOff>0</xdr:rowOff>
    </xdr:from>
    <xdr:to>
      <xdr:col>53</xdr:col>
      <xdr:colOff>161925</xdr:colOff>
      <xdr:row>16</xdr:row>
      <xdr:rowOff>120650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047AA90-EE39-4998-B79D-0123260B5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54</xdr:col>
      <xdr:colOff>796925</xdr:colOff>
      <xdr:row>0</xdr:row>
      <xdr:rowOff>0</xdr:rowOff>
    </xdr:from>
    <xdr:to>
      <xdr:col>60</xdr:col>
      <xdr:colOff>311150</xdr:colOff>
      <xdr:row>16</xdr:row>
      <xdr:rowOff>123825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613F16B-6661-4BF9-A1F0-28E036A60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60</xdr:col>
      <xdr:colOff>777875</xdr:colOff>
      <xdr:row>0</xdr:row>
      <xdr:rowOff>0</xdr:rowOff>
    </xdr:from>
    <xdr:to>
      <xdr:col>66</xdr:col>
      <xdr:colOff>292100</xdr:colOff>
      <xdr:row>16</xdr:row>
      <xdr:rowOff>120650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4FA7ABD-4F11-4641-8185-3DAF893B0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66</xdr:col>
      <xdr:colOff>758825</xdr:colOff>
      <xdr:row>0</xdr:row>
      <xdr:rowOff>0</xdr:rowOff>
    </xdr:from>
    <xdr:to>
      <xdr:col>72</xdr:col>
      <xdr:colOff>276225</xdr:colOff>
      <xdr:row>16</xdr:row>
      <xdr:rowOff>123825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6104D52-46AD-4D7F-9776-A0F93C89A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72</xdr:col>
      <xdr:colOff>739775</xdr:colOff>
      <xdr:row>0</xdr:row>
      <xdr:rowOff>0</xdr:rowOff>
    </xdr:from>
    <xdr:to>
      <xdr:col>78</xdr:col>
      <xdr:colOff>254000</xdr:colOff>
      <xdr:row>16</xdr:row>
      <xdr:rowOff>120650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FFD8975-6C2E-4463-97BE-AE95BB207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250822</xdr:colOff>
      <xdr:row>24</xdr:row>
      <xdr:rowOff>114672</xdr:rowOff>
    </xdr:from>
    <xdr:to>
      <xdr:col>28</xdr:col>
      <xdr:colOff>1600777</xdr:colOff>
      <xdr:row>57</xdr:row>
      <xdr:rowOff>73313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E183FA63-16B8-492B-8F95-C65BECCCC5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23022" y="4686672"/>
              <a:ext cx="9058855" cy="62451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1744168</xdr:colOff>
      <xdr:row>24</xdr:row>
      <xdr:rowOff>133215</xdr:rowOff>
    </xdr:from>
    <xdr:to>
      <xdr:col>32</xdr:col>
      <xdr:colOff>907676</xdr:colOff>
      <xdr:row>48</xdr:row>
      <xdr:rowOff>70410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0D842A95-383E-4141-B3F7-54DEE0FBC2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25268" y="4705215"/>
              <a:ext cx="6834308" cy="45091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8030</xdr:colOff>
      <xdr:row>20</xdr:row>
      <xdr:rowOff>69104</xdr:rowOff>
    </xdr:from>
    <xdr:to>
      <xdr:col>13</xdr:col>
      <xdr:colOff>47999</xdr:colOff>
      <xdr:row>51</xdr:row>
      <xdr:rowOff>22412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51659EBD-E76C-4250-8C43-A3EA3776FD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9030" y="3879104"/>
              <a:ext cx="9730069" cy="58588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2" name="gwm_227          ">
          <a:extLst xmlns:a="http://schemas.openxmlformats.org/drawingml/2006/main">
            <a:ext uri="{FF2B5EF4-FFF2-40B4-BE49-F238E27FC236}">
              <a16:creationId xmlns:a16="http://schemas.microsoft.com/office/drawing/2014/main" id="{378189D0-DA3D-4083-A0C1-235321BC988B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3" name="gwm_227         ">
          <a:extLst xmlns:a="http://schemas.openxmlformats.org/drawingml/2006/main">
            <a:ext uri="{FF2B5EF4-FFF2-40B4-BE49-F238E27FC236}">
              <a16:creationId xmlns:a16="http://schemas.microsoft.com/office/drawing/2014/main" id="{0F321582-0782-4063-ADBB-604676C06FFA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4" name="gwm_227        ">
          <a:extLst xmlns:a="http://schemas.openxmlformats.org/drawingml/2006/main">
            <a:ext uri="{FF2B5EF4-FFF2-40B4-BE49-F238E27FC236}">
              <a16:creationId xmlns:a16="http://schemas.microsoft.com/office/drawing/2014/main" id="{BEA507E3-C1ED-45A5-A02F-29B964437B76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5" name="gwm_227       ">
          <a:extLst xmlns:a="http://schemas.openxmlformats.org/drawingml/2006/main">
            <a:ext uri="{FF2B5EF4-FFF2-40B4-BE49-F238E27FC236}">
              <a16:creationId xmlns:a16="http://schemas.microsoft.com/office/drawing/2014/main" id="{BD4587A6-766C-47D1-B178-2F7591DFE2AF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6" name="gwm_227      ">
          <a:extLst xmlns:a="http://schemas.openxmlformats.org/drawingml/2006/main">
            <a:ext uri="{FF2B5EF4-FFF2-40B4-BE49-F238E27FC236}">
              <a16:creationId xmlns:a16="http://schemas.microsoft.com/office/drawing/2014/main" id="{1B901DA3-0D6B-4290-9FF8-8E7A24618C94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7" name="gwm_227     ">
          <a:extLst xmlns:a="http://schemas.openxmlformats.org/drawingml/2006/main">
            <a:ext uri="{FF2B5EF4-FFF2-40B4-BE49-F238E27FC236}">
              <a16:creationId xmlns:a16="http://schemas.microsoft.com/office/drawing/2014/main" id="{2F12AD65-E05E-4ECB-BB01-D73AF016A35D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8" name="gwm_227    ">
          <a:extLst xmlns:a="http://schemas.openxmlformats.org/drawingml/2006/main">
            <a:ext uri="{FF2B5EF4-FFF2-40B4-BE49-F238E27FC236}">
              <a16:creationId xmlns:a16="http://schemas.microsoft.com/office/drawing/2014/main" id="{B7007DC9-375C-429A-A520-1888AD2B8F0A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9" name="gwm_227   ">
          <a:extLst xmlns:a="http://schemas.openxmlformats.org/drawingml/2006/main">
            <a:ext uri="{FF2B5EF4-FFF2-40B4-BE49-F238E27FC236}">
              <a16:creationId xmlns:a16="http://schemas.microsoft.com/office/drawing/2014/main" id="{513E6482-88FA-4A40-A01D-D29E7E2293CB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10" name="gwm_227  ">
          <a:extLst xmlns:a="http://schemas.openxmlformats.org/drawingml/2006/main">
            <a:ext uri="{FF2B5EF4-FFF2-40B4-BE49-F238E27FC236}">
              <a16:creationId xmlns:a16="http://schemas.microsoft.com/office/drawing/2014/main" id="{79693546-8CD7-440A-AB69-556C451BC809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11" name="gwm_227 ">
          <a:extLst xmlns:a="http://schemas.openxmlformats.org/drawingml/2006/main">
            <a:ext uri="{FF2B5EF4-FFF2-40B4-BE49-F238E27FC236}">
              <a16:creationId xmlns:a16="http://schemas.microsoft.com/office/drawing/2014/main" id="{B813552B-B66F-41DE-B926-A2E30FCB052E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2" name="gwm_1867          ">
          <a:extLst xmlns:a="http://schemas.openxmlformats.org/drawingml/2006/main">
            <a:ext uri="{FF2B5EF4-FFF2-40B4-BE49-F238E27FC236}">
              <a16:creationId xmlns:a16="http://schemas.microsoft.com/office/drawing/2014/main" id="{2590C302-0D2F-4038-A48C-CDA1EE539592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3" name="gwm_1867         ">
          <a:extLst xmlns:a="http://schemas.openxmlformats.org/drawingml/2006/main">
            <a:ext uri="{FF2B5EF4-FFF2-40B4-BE49-F238E27FC236}">
              <a16:creationId xmlns:a16="http://schemas.microsoft.com/office/drawing/2014/main" id="{AACFBE2E-710B-4A39-81D4-CAA2CC320994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4" name="gwm_1867        ">
          <a:extLst xmlns:a="http://schemas.openxmlformats.org/drawingml/2006/main">
            <a:ext uri="{FF2B5EF4-FFF2-40B4-BE49-F238E27FC236}">
              <a16:creationId xmlns:a16="http://schemas.microsoft.com/office/drawing/2014/main" id="{FBC90068-07D1-4D72-9C75-930A3589A206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5" name="gwm_1867       ">
          <a:extLst xmlns:a="http://schemas.openxmlformats.org/drawingml/2006/main">
            <a:ext uri="{FF2B5EF4-FFF2-40B4-BE49-F238E27FC236}">
              <a16:creationId xmlns:a16="http://schemas.microsoft.com/office/drawing/2014/main" id="{82B7185F-CC38-4DEB-BBC2-C355BD18C778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6" name="gwm_1867      ">
          <a:extLst xmlns:a="http://schemas.openxmlformats.org/drawingml/2006/main">
            <a:ext uri="{FF2B5EF4-FFF2-40B4-BE49-F238E27FC236}">
              <a16:creationId xmlns:a16="http://schemas.microsoft.com/office/drawing/2014/main" id="{DAF53DD9-8497-4497-992E-D2D3027C8BD0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7" name="gwm_1867     ">
          <a:extLst xmlns:a="http://schemas.openxmlformats.org/drawingml/2006/main">
            <a:ext uri="{FF2B5EF4-FFF2-40B4-BE49-F238E27FC236}">
              <a16:creationId xmlns:a16="http://schemas.microsoft.com/office/drawing/2014/main" id="{F01711E2-3856-4ACD-B7D3-250FA0C400E5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8" name="gwm_1867    ">
          <a:extLst xmlns:a="http://schemas.openxmlformats.org/drawingml/2006/main">
            <a:ext uri="{FF2B5EF4-FFF2-40B4-BE49-F238E27FC236}">
              <a16:creationId xmlns:a16="http://schemas.microsoft.com/office/drawing/2014/main" id="{A562DD06-3A41-45D3-AFD6-4592C47B194D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9" name="gwm_1867   ">
          <a:extLst xmlns:a="http://schemas.openxmlformats.org/drawingml/2006/main">
            <a:ext uri="{FF2B5EF4-FFF2-40B4-BE49-F238E27FC236}">
              <a16:creationId xmlns:a16="http://schemas.microsoft.com/office/drawing/2014/main" id="{19B22818-3EF6-4360-8455-A14D5261ECD3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10" name="gwm_1867  ">
          <a:extLst xmlns:a="http://schemas.openxmlformats.org/drawingml/2006/main">
            <a:ext uri="{FF2B5EF4-FFF2-40B4-BE49-F238E27FC236}">
              <a16:creationId xmlns:a16="http://schemas.microsoft.com/office/drawing/2014/main" id="{8614782F-1FE0-4C8E-9CDF-4A58C7DD84F0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11" name="gwm_1867 ">
          <a:extLst xmlns:a="http://schemas.openxmlformats.org/drawingml/2006/main">
            <a:ext uri="{FF2B5EF4-FFF2-40B4-BE49-F238E27FC236}">
              <a16:creationId xmlns:a16="http://schemas.microsoft.com/office/drawing/2014/main" id="{BAE29719-D5FE-4E4E-B46B-ECBAE1C45F20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2" name="gwm_17094          ">
          <a:extLst xmlns:a="http://schemas.openxmlformats.org/drawingml/2006/main">
            <a:ext uri="{FF2B5EF4-FFF2-40B4-BE49-F238E27FC236}">
              <a16:creationId xmlns:a16="http://schemas.microsoft.com/office/drawing/2014/main" id="{AFA44158-3BEF-4550-B4AA-49E1919ECE61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3" name="gwm_17094         ">
          <a:extLst xmlns:a="http://schemas.openxmlformats.org/drawingml/2006/main">
            <a:ext uri="{FF2B5EF4-FFF2-40B4-BE49-F238E27FC236}">
              <a16:creationId xmlns:a16="http://schemas.microsoft.com/office/drawing/2014/main" id="{46014C6A-F6DC-4B7C-A24C-E194CE6936E5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4" name="gwm_17094        ">
          <a:extLst xmlns:a="http://schemas.openxmlformats.org/drawingml/2006/main">
            <a:ext uri="{FF2B5EF4-FFF2-40B4-BE49-F238E27FC236}">
              <a16:creationId xmlns:a16="http://schemas.microsoft.com/office/drawing/2014/main" id="{0F6FDF9E-E4F9-4DD6-8BF4-D25753438CB7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5" name="gwm_17094       ">
          <a:extLst xmlns:a="http://schemas.openxmlformats.org/drawingml/2006/main">
            <a:ext uri="{FF2B5EF4-FFF2-40B4-BE49-F238E27FC236}">
              <a16:creationId xmlns:a16="http://schemas.microsoft.com/office/drawing/2014/main" id="{834A7554-3E08-46FF-9EF6-EC6932D1D816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6" name="gwm_17094      ">
          <a:extLst xmlns:a="http://schemas.openxmlformats.org/drawingml/2006/main">
            <a:ext uri="{FF2B5EF4-FFF2-40B4-BE49-F238E27FC236}">
              <a16:creationId xmlns:a16="http://schemas.microsoft.com/office/drawing/2014/main" id="{D85242CC-95BE-4876-B9BE-C60D1B260AAD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7" name="gwm_17094     ">
          <a:extLst xmlns:a="http://schemas.openxmlformats.org/drawingml/2006/main">
            <a:ext uri="{FF2B5EF4-FFF2-40B4-BE49-F238E27FC236}">
              <a16:creationId xmlns:a16="http://schemas.microsoft.com/office/drawing/2014/main" id="{4D3F50DC-622F-4328-BA70-0A4A9B648E75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8" name="gwm_17094    ">
          <a:extLst xmlns:a="http://schemas.openxmlformats.org/drawingml/2006/main">
            <a:ext uri="{FF2B5EF4-FFF2-40B4-BE49-F238E27FC236}">
              <a16:creationId xmlns:a16="http://schemas.microsoft.com/office/drawing/2014/main" id="{32828CD9-B78F-435F-8C03-FC48B2C50106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9" name="gwm_17094   ">
          <a:extLst xmlns:a="http://schemas.openxmlformats.org/drawingml/2006/main">
            <a:ext uri="{FF2B5EF4-FFF2-40B4-BE49-F238E27FC236}">
              <a16:creationId xmlns:a16="http://schemas.microsoft.com/office/drawing/2014/main" id="{405CA2AC-CD7F-4C76-B6DC-28B613269C50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10" name="gwm_17094  ">
          <a:extLst xmlns:a="http://schemas.openxmlformats.org/drawingml/2006/main">
            <a:ext uri="{FF2B5EF4-FFF2-40B4-BE49-F238E27FC236}">
              <a16:creationId xmlns:a16="http://schemas.microsoft.com/office/drawing/2014/main" id="{87C4A802-3916-4682-996F-EBB094099725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0.11525</cdr:x>
      <cdr:y>0.44117</cdr:y>
    </cdr:from>
    <cdr:to>
      <cdr:x>0.91767</cdr:x>
      <cdr:y>0.64157</cdr:y>
    </cdr:to>
    <cdr:sp macro="[1]!WatermarkMsg_Student" textlink="">
      <cdr:nvSpPr>
        <cdr:cNvPr id="11" name="gwm_17094 ">
          <a:extLst xmlns:a="http://schemas.openxmlformats.org/drawingml/2006/main">
            <a:ext uri="{FF2B5EF4-FFF2-40B4-BE49-F238E27FC236}">
              <a16:creationId xmlns:a16="http://schemas.microsoft.com/office/drawing/2014/main" id="{04B25915-5985-4138-824B-871415F93016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6994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0.1151</cdr:x>
      <cdr:y>0.44117</cdr:y>
    </cdr:from>
    <cdr:to>
      <cdr:x>0.91778</cdr:x>
      <cdr:y>0.64157</cdr:y>
    </cdr:to>
    <cdr:sp macro="[1]!WatermarkMsg_Student" textlink="">
      <cdr:nvSpPr>
        <cdr:cNvPr id="2" name="gwm_2270          ">
          <a:extLst xmlns:a="http://schemas.openxmlformats.org/drawingml/2006/main">
            <a:ext uri="{FF2B5EF4-FFF2-40B4-BE49-F238E27FC236}">
              <a16:creationId xmlns:a16="http://schemas.microsoft.com/office/drawing/2014/main" id="{2A4A5D02-6849-4B30-B23C-127AFADBF227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0.44117</cdr:y>
    </cdr:from>
    <cdr:to>
      <cdr:x>0.91778</cdr:x>
      <cdr:y>0.64157</cdr:y>
    </cdr:to>
    <cdr:sp macro="[1]!WatermarkMsg_Student" textlink="">
      <cdr:nvSpPr>
        <cdr:cNvPr id="3" name="gwm_2270         ">
          <a:extLst xmlns:a="http://schemas.openxmlformats.org/drawingml/2006/main">
            <a:ext uri="{FF2B5EF4-FFF2-40B4-BE49-F238E27FC236}">
              <a16:creationId xmlns:a16="http://schemas.microsoft.com/office/drawing/2014/main" id="{A13EDB01-9723-49BF-A933-5A8339BF994B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0.44117</cdr:y>
    </cdr:from>
    <cdr:to>
      <cdr:x>0.91778</cdr:x>
      <cdr:y>0.64157</cdr:y>
    </cdr:to>
    <cdr:sp macro="[1]!WatermarkMsg_Student" textlink="">
      <cdr:nvSpPr>
        <cdr:cNvPr id="4" name="gwm_2270        ">
          <a:extLst xmlns:a="http://schemas.openxmlformats.org/drawingml/2006/main">
            <a:ext uri="{FF2B5EF4-FFF2-40B4-BE49-F238E27FC236}">
              <a16:creationId xmlns:a16="http://schemas.microsoft.com/office/drawing/2014/main" id="{29D385A9-3D31-480D-A528-C2D9A74BAE27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0.44117</cdr:y>
    </cdr:from>
    <cdr:to>
      <cdr:x>0.91778</cdr:x>
      <cdr:y>0.64157</cdr:y>
    </cdr:to>
    <cdr:sp macro="[1]!WatermarkMsg_Student" textlink="">
      <cdr:nvSpPr>
        <cdr:cNvPr id="5" name="gwm_2270       ">
          <a:extLst xmlns:a="http://schemas.openxmlformats.org/drawingml/2006/main">
            <a:ext uri="{FF2B5EF4-FFF2-40B4-BE49-F238E27FC236}">
              <a16:creationId xmlns:a16="http://schemas.microsoft.com/office/drawing/2014/main" id="{D5F343FC-E3FE-4E09-9E8E-D0B021B623B8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0.44117</cdr:y>
    </cdr:from>
    <cdr:to>
      <cdr:x>0.91778</cdr:x>
      <cdr:y>0.64157</cdr:y>
    </cdr:to>
    <cdr:sp macro="[1]!WatermarkMsg_Student" textlink="">
      <cdr:nvSpPr>
        <cdr:cNvPr id="6" name="gwm_2270      ">
          <a:extLst xmlns:a="http://schemas.openxmlformats.org/drawingml/2006/main">
            <a:ext uri="{FF2B5EF4-FFF2-40B4-BE49-F238E27FC236}">
              <a16:creationId xmlns:a16="http://schemas.microsoft.com/office/drawing/2014/main" id="{D8A35BA7-ADCC-4A97-8E72-6B5D906D4F94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0.44117</cdr:y>
    </cdr:from>
    <cdr:to>
      <cdr:x>0.91778</cdr:x>
      <cdr:y>0.64157</cdr:y>
    </cdr:to>
    <cdr:sp macro="[1]!WatermarkMsg_Student" textlink="">
      <cdr:nvSpPr>
        <cdr:cNvPr id="7" name="gwm_2270     ">
          <a:extLst xmlns:a="http://schemas.openxmlformats.org/drawingml/2006/main">
            <a:ext uri="{FF2B5EF4-FFF2-40B4-BE49-F238E27FC236}">
              <a16:creationId xmlns:a16="http://schemas.microsoft.com/office/drawing/2014/main" id="{45FBA615-C69B-4514-8EC5-9A7C323CCA4B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0.44117</cdr:y>
    </cdr:from>
    <cdr:to>
      <cdr:x>0.91778</cdr:x>
      <cdr:y>0.64157</cdr:y>
    </cdr:to>
    <cdr:sp macro="[1]!WatermarkMsg_Student" textlink="">
      <cdr:nvSpPr>
        <cdr:cNvPr id="8" name="gwm_2270    ">
          <a:extLst xmlns:a="http://schemas.openxmlformats.org/drawingml/2006/main">
            <a:ext uri="{FF2B5EF4-FFF2-40B4-BE49-F238E27FC236}">
              <a16:creationId xmlns:a16="http://schemas.microsoft.com/office/drawing/2014/main" id="{121A4594-3D33-4EA2-A4F1-7F12F3B5BF5D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0.44117</cdr:y>
    </cdr:from>
    <cdr:to>
      <cdr:x>0.91778</cdr:x>
      <cdr:y>0.64157</cdr:y>
    </cdr:to>
    <cdr:sp macro="[1]!WatermarkMsg_Student" textlink="">
      <cdr:nvSpPr>
        <cdr:cNvPr id="9" name="gwm_2270   ">
          <a:extLst xmlns:a="http://schemas.openxmlformats.org/drawingml/2006/main">
            <a:ext uri="{FF2B5EF4-FFF2-40B4-BE49-F238E27FC236}">
              <a16:creationId xmlns:a16="http://schemas.microsoft.com/office/drawing/2014/main" id="{6985F8F2-AF66-44C1-92C7-5D533670B2A9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0.44117</cdr:y>
    </cdr:from>
    <cdr:to>
      <cdr:x>0.91778</cdr:x>
      <cdr:y>0.64157</cdr:y>
    </cdr:to>
    <cdr:sp macro="[1]!WatermarkMsg_Student" textlink="">
      <cdr:nvSpPr>
        <cdr:cNvPr id="10" name="gwm_2270  ">
          <a:extLst xmlns:a="http://schemas.openxmlformats.org/drawingml/2006/main">
            <a:ext uri="{FF2B5EF4-FFF2-40B4-BE49-F238E27FC236}">
              <a16:creationId xmlns:a16="http://schemas.microsoft.com/office/drawing/2014/main" id="{BACE7EEE-3050-45FA-B87B-2CE7578E74A4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0.44117</cdr:y>
    </cdr:from>
    <cdr:to>
      <cdr:x>0.91778</cdr:x>
      <cdr:y>0.64157</cdr:y>
    </cdr:to>
    <cdr:sp macro="[1]!WatermarkMsg_Student" textlink="">
      <cdr:nvSpPr>
        <cdr:cNvPr id="11" name="gwm_2270 ">
          <a:extLst xmlns:a="http://schemas.openxmlformats.org/drawingml/2006/main">
            <a:ext uri="{FF2B5EF4-FFF2-40B4-BE49-F238E27FC236}">
              <a16:creationId xmlns:a16="http://schemas.microsoft.com/office/drawing/2014/main" id="{F7E60A0C-C661-48AC-ACE3-30D7CF505954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0.1151</cdr:x>
      <cdr:y>0.41671</cdr:y>
    </cdr:from>
    <cdr:to>
      <cdr:x>0.91778</cdr:x>
      <cdr:y>0.61711</cdr:y>
    </cdr:to>
    <cdr:sp macro="[1]!WatermarkMsg_Student" textlink="">
      <cdr:nvSpPr>
        <cdr:cNvPr id="2" name="gwm_5284          ">
          <a:extLst xmlns:a="http://schemas.openxmlformats.org/drawingml/2006/main">
            <a:ext uri="{FF2B5EF4-FFF2-40B4-BE49-F238E27FC236}">
              <a16:creationId xmlns:a16="http://schemas.microsoft.com/office/drawing/2014/main" id="{B17240A0-5B0C-42B6-8431-8E1D730E3DE8}"/>
            </a:ext>
          </a:extLst>
        </cdr:cNvPr>
        <cdr:cNvSpPr txBox="1"/>
      </cdr:nvSpPr>
      <cdr:spPr>
        <a:xfrm xmlns:a="http://schemas.openxmlformats.org/drawingml/2006/main">
          <a:off x="555816" y="1320419"/>
          <a:ext cx="387629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0.41671</cdr:y>
    </cdr:from>
    <cdr:to>
      <cdr:x>0.91778</cdr:x>
      <cdr:y>0.61711</cdr:y>
    </cdr:to>
    <cdr:sp macro="[1]!WatermarkMsg_Student" textlink="">
      <cdr:nvSpPr>
        <cdr:cNvPr id="3" name="gwm_5284         ">
          <a:extLst xmlns:a="http://schemas.openxmlformats.org/drawingml/2006/main">
            <a:ext uri="{FF2B5EF4-FFF2-40B4-BE49-F238E27FC236}">
              <a16:creationId xmlns:a16="http://schemas.microsoft.com/office/drawing/2014/main" id="{171274A9-3D2A-4374-BD18-91AEF3D400B9}"/>
            </a:ext>
          </a:extLst>
        </cdr:cNvPr>
        <cdr:cNvSpPr txBox="1"/>
      </cdr:nvSpPr>
      <cdr:spPr>
        <a:xfrm xmlns:a="http://schemas.openxmlformats.org/drawingml/2006/main">
          <a:off x="555816" y="1320419"/>
          <a:ext cx="387629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0.41671</cdr:y>
    </cdr:from>
    <cdr:to>
      <cdr:x>0.91778</cdr:x>
      <cdr:y>0.61711</cdr:y>
    </cdr:to>
    <cdr:sp macro="[1]!WatermarkMsg_Student" textlink="">
      <cdr:nvSpPr>
        <cdr:cNvPr id="4" name="gwm_5284        ">
          <a:extLst xmlns:a="http://schemas.openxmlformats.org/drawingml/2006/main">
            <a:ext uri="{FF2B5EF4-FFF2-40B4-BE49-F238E27FC236}">
              <a16:creationId xmlns:a16="http://schemas.microsoft.com/office/drawing/2014/main" id="{DAEEEFE8-2443-46A8-AFB6-A9F66AAC70EA}"/>
            </a:ext>
          </a:extLst>
        </cdr:cNvPr>
        <cdr:cNvSpPr txBox="1"/>
      </cdr:nvSpPr>
      <cdr:spPr>
        <a:xfrm xmlns:a="http://schemas.openxmlformats.org/drawingml/2006/main">
          <a:off x="555816" y="1320419"/>
          <a:ext cx="387629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0.41671</cdr:y>
    </cdr:from>
    <cdr:to>
      <cdr:x>0.91778</cdr:x>
      <cdr:y>0.61711</cdr:y>
    </cdr:to>
    <cdr:sp macro="[1]!WatermarkMsg_Student" textlink="">
      <cdr:nvSpPr>
        <cdr:cNvPr id="5" name="gwm_5284       ">
          <a:extLst xmlns:a="http://schemas.openxmlformats.org/drawingml/2006/main">
            <a:ext uri="{FF2B5EF4-FFF2-40B4-BE49-F238E27FC236}">
              <a16:creationId xmlns:a16="http://schemas.microsoft.com/office/drawing/2014/main" id="{9BADC49F-C093-4AD5-90FD-4E2051CF6940}"/>
            </a:ext>
          </a:extLst>
        </cdr:cNvPr>
        <cdr:cNvSpPr txBox="1"/>
      </cdr:nvSpPr>
      <cdr:spPr>
        <a:xfrm xmlns:a="http://schemas.openxmlformats.org/drawingml/2006/main">
          <a:off x="555816" y="1320419"/>
          <a:ext cx="387629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0.41671</cdr:y>
    </cdr:from>
    <cdr:to>
      <cdr:x>0.91778</cdr:x>
      <cdr:y>0.61711</cdr:y>
    </cdr:to>
    <cdr:sp macro="[1]!WatermarkMsg_Student" textlink="">
      <cdr:nvSpPr>
        <cdr:cNvPr id="6" name="gwm_5284      ">
          <a:extLst xmlns:a="http://schemas.openxmlformats.org/drawingml/2006/main">
            <a:ext uri="{FF2B5EF4-FFF2-40B4-BE49-F238E27FC236}">
              <a16:creationId xmlns:a16="http://schemas.microsoft.com/office/drawing/2014/main" id="{4482BFAC-0F8B-4824-B129-E5C1584FC06F}"/>
            </a:ext>
          </a:extLst>
        </cdr:cNvPr>
        <cdr:cNvSpPr txBox="1"/>
      </cdr:nvSpPr>
      <cdr:spPr>
        <a:xfrm xmlns:a="http://schemas.openxmlformats.org/drawingml/2006/main">
          <a:off x="555816" y="1320419"/>
          <a:ext cx="387629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0.41671</cdr:y>
    </cdr:from>
    <cdr:to>
      <cdr:x>0.91778</cdr:x>
      <cdr:y>0.61711</cdr:y>
    </cdr:to>
    <cdr:sp macro="[1]!WatermarkMsg_Student" textlink="">
      <cdr:nvSpPr>
        <cdr:cNvPr id="7" name="gwm_5284     ">
          <a:extLst xmlns:a="http://schemas.openxmlformats.org/drawingml/2006/main">
            <a:ext uri="{FF2B5EF4-FFF2-40B4-BE49-F238E27FC236}">
              <a16:creationId xmlns:a16="http://schemas.microsoft.com/office/drawing/2014/main" id="{8817FEB5-C2CA-42DB-96B5-818C88FBB22E}"/>
            </a:ext>
          </a:extLst>
        </cdr:cNvPr>
        <cdr:cNvSpPr txBox="1"/>
      </cdr:nvSpPr>
      <cdr:spPr>
        <a:xfrm xmlns:a="http://schemas.openxmlformats.org/drawingml/2006/main">
          <a:off x="555816" y="1320419"/>
          <a:ext cx="387629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0.41671</cdr:y>
    </cdr:from>
    <cdr:to>
      <cdr:x>0.91778</cdr:x>
      <cdr:y>0.61711</cdr:y>
    </cdr:to>
    <cdr:sp macro="[1]!WatermarkMsg_Student" textlink="">
      <cdr:nvSpPr>
        <cdr:cNvPr id="8" name="gwm_5284    ">
          <a:extLst xmlns:a="http://schemas.openxmlformats.org/drawingml/2006/main">
            <a:ext uri="{FF2B5EF4-FFF2-40B4-BE49-F238E27FC236}">
              <a16:creationId xmlns:a16="http://schemas.microsoft.com/office/drawing/2014/main" id="{CCB5799B-8AF6-426D-B204-1AA516066D56}"/>
            </a:ext>
          </a:extLst>
        </cdr:cNvPr>
        <cdr:cNvSpPr txBox="1"/>
      </cdr:nvSpPr>
      <cdr:spPr>
        <a:xfrm xmlns:a="http://schemas.openxmlformats.org/drawingml/2006/main">
          <a:off x="555816" y="1320419"/>
          <a:ext cx="387629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0.41671</cdr:y>
    </cdr:from>
    <cdr:to>
      <cdr:x>0.91778</cdr:x>
      <cdr:y>0.61711</cdr:y>
    </cdr:to>
    <cdr:sp macro="[1]!WatermarkMsg_Student" textlink="">
      <cdr:nvSpPr>
        <cdr:cNvPr id="9" name="gwm_5284   ">
          <a:extLst xmlns:a="http://schemas.openxmlformats.org/drawingml/2006/main">
            <a:ext uri="{FF2B5EF4-FFF2-40B4-BE49-F238E27FC236}">
              <a16:creationId xmlns:a16="http://schemas.microsoft.com/office/drawing/2014/main" id="{44A75935-C4D9-4490-B865-CEC1C5B2DF09}"/>
            </a:ext>
          </a:extLst>
        </cdr:cNvPr>
        <cdr:cNvSpPr txBox="1"/>
      </cdr:nvSpPr>
      <cdr:spPr>
        <a:xfrm xmlns:a="http://schemas.openxmlformats.org/drawingml/2006/main">
          <a:off x="555816" y="1320419"/>
          <a:ext cx="387629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0.41671</cdr:y>
    </cdr:from>
    <cdr:to>
      <cdr:x>0.91778</cdr:x>
      <cdr:y>0.61711</cdr:y>
    </cdr:to>
    <cdr:sp macro="[1]!WatermarkMsg_Student" textlink="">
      <cdr:nvSpPr>
        <cdr:cNvPr id="10" name="gwm_5284  ">
          <a:extLst xmlns:a="http://schemas.openxmlformats.org/drawingml/2006/main">
            <a:ext uri="{FF2B5EF4-FFF2-40B4-BE49-F238E27FC236}">
              <a16:creationId xmlns:a16="http://schemas.microsoft.com/office/drawing/2014/main" id="{06040DE2-5604-4683-AEAE-A96643E754C7}"/>
            </a:ext>
          </a:extLst>
        </cdr:cNvPr>
        <cdr:cNvSpPr txBox="1"/>
      </cdr:nvSpPr>
      <cdr:spPr>
        <a:xfrm xmlns:a="http://schemas.openxmlformats.org/drawingml/2006/main">
          <a:off x="555816" y="1320419"/>
          <a:ext cx="387629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0.41671</cdr:y>
    </cdr:from>
    <cdr:to>
      <cdr:x>0.91778</cdr:x>
      <cdr:y>0.61711</cdr:y>
    </cdr:to>
    <cdr:sp macro="[1]!WatermarkMsg_Student" textlink="">
      <cdr:nvSpPr>
        <cdr:cNvPr id="11" name="gwm_5284 ">
          <a:extLst xmlns:a="http://schemas.openxmlformats.org/drawingml/2006/main">
            <a:ext uri="{FF2B5EF4-FFF2-40B4-BE49-F238E27FC236}">
              <a16:creationId xmlns:a16="http://schemas.microsoft.com/office/drawing/2014/main" id="{C8A16A80-1F4E-43BC-9416-22C13DA2093D}"/>
            </a:ext>
          </a:extLst>
        </cdr:cNvPr>
        <cdr:cNvSpPr txBox="1"/>
      </cdr:nvSpPr>
      <cdr:spPr>
        <a:xfrm xmlns:a="http://schemas.openxmlformats.org/drawingml/2006/main">
          <a:off x="555816" y="1320419"/>
          <a:ext cx="387629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0.1151</cdr:x>
      <cdr:y>0.41671</cdr:y>
    </cdr:from>
    <cdr:to>
      <cdr:x>0.91778</cdr:x>
      <cdr:y>0.61711</cdr:y>
    </cdr:to>
    <cdr:sp macro="[1]!WatermarkMsg_Student" textlink="">
      <cdr:nvSpPr>
        <cdr:cNvPr id="2" name="gwm_19035          ">
          <a:extLst xmlns:a="http://schemas.openxmlformats.org/drawingml/2006/main">
            <a:ext uri="{FF2B5EF4-FFF2-40B4-BE49-F238E27FC236}">
              <a16:creationId xmlns:a16="http://schemas.microsoft.com/office/drawing/2014/main" id="{4587B138-DF68-47DA-8840-3CA3A0E642B6}"/>
            </a:ext>
          </a:extLst>
        </cdr:cNvPr>
        <cdr:cNvSpPr txBox="1"/>
      </cdr:nvSpPr>
      <cdr:spPr>
        <a:xfrm xmlns:a="http://schemas.openxmlformats.org/drawingml/2006/main">
          <a:off x="555816" y="1320419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0.41671</cdr:y>
    </cdr:from>
    <cdr:to>
      <cdr:x>0.91778</cdr:x>
      <cdr:y>0.61711</cdr:y>
    </cdr:to>
    <cdr:sp macro="[1]!WatermarkMsg_Student" textlink="">
      <cdr:nvSpPr>
        <cdr:cNvPr id="3" name="gwm_19035         ">
          <a:extLst xmlns:a="http://schemas.openxmlformats.org/drawingml/2006/main">
            <a:ext uri="{FF2B5EF4-FFF2-40B4-BE49-F238E27FC236}">
              <a16:creationId xmlns:a16="http://schemas.microsoft.com/office/drawing/2014/main" id="{A1BC9165-7BB2-43E1-9B2C-A87C2E8F9C71}"/>
            </a:ext>
          </a:extLst>
        </cdr:cNvPr>
        <cdr:cNvSpPr txBox="1"/>
      </cdr:nvSpPr>
      <cdr:spPr>
        <a:xfrm xmlns:a="http://schemas.openxmlformats.org/drawingml/2006/main">
          <a:off x="555816" y="1320419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0.41671</cdr:y>
    </cdr:from>
    <cdr:to>
      <cdr:x>0.91778</cdr:x>
      <cdr:y>0.61711</cdr:y>
    </cdr:to>
    <cdr:sp macro="[1]!WatermarkMsg_Student" textlink="">
      <cdr:nvSpPr>
        <cdr:cNvPr id="4" name="gwm_19035        ">
          <a:extLst xmlns:a="http://schemas.openxmlformats.org/drawingml/2006/main">
            <a:ext uri="{FF2B5EF4-FFF2-40B4-BE49-F238E27FC236}">
              <a16:creationId xmlns:a16="http://schemas.microsoft.com/office/drawing/2014/main" id="{70453A68-9F07-4853-AC9A-6625CAD9006F}"/>
            </a:ext>
          </a:extLst>
        </cdr:cNvPr>
        <cdr:cNvSpPr txBox="1"/>
      </cdr:nvSpPr>
      <cdr:spPr>
        <a:xfrm xmlns:a="http://schemas.openxmlformats.org/drawingml/2006/main">
          <a:off x="555816" y="1320419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0.41671</cdr:y>
    </cdr:from>
    <cdr:to>
      <cdr:x>0.91778</cdr:x>
      <cdr:y>0.61711</cdr:y>
    </cdr:to>
    <cdr:sp macro="[1]!WatermarkMsg_Student" textlink="">
      <cdr:nvSpPr>
        <cdr:cNvPr id="5" name="gwm_19035       ">
          <a:extLst xmlns:a="http://schemas.openxmlformats.org/drawingml/2006/main">
            <a:ext uri="{FF2B5EF4-FFF2-40B4-BE49-F238E27FC236}">
              <a16:creationId xmlns:a16="http://schemas.microsoft.com/office/drawing/2014/main" id="{BDD8C5D6-CE1D-4DB9-AE42-54644CB88D65}"/>
            </a:ext>
          </a:extLst>
        </cdr:cNvPr>
        <cdr:cNvSpPr txBox="1"/>
      </cdr:nvSpPr>
      <cdr:spPr>
        <a:xfrm xmlns:a="http://schemas.openxmlformats.org/drawingml/2006/main">
          <a:off x="555816" y="1320419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0.41671</cdr:y>
    </cdr:from>
    <cdr:to>
      <cdr:x>0.91778</cdr:x>
      <cdr:y>0.61711</cdr:y>
    </cdr:to>
    <cdr:sp macro="[1]!WatermarkMsg_Student" textlink="">
      <cdr:nvSpPr>
        <cdr:cNvPr id="6" name="gwm_19035      ">
          <a:extLst xmlns:a="http://schemas.openxmlformats.org/drawingml/2006/main">
            <a:ext uri="{FF2B5EF4-FFF2-40B4-BE49-F238E27FC236}">
              <a16:creationId xmlns:a16="http://schemas.microsoft.com/office/drawing/2014/main" id="{3062541D-45F7-4FA3-B5B0-559A9F5F3F92}"/>
            </a:ext>
          </a:extLst>
        </cdr:cNvPr>
        <cdr:cNvSpPr txBox="1"/>
      </cdr:nvSpPr>
      <cdr:spPr>
        <a:xfrm xmlns:a="http://schemas.openxmlformats.org/drawingml/2006/main">
          <a:off x="555816" y="1320419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0.41671</cdr:y>
    </cdr:from>
    <cdr:to>
      <cdr:x>0.91778</cdr:x>
      <cdr:y>0.61711</cdr:y>
    </cdr:to>
    <cdr:sp macro="[1]!WatermarkMsg_Student" textlink="">
      <cdr:nvSpPr>
        <cdr:cNvPr id="7" name="gwm_19035     ">
          <a:extLst xmlns:a="http://schemas.openxmlformats.org/drawingml/2006/main">
            <a:ext uri="{FF2B5EF4-FFF2-40B4-BE49-F238E27FC236}">
              <a16:creationId xmlns:a16="http://schemas.microsoft.com/office/drawing/2014/main" id="{A9617789-0A0E-4D90-B741-E7D4F819CAD1}"/>
            </a:ext>
          </a:extLst>
        </cdr:cNvPr>
        <cdr:cNvSpPr txBox="1"/>
      </cdr:nvSpPr>
      <cdr:spPr>
        <a:xfrm xmlns:a="http://schemas.openxmlformats.org/drawingml/2006/main">
          <a:off x="555816" y="1320419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0.41671</cdr:y>
    </cdr:from>
    <cdr:to>
      <cdr:x>0.91778</cdr:x>
      <cdr:y>0.61711</cdr:y>
    </cdr:to>
    <cdr:sp macro="[1]!WatermarkMsg_Student" textlink="">
      <cdr:nvSpPr>
        <cdr:cNvPr id="8" name="gwm_19035    ">
          <a:extLst xmlns:a="http://schemas.openxmlformats.org/drawingml/2006/main">
            <a:ext uri="{FF2B5EF4-FFF2-40B4-BE49-F238E27FC236}">
              <a16:creationId xmlns:a16="http://schemas.microsoft.com/office/drawing/2014/main" id="{A362A713-86DC-4E24-ADF6-2B17B03F76D9}"/>
            </a:ext>
          </a:extLst>
        </cdr:cNvPr>
        <cdr:cNvSpPr txBox="1"/>
      </cdr:nvSpPr>
      <cdr:spPr>
        <a:xfrm xmlns:a="http://schemas.openxmlformats.org/drawingml/2006/main">
          <a:off x="555816" y="1320419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0.41671</cdr:y>
    </cdr:from>
    <cdr:to>
      <cdr:x>0.91778</cdr:x>
      <cdr:y>0.61711</cdr:y>
    </cdr:to>
    <cdr:sp macro="[1]!WatermarkMsg_Student" textlink="">
      <cdr:nvSpPr>
        <cdr:cNvPr id="9" name="gwm_19035   ">
          <a:extLst xmlns:a="http://schemas.openxmlformats.org/drawingml/2006/main">
            <a:ext uri="{FF2B5EF4-FFF2-40B4-BE49-F238E27FC236}">
              <a16:creationId xmlns:a16="http://schemas.microsoft.com/office/drawing/2014/main" id="{BF2C28C9-7626-4606-8F2C-47A41AAFE156}"/>
            </a:ext>
          </a:extLst>
        </cdr:cNvPr>
        <cdr:cNvSpPr txBox="1"/>
      </cdr:nvSpPr>
      <cdr:spPr>
        <a:xfrm xmlns:a="http://schemas.openxmlformats.org/drawingml/2006/main">
          <a:off x="555816" y="1320419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0.41671</cdr:y>
    </cdr:from>
    <cdr:to>
      <cdr:x>0.91778</cdr:x>
      <cdr:y>0.61711</cdr:y>
    </cdr:to>
    <cdr:sp macro="[1]!WatermarkMsg_Student" textlink="">
      <cdr:nvSpPr>
        <cdr:cNvPr id="10" name="gwm_19035  ">
          <a:extLst xmlns:a="http://schemas.openxmlformats.org/drawingml/2006/main">
            <a:ext uri="{FF2B5EF4-FFF2-40B4-BE49-F238E27FC236}">
              <a16:creationId xmlns:a16="http://schemas.microsoft.com/office/drawing/2014/main" id="{0A026261-DAC7-4807-B60C-0C72038580AF}"/>
            </a:ext>
          </a:extLst>
        </cdr:cNvPr>
        <cdr:cNvSpPr txBox="1"/>
      </cdr:nvSpPr>
      <cdr:spPr>
        <a:xfrm xmlns:a="http://schemas.openxmlformats.org/drawingml/2006/main">
          <a:off x="555816" y="1320419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0.41671</cdr:y>
    </cdr:from>
    <cdr:to>
      <cdr:x>0.91778</cdr:x>
      <cdr:y>0.61711</cdr:y>
    </cdr:to>
    <cdr:sp macro="[1]!WatermarkMsg_Student" textlink="">
      <cdr:nvSpPr>
        <cdr:cNvPr id="11" name="gwm_19035 ">
          <a:extLst xmlns:a="http://schemas.openxmlformats.org/drawingml/2006/main">
            <a:ext uri="{FF2B5EF4-FFF2-40B4-BE49-F238E27FC236}">
              <a16:creationId xmlns:a16="http://schemas.microsoft.com/office/drawing/2014/main" id="{725CDB5A-5F55-4499-98BC-8F3A164E3511}"/>
            </a:ext>
          </a:extLst>
        </cdr:cNvPr>
        <cdr:cNvSpPr txBox="1"/>
      </cdr:nvSpPr>
      <cdr:spPr>
        <a:xfrm xmlns:a="http://schemas.openxmlformats.org/drawingml/2006/main">
          <a:off x="555816" y="1320419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0.1151</cdr:x>
      <cdr:y>0.44117</cdr:y>
    </cdr:from>
    <cdr:to>
      <cdr:x>0.91778</cdr:x>
      <cdr:y>0.64157</cdr:y>
    </cdr:to>
    <cdr:sp macro="[1]!WatermarkMsg_Student" textlink="">
      <cdr:nvSpPr>
        <cdr:cNvPr id="2" name="gwm_21704          ">
          <a:extLst xmlns:a="http://schemas.openxmlformats.org/drawingml/2006/main">
            <a:ext uri="{FF2B5EF4-FFF2-40B4-BE49-F238E27FC236}">
              <a16:creationId xmlns:a16="http://schemas.microsoft.com/office/drawing/2014/main" id="{80144677-A08D-4C28-BF49-BB39DE83AC08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0.44117</cdr:y>
    </cdr:from>
    <cdr:to>
      <cdr:x>0.91778</cdr:x>
      <cdr:y>0.64157</cdr:y>
    </cdr:to>
    <cdr:sp macro="[1]!WatermarkMsg_Student" textlink="">
      <cdr:nvSpPr>
        <cdr:cNvPr id="3" name="gwm_21704         ">
          <a:extLst xmlns:a="http://schemas.openxmlformats.org/drawingml/2006/main">
            <a:ext uri="{FF2B5EF4-FFF2-40B4-BE49-F238E27FC236}">
              <a16:creationId xmlns:a16="http://schemas.microsoft.com/office/drawing/2014/main" id="{E29977EC-9F4A-4557-9D50-6679046F2749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0.44117</cdr:y>
    </cdr:from>
    <cdr:to>
      <cdr:x>0.91778</cdr:x>
      <cdr:y>0.64157</cdr:y>
    </cdr:to>
    <cdr:sp macro="[1]!WatermarkMsg_Student" textlink="">
      <cdr:nvSpPr>
        <cdr:cNvPr id="4" name="gwm_21704        ">
          <a:extLst xmlns:a="http://schemas.openxmlformats.org/drawingml/2006/main">
            <a:ext uri="{FF2B5EF4-FFF2-40B4-BE49-F238E27FC236}">
              <a16:creationId xmlns:a16="http://schemas.microsoft.com/office/drawing/2014/main" id="{3BE5E0D2-FC0C-4D34-A702-853D12C8EBF2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0.44117</cdr:y>
    </cdr:from>
    <cdr:to>
      <cdr:x>0.91778</cdr:x>
      <cdr:y>0.64157</cdr:y>
    </cdr:to>
    <cdr:sp macro="[1]!WatermarkMsg_Student" textlink="">
      <cdr:nvSpPr>
        <cdr:cNvPr id="5" name="gwm_21704       ">
          <a:extLst xmlns:a="http://schemas.openxmlformats.org/drawingml/2006/main">
            <a:ext uri="{FF2B5EF4-FFF2-40B4-BE49-F238E27FC236}">
              <a16:creationId xmlns:a16="http://schemas.microsoft.com/office/drawing/2014/main" id="{D696BF67-E78B-44F8-A0B5-A39B97D8EB12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0.44117</cdr:y>
    </cdr:from>
    <cdr:to>
      <cdr:x>0.91778</cdr:x>
      <cdr:y>0.64157</cdr:y>
    </cdr:to>
    <cdr:sp macro="[1]!WatermarkMsg_Student" textlink="">
      <cdr:nvSpPr>
        <cdr:cNvPr id="6" name="gwm_21704      ">
          <a:extLst xmlns:a="http://schemas.openxmlformats.org/drawingml/2006/main">
            <a:ext uri="{FF2B5EF4-FFF2-40B4-BE49-F238E27FC236}">
              <a16:creationId xmlns:a16="http://schemas.microsoft.com/office/drawing/2014/main" id="{7C4BED17-D83B-4229-BB7B-37B697292B38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0.44117</cdr:y>
    </cdr:from>
    <cdr:to>
      <cdr:x>0.91778</cdr:x>
      <cdr:y>0.64157</cdr:y>
    </cdr:to>
    <cdr:sp macro="[1]!WatermarkMsg_Student" textlink="">
      <cdr:nvSpPr>
        <cdr:cNvPr id="7" name="gwm_21704     ">
          <a:extLst xmlns:a="http://schemas.openxmlformats.org/drawingml/2006/main">
            <a:ext uri="{FF2B5EF4-FFF2-40B4-BE49-F238E27FC236}">
              <a16:creationId xmlns:a16="http://schemas.microsoft.com/office/drawing/2014/main" id="{8AC0B69F-4004-4F48-9D92-A2F5B153C2B7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0.44117</cdr:y>
    </cdr:from>
    <cdr:to>
      <cdr:x>0.91778</cdr:x>
      <cdr:y>0.64157</cdr:y>
    </cdr:to>
    <cdr:sp macro="[1]!WatermarkMsg_Student" textlink="">
      <cdr:nvSpPr>
        <cdr:cNvPr id="8" name="gwm_21704    ">
          <a:extLst xmlns:a="http://schemas.openxmlformats.org/drawingml/2006/main">
            <a:ext uri="{FF2B5EF4-FFF2-40B4-BE49-F238E27FC236}">
              <a16:creationId xmlns:a16="http://schemas.microsoft.com/office/drawing/2014/main" id="{6C8381C0-2690-40B9-8898-D66B2CBE1239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0.44117</cdr:y>
    </cdr:from>
    <cdr:to>
      <cdr:x>0.91778</cdr:x>
      <cdr:y>0.64157</cdr:y>
    </cdr:to>
    <cdr:sp macro="[1]!WatermarkMsg_Student" textlink="">
      <cdr:nvSpPr>
        <cdr:cNvPr id="9" name="gwm_21704   ">
          <a:extLst xmlns:a="http://schemas.openxmlformats.org/drawingml/2006/main">
            <a:ext uri="{FF2B5EF4-FFF2-40B4-BE49-F238E27FC236}">
              <a16:creationId xmlns:a16="http://schemas.microsoft.com/office/drawing/2014/main" id="{DCC4ED6D-E096-4A06-8F1F-EB6053201F56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0.44117</cdr:y>
    </cdr:from>
    <cdr:to>
      <cdr:x>0.91778</cdr:x>
      <cdr:y>0.64157</cdr:y>
    </cdr:to>
    <cdr:sp macro="[1]!WatermarkMsg_Student" textlink="">
      <cdr:nvSpPr>
        <cdr:cNvPr id="10" name="gwm_21704  ">
          <a:extLst xmlns:a="http://schemas.openxmlformats.org/drawingml/2006/main">
            <a:ext uri="{FF2B5EF4-FFF2-40B4-BE49-F238E27FC236}">
              <a16:creationId xmlns:a16="http://schemas.microsoft.com/office/drawing/2014/main" id="{6665747A-E427-42F0-8E92-4837E98922EE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  <cdr:relSizeAnchor xmlns:cdr="http://schemas.openxmlformats.org/drawingml/2006/chartDrawing">
    <cdr:from>
      <cdr:x>0.1151</cdr:x>
      <cdr:y>0.44117</cdr:y>
    </cdr:from>
    <cdr:to>
      <cdr:x>0.91778</cdr:x>
      <cdr:y>0.64157</cdr:y>
    </cdr:to>
    <cdr:sp macro="[1]!WatermarkMsg_Student" textlink="">
      <cdr:nvSpPr>
        <cdr:cNvPr id="11" name="gwm_21704 ">
          <a:extLst xmlns:a="http://schemas.openxmlformats.org/drawingml/2006/main">
            <a:ext uri="{FF2B5EF4-FFF2-40B4-BE49-F238E27FC236}">
              <a16:creationId xmlns:a16="http://schemas.microsoft.com/office/drawing/2014/main" id="{426B7D83-0FA3-4284-AF2C-8C2F4048A37B}"/>
            </a:ext>
          </a:extLst>
        </cdr:cNvPr>
        <cdr:cNvSpPr txBox="1"/>
      </cdr:nvSpPr>
      <cdr:spPr>
        <a:xfrm xmlns:a="http://schemas.openxmlformats.org/drawingml/2006/main">
          <a:off x="555816" y="1397920"/>
          <a:ext cx="3876297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StatTools Student Version</a:t>
          </a:r>
        </a:p>
        <a:p xmlns:a="http://schemas.openxmlformats.org/drawingml/2006/main">
          <a:pPr algn="ctr"/>
          <a:r>
            <a:rPr lang="en-US" sz="1400" b="0" i="0">
              <a:solidFill>
                <a:srgbClr val="808080"/>
              </a:solidFill>
              <a:latin typeface="Arial" panose="020B0604020202020204" pitchFamily="34" charset="0"/>
            </a:rPr>
            <a:t>F</a:t>
          </a:r>
          <a:r>
            <a:rPr lang="en-US" sz="1000" b="0" i="0">
              <a:solidFill>
                <a:srgbClr val="808080"/>
              </a:solidFill>
              <a:latin typeface="Arial" panose="020B0604020202020204" pitchFamily="34" charset="0"/>
            </a:rPr>
            <a:t>or Academic Use Only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rogram%20Files%20(x86)/Palisade/StatTools8/StatTool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Tools"/>
    </sheetNames>
    <definedNames>
      <definedName name="WatermarkMsg_Studen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502"/>
  <sheetViews>
    <sheetView tabSelected="1" zoomScale="85" zoomScaleNormal="85" workbookViewId="0">
      <pane ySplit="1" topLeftCell="A96" activePane="bottomLeft" state="frozen"/>
      <selection pane="bottomLeft" activeCell="C9" sqref="C9"/>
    </sheetView>
  </sheetViews>
  <sheetFormatPr baseColWidth="10" defaultColWidth="8.83203125" defaultRowHeight="15" x14ac:dyDescent="0.2"/>
  <cols>
    <col min="1" max="1" width="23.33203125" customWidth="1"/>
    <col min="2" max="2" width="10.5" bestFit="1" customWidth="1"/>
    <col min="3" max="3" width="4.5" bestFit="1" customWidth="1"/>
    <col min="4" max="4" width="11.5" bestFit="1" customWidth="1"/>
    <col min="5" max="5" width="8.83203125" bestFit="1" customWidth="1"/>
    <col min="6" max="6" width="7.5" bestFit="1" customWidth="1"/>
    <col min="7" max="7" width="17.5" bestFit="1" customWidth="1"/>
    <col min="8" max="8" width="26.1640625" bestFit="1" customWidth="1"/>
    <col min="9" max="9" width="17.83203125" bestFit="1" customWidth="1"/>
    <col min="10" max="10" width="5.1640625" bestFit="1" customWidth="1"/>
    <col min="11" max="11" width="9.83203125" bestFit="1" customWidth="1"/>
    <col min="12" max="12" width="11.6640625" bestFit="1" customWidth="1"/>
    <col min="13" max="13" width="11.1640625" bestFit="1" customWidth="1"/>
    <col min="14" max="15" width="9.5" bestFit="1" customWidth="1"/>
    <col min="16" max="16" width="13.5" bestFit="1" customWidth="1"/>
    <col min="17" max="17" width="11.5" bestFit="1" customWidth="1"/>
    <col min="18" max="18" width="10.6640625" bestFit="1" customWidth="1"/>
    <col min="19" max="19" width="13.1640625" bestFit="1" customWidth="1"/>
    <col min="20" max="20" width="20.6640625" hidden="1" customWidth="1"/>
    <col min="21" max="21" width="32.5" hidden="1" customWidth="1"/>
    <col min="22" max="22" width="7.1640625" hidden="1" customWidth="1"/>
    <col min="23" max="23" width="14.33203125" bestFit="1" customWidth="1"/>
    <col min="25" max="25" width="16.83203125" bestFit="1" customWidth="1"/>
    <col min="26" max="34" width="25.1640625" bestFit="1" customWidth="1"/>
    <col min="36" max="87" width="12.5" customWidth="1"/>
  </cols>
  <sheetData>
    <row r="1" spans="1:34" s="1" customFormat="1" ht="15" customHeight="1" thickTop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5" t="s">
        <v>19</v>
      </c>
      <c r="U1" s="5" t="s">
        <v>20</v>
      </c>
      <c r="V1" s="5" t="s">
        <v>21</v>
      </c>
      <c r="Y1" s="19"/>
      <c r="Z1" s="16" t="s">
        <v>1</v>
      </c>
      <c r="AA1" s="16" t="s">
        <v>2</v>
      </c>
      <c r="AB1" s="16" t="s">
        <v>4</v>
      </c>
      <c r="AC1" s="16" t="s">
        <v>5</v>
      </c>
      <c r="AD1" s="16" t="s">
        <v>6</v>
      </c>
      <c r="AE1" s="16" t="s">
        <v>15</v>
      </c>
      <c r="AF1" s="16" t="s">
        <v>16</v>
      </c>
      <c r="AG1" s="16" t="s">
        <v>17</v>
      </c>
      <c r="AH1" s="16" t="s">
        <v>18</v>
      </c>
    </row>
    <row r="2" spans="1:34" ht="15" customHeight="1" thickBot="1" x14ac:dyDescent="0.25">
      <c r="A2" s="7" t="s">
        <v>22</v>
      </c>
      <c r="B2" s="8">
        <v>411690</v>
      </c>
      <c r="C2" s="8">
        <v>1</v>
      </c>
      <c r="D2" s="8">
        <v>0</v>
      </c>
      <c r="E2" s="8">
        <v>523964</v>
      </c>
      <c r="F2" s="8">
        <v>14881</v>
      </c>
      <c r="G2" s="8">
        <v>2200000</v>
      </c>
      <c r="H2" s="8" t="s">
        <v>23</v>
      </c>
      <c r="I2" s="8" t="s">
        <v>24</v>
      </c>
      <c r="J2" s="8" t="s">
        <v>25</v>
      </c>
      <c r="K2" s="8" t="s">
        <v>26</v>
      </c>
      <c r="L2" s="8" t="s">
        <v>26</v>
      </c>
      <c r="M2" s="8" t="s">
        <v>26</v>
      </c>
      <c r="N2" s="8" t="s">
        <v>27</v>
      </c>
      <c r="O2" s="8">
        <v>1</v>
      </c>
      <c r="P2" s="8">
        <f t="shared" ref="P2:P65" si="0">IF(K2="yes", 1, 0)</f>
        <v>0</v>
      </c>
      <c r="Q2" s="8">
        <f t="shared" ref="Q2:Q65" si="1">IF(L2="yes", 1, 0)</f>
        <v>0</v>
      </c>
      <c r="R2" s="8">
        <f t="shared" ref="R2:R65" si="2">IF(M2="yes", 1, 0)</f>
        <v>0</v>
      </c>
      <c r="S2" s="9">
        <f t="shared" ref="S2:S65" si="3">IF(N2="yes", 1, 0)</f>
        <v>1</v>
      </c>
      <c r="T2" s="8" t="s">
        <v>28</v>
      </c>
      <c r="U2" s="8" t="s">
        <v>29</v>
      </c>
      <c r="V2" s="8" t="s">
        <v>30</v>
      </c>
      <c r="Y2" s="20" t="s">
        <v>31</v>
      </c>
      <c r="Z2" s="17" t="s">
        <v>32</v>
      </c>
      <c r="AA2" s="17" t="s">
        <v>32</v>
      </c>
      <c r="AB2" s="17" t="s">
        <v>32</v>
      </c>
      <c r="AC2" s="17" t="s">
        <v>32</v>
      </c>
      <c r="AD2" s="17" t="s">
        <v>32</v>
      </c>
      <c r="AE2" s="17" t="s">
        <v>32</v>
      </c>
      <c r="AF2" s="17" t="s">
        <v>32</v>
      </c>
      <c r="AG2" s="17" t="s">
        <v>32</v>
      </c>
      <c r="AH2" s="17" t="s">
        <v>32</v>
      </c>
    </row>
    <row r="3" spans="1:34" ht="15" customHeight="1" thickTop="1" x14ac:dyDescent="0.2">
      <c r="A3" s="10" t="s">
        <v>33</v>
      </c>
      <c r="B3" s="11">
        <v>1637405</v>
      </c>
      <c r="C3" s="11">
        <v>2</v>
      </c>
      <c r="D3" s="11">
        <v>3</v>
      </c>
      <c r="E3" s="11">
        <v>280522</v>
      </c>
      <c r="F3" s="11">
        <v>11588</v>
      </c>
      <c r="G3" s="11">
        <v>798000</v>
      </c>
      <c r="H3" s="11" t="s">
        <v>23</v>
      </c>
      <c r="I3" s="11" t="s">
        <v>34</v>
      </c>
      <c r="J3" s="11" t="s">
        <v>35</v>
      </c>
      <c r="K3" s="11" t="s">
        <v>26</v>
      </c>
      <c r="L3" s="11" t="s">
        <v>27</v>
      </c>
      <c r="M3" s="11" t="s">
        <v>26</v>
      </c>
      <c r="N3" s="11" t="s">
        <v>27</v>
      </c>
      <c r="O3" s="11">
        <v>5</v>
      </c>
      <c r="P3" s="11">
        <f t="shared" si="0"/>
        <v>0</v>
      </c>
      <c r="Q3" s="11">
        <f t="shared" si="1"/>
        <v>1</v>
      </c>
      <c r="R3" s="11">
        <f t="shared" si="2"/>
        <v>0</v>
      </c>
      <c r="S3" s="12">
        <f t="shared" si="3"/>
        <v>1</v>
      </c>
      <c r="T3" s="11" t="s">
        <v>36</v>
      </c>
      <c r="U3" s="11" t="s">
        <v>37</v>
      </c>
      <c r="V3" s="11" t="s">
        <v>38</v>
      </c>
      <c r="Y3" s="18" t="s">
        <v>1</v>
      </c>
      <c r="Z3" s="21">
        <v>1</v>
      </c>
      <c r="AA3" s="21">
        <f>$Z$4</f>
        <v>-0.34019768164328995</v>
      </c>
      <c r="AB3" s="21">
        <f>$Z$5</f>
        <v>0.51766763464988463</v>
      </c>
      <c r="AC3" s="21">
        <f>$Z$6</f>
        <v>0.69396554073006622</v>
      </c>
      <c r="AD3" s="21">
        <f>$Z$7</f>
        <v>0.30968197902414213</v>
      </c>
      <c r="AE3" s="21">
        <f>$Z$8</f>
        <v>-5.7144226265984081E-2</v>
      </c>
      <c r="AF3" s="21">
        <f>$Z$9</f>
        <v>0.23475755447951827</v>
      </c>
      <c r="AG3" s="21">
        <f>$Z$10</f>
        <v>-4.0536063068579847E-2</v>
      </c>
      <c r="AH3" s="21">
        <f>$Z$11</f>
        <v>8.3805949169891758E-2</v>
      </c>
    </row>
    <row r="4" spans="1:34" ht="15" customHeight="1" x14ac:dyDescent="0.2">
      <c r="A4" s="10" t="s">
        <v>39</v>
      </c>
      <c r="B4" s="11">
        <v>177923</v>
      </c>
      <c r="C4" s="11">
        <v>3</v>
      </c>
      <c r="D4" s="11">
        <v>-1</v>
      </c>
      <c r="E4" s="11">
        <v>264938</v>
      </c>
      <c r="F4" s="11">
        <v>14340</v>
      </c>
      <c r="G4" s="11">
        <v>74900</v>
      </c>
      <c r="H4" s="11" t="s">
        <v>40</v>
      </c>
      <c r="I4" s="11" t="s">
        <v>41</v>
      </c>
      <c r="J4" s="11" t="s">
        <v>42</v>
      </c>
      <c r="K4" s="11" t="s">
        <v>26</v>
      </c>
      <c r="L4" s="11" t="s">
        <v>26</v>
      </c>
      <c r="M4" s="11" t="s">
        <v>26</v>
      </c>
      <c r="N4" s="11" t="s">
        <v>27</v>
      </c>
      <c r="O4" s="11">
        <v>2</v>
      </c>
      <c r="P4" s="11">
        <f t="shared" si="0"/>
        <v>0</v>
      </c>
      <c r="Q4" s="11">
        <f t="shared" si="1"/>
        <v>0</v>
      </c>
      <c r="R4" s="11">
        <f t="shared" si="2"/>
        <v>0</v>
      </c>
      <c r="S4" s="12">
        <f t="shared" si="3"/>
        <v>1</v>
      </c>
      <c r="T4" s="11" t="s">
        <v>43</v>
      </c>
      <c r="U4" s="11" t="s">
        <v>44</v>
      </c>
      <c r="V4" s="11" t="s">
        <v>45</v>
      </c>
      <c r="Y4" s="18" t="s">
        <v>2</v>
      </c>
      <c r="Z4" s="21">
        <f>_xll.StatCorrelationCoeff( ST_rank,ST_MarketCap)</f>
        <v>-0.34019768164328995</v>
      </c>
      <c r="AA4" s="21">
        <v>1</v>
      </c>
      <c r="AB4" s="21">
        <f>$AA$5</f>
        <v>-0.60722091093446051</v>
      </c>
      <c r="AC4" s="21">
        <f>$AA$6</f>
        <v>-0.4108143529230896</v>
      </c>
      <c r="AD4" s="21">
        <f>$AA$7</f>
        <v>-0.36974518775050202</v>
      </c>
      <c r="AE4" s="21">
        <f>$AA$8</f>
        <v>0.21079109016365025</v>
      </c>
      <c r="AF4" s="21">
        <f>$AA$9</f>
        <v>-4.8366231732158704E-2</v>
      </c>
      <c r="AG4" s="21">
        <f>$AA$10</f>
        <v>3.7656730106907101E-2</v>
      </c>
      <c r="AH4" s="21">
        <f>$AA$11</f>
        <v>-0.13067137109468521</v>
      </c>
    </row>
    <row r="5" spans="1:34" ht="15" customHeight="1" x14ac:dyDescent="0.2">
      <c r="A5" s="10" t="s">
        <v>46</v>
      </c>
      <c r="B5" s="11">
        <v>2221176</v>
      </c>
      <c r="C5" s="11">
        <v>4</v>
      </c>
      <c r="D5" s="11">
        <v>-1</v>
      </c>
      <c r="E5" s="11">
        <v>260174</v>
      </c>
      <c r="F5" s="11">
        <v>55256</v>
      </c>
      <c r="G5" s="11">
        <v>137000</v>
      </c>
      <c r="H5" s="11" t="s">
        <v>47</v>
      </c>
      <c r="I5" s="11" t="s">
        <v>48</v>
      </c>
      <c r="J5" s="11" t="s">
        <v>49</v>
      </c>
      <c r="K5" s="11" t="s">
        <v>26</v>
      </c>
      <c r="L5" s="11" t="s">
        <v>26</v>
      </c>
      <c r="M5" s="11" t="s">
        <v>26</v>
      </c>
      <c r="N5" s="11" t="s">
        <v>27</v>
      </c>
      <c r="O5" s="11">
        <v>3</v>
      </c>
      <c r="P5" s="11">
        <f t="shared" si="0"/>
        <v>0</v>
      </c>
      <c r="Q5" s="11">
        <f t="shared" si="1"/>
        <v>0</v>
      </c>
      <c r="R5" s="11">
        <f t="shared" si="2"/>
        <v>0</v>
      </c>
      <c r="S5" s="12">
        <f t="shared" si="3"/>
        <v>1</v>
      </c>
      <c r="T5" s="11" t="s">
        <v>50</v>
      </c>
      <c r="U5" s="11" t="s">
        <v>51</v>
      </c>
      <c r="V5" s="11" t="s">
        <v>52</v>
      </c>
      <c r="Y5" s="18" t="s">
        <v>4</v>
      </c>
      <c r="Z5" s="21">
        <f>_xll.StatCorrelationCoeff( ST_revenue,ST_MarketCap)</f>
        <v>0.51766763464988463</v>
      </c>
      <c r="AA5" s="21">
        <f>_xll.StatCorrelationCoeff( ST_revenue,ST_rank)</f>
        <v>-0.60722091093446051</v>
      </c>
      <c r="AB5" s="21">
        <v>1</v>
      </c>
      <c r="AC5" s="21">
        <f>$AB$6</f>
        <v>0.58761639671977051</v>
      </c>
      <c r="AD5" s="21">
        <f>$AB$7</f>
        <v>0.70649181552402573</v>
      </c>
      <c r="AE5" s="21">
        <f>$AB$8</f>
        <v>-8.8151208911056572E-2</v>
      </c>
      <c r="AF5" s="21">
        <f>$AB$9</f>
        <v>6.3540001496321635E-2</v>
      </c>
      <c r="AG5" s="21">
        <f>$AB$10</f>
        <v>1.1831359043363843E-2</v>
      </c>
      <c r="AH5" s="21">
        <f>$AB$11</f>
        <v>0.1082182131793871</v>
      </c>
    </row>
    <row r="6" spans="1:34" ht="15" customHeight="1" x14ac:dyDescent="0.2">
      <c r="A6" s="10" t="s">
        <v>53</v>
      </c>
      <c r="B6" s="11">
        <v>98496</v>
      </c>
      <c r="C6" s="11">
        <v>5</v>
      </c>
      <c r="D6" s="11">
        <v>3</v>
      </c>
      <c r="E6" s="11">
        <v>256776</v>
      </c>
      <c r="F6" s="11">
        <v>6634</v>
      </c>
      <c r="G6" s="11">
        <v>290000</v>
      </c>
      <c r="H6" s="11" t="s">
        <v>54</v>
      </c>
      <c r="I6" s="11" t="s">
        <v>55</v>
      </c>
      <c r="J6" s="11" t="s">
        <v>56</v>
      </c>
      <c r="K6" s="11" t="s">
        <v>26</v>
      </c>
      <c r="L6" s="11" t="s">
        <v>26</v>
      </c>
      <c r="M6" s="11" t="s">
        <v>27</v>
      </c>
      <c r="N6" s="11" t="s">
        <v>27</v>
      </c>
      <c r="O6" s="11">
        <v>8</v>
      </c>
      <c r="P6" s="11">
        <f t="shared" si="0"/>
        <v>0</v>
      </c>
      <c r="Q6" s="11">
        <f t="shared" si="1"/>
        <v>0</v>
      </c>
      <c r="R6" s="11">
        <f t="shared" si="2"/>
        <v>1</v>
      </c>
      <c r="S6" s="12">
        <f t="shared" si="3"/>
        <v>1</v>
      </c>
      <c r="T6" s="11" t="s">
        <v>57</v>
      </c>
      <c r="U6" s="11" t="s">
        <v>58</v>
      </c>
      <c r="V6" s="11" t="s">
        <v>59</v>
      </c>
      <c r="Y6" s="18" t="s">
        <v>5</v>
      </c>
      <c r="Z6" s="21">
        <f>_xll.StatCorrelationCoeff( ST_profit,ST_MarketCap)</f>
        <v>0.69396554073006622</v>
      </c>
      <c r="AA6" s="21">
        <f>_xll.StatCorrelationCoeff( ST_profit,ST_rank)</f>
        <v>-0.4108143529230896</v>
      </c>
      <c r="AB6" s="21">
        <f>_xll.StatCorrelationCoeff( ST_profit,ST_revenue)</f>
        <v>0.58761639671977051</v>
      </c>
      <c r="AC6" s="21">
        <v>1</v>
      </c>
      <c r="AD6" s="21">
        <f>$AC$7</f>
        <v>0.31589007200242986</v>
      </c>
      <c r="AE6" s="21">
        <f>$AC$8</f>
        <v>-8.434210909577089E-2</v>
      </c>
      <c r="AF6" s="21">
        <f>$AC$9</f>
        <v>3.1384333185773536E-2</v>
      </c>
      <c r="AG6" s="21">
        <f>$AC$10</f>
        <v>-2.722789386681311E-2</v>
      </c>
      <c r="AH6" s="21">
        <f>$AC$11</f>
        <v>0.22066283638293493</v>
      </c>
    </row>
    <row r="7" spans="1:34" ht="15" customHeight="1" x14ac:dyDescent="0.2">
      <c r="A7" s="10" t="s">
        <v>60</v>
      </c>
      <c r="B7" s="11">
        <v>550878</v>
      </c>
      <c r="C7" s="11">
        <v>6</v>
      </c>
      <c r="D7" s="11">
        <v>-2</v>
      </c>
      <c r="E7" s="11">
        <v>254616</v>
      </c>
      <c r="F7" s="11">
        <v>81417</v>
      </c>
      <c r="G7" s="11">
        <v>391500</v>
      </c>
      <c r="H7" s="11" t="s">
        <v>61</v>
      </c>
      <c r="I7" s="11" t="s">
        <v>62</v>
      </c>
      <c r="J7" s="11" t="s">
        <v>63</v>
      </c>
      <c r="K7" s="11" t="s">
        <v>26</v>
      </c>
      <c r="L7" s="11" t="s">
        <v>26</v>
      </c>
      <c r="M7" s="11" t="s">
        <v>26</v>
      </c>
      <c r="N7" s="11" t="s">
        <v>27</v>
      </c>
      <c r="O7" s="11">
        <v>4</v>
      </c>
      <c r="P7" s="11">
        <f t="shared" si="0"/>
        <v>0</v>
      </c>
      <c r="Q7" s="11">
        <f t="shared" si="1"/>
        <v>0</v>
      </c>
      <c r="R7" s="11">
        <f t="shared" si="2"/>
        <v>0</v>
      </c>
      <c r="S7" s="12">
        <f t="shared" si="3"/>
        <v>1</v>
      </c>
      <c r="T7" s="11" t="s">
        <v>64</v>
      </c>
      <c r="U7" s="11" t="s">
        <v>65</v>
      </c>
      <c r="V7" s="11" t="s">
        <v>66</v>
      </c>
      <c r="Y7" s="18" t="s">
        <v>6</v>
      </c>
      <c r="Z7" s="21">
        <f>_xll.StatCorrelationCoeff( ST_numofemployees,ST_MarketCap)</f>
        <v>0.30968197902414213</v>
      </c>
      <c r="AA7" s="21">
        <f>_xll.StatCorrelationCoeff( ST_numofemployees,ST_rank)</f>
        <v>-0.36974518775050202</v>
      </c>
      <c r="AB7" s="21">
        <f>_xll.StatCorrelationCoeff( ST_numofemployees,ST_revenue)</f>
        <v>0.70649181552402573</v>
      </c>
      <c r="AC7" s="21">
        <f>_xll.StatCorrelationCoeff( ST_numofemployees,ST_profit)</f>
        <v>0.31589007200242986</v>
      </c>
      <c r="AD7" s="21">
        <v>1</v>
      </c>
      <c r="AE7" s="21">
        <f>$AD$8</f>
        <v>-7.2806070121843133E-2</v>
      </c>
      <c r="AF7" s="21">
        <f>$AD$9</f>
        <v>7.3559305740145603E-2</v>
      </c>
      <c r="AG7" s="21">
        <f>$AD$10</f>
        <v>2.8087378611946382E-2</v>
      </c>
      <c r="AH7" s="21">
        <f>$AD$11</f>
        <v>6.8802428559151321E-2</v>
      </c>
    </row>
    <row r="8" spans="1:34" ht="15" customHeight="1" x14ac:dyDescent="0.2">
      <c r="A8" s="10" t="s">
        <v>67</v>
      </c>
      <c r="B8" s="11">
        <v>332885</v>
      </c>
      <c r="C8" s="11">
        <v>7</v>
      </c>
      <c r="D8" s="11">
        <v>-1</v>
      </c>
      <c r="E8" s="11">
        <v>242155</v>
      </c>
      <c r="F8" s="11">
        <v>13839</v>
      </c>
      <c r="G8" s="11">
        <v>325000</v>
      </c>
      <c r="H8" s="11" t="s">
        <v>54</v>
      </c>
      <c r="I8" s="11" t="s">
        <v>68</v>
      </c>
      <c r="J8" s="11" t="s">
        <v>69</v>
      </c>
      <c r="K8" s="11" t="s">
        <v>26</v>
      </c>
      <c r="L8" s="11" t="s">
        <v>26</v>
      </c>
      <c r="M8" s="11" t="s">
        <v>26</v>
      </c>
      <c r="N8" s="11" t="s">
        <v>27</v>
      </c>
      <c r="O8" s="11">
        <v>6</v>
      </c>
      <c r="P8" s="11">
        <f t="shared" si="0"/>
        <v>0</v>
      </c>
      <c r="Q8" s="11">
        <f t="shared" si="1"/>
        <v>0</v>
      </c>
      <c r="R8" s="11">
        <f t="shared" si="2"/>
        <v>0</v>
      </c>
      <c r="S8" s="12">
        <f t="shared" si="3"/>
        <v>1</v>
      </c>
      <c r="T8" s="11" t="s">
        <v>70</v>
      </c>
      <c r="U8" s="11" t="s">
        <v>71</v>
      </c>
      <c r="V8" s="11" t="s">
        <v>72</v>
      </c>
      <c r="Y8" s="18" t="s">
        <v>15</v>
      </c>
      <c r="Z8" s="21">
        <f>_xll.StatCorrelationCoeff( ST_DisNewcomer,ST_MarketCap)</f>
        <v>-5.7144226265984081E-2</v>
      </c>
      <c r="AA8" s="21">
        <f>_xll.StatCorrelationCoeff( ST_DisNewcomer,ST_rank)</f>
        <v>0.21079109016365025</v>
      </c>
      <c r="AB8" s="21">
        <f>_xll.StatCorrelationCoeff( ST_DisNewcomer,ST_revenue)</f>
        <v>-8.8151208911056572E-2</v>
      </c>
      <c r="AC8" s="21">
        <f>_xll.StatCorrelationCoeff( ST_DisNewcomer,ST_profit)</f>
        <v>-8.434210909577089E-2</v>
      </c>
      <c r="AD8" s="21">
        <f>_xll.StatCorrelationCoeff( ST_DisNewcomer,ST_numofemployees)</f>
        <v>-7.2806070121843133E-2</v>
      </c>
      <c r="AE8" s="21">
        <v>1</v>
      </c>
      <c r="AF8" s="21">
        <f>$AE$9</f>
        <v>-3.8617085056367052E-2</v>
      </c>
      <c r="AG8" s="21">
        <f>$AE$10</f>
        <v>5.6306426803320389E-3</v>
      </c>
      <c r="AH8" s="21">
        <f>$AE$11</f>
        <v>-6.581016076266194E-2</v>
      </c>
    </row>
    <row r="9" spans="1:34" ht="15" customHeight="1" x14ac:dyDescent="0.2">
      <c r="A9" s="10" t="s">
        <v>73</v>
      </c>
      <c r="B9" s="11">
        <v>29570</v>
      </c>
      <c r="C9" s="11">
        <v>8</v>
      </c>
      <c r="D9" s="11">
        <v>-1</v>
      </c>
      <c r="E9" s="11">
        <v>214319</v>
      </c>
      <c r="F9" s="11">
        <v>34</v>
      </c>
      <c r="G9" s="11">
        <v>70000</v>
      </c>
      <c r="H9" s="11" t="s">
        <v>54</v>
      </c>
      <c r="I9" s="11" t="s">
        <v>41</v>
      </c>
      <c r="J9" s="11" t="s">
        <v>42</v>
      </c>
      <c r="K9" s="11" t="s">
        <v>26</v>
      </c>
      <c r="L9" s="11" t="s">
        <v>26</v>
      </c>
      <c r="M9" s="11" t="s">
        <v>26</v>
      </c>
      <c r="N9" s="11" t="s">
        <v>27</v>
      </c>
      <c r="O9" s="11">
        <v>7</v>
      </c>
      <c r="P9" s="11">
        <f t="shared" si="0"/>
        <v>0</v>
      </c>
      <c r="Q9" s="11">
        <f t="shared" si="1"/>
        <v>0</v>
      </c>
      <c r="R9" s="11">
        <f t="shared" si="2"/>
        <v>0</v>
      </c>
      <c r="S9" s="12">
        <f t="shared" si="3"/>
        <v>1</v>
      </c>
      <c r="T9" s="11" t="s">
        <v>74</v>
      </c>
      <c r="U9" s="11" t="s">
        <v>75</v>
      </c>
      <c r="V9" s="11" t="s">
        <v>76</v>
      </c>
      <c r="Y9" s="18" t="s">
        <v>16</v>
      </c>
      <c r="Z9" s="21">
        <f>_xll.StatCorrelationCoeff( ST_DisFounder,ST_MarketCap)</f>
        <v>0.23475755447951827</v>
      </c>
      <c r="AA9" s="21">
        <f>_xll.StatCorrelationCoeff( ST_DisFounder,ST_rank)</f>
        <v>-4.8366231732158704E-2</v>
      </c>
      <c r="AB9" s="21">
        <f>_xll.StatCorrelationCoeff( ST_DisFounder,ST_revenue)</f>
        <v>6.3540001496321635E-2</v>
      </c>
      <c r="AC9" s="21">
        <f>_xll.StatCorrelationCoeff( ST_DisFounder,ST_profit)</f>
        <v>3.1384333185773536E-2</v>
      </c>
      <c r="AD9" s="21">
        <f>_xll.StatCorrelationCoeff( ST_DisFounder,ST_numofemployees)</f>
        <v>7.3559305740145603E-2</v>
      </c>
      <c r="AE9" s="21">
        <f>_xll.StatCorrelationCoeff( ST_DisFounder,ST_DisNewcomer)</f>
        <v>-3.8617085056367052E-2</v>
      </c>
      <c r="AF9" s="21">
        <v>1</v>
      </c>
      <c r="AG9" s="21">
        <f>$AF$10</f>
        <v>-5.1859203243051565E-2</v>
      </c>
      <c r="AH9" s="21">
        <f>$AF$11</f>
        <v>-7.2157509918471495E-3</v>
      </c>
    </row>
    <row r="10" spans="1:34" ht="15" customHeight="1" x14ac:dyDescent="0.2">
      <c r="A10" s="10" t="s">
        <v>77</v>
      </c>
      <c r="B10" s="11">
        <v>206369</v>
      </c>
      <c r="C10" s="11">
        <v>9</v>
      </c>
      <c r="D10" s="11">
        <v>0</v>
      </c>
      <c r="E10" s="11">
        <v>181193</v>
      </c>
      <c r="F10" s="11">
        <v>13903</v>
      </c>
      <c r="G10" s="11">
        <v>247800</v>
      </c>
      <c r="H10" s="11" t="s">
        <v>78</v>
      </c>
      <c r="I10" s="11" t="s">
        <v>79</v>
      </c>
      <c r="J10" s="11" t="s">
        <v>42</v>
      </c>
      <c r="K10" s="11" t="s">
        <v>26</v>
      </c>
      <c r="L10" s="11" t="s">
        <v>26</v>
      </c>
      <c r="M10" s="11" t="s">
        <v>26</v>
      </c>
      <c r="N10" s="11" t="s">
        <v>27</v>
      </c>
      <c r="O10" s="11">
        <v>9</v>
      </c>
      <c r="P10" s="11">
        <f t="shared" si="0"/>
        <v>0</v>
      </c>
      <c r="Q10" s="11">
        <f t="shared" si="1"/>
        <v>0</v>
      </c>
      <c r="R10" s="11">
        <f t="shared" si="2"/>
        <v>0</v>
      </c>
      <c r="S10" s="12">
        <f t="shared" si="3"/>
        <v>1</v>
      </c>
      <c r="T10" s="11" t="s">
        <v>80</v>
      </c>
      <c r="U10" s="11" t="s">
        <v>81</v>
      </c>
      <c r="V10" s="11" t="s">
        <v>82</v>
      </c>
      <c r="Y10" s="18" t="s">
        <v>17</v>
      </c>
      <c r="Z10" s="21">
        <f>_xll.StatCorrelationCoeff( ST_DisFemale,ST_MarketCap)</f>
        <v>-4.0536063068579847E-2</v>
      </c>
      <c r="AA10" s="21">
        <f>_xll.StatCorrelationCoeff( ST_DisFemale,ST_rank)</f>
        <v>3.7656730106907101E-2</v>
      </c>
      <c r="AB10" s="21">
        <f>_xll.StatCorrelationCoeff( ST_DisFemale,ST_revenue)</f>
        <v>1.1831359043363843E-2</v>
      </c>
      <c r="AC10" s="21">
        <f>_xll.StatCorrelationCoeff( ST_DisFemale,ST_profit)</f>
        <v>-2.722789386681311E-2</v>
      </c>
      <c r="AD10" s="21">
        <f>_xll.StatCorrelationCoeff( ST_DisFemale,ST_numofemployees)</f>
        <v>2.8087378611946382E-2</v>
      </c>
      <c r="AE10" s="21">
        <f>_xll.StatCorrelationCoeff( ST_DisFemale,ST_DisNewcomer)</f>
        <v>5.6306426803320389E-3</v>
      </c>
      <c r="AF10" s="21">
        <f>_xll.StatCorrelationCoeff( ST_DisFemale,ST_DisFounder)</f>
        <v>-5.1859203243051565E-2</v>
      </c>
      <c r="AG10" s="21">
        <v>1</v>
      </c>
      <c r="AH10" s="21">
        <f>$AG$11</f>
        <v>-4.5372125540042163E-3</v>
      </c>
    </row>
    <row r="11" spans="1:34" ht="15" customHeight="1" x14ac:dyDescent="0.2">
      <c r="A11" s="10" t="s">
        <v>83</v>
      </c>
      <c r="B11" s="11">
        <v>21246</v>
      </c>
      <c r="C11" s="11">
        <v>10</v>
      </c>
      <c r="D11" s="11">
        <v>0</v>
      </c>
      <c r="E11" s="11">
        <v>179589.1</v>
      </c>
      <c r="F11" s="11">
        <v>855.4</v>
      </c>
      <c r="G11" s="11">
        <v>21500</v>
      </c>
      <c r="H11" s="11" t="s">
        <v>54</v>
      </c>
      <c r="I11" s="11" t="s">
        <v>84</v>
      </c>
      <c r="J11" s="11" t="s">
        <v>85</v>
      </c>
      <c r="K11" s="11" t="s">
        <v>26</v>
      </c>
      <c r="L11" s="11" t="s">
        <v>26</v>
      </c>
      <c r="M11" s="11" t="s">
        <v>26</v>
      </c>
      <c r="N11" s="11" t="s">
        <v>27</v>
      </c>
      <c r="O11" s="11">
        <v>10</v>
      </c>
      <c r="P11" s="11">
        <f t="shared" si="0"/>
        <v>0</v>
      </c>
      <c r="Q11" s="11">
        <f t="shared" si="1"/>
        <v>0</v>
      </c>
      <c r="R11" s="11">
        <f t="shared" si="2"/>
        <v>0</v>
      </c>
      <c r="S11" s="12">
        <f t="shared" si="3"/>
        <v>1</v>
      </c>
      <c r="T11" s="11" t="s">
        <v>86</v>
      </c>
      <c r="U11" s="11" t="s">
        <v>87</v>
      </c>
      <c r="V11" s="11" t="s">
        <v>88</v>
      </c>
      <c r="Y11" s="18" t="s">
        <v>18</v>
      </c>
      <c r="Z11" s="21">
        <f>_xll.StatCorrelationCoeff( ST_Disprofitable,ST_MarketCap)</f>
        <v>8.3805949169891758E-2</v>
      </c>
      <c r="AA11" s="21">
        <f>_xll.StatCorrelationCoeff( ST_Disprofitable,ST_rank)</f>
        <v>-0.13067137109468521</v>
      </c>
      <c r="AB11" s="21">
        <f>_xll.StatCorrelationCoeff( ST_Disprofitable,ST_revenue)</f>
        <v>0.1082182131793871</v>
      </c>
      <c r="AC11" s="21">
        <f>_xll.StatCorrelationCoeff( ST_Disprofitable,ST_profit)</f>
        <v>0.22066283638293493</v>
      </c>
      <c r="AD11" s="21">
        <f>_xll.StatCorrelationCoeff( ST_Disprofitable,ST_numofemployees)</f>
        <v>6.8802428559151321E-2</v>
      </c>
      <c r="AE11" s="21">
        <f>_xll.StatCorrelationCoeff( ST_Disprofitable,ST_DisNewcomer)</f>
        <v>-6.581016076266194E-2</v>
      </c>
      <c r="AF11" s="21">
        <f>_xll.StatCorrelationCoeff( ST_Disprofitable,ST_DisFounder)</f>
        <v>-7.2157509918471495E-3</v>
      </c>
      <c r="AG11" s="21">
        <f>_xll.StatCorrelationCoeff( ST_Disprofitable,ST_DisFemale)</f>
        <v>-4.5372125540042163E-3</v>
      </c>
      <c r="AH11" s="21">
        <v>1</v>
      </c>
    </row>
    <row r="12" spans="1:34" ht="15" customHeight="1" x14ac:dyDescent="0.2">
      <c r="A12" s="10" t="s">
        <v>89</v>
      </c>
      <c r="B12" s="11">
        <v>1274139</v>
      </c>
      <c r="C12" s="11">
        <v>11</v>
      </c>
      <c r="D12" s="11">
        <v>4</v>
      </c>
      <c r="E12" s="11">
        <v>161857</v>
      </c>
      <c r="F12" s="11">
        <v>34343</v>
      </c>
      <c r="G12" s="11">
        <v>118899</v>
      </c>
      <c r="H12" s="11" t="s">
        <v>47</v>
      </c>
      <c r="I12" s="11" t="s">
        <v>90</v>
      </c>
      <c r="J12" s="11" t="s">
        <v>49</v>
      </c>
      <c r="K12" s="11" t="s">
        <v>26</v>
      </c>
      <c r="L12" s="11" t="s">
        <v>26</v>
      </c>
      <c r="M12" s="11" t="s">
        <v>26</v>
      </c>
      <c r="N12" s="11" t="s">
        <v>27</v>
      </c>
      <c r="O12" s="11">
        <v>15</v>
      </c>
      <c r="P12" s="11">
        <f t="shared" si="0"/>
        <v>0</v>
      </c>
      <c r="Q12" s="11">
        <f t="shared" si="1"/>
        <v>0</v>
      </c>
      <c r="R12" s="11">
        <f t="shared" si="2"/>
        <v>0</v>
      </c>
      <c r="S12" s="12">
        <f t="shared" si="3"/>
        <v>1</v>
      </c>
      <c r="T12" s="11" t="s">
        <v>91</v>
      </c>
      <c r="U12" s="11" t="s">
        <v>92</v>
      </c>
      <c r="V12" s="11" t="s">
        <v>93</v>
      </c>
    </row>
    <row r="13" spans="1:34" ht="15" customHeight="1" x14ac:dyDescent="0.2">
      <c r="A13" s="10" t="s">
        <v>94</v>
      </c>
      <c r="B13" s="11">
        <v>26297</v>
      </c>
      <c r="C13" s="11">
        <v>12</v>
      </c>
      <c r="D13" s="11">
        <v>0</v>
      </c>
      <c r="E13" s="11">
        <v>155900</v>
      </c>
      <c r="F13" s="11">
        <v>47</v>
      </c>
      <c r="G13" s="11">
        <v>190000</v>
      </c>
      <c r="H13" s="11" t="s">
        <v>95</v>
      </c>
      <c r="I13" s="11" t="s">
        <v>96</v>
      </c>
      <c r="J13" s="11" t="s">
        <v>97</v>
      </c>
      <c r="K13" s="11" t="s">
        <v>26</v>
      </c>
      <c r="L13" s="11" t="s">
        <v>26</v>
      </c>
      <c r="M13" s="11" t="s">
        <v>26</v>
      </c>
      <c r="N13" s="11" t="s">
        <v>27</v>
      </c>
      <c r="O13" s="11">
        <v>12</v>
      </c>
      <c r="P13" s="11">
        <f t="shared" si="0"/>
        <v>0</v>
      </c>
      <c r="Q13" s="11">
        <f t="shared" si="1"/>
        <v>0</v>
      </c>
      <c r="R13" s="11">
        <f t="shared" si="2"/>
        <v>0</v>
      </c>
      <c r="S13" s="12">
        <f t="shared" si="3"/>
        <v>1</v>
      </c>
      <c r="T13" s="11" t="s">
        <v>98</v>
      </c>
      <c r="U13" s="11" t="s">
        <v>99</v>
      </c>
      <c r="V13" s="11" t="s">
        <v>100</v>
      </c>
      <c r="Y13" s="19"/>
      <c r="Z13" s="16" t="s">
        <v>1</v>
      </c>
      <c r="AA13" s="16" t="s">
        <v>2</v>
      </c>
      <c r="AB13" s="16" t="s">
        <v>4</v>
      </c>
      <c r="AC13" s="16" t="s">
        <v>5</v>
      </c>
      <c r="AD13" s="16" t="s">
        <v>6</v>
      </c>
      <c r="AE13" s="16" t="s">
        <v>15</v>
      </c>
      <c r="AF13" s="16" t="s">
        <v>16</v>
      </c>
      <c r="AG13" s="16" t="s">
        <v>17</v>
      </c>
      <c r="AH13" s="16" t="s">
        <v>18</v>
      </c>
    </row>
    <row r="14" spans="1:34" ht="15" customHeight="1" thickBot="1" x14ac:dyDescent="0.25">
      <c r="A14" s="10" t="s">
        <v>101</v>
      </c>
      <c r="B14" s="11">
        <v>60335</v>
      </c>
      <c r="C14" s="11">
        <v>13</v>
      </c>
      <c r="D14" s="11">
        <v>52</v>
      </c>
      <c r="E14" s="11">
        <v>153566</v>
      </c>
      <c r="F14" s="11">
        <v>5104</v>
      </c>
      <c r="G14" s="11">
        <v>73700</v>
      </c>
      <c r="H14" s="11" t="s">
        <v>54</v>
      </c>
      <c r="I14" s="11" t="s">
        <v>102</v>
      </c>
      <c r="J14" s="11" t="s">
        <v>103</v>
      </c>
      <c r="K14" s="11" t="s">
        <v>26</v>
      </c>
      <c r="L14" s="11" t="s">
        <v>26</v>
      </c>
      <c r="M14" s="11" t="s">
        <v>26</v>
      </c>
      <c r="N14" s="11" t="s">
        <v>27</v>
      </c>
      <c r="O14" s="11">
        <v>65</v>
      </c>
      <c r="P14" s="11">
        <f t="shared" si="0"/>
        <v>0</v>
      </c>
      <c r="Q14" s="11">
        <f t="shared" si="1"/>
        <v>0</v>
      </c>
      <c r="R14" s="11">
        <f t="shared" si="2"/>
        <v>0</v>
      </c>
      <c r="S14" s="12">
        <f t="shared" si="3"/>
        <v>1</v>
      </c>
      <c r="T14" s="11" t="s">
        <v>104</v>
      </c>
      <c r="U14" s="11" t="s">
        <v>105</v>
      </c>
      <c r="V14" s="11" t="s">
        <v>106</v>
      </c>
      <c r="Y14" s="20" t="s">
        <v>107</v>
      </c>
      <c r="Z14" s="17" t="s">
        <v>32</v>
      </c>
      <c r="AA14" s="17" t="s">
        <v>32</v>
      </c>
      <c r="AB14" s="17" t="s">
        <v>32</v>
      </c>
      <c r="AC14" s="17" t="s">
        <v>32</v>
      </c>
      <c r="AD14" s="17" t="s">
        <v>32</v>
      </c>
      <c r="AE14" s="17" t="s">
        <v>32</v>
      </c>
      <c r="AF14" s="17" t="s">
        <v>32</v>
      </c>
      <c r="AG14" s="17" t="s">
        <v>32</v>
      </c>
      <c r="AH14" s="17" t="s">
        <v>32</v>
      </c>
    </row>
    <row r="15" spans="1:34" ht="15" customHeight="1" thickTop="1" x14ac:dyDescent="0.2">
      <c r="A15" s="10" t="s">
        <v>108</v>
      </c>
      <c r="B15" s="11">
        <v>160040</v>
      </c>
      <c r="C15" s="11">
        <v>14</v>
      </c>
      <c r="D15" s="11">
        <v>0</v>
      </c>
      <c r="E15" s="11">
        <v>152703</v>
      </c>
      <c r="F15" s="11">
        <v>3659</v>
      </c>
      <c r="G15" s="11">
        <v>201500</v>
      </c>
      <c r="H15" s="11" t="s">
        <v>23</v>
      </c>
      <c r="I15" s="11" t="s">
        <v>109</v>
      </c>
      <c r="J15" s="11" t="s">
        <v>35</v>
      </c>
      <c r="K15" s="11" t="s">
        <v>26</v>
      </c>
      <c r="L15" s="11" t="s">
        <v>26</v>
      </c>
      <c r="M15" s="11" t="s">
        <v>26</v>
      </c>
      <c r="N15" s="11" t="s">
        <v>27</v>
      </c>
      <c r="O15" s="11">
        <v>14</v>
      </c>
      <c r="P15" s="11">
        <f t="shared" si="0"/>
        <v>0</v>
      </c>
      <c r="Q15" s="11">
        <f t="shared" si="1"/>
        <v>0</v>
      </c>
      <c r="R15" s="11">
        <f t="shared" si="2"/>
        <v>0</v>
      </c>
      <c r="S15" s="12">
        <f t="shared" si="3"/>
        <v>1</v>
      </c>
      <c r="T15" s="11" t="s">
        <v>110</v>
      </c>
      <c r="U15" s="11" t="s">
        <v>111</v>
      </c>
      <c r="V15" s="11" t="s">
        <v>112</v>
      </c>
      <c r="Y15" s="18" t="s">
        <v>1</v>
      </c>
      <c r="Z15" s="22">
        <f>_xll.StatVariance(ST_MarketCap)</f>
        <v>32122825545.900238</v>
      </c>
      <c r="AA15" s="22">
        <f>$Z$16</f>
        <v>-8813483.0917003248</v>
      </c>
      <c r="AB15" s="22">
        <f>$Z$17</f>
        <v>4363791115.7340679</v>
      </c>
      <c r="AC15" s="22">
        <f>$Z$18</f>
        <v>788930332.37161195</v>
      </c>
      <c r="AD15" s="22">
        <f>$Z$19</f>
        <v>7127689386.853302</v>
      </c>
      <c r="AE15" s="22">
        <f>$Z$20</f>
        <v>-2116.0978601436523</v>
      </c>
      <c r="AF15" s="22">
        <f>$Z$21</f>
        <v>7395.969552784929</v>
      </c>
      <c r="AG15" s="22">
        <f>$Z$22</f>
        <v>-1932.346179699143</v>
      </c>
      <c r="AH15" s="22">
        <f>$Z$23</f>
        <v>5013.2443420517629</v>
      </c>
    </row>
    <row r="16" spans="1:34" ht="15" customHeight="1" x14ac:dyDescent="0.2">
      <c r="A16" s="10" t="s">
        <v>113</v>
      </c>
      <c r="B16" s="11">
        <v>156714</v>
      </c>
      <c r="C16" s="11">
        <v>15</v>
      </c>
      <c r="D16" s="11">
        <v>-4</v>
      </c>
      <c r="E16" s="11">
        <v>146516</v>
      </c>
      <c r="F16" s="11">
        <v>2924</v>
      </c>
      <c r="G16" s="11">
        <v>48200</v>
      </c>
      <c r="H16" s="11" t="s">
        <v>40</v>
      </c>
      <c r="I16" s="11" t="s">
        <v>114</v>
      </c>
      <c r="J16" s="11" t="s">
        <v>49</v>
      </c>
      <c r="K16" s="11" t="s">
        <v>26</v>
      </c>
      <c r="L16" s="11" t="s">
        <v>26</v>
      </c>
      <c r="M16" s="11" t="s">
        <v>26</v>
      </c>
      <c r="N16" s="11" t="s">
        <v>27</v>
      </c>
      <c r="O16" s="11">
        <v>11</v>
      </c>
      <c r="P16" s="11">
        <f t="shared" si="0"/>
        <v>0</v>
      </c>
      <c r="Q16" s="11">
        <f t="shared" si="1"/>
        <v>0</v>
      </c>
      <c r="R16" s="11">
        <f t="shared" si="2"/>
        <v>0</v>
      </c>
      <c r="S16" s="12">
        <f t="shared" si="3"/>
        <v>1</v>
      </c>
      <c r="T16" s="11" t="s">
        <v>115</v>
      </c>
      <c r="U16" s="11" t="s">
        <v>116</v>
      </c>
      <c r="V16" s="11" t="s">
        <v>117</v>
      </c>
      <c r="Y16" s="18" t="s">
        <v>2</v>
      </c>
      <c r="Z16" s="22">
        <f>_xll.StatCovariance( ST_rank,ST_MarketCap)</f>
        <v>-8813483.0917003248</v>
      </c>
      <c r="AA16" s="22">
        <f>_xll.StatVariance(ST_rank)</f>
        <v>20872.967899799602</v>
      </c>
      <c r="AB16" s="22">
        <f>$AA$17</f>
        <v>-4024295.3083615229</v>
      </c>
      <c r="AC16" s="22">
        <f>$AA$18</f>
        <v>-366304.82975751458</v>
      </c>
      <c r="AD16" s="22">
        <f>$AA$19</f>
        <v>-6693149.9423446991</v>
      </c>
      <c r="AE16" s="22">
        <f>$AA$20</f>
        <v>6.3860480961923827</v>
      </c>
      <c r="AF16" s="22">
        <f>$AA$21</f>
        <v>-1.1932064128256517</v>
      </c>
      <c r="AG16" s="22">
        <f>$AA$22</f>
        <v>1.477434869739479</v>
      </c>
      <c r="AH16" s="22">
        <f>$AA$23</f>
        <v>-6.1410020040080147</v>
      </c>
    </row>
    <row r="17" spans="1:75" ht="15" customHeight="1" x14ac:dyDescent="0.2">
      <c r="A17" s="10" t="s">
        <v>118</v>
      </c>
      <c r="B17" s="11">
        <v>16018</v>
      </c>
      <c r="C17" s="11">
        <v>16</v>
      </c>
      <c r="D17" s="11">
        <v>0</v>
      </c>
      <c r="E17" s="11">
        <v>145534</v>
      </c>
      <c r="F17" s="11">
        <v>1363</v>
      </c>
      <c r="G17" s="11">
        <v>49500</v>
      </c>
      <c r="H17" s="11" t="s">
        <v>54</v>
      </c>
      <c r="I17" s="11" t="s">
        <v>119</v>
      </c>
      <c r="J17" s="11" t="s">
        <v>120</v>
      </c>
      <c r="K17" s="11" t="s">
        <v>26</v>
      </c>
      <c r="L17" s="11" t="s">
        <v>26</v>
      </c>
      <c r="M17" s="11" t="s">
        <v>26</v>
      </c>
      <c r="N17" s="11" t="s">
        <v>27</v>
      </c>
      <c r="O17" s="11">
        <v>16</v>
      </c>
      <c r="P17" s="11">
        <f t="shared" si="0"/>
        <v>0</v>
      </c>
      <c r="Q17" s="11">
        <f t="shared" si="1"/>
        <v>0</v>
      </c>
      <c r="R17" s="11">
        <f t="shared" si="2"/>
        <v>0</v>
      </c>
      <c r="S17" s="12">
        <f t="shared" si="3"/>
        <v>1</v>
      </c>
      <c r="T17" s="11" t="s">
        <v>121</v>
      </c>
      <c r="U17" s="11" t="s">
        <v>122</v>
      </c>
      <c r="V17" s="11" t="s">
        <v>123</v>
      </c>
      <c r="Y17" s="18" t="s">
        <v>4</v>
      </c>
      <c r="Z17" s="22">
        <f>_xll.StatCovariance( ST_revenue,ST_MarketCap)</f>
        <v>4363791115.7340679</v>
      </c>
      <c r="AA17" s="22">
        <f>_xll.StatCovariance( ST_revenue,ST_rank)</f>
        <v>-4024295.3083615229</v>
      </c>
      <c r="AB17" s="22">
        <f>_xll.StatVariance(ST_revenue)</f>
        <v>2104272799.9880903</v>
      </c>
      <c r="AC17" s="22">
        <f>$AB$18</f>
        <v>166360363.38629591</v>
      </c>
      <c r="AD17" s="22">
        <f>$AB$19</f>
        <v>4060636155.1677094</v>
      </c>
      <c r="AE17" s="22">
        <f>$AB$20</f>
        <v>-847.94391102204361</v>
      </c>
      <c r="AF17" s="22">
        <f>$AB$21</f>
        <v>497.71355110220384</v>
      </c>
      <c r="AG17" s="22">
        <f>$AB$22</f>
        <v>147.38703807615209</v>
      </c>
      <c r="AH17" s="22">
        <f>$AB$23</f>
        <v>1614.7974989979982</v>
      </c>
    </row>
    <row r="18" spans="1:75" ht="15" customHeight="1" x14ac:dyDescent="0.2">
      <c r="A18" s="10" t="s">
        <v>124</v>
      </c>
      <c r="B18" s="11">
        <v>414465</v>
      </c>
      <c r="C18" s="11">
        <v>17</v>
      </c>
      <c r="D18" s="11">
        <v>1</v>
      </c>
      <c r="E18" s="11">
        <v>142422</v>
      </c>
      <c r="F18" s="11">
        <v>36431</v>
      </c>
      <c r="G18" s="11">
        <v>256981</v>
      </c>
      <c r="H18" s="11" t="s">
        <v>61</v>
      </c>
      <c r="I18" s="11" t="s">
        <v>125</v>
      </c>
      <c r="J18" s="11" t="s">
        <v>126</v>
      </c>
      <c r="K18" s="11" t="s">
        <v>26</v>
      </c>
      <c r="L18" s="11" t="s">
        <v>26</v>
      </c>
      <c r="M18" s="11" t="s">
        <v>26</v>
      </c>
      <c r="N18" s="11" t="s">
        <v>27</v>
      </c>
      <c r="O18" s="11">
        <v>18</v>
      </c>
      <c r="P18" s="11">
        <f t="shared" si="0"/>
        <v>0</v>
      </c>
      <c r="Q18" s="11">
        <f t="shared" si="1"/>
        <v>0</v>
      </c>
      <c r="R18" s="11">
        <f t="shared" si="2"/>
        <v>0</v>
      </c>
      <c r="S18" s="12">
        <f t="shared" si="3"/>
        <v>1</v>
      </c>
      <c r="T18" s="11" t="s">
        <v>127</v>
      </c>
      <c r="U18" s="11" t="s">
        <v>128</v>
      </c>
      <c r="V18" s="11" t="s">
        <v>129</v>
      </c>
      <c r="Y18" s="18" t="s">
        <v>5</v>
      </c>
      <c r="Z18" s="22">
        <f>_xll.StatCovariance( ST_profit,ST_MarketCap)</f>
        <v>788930332.37161195</v>
      </c>
      <c r="AA18" s="22">
        <f>_xll.StatCovariance( ST_profit,ST_rank)</f>
        <v>-366304.82975751458</v>
      </c>
      <c r="AB18" s="22">
        <f>_xll.StatCovariance( ST_profit,ST_revenue)</f>
        <v>166360363.38629591</v>
      </c>
      <c r="AC18" s="22">
        <f>_xll.StatVariance(ST_profit)</f>
        <v>38089903.088067137</v>
      </c>
      <c r="AD18" s="22">
        <f>$AC$19</f>
        <v>244273768.26349691</v>
      </c>
      <c r="AE18" s="22">
        <f>$AC$20</f>
        <v>-109.15338877755516</v>
      </c>
      <c r="AF18" s="22">
        <f>$AC$21</f>
        <v>33.074939879759519</v>
      </c>
      <c r="AG18" s="22">
        <f>$AC$22</f>
        <v>-45.63442885771547</v>
      </c>
      <c r="AH18" s="22">
        <f>$AC$23</f>
        <v>442.99703406813683</v>
      </c>
      <c r="AK18" s="23" t="s">
        <v>130</v>
      </c>
      <c r="AL18" s="24">
        <f>_xll.StatCorrelationCoeff(ST_MarketCap,ST_revenue)</f>
        <v>0.51766763464988463</v>
      </c>
      <c r="AQ18" s="23" t="s">
        <v>130</v>
      </c>
      <c r="AR18" s="24">
        <f>_xll.StatCorrelationCoeff(ST_profit,ST_revenue)</f>
        <v>0.58761639671977051</v>
      </c>
      <c r="AW18" s="23" t="s">
        <v>130</v>
      </c>
      <c r="AX18" s="24">
        <f>_xll.StatCorrelationCoeff(ST_numofemployees,ST_revenue)</f>
        <v>0.70649181552402573</v>
      </c>
      <c r="BD18" s="23" t="s">
        <v>130</v>
      </c>
      <c r="BE18" s="24">
        <f>_xll.StatCorrelationCoeff(ST_MarketCap,ST_rank)</f>
        <v>-0.34019768164328995</v>
      </c>
      <c r="BJ18" s="23" t="s">
        <v>130</v>
      </c>
      <c r="BK18" s="24">
        <f>_xll.StatCorrelationCoeff(ST_revenue,ST_rank)</f>
        <v>-0.60722091093446051</v>
      </c>
      <c r="BP18" s="23" t="s">
        <v>130</v>
      </c>
      <c r="BQ18" s="24">
        <f>_xll.StatCorrelationCoeff(ST_profit,ST_rank)</f>
        <v>-0.4108143529230896</v>
      </c>
      <c r="BV18" s="23" t="s">
        <v>130</v>
      </c>
      <c r="BW18" s="24">
        <f>_xll.StatCorrelationCoeff(ST_numofemployees,ST_rank)</f>
        <v>-0.36974518775050202</v>
      </c>
    </row>
    <row r="19" spans="1:75" ht="15" customHeight="1" x14ac:dyDescent="0.2">
      <c r="A19" s="10" t="s">
        <v>131</v>
      </c>
      <c r="B19" s="11">
        <v>79953</v>
      </c>
      <c r="C19" s="11">
        <v>18</v>
      </c>
      <c r="D19" s="11">
        <v>-5</v>
      </c>
      <c r="E19" s="11">
        <v>137237</v>
      </c>
      <c r="F19" s="11">
        <v>6732</v>
      </c>
      <c r="G19" s="11">
        <v>164000</v>
      </c>
      <c r="H19" s="11" t="s">
        <v>95</v>
      </c>
      <c r="I19" s="11" t="s">
        <v>132</v>
      </c>
      <c r="J19" s="11" t="s">
        <v>97</v>
      </c>
      <c r="K19" s="11" t="s">
        <v>26</v>
      </c>
      <c r="L19" s="11" t="s">
        <v>26</v>
      </c>
      <c r="M19" s="11" t="s">
        <v>27</v>
      </c>
      <c r="N19" s="11" t="s">
        <v>27</v>
      </c>
      <c r="O19" s="11">
        <v>13</v>
      </c>
      <c r="P19" s="11">
        <f t="shared" si="0"/>
        <v>0</v>
      </c>
      <c r="Q19" s="11">
        <f t="shared" si="1"/>
        <v>0</v>
      </c>
      <c r="R19" s="11">
        <f t="shared" si="2"/>
        <v>1</v>
      </c>
      <c r="S19" s="12">
        <f t="shared" si="3"/>
        <v>1</v>
      </c>
      <c r="T19" s="11" t="s">
        <v>133</v>
      </c>
      <c r="U19" s="11" t="s">
        <v>134</v>
      </c>
      <c r="V19" s="11" t="s">
        <v>135</v>
      </c>
      <c r="Y19" s="18" t="s">
        <v>6</v>
      </c>
      <c r="Z19" s="22">
        <f>_xll.StatCovariance( ST_numofemployees,ST_MarketCap)</f>
        <v>7127689386.853302</v>
      </c>
      <c r="AA19" s="22">
        <f>_xll.StatCovariance( ST_numofemployees,ST_rank)</f>
        <v>-6693149.9423446991</v>
      </c>
      <c r="AB19" s="22">
        <f>_xll.StatCovariance( ST_numofemployees,ST_revenue)</f>
        <v>4060636155.1677094</v>
      </c>
      <c r="AC19" s="22">
        <f>_xll.StatCovariance( ST_numofemployees,ST_profit)</f>
        <v>244273768.26349691</v>
      </c>
      <c r="AD19" s="22">
        <f>_xll.StatVariance(ST_numofemployees)</f>
        <v>15698994697.124029</v>
      </c>
      <c r="AE19" s="22">
        <f>$AD$20</f>
        <v>-1912.8959318637242</v>
      </c>
      <c r="AF19" s="22">
        <f>$AD$21</f>
        <v>1573.8189378757324</v>
      </c>
      <c r="AG19" s="22">
        <f>$AD$22</f>
        <v>955.69819639277921</v>
      </c>
      <c r="AH19" s="22">
        <f>$AD$23</f>
        <v>2804.1831663326957</v>
      </c>
    </row>
    <row r="20" spans="1:75" ht="15" customHeight="1" x14ac:dyDescent="0.2">
      <c r="A20" s="10" t="s">
        <v>136</v>
      </c>
      <c r="B20" s="11">
        <v>41552</v>
      </c>
      <c r="C20" s="11">
        <v>19</v>
      </c>
      <c r="D20" s="11">
        <v>-2</v>
      </c>
      <c r="E20" s="11">
        <v>136866</v>
      </c>
      <c r="F20" s="11">
        <v>3982</v>
      </c>
      <c r="G20" s="11">
        <v>287000</v>
      </c>
      <c r="H20" s="11" t="s">
        <v>137</v>
      </c>
      <c r="I20" s="11" t="s">
        <v>138</v>
      </c>
      <c r="J20" s="11" t="s">
        <v>139</v>
      </c>
      <c r="K20" s="11" t="s">
        <v>26</v>
      </c>
      <c r="L20" s="11" t="s">
        <v>26</v>
      </c>
      <c r="M20" s="11" t="s">
        <v>26</v>
      </c>
      <c r="N20" s="11" t="s">
        <v>27</v>
      </c>
      <c r="O20" s="11">
        <v>17</v>
      </c>
      <c r="P20" s="11">
        <f t="shared" si="0"/>
        <v>0</v>
      </c>
      <c r="Q20" s="11">
        <f t="shared" si="1"/>
        <v>0</v>
      </c>
      <c r="R20" s="11">
        <f t="shared" si="2"/>
        <v>0</v>
      </c>
      <c r="S20" s="12">
        <f t="shared" si="3"/>
        <v>1</v>
      </c>
      <c r="T20" s="11" t="s">
        <v>140</v>
      </c>
      <c r="U20" s="11" t="s">
        <v>141</v>
      </c>
      <c r="V20" s="11" t="s">
        <v>142</v>
      </c>
      <c r="Y20" s="18" t="s">
        <v>15</v>
      </c>
      <c r="Z20" s="22">
        <f>_xll.StatCovariance( ST_DisNewcomer,ST_MarketCap)</f>
        <v>-2116.0978601436523</v>
      </c>
      <c r="AA20" s="22">
        <f>_xll.StatCovariance( ST_DisNewcomer,ST_rank)</f>
        <v>6.3860480961923827</v>
      </c>
      <c r="AB20" s="22">
        <f>_xll.StatCovariance( ST_DisNewcomer,ST_revenue)</f>
        <v>-847.94391102204361</v>
      </c>
      <c r="AC20" s="22">
        <f>_xll.StatCovariance( ST_DisNewcomer,ST_profit)</f>
        <v>-109.15338877755516</v>
      </c>
      <c r="AD20" s="22">
        <f>_xll.StatCovariance( ST_DisNewcomer,ST_numofemployees)</f>
        <v>-1912.8959318637242</v>
      </c>
      <c r="AE20" s="22">
        <f>_xll.StatVariance(ST_DisNewcomer)</f>
        <v>4.3971943887775387E-2</v>
      </c>
      <c r="AF20" s="22">
        <f>$AE$21</f>
        <v>-1.3827655310621263E-3</v>
      </c>
      <c r="AG20" s="22">
        <f>$AE$22</f>
        <v>3.2064128256513262E-4</v>
      </c>
      <c r="AH20" s="22">
        <f>$AE$23</f>
        <v>-4.4889779559118834E-3</v>
      </c>
    </row>
    <row r="21" spans="1:75" ht="15" customHeight="1" x14ac:dyDescent="0.2">
      <c r="A21" s="10" t="s">
        <v>143</v>
      </c>
      <c r="B21" s="11">
        <v>236948</v>
      </c>
      <c r="C21" s="11">
        <v>20</v>
      </c>
      <c r="D21" s="11">
        <v>-1</v>
      </c>
      <c r="E21" s="11">
        <v>131868</v>
      </c>
      <c r="F21" s="11">
        <v>19265</v>
      </c>
      <c r="G21" s="11">
        <v>135000</v>
      </c>
      <c r="H21" s="11" t="s">
        <v>78</v>
      </c>
      <c r="I21" s="11" t="s">
        <v>125</v>
      </c>
      <c r="J21" s="11" t="s">
        <v>126</v>
      </c>
      <c r="K21" s="11" t="s">
        <v>26</v>
      </c>
      <c r="L21" s="11" t="s">
        <v>26</v>
      </c>
      <c r="M21" s="11" t="s">
        <v>26</v>
      </c>
      <c r="N21" s="11" t="s">
        <v>27</v>
      </c>
      <c r="O21" s="11">
        <v>19</v>
      </c>
      <c r="P21" s="11">
        <f t="shared" si="0"/>
        <v>0</v>
      </c>
      <c r="Q21" s="11">
        <f t="shared" si="1"/>
        <v>0</v>
      </c>
      <c r="R21" s="11">
        <f t="shared" si="2"/>
        <v>0</v>
      </c>
      <c r="S21" s="12">
        <f t="shared" si="3"/>
        <v>1</v>
      </c>
      <c r="T21" s="11" t="s">
        <v>144</v>
      </c>
      <c r="U21" s="11" t="s">
        <v>145</v>
      </c>
      <c r="V21" s="11" t="s">
        <v>146</v>
      </c>
      <c r="Y21" s="18" t="s">
        <v>16</v>
      </c>
      <c r="Z21" s="22">
        <f>_xll.StatCovariance( ST_DisFounder,ST_MarketCap)</f>
        <v>7395.969552784929</v>
      </c>
      <c r="AA21" s="22">
        <f>_xll.StatCovariance( ST_DisFounder,ST_rank)</f>
        <v>-1.1932064128256517</v>
      </c>
      <c r="AB21" s="22">
        <f>_xll.StatCovariance( ST_DisFounder,ST_revenue)</f>
        <v>497.71355110220384</v>
      </c>
      <c r="AC21" s="22">
        <f>_xll.StatCovariance( ST_DisFounder,ST_profit)</f>
        <v>33.074939879759519</v>
      </c>
      <c r="AD21" s="22">
        <f>_xll.StatCovariance( ST_DisFounder,ST_numofemployees)</f>
        <v>1573.8189378757324</v>
      </c>
      <c r="AE21" s="22">
        <f>_xll.StatCovariance( ST_DisFounder,ST_DisNewcomer)</f>
        <v>-1.3827655310621263E-3</v>
      </c>
      <c r="AF21" s="22">
        <f>_xll.StatVariance(ST_DisFounder)</f>
        <v>2.9158316633266283E-2</v>
      </c>
      <c r="AG21" s="22">
        <f>$AF$22</f>
        <v>-2.4048096192385003E-3</v>
      </c>
      <c r="AH21" s="22">
        <f>$AF$23</f>
        <v>-4.0080160320642063E-4</v>
      </c>
    </row>
    <row r="22" spans="1:75" ht="15" customHeight="1" x14ac:dyDescent="0.2">
      <c r="A22" s="10" t="s">
        <v>147</v>
      </c>
      <c r="B22" s="11">
        <v>1696122</v>
      </c>
      <c r="C22" s="11">
        <v>21</v>
      </c>
      <c r="D22" s="11">
        <v>5</v>
      </c>
      <c r="E22" s="11">
        <v>125843</v>
      </c>
      <c r="F22" s="11">
        <v>39240</v>
      </c>
      <c r="G22" s="11">
        <v>144000</v>
      </c>
      <c r="H22" s="11" t="s">
        <v>47</v>
      </c>
      <c r="I22" s="11" t="s">
        <v>148</v>
      </c>
      <c r="J22" s="11" t="s">
        <v>35</v>
      </c>
      <c r="K22" s="11" t="s">
        <v>26</v>
      </c>
      <c r="L22" s="11" t="s">
        <v>26</v>
      </c>
      <c r="M22" s="11" t="s">
        <v>26</v>
      </c>
      <c r="N22" s="11" t="s">
        <v>27</v>
      </c>
      <c r="O22" s="11">
        <v>26</v>
      </c>
      <c r="P22" s="11">
        <f t="shared" si="0"/>
        <v>0</v>
      </c>
      <c r="Q22" s="11">
        <f t="shared" si="1"/>
        <v>0</v>
      </c>
      <c r="R22" s="11">
        <f t="shared" si="2"/>
        <v>0</v>
      </c>
      <c r="S22" s="12">
        <f t="shared" si="3"/>
        <v>1</v>
      </c>
      <c r="T22" s="11" t="s">
        <v>149</v>
      </c>
      <c r="U22" s="11" t="s">
        <v>150</v>
      </c>
      <c r="V22" s="11" t="s">
        <v>151</v>
      </c>
      <c r="Y22" s="18" t="s">
        <v>17</v>
      </c>
      <c r="Z22" s="22">
        <f>_xll.StatCovariance( ST_DisFemale,ST_MarketCap)</f>
        <v>-1932.346179699143</v>
      </c>
      <c r="AA22" s="22">
        <f>_xll.StatCovariance( ST_DisFemale,ST_rank)</f>
        <v>1.477434869739479</v>
      </c>
      <c r="AB22" s="22">
        <f>_xll.StatCovariance( ST_DisFemale,ST_revenue)</f>
        <v>147.38703807615209</v>
      </c>
      <c r="AC22" s="22">
        <f>_xll.StatCovariance( ST_DisFemale,ST_profit)</f>
        <v>-45.63442885771547</v>
      </c>
      <c r="AD22" s="22">
        <f>_xll.StatCovariance( ST_DisFemale,ST_numofemployees)</f>
        <v>955.69819639277921</v>
      </c>
      <c r="AE22" s="22">
        <f>_xll.StatCovariance( ST_DisFemale,ST_DisNewcomer)</f>
        <v>3.2064128256513262E-4</v>
      </c>
      <c r="AF22" s="22">
        <f>_xll.StatCovariance( ST_DisFemale,ST_DisFounder)</f>
        <v>-2.4048096192385003E-3</v>
      </c>
      <c r="AG22" s="22">
        <f>_xll.StatVariance(ST_DisFemale)</f>
        <v>7.3747494989979429E-2</v>
      </c>
      <c r="AH22" s="22">
        <f>$AG$23</f>
        <v>-4.0080160320643754E-4</v>
      </c>
    </row>
    <row r="23" spans="1:75" ht="15" customHeight="1" x14ac:dyDescent="0.2">
      <c r="A23" s="10" t="s">
        <v>152</v>
      </c>
      <c r="B23" s="11">
        <v>24840</v>
      </c>
      <c r="C23" s="11">
        <v>22</v>
      </c>
      <c r="D23" s="11">
        <v>9</v>
      </c>
      <c r="E23" s="11">
        <v>124813</v>
      </c>
      <c r="F23" s="11">
        <v>2637</v>
      </c>
      <c r="G23" s="11">
        <v>60910</v>
      </c>
      <c r="H23" s="11" t="s">
        <v>40</v>
      </c>
      <c r="I23" s="11" t="s">
        <v>153</v>
      </c>
      <c r="J23" s="11" t="s">
        <v>120</v>
      </c>
      <c r="K23" s="11" t="s">
        <v>26</v>
      </c>
      <c r="L23" s="11" t="s">
        <v>26</v>
      </c>
      <c r="M23" s="11" t="s">
        <v>26</v>
      </c>
      <c r="N23" s="11" t="s">
        <v>27</v>
      </c>
      <c r="O23" s="11">
        <v>31</v>
      </c>
      <c r="P23" s="11">
        <f t="shared" si="0"/>
        <v>0</v>
      </c>
      <c r="Q23" s="11">
        <f t="shared" si="1"/>
        <v>0</v>
      </c>
      <c r="R23" s="11">
        <f t="shared" si="2"/>
        <v>0</v>
      </c>
      <c r="S23" s="12">
        <f t="shared" si="3"/>
        <v>1</v>
      </c>
      <c r="T23" s="11" t="s">
        <v>154</v>
      </c>
      <c r="U23" s="11" t="s">
        <v>155</v>
      </c>
      <c r="V23" s="11" t="s">
        <v>156</v>
      </c>
      <c r="Y23" s="18" t="s">
        <v>18</v>
      </c>
      <c r="Z23" s="22">
        <f>_xll.StatCovariance( ST_Disprofitable,ST_MarketCap)</f>
        <v>5013.2443420517629</v>
      </c>
      <c r="AA23" s="22">
        <f>_xll.StatCovariance( ST_Disprofitable,ST_rank)</f>
        <v>-6.1410020040080147</v>
      </c>
      <c r="AB23" s="22">
        <f>_xll.StatCovariance( ST_Disprofitable,ST_revenue)</f>
        <v>1614.7974989979982</v>
      </c>
      <c r="AC23" s="22">
        <f>_xll.StatCovariance( ST_Disprofitable,ST_profit)</f>
        <v>442.99703406813683</v>
      </c>
      <c r="AD23" s="22">
        <f>_xll.StatCovariance( ST_Disprofitable,ST_numofemployees)</f>
        <v>2804.1831663326957</v>
      </c>
      <c r="AE23" s="22">
        <f>_xll.StatCovariance( ST_Disprofitable,ST_DisNewcomer)</f>
        <v>-4.4889779559118834E-3</v>
      </c>
      <c r="AF23" s="22">
        <f>_xll.StatCovariance( ST_Disprofitable,ST_DisFounder)</f>
        <v>-4.0080160320642063E-4</v>
      </c>
      <c r="AG23" s="22">
        <f>_xll.StatCovariance( ST_Disprofitable,ST_DisFemale)</f>
        <v>-4.0080160320643754E-4</v>
      </c>
      <c r="AH23" s="22">
        <f>_xll.StatVariance(ST_Disprofitable)</f>
        <v>0.10581162324649314</v>
      </c>
    </row>
    <row r="24" spans="1:75" ht="15" customHeight="1" x14ac:dyDescent="0.2">
      <c r="A24" s="10" t="s">
        <v>157</v>
      </c>
      <c r="B24" s="11">
        <v>25178</v>
      </c>
      <c r="C24" s="11">
        <v>23</v>
      </c>
      <c r="D24" s="11">
        <v>-3</v>
      </c>
      <c r="E24" s="11">
        <v>122286</v>
      </c>
      <c r="F24" s="11">
        <v>1659</v>
      </c>
      <c r="G24" s="11">
        <v>435000</v>
      </c>
      <c r="H24" s="11" t="s">
        <v>137</v>
      </c>
      <c r="I24" s="11" t="s">
        <v>158</v>
      </c>
      <c r="J24" s="11" t="s">
        <v>120</v>
      </c>
      <c r="K24" s="11" t="s">
        <v>26</v>
      </c>
      <c r="L24" s="11" t="s">
        <v>26</v>
      </c>
      <c r="M24" s="11" t="s">
        <v>26</v>
      </c>
      <c r="N24" s="11" t="s">
        <v>27</v>
      </c>
      <c r="O24" s="11">
        <v>20</v>
      </c>
      <c r="P24" s="11">
        <f t="shared" si="0"/>
        <v>0</v>
      </c>
      <c r="Q24" s="11">
        <f t="shared" si="1"/>
        <v>0</v>
      </c>
      <c r="R24" s="11">
        <f t="shared" si="2"/>
        <v>0</v>
      </c>
      <c r="S24" s="12">
        <f t="shared" si="3"/>
        <v>1</v>
      </c>
      <c r="T24" s="11" t="s">
        <v>159</v>
      </c>
      <c r="U24" s="11" t="s">
        <v>160</v>
      </c>
      <c r="V24" s="11" t="s">
        <v>161</v>
      </c>
    </row>
    <row r="25" spans="1:75" ht="15" customHeight="1" x14ac:dyDescent="0.2">
      <c r="A25" s="10" t="s">
        <v>162</v>
      </c>
      <c r="B25" s="11">
        <v>11350</v>
      </c>
      <c r="C25" s="11">
        <v>24</v>
      </c>
      <c r="D25" s="11">
        <v>-2</v>
      </c>
      <c r="E25" s="11">
        <v>120304</v>
      </c>
      <c r="F25" s="11">
        <v>14160</v>
      </c>
      <c r="G25" s="11">
        <v>7500</v>
      </c>
      <c r="H25" s="11" t="s">
        <v>61</v>
      </c>
      <c r="I25" s="11" t="s">
        <v>163</v>
      </c>
      <c r="J25" s="11" t="s">
        <v>164</v>
      </c>
      <c r="K25" s="11" t="s">
        <v>26</v>
      </c>
      <c r="L25" s="11" t="s">
        <v>26</v>
      </c>
      <c r="M25" s="11" t="s">
        <v>26</v>
      </c>
      <c r="N25" s="11" t="s">
        <v>27</v>
      </c>
      <c r="O25" s="11">
        <v>22</v>
      </c>
      <c r="P25" s="11">
        <f t="shared" si="0"/>
        <v>0</v>
      </c>
      <c r="Q25" s="11">
        <f t="shared" si="1"/>
        <v>0</v>
      </c>
      <c r="R25" s="11">
        <f t="shared" si="2"/>
        <v>0</v>
      </c>
      <c r="S25" s="12">
        <f t="shared" si="3"/>
        <v>1</v>
      </c>
      <c r="T25" s="11" t="s">
        <v>165</v>
      </c>
      <c r="U25" s="11" t="s">
        <v>166</v>
      </c>
      <c r="V25" s="11" t="s">
        <v>167</v>
      </c>
    </row>
    <row r="26" spans="1:75" ht="15" customHeight="1" x14ac:dyDescent="0.2">
      <c r="A26" s="10" t="s">
        <v>168</v>
      </c>
      <c r="B26" s="11">
        <v>279768</v>
      </c>
      <c r="C26" s="11">
        <v>25</v>
      </c>
      <c r="D26" s="11">
        <v>0</v>
      </c>
      <c r="E26" s="11">
        <v>113589</v>
      </c>
      <c r="F26" s="11">
        <v>27430</v>
      </c>
      <c r="G26" s="11">
        <v>208131</v>
      </c>
      <c r="H26" s="11" t="s">
        <v>61</v>
      </c>
      <c r="I26" s="11" t="s">
        <v>169</v>
      </c>
      <c r="J26" s="11" t="s">
        <v>170</v>
      </c>
      <c r="K26" s="11" t="s">
        <v>26</v>
      </c>
      <c r="L26" s="11" t="s">
        <v>26</v>
      </c>
      <c r="M26" s="11" t="s">
        <v>26</v>
      </c>
      <c r="N26" s="11" t="s">
        <v>27</v>
      </c>
      <c r="O26" s="11">
        <v>25</v>
      </c>
      <c r="P26" s="11">
        <f t="shared" si="0"/>
        <v>0</v>
      </c>
      <c r="Q26" s="11">
        <f t="shared" si="1"/>
        <v>0</v>
      </c>
      <c r="R26" s="11">
        <f t="shared" si="2"/>
        <v>0</v>
      </c>
      <c r="S26" s="12">
        <f t="shared" si="3"/>
        <v>1</v>
      </c>
      <c r="T26" s="11" t="s">
        <v>171</v>
      </c>
      <c r="U26" s="11" t="s">
        <v>172</v>
      </c>
      <c r="V26" s="11" t="s">
        <v>173</v>
      </c>
    </row>
    <row r="27" spans="1:75" ht="15" customHeight="1" x14ac:dyDescent="0.2">
      <c r="A27" s="10" t="s">
        <v>174</v>
      </c>
      <c r="B27" s="11">
        <v>295312</v>
      </c>
      <c r="C27" s="11">
        <v>26</v>
      </c>
      <c r="D27" s="11">
        <v>1</v>
      </c>
      <c r="E27" s="11">
        <v>110225</v>
      </c>
      <c r="F27" s="11">
        <v>11242</v>
      </c>
      <c r="G27" s="11">
        <v>415700</v>
      </c>
      <c r="H27" s="11" t="s">
        <v>23</v>
      </c>
      <c r="I27" s="11" t="s">
        <v>175</v>
      </c>
      <c r="J27" s="11" t="s">
        <v>176</v>
      </c>
      <c r="K27" s="11" t="s">
        <v>26</v>
      </c>
      <c r="L27" s="11" t="s">
        <v>26</v>
      </c>
      <c r="M27" s="11" t="s">
        <v>26</v>
      </c>
      <c r="N27" s="11" t="s">
        <v>27</v>
      </c>
      <c r="O27" s="11">
        <v>27</v>
      </c>
      <c r="P27" s="11">
        <f t="shared" si="0"/>
        <v>0</v>
      </c>
      <c r="Q27" s="11">
        <f t="shared" si="1"/>
        <v>0</v>
      </c>
      <c r="R27" s="11">
        <f t="shared" si="2"/>
        <v>0</v>
      </c>
      <c r="S27" s="12">
        <f t="shared" si="3"/>
        <v>1</v>
      </c>
      <c r="T27" s="11" t="s">
        <v>177</v>
      </c>
      <c r="U27" s="11" t="s">
        <v>178</v>
      </c>
      <c r="V27" s="11" t="s">
        <v>179</v>
      </c>
    </row>
    <row r="28" spans="1:75" ht="15" customHeight="1" x14ac:dyDescent="0.2">
      <c r="A28" s="10" t="s">
        <v>180</v>
      </c>
      <c r="B28" s="11">
        <v>27084</v>
      </c>
      <c r="C28" s="11">
        <v>27</v>
      </c>
      <c r="D28" s="11">
        <v>-4</v>
      </c>
      <c r="E28" s="11">
        <v>109559</v>
      </c>
      <c r="F28" s="11">
        <v>3076</v>
      </c>
      <c r="G28" s="11">
        <v>14500</v>
      </c>
      <c r="H28" s="11" t="s">
        <v>40</v>
      </c>
      <c r="I28" s="11" t="s">
        <v>181</v>
      </c>
      <c r="J28" s="11" t="s">
        <v>42</v>
      </c>
      <c r="K28" s="11" t="s">
        <v>26</v>
      </c>
      <c r="L28" s="11" t="s">
        <v>26</v>
      </c>
      <c r="M28" s="11" t="s">
        <v>26</v>
      </c>
      <c r="N28" s="11" t="s">
        <v>27</v>
      </c>
      <c r="O28" s="11">
        <v>23</v>
      </c>
      <c r="P28" s="11">
        <f t="shared" si="0"/>
        <v>0</v>
      </c>
      <c r="Q28" s="11">
        <f t="shared" si="1"/>
        <v>0</v>
      </c>
      <c r="R28" s="11">
        <f t="shared" si="2"/>
        <v>0</v>
      </c>
      <c r="S28" s="12">
        <f t="shared" si="3"/>
        <v>1</v>
      </c>
      <c r="T28" s="11" t="s">
        <v>182</v>
      </c>
      <c r="U28" s="11" t="s">
        <v>183</v>
      </c>
      <c r="V28" s="11" t="s">
        <v>184</v>
      </c>
    </row>
    <row r="29" spans="1:75" x14ac:dyDescent="0.2">
      <c r="A29" s="10" t="s">
        <v>185</v>
      </c>
      <c r="B29" s="11">
        <v>223642</v>
      </c>
      <c r="C29" s="11">
        <v>28</v>
      </c>
      <c r="D29" s="11">
        <v>4</v>
      </c>
      <c r="E29" s="11">
        <v>108942</v>
      </c>
      <c r="F29" s="11">
        <v>13057</v>
      </c>
      <c r="G29" s="11">
        <v>190000</v>
      </c>
      <c r="H29" s="11" t="s">
        <v>78</v>
      </c>
      <c r="I29" s="11" t="s">
        <v>186</v>
      </c>
      <c r="J29" s="11" t="s">
        <v>85</v>
      </c>
      <c r="K29" s="11" t="s">
        <v>26</v>
      </c>
      <c r="L29" s="11" t="s">
        <v>26</v>
      </c>
      <c r="M29" s="11" t="s">
        <v>26</v>
      </c>
      <c r="N29" s="11" t="s">
        <v>27</v>
      </c>
      <c r="O29" s="11">
        <v>32</v>
      </c>
      <c r="P29" s="11">
        <f t="shared" si="0"/>
        <v>0</v>
      </c>
      <c r="Q29" s="11">
        <f t="shared" si="1"/>
        <v>0</v>
      </c>
      <c r="R29" s="11">
        <f t="shared" si="2"/>
        <v>0</v>
      </c>
      <c r="S29" s="12">
        <f t="shared" si="3"/>
        <v>1</v>
      </c>
      <c r="T29" s="11" t="s">
        <v>187</v>
      </c>
      <c r="U29" s="11" t="s">
        <v>188</v>
      </c>
      <c r="V29" s="11" t="s">
        <v>189</v>
      </c>
    </row>
    <row r="30" spans="1:75" x14ac:dyDescent="0.2">
      <c r="A30" s="10" t="s">
        <v>190</v>
      </c>
      <c r="B30" s="11">
        <v>79964</v>
      </c>
      <c r="C30" s="11">
        <v>29</v>
      </c>
      <c r="D30" s="11">
        <v>4</v>
      </c>
      <c r="E30" s="11">
        <v>104213</v>
      </c>
      <c r="F30" s="11">
        <v>4807</v>
      </c>
      <c r="G30" s="11">
        <v>70600</v>
      </c>
      <c r="H30" s="11" t="s">
        <v>54</v>
      </c>
      <c r="I30" s="11" t="s">
        <v>191</v>
      </c>
      <c r="J30" s="11" t="s">
        <v>192</v>
      </c>
      <c r="K30" s="11" t="s">
        <v>26</v>
      </c>
      <c r="L30" s="11" t="s">
        <v>26</v>
      </c>
      <c r="M30" s="11" t="s">
        <v>27</v>
      </c>
      <c r="N30" s="11" t="s">
        <v>27</v>
      </c>
      <c r="O30" s="11">
        <v>33</v>
      </c>
      <c r="P30" s="11">
        <f t="shared" si="0"/>
        <v>0</v>
      </c>
      <c r="Q30" s="11">
        <f t="shared" si="1"/>
        <v>0</v>
      </c>
      <c r="R30" s="11">
        <f t="shared" si="2"/>
        <v>1</v>
      </c>
      <c r="S30" s="12">
        <f t="shared" si="3"/>
        <v>1</v>
      </c>
      <c r="T30" s="11" t="s">
        <v>193</v>
      </c>
      <c r="U30" s="11" t="s">
        <v>194</v>
      </c>
      <c r="V30" s="11" t="s">
        <v>195</v>
      </c>
    </row>
    <row r="31" spans="1:75" x14ac:dyDescent="0.2">
      <c r="A31" s="10" t="s">
        <v>196</v>
      </c>
      <c r="B31" s="11">
        <v>99941</v>
      </c>
      <c r="C31" s="11">
        <v>30</v>
      </c>
      <c r="D31" s="11">
        <v>-1</v>
      </c>
      <c r="E31" s="11">
        <v>103915</v>
      </c>
      <c r="F31" s="11">
        <v>19549</v>
      </c>
      <c r="G31" s="11">
        <v>259800</v>
      </c>
      <c r="H31" s="11" t="s">
        <v>61</v>
      </c>
      <c r="I31" s="11" t="s">
        <v>197</v>
      </c>
      <c r="J31" s="11" t="s">
        <v>49</v>
      </c>
      <c r="K31" s="11" t="s">
        <v>26</v>
      </c>
      <c r="L31" s="11" t="s">
        <v>26</v>
      </c>
      <c r="M31" s="11" t="s">
        <v>26</v>
      </c>
      <c r="N31" s="11" t="s">
        <v>27</v>
      </c>
      <c r="O31" s="11">
        <v>29</v>
      </c>
      <c r="P31" s="11">
        <f t="shared" si="0"/>
        <v>0</v>
      </c>
      <c r="Q31" s="11">
        <f t="shared" si="1"/>
        <v>0</v>
      </c>
      <c r="R31" s="11">
        <f t="shared" si="2"/>
        <v>0</v>
      </c>
      <c r="S31" s="12">
        <f t="shared" si="3"/>
        <v>1</v>
      </c>
      <c r="T31" s="11" t="s">
        <v>198</v>
      </c>
      <c r="U31" s="11" t="s">
        <v>199</v>
      </c>
      <c r="V31" s="11" t="s">
        <v>200</v>
      </c>
    </row>
    <row r="32" spans="1:75" x14ac:dyDescent="0.2">
      <c r="A32" s="10" t="s">
        <v>201</v>
      </c>
      <c r="B32" s="11">
        <v>131684</v>
      </c>
      <c r="C32" s="11">
        <v>31</v>
      </c>
      <c r="D32" s="11">
        <v>-1</v>
      </c>
      <c r="E32" s="11">
        <v>103449</v>
      </c>
      <c r="F32" s="11">
        <v>19401</v>
      </c>
      <c r="G32" s="11">
        <v>200000</v>
      </c>
      <c r="H32" s="11" t="s">
        <v>61</v>
      </c>
      <c r="I32" s="11" t="s">
        <v>125</v>
      </c>
      <c r="J32" s="11" t="s">
        <v>126</v>
      </c>
      <c r="K32" s="11" t="s">
        <v>26</v>
      </c>
      <c r="L32" s="11" t="s">
        <v>26</v>
      </c>
      <c r="M32" s="11" t="s">
        <v>27</v>
      </c>
      <c r="N32" s="11" t="s">
        <v>27</v>
      </c>
      <c r="O32" s="11">
        <v>30</v>
      </c>
      <c r="P32" s="11">
        <f t="shared" si="0"/>
        <v>0</v>
      </c>
      <c r="Q32" s="11">
        <f t="shared" si="1"/>
        <v>0</v>
      </c>
      <c r="R32" s="11">
        <f t="shared" si="2"/>
        <v>1</v>
      </c>
      <c r="S32" s="12">
        <f t="shared" si="3"/>
        <v>1</v>
      </c>
      <c r="T32" s="11" t="s">
        <v>202</v>
      </c>
      <c r="U32" s="11" t="s">
        <v>203</v>
      </c>
      <c r="V32" s="11" t="s">
        <v>204</v>
      </c>
    </row>
    <row r="33" spans="1:22" x14ac:dyDescent="0.2">
      <c r="A33" s="10" t="s">
        <v>205</v>
      </c>
      <c r="B33" s="11">
        <v>22928</v>
      </c>
      <c r="C33" s="11">
        <v>32</v>
      </c>
      <c r="D33" s="11">
        <v>-8</v>
      </c>
      <c r="E33" s="11">
        <v>102729</v>
      </c>
      <c r="F33" s="11">
        <v>2422</v>
      </c>
      <c r="G33" s="11">
        <v>10222</v>
      </c>
      <c r="H33" s="11" t="s">
        <v>40</v>
      </c>
      <c r="I33" s="11" t="s">
        <v>206</v>
      </c>
      <c r="J33" s="11" t="s">
        <v>42</v>
      </c>
      <c r="K33" s="11" t="s">
        <v>26</v>
      </c>
      <c r="L33" s="11" t="s">
        <v>26</v>
      </c>
      <c r="M33" s="11" t="s">
        <v>26</v>
      </c>
      <c r="N33" s="11" t="s">
        <v>27</v>
      </c>
      <c r="O33" s="11">
        <v>24</v>
      </c>
      <c r="P33" s="11">
        <f t="shared" si="0"/>
        <v>0</v>
      </c>
      <c r="Q33" s="11">
        <f t="shared" si="1"/>
        <v>0</v>
      </c>
      <c r="R33" s="11">
        <f t="shared" si="2"/>
        <v>0</v>
      </c>
      <c r="S33" s="12">
        <f t="shared" si="3"/>
        <v>1</v>
      </c>
      <c r="T33" s="11" t="s">
        <v>207</v>
      </c>
      <c r="U33" s="11" t="s">
        <v>208</v>
      </c>
      <c r="V33" s="11" t="s">
        <v>209</v>
      </c>
    </row>
    <row r="34" spans="1:22" x14ac:dyDescent="0.2">
      <c r="A34" s="10" t="s">
        <v>210</v>
      </c>
      <c r="B34" s="11">
        <v>53132</v>
      </c>
      <c r="C34" s="11">
        <v>33</v>
      </c>
      <c r="D34" s="11">
        <v>-12</v>
      </c>
      <c r="E34" s="11">
        <v>95214</v>
      </c>
      <c r="F34" s="11">
        <v>-4979</v>
      </c>
      <c r="G34" s="11">
        <v>205000</v>
      </c>
      <c r="H34" s="11" t="s">
        <v>211</v>
      </c>
      <c r="I34" s="11" t="s">
        <v>212</v>
      </c>
      <c r="J34" s="11" t="s">
        <v>213</v>
      </c>
      <c r="K34" s="11" t="s">
        <v>26</v>
      </c>
      <c r="L34" s="11" t="s">
        <v>26</v>
      </c>
      <c r="M34" s="11" t="s">
        <v>26</v>
      </c>
      <c r="N34" s="11" t="s">
        <v>26</v>
      </c>
      <c r="O34" s="11">
        <v>21</v>
      </c>
      <c r="P34" s="11">
        <f t="shared" si="0"/>
        <v>0</v>
      </c>
      <c r="Q34" s="11">
        <f t="shared" si="1"/>
        <v>0</v>
      </c>
      <c r="R34" s="11">
        <f t="shared" si="2"/>
        <v>0</v>
      </c>
      <c r="S34" s="12">
        <f t="shared" si="3"/>
        <v>0</v>
      </c>
      <c r="T34" s="11" t="s">
        <v>214</v>
      </c>
      <c r="U34" s="11" t="s">
        <v>215</v>
      </c>
      <c r="V34" s="11" t="s">
        <v>216</v>
      </c>
    </row>
    <row r="35" spans="1:22" x14ac:dyDescent="0.2">
      <c r="A35" s="10" t="s">
        <v>217</v>
      </c>
      <c r="B35" s="11">
        <v>57773</v>
      </c>
      <c r="C35" s="11">
        <v>34</v>
      </c>
      <c r="D35" s="11">
        <v>0</v>
      </c>
      <c r="E35" s="11">
        <v>92154</v>
      </c>
      <c r="F35" s="11">
        <v>4616</v>
      </c>
      <c r="G35" s="11">
        <v>165000</v>
      </c>
      <c r="H35" s="11" t="s">
        <v>47</v>
      </c>
      <c r="I35" s="11" t="s">
        <v>218</v>
      </c>
      <c r="J35" s="11" t="s">
        <v>42</v>
      </c>
      <c r="K35" s="11" t="s">
        <v>26</v>
      </c>
      <c r="L35" s="11" t="s">
        <v>27</v>
      </c>
      <c r="M35" s="11" t="s">
        <v>26</v>
      </c>
      <c r="N35" s="11" t="s">
        <v>27</v>
      </c>
      <c r="O35" s="11">
        <v>34</v>
      </c>
      <c r="P35" s="11">
        <f t="shared" si="0"/>
        <v>0</v>
      </c>
      <c r="Q35" s="11">
        <f t="shared" si="1"/>
        <v>1</v>
      </c>
      <c r="R35" s="11">
        <f t="shared" si="2"/>
        <v>0</v>
      </c>
      <c r="S35" s="12">
        <f t="shared" si="3"/>
        <v>1</v>
      </c>
      <c r="T35" s="11" t="s">
        <v>219</v>
      </c>
      <c r="U35" s="11" t="s">
        <v>220</v>
      </c>
      <c r="V35" s="11" t="s">
        <v>221</v>
      </c>
    </row>
    <row r="36" spans="1:22" x14ac:dyDescent="0.2">
      <c r="A36" s="10" t="s">
        <v>222</v>
      </c>
      <c r="B36" s="11">
        <v>427473</v>
      </c>
      <c r="C36" s="11">
        <v>35</v>
      </c>
      <c r="D36" s="11">
        <v>2</v>
      </c>
      <c r="E36" s="11">
        <v>82059</v>
      </c>
      <c r="F36" s="11">
        <v>15119</v>
      </c>
      <c r="G36" s="11">
        <v>132200</v>
      </c>
      <c r="H36" s="11" t="s">
        <v>54</v>
      </c>
      <c r="I36" s="11" t="s">
        <v>223</v>
      </c>
      <c r="J36" s="11" t="s">
        <v>224</v>
      </c>
      <c r="K36" s="11" t="s">
        <v>26</v>
      </c>
      <c r="L36" s="11" t="s">
        <v>26</v>
      </c>
      <c r="M36" s="11" t="s">
        <v>26</v>
      </c>
      <c r="N36" s="11" t="s">
        <v>27</v>
      </c>
      <c r="O36" s="11">
        <v>37</v>
      </c>
      <c r="P36" s="11">
        <f t="shared" si="0"/>
        <v>0</v>
      </c>
      <c r="Q36" s="11">
        <f t="shared" si="1"/>
        <v>0</v>
      </c>
      <c r="R36" s="11">
        <f t="shared" si="2"/>
        <v>0</v>
      </c>
      <c r="S36" s="12">
        <f t="shared" si="3"/>
        <v>1</v>
      </c>
      <c r="T36" s="11" t="s">
        <v>225</v>
      </c>
      <c r="U36" s="11" t="s">
        <v>226</v>
      </c>
      <c r="V36" s="11" t="s">
        <v>227</v>
      </c>
    </row>
    <row r="37" spans="1:22" x14ac:dyDescent="0.2">
      <c r="A37" s="10" t="s">
        <v>228</v>
      </c>
      <c r="B37" s="11"/>
      <c r="C37" s="11">
        <v>36</v>
      </c>
      <c r="D37" s="11">
        <v>0</v>
      </c>
      <c r="E37" s="11">
        <v>79395.3</v>
      </c>
      <c r="F37" s="11">
        <v>5592.7</v>
      </c>
      <c r="G37" s="11">
        <v>57672</v>
      </c>
      <c r="H37" s="11" t="s">
        <v>61</v>
      </c>
      <c r="I37" s="11" t="s">
        <v>229</v>
      </c>
      <c r="J37" s="11" t="s">
        <v>139</v>
      </c>
      <c r="K37" s="11" t="s">
        <v>26</v>
      </c>
      <c r="L37" s="11" t="s">
        <v>26</v>
      </c>
      <c r="M37" s="11" t="s">
        <v>26</v>
      </c>
      <c r="N37" s="11" t="s">
        <v>27</v>
      </c>
      <c r="O37" s="11">
        <v>36</v>
      </c>
      <c r="P37" s="11">
        <f t="shared" si="0"/>
        <v>0</v>
      </c>
      <c r="Q37" s="11">
        <f t="shared" si="1"/>
        <v>0</v>
      </c>
      <c r="R37" s="11">
        <f t="shared" si="2"/>
        <v>0</v>
      </c>
      <c r="S37" s="12">
        <f t="shared" si="3"/>
        <v>1</v>
      </c>
      <c r="T37" s="11" t="s">
        <v>230</v>
      </c>
      <c r="U37" s="11" t="s">
        <v>231</v>
      </c>
      <c r="V37" s="11"/>
    </row>
    <row r="38" spans="1:22" x14ac:dyDescent="0.2">
      <c r="A38" s="10" t="s">
        <v>232</v>
      </c>
      <c r="B38" s="11">
        <v>94296</v>
      </c>
      <c r="C38" s="11">
        <v>37</v>
      </c>
      <c r="D38" s="11">
        <v>2</v>
      </c>
      <c r="E38" s="11">
        <v>78112</v>
      </c>
      <c r="F38" s="11">
        <v>3281</v>
      </c>
      <c r="G38" s="11">
        <v>368000</v>
      </c>
      <c r="H38" s="11" t="s">
        <v>23</v>
      </c>
      <c r="I38" s="11" t="s">
        <v>233</v>
      </c>
      <c r="J38" s="11" t="s">
        <v>69</v>
      </c>
      <c r="K38" s="11" t="s">
        <v>26</v>
      </c>
      <c r="L38" s="11" t="s">
        <v>26</v>
      </c>
      <c r="M38" s="11" t="s">
        <v>26</v>
      </c>
      <c r="N38" s="11" t="s">
        <v>27</v>
      </c>
      <c r="O38" s="11">
        <v>39</v>
      </c>
      <c r="P38" s="11">
        <f t="shared" si="0"/>
        <v>0</v>
      </c>
      <c r="Q38" s="11">
        <f t="shared" si="1"/>
        <v>0</v>
      </c>
      <c r="R38" s="11">
        <f t="shared" si="2"/>
        <v>0</v>
      </c>
      <c r="S38" s="12">
        <f t="shared" si="3"/>
        <v>1</v>
      </c>
      <c r="T38" s="11" t="s">
        <v>234</v>
      </c>
      <c r="U38" s="11" t="s">
        <v>235</v>
      </c>
      <c r="V38" s="11" t="s">
        <v>236</v>
      </c>
    </row>
    <row r="39" spans="1:22" x14ac:dyDescent="0.2">
      <c r="A39" s="10" t="s">
        <v>237</v>
      </c>
      <c r="B39" s="11">
        <v>115909</v>
      </c>
      <c r="C39" s="11">
        <v>38</v>
      </c>
      <c r="D39" s="11">
        <v>0</v>
      </c>
      <c r="E39" s="11">
        <v>77147</v>
      </c>
      <c r="F39" s="11">
        <v>9431</v>
      </c>
      <c r="G39" s="11">
        <v>383800</v>
      </c>
      <c r="H39" s="11" t="s">
        <v>47</v>
      </c>
      <c r="I39" s="11" t="s">
        <v>238</v>
      </c>
      <c r="J39" s="11" t="s">
        <v>126</v>
      </c>
      <c r="K39" s="11" t="s">
        <v>26</v>
      </c>
      <c r="L39" s="11" t="s">
        <v>26</v>
      </c>
      <c r="M39" s="11" t="s">
        <v>26</v>
      </c>
      <c r="N39" s="11" t="s">
        <v>27</v>
      </c>
      <c r="O39" s="11">
        <v>38</v>
      </c>
      <c r="P39" s="11">
        <f t="shared" si="0"/>
        <v>0</v>
      </c>
      <c r="Q39" s="11">
        <f t="shared" si="1"/>
        <v>0</v>
      </c>
      <c r="R39" s="11">
        <f t="shared" si="2"/>
        <v>0</v>
      </c>
      <c r="S39" s="12">
        <f t="shared" si="3"/>
        <v>1</v>
      </c>
      <c r="T39" s="11" t="s">
        <v>239</v>
      </c>
      <c r="U39" s="11" t="s">
        <v>240</v>
      </c>
      <c r="V39" s="11" t="s">
        <v>237</v>
      </c>
    </row>
    <row r="40" spans="1:22" x14ac:dyDescent="0.2">
      <c r="A40" s="10" t="s">
        <v>241</v>
      </c>
      <c r="B40" s="11">
        <v>104549</v>
      </c>
      <c r="C40" s="11">
        <v>39</v>
      </c>
      <c r="D40" s="11">
        <v>7</v>
      </c>
      <c r="E40" s="11">
        <v>77046</v>
      </c>
      <c r="F40" s="11">
        <v>5537</v>
      </c>
      <c r="G40" s="11">
        <v>243200</v>
      </c>
      <c r="H40" s="11" t="s">
        <v>242</v>
      </c>
      <c r="I40" s="11" t="s">
        <v>243</v>
      </c>
      <c r="J40" s="11" t="s">
        <v>213</v>
      </c>
      <c r="K40" s="11" t="s">
        <v>26</v>
      </c>
      <c r="L40" s="11" t="s">
        <v>26</v>
      </c>
      <c r="M40" s="11" t="s">
        <v>26</v>
      </c>
      <c r="N40" s="11" t="s">
        <v>27</v>
      </c>
      <c r="O40" s="11">
        <v>46</v>
      </c>
      <c r="P40" s="11">
        <f t="shared" si="0"/>
        <v>0</v>
      </c>
      <c r="Q40" s="11">
        <f t="shared" si="1"/>
        <v>0</v>
      </c>
      <c r="R40" s="11">
        <f t="shared" si="2"/>
        <v>0</v>
      </c>
      <c r="S40" s="12">
        <f t="shared" si="3"/>
        <v>1</v>
      </c>
      <c r="T40" s="11" t="s">
        <v>244</v>
      </c>
      <c r="U40" s="11" t="s">
        <v>245</v>
      </c>
      <c r="V40" s="11" t="s">
        <v>246</v>
      </c>
    </row>
    <row r="41" spans="1:22" x14ac:dyDescent="0.2">
      <c r="A41" s="10" t="s">
        <v>247</v>
      </c>
      <c r="B41" s="11">
        <v>89183</v>
      </c>
      <c r="C41" s="11">
        <v>40</v>
      </c>
      <c r="D41" s="11">
        <v>-12</v>
      </c>
      <c r="E41" s="11">
        <v>76559</v>
      </c>
      <c r="F41" s="11">
        <v>-636</v>
      </c>
      <c r="G41" s="11">
        <v>161100</v>
      </c>
      <c r="H41" s="11" t="s">
        <v>242</v>
      </c>
      <c r="I41" s="11" t="s">
        <v>248</v>
      </c>
      <c r="J41" s="11" t="s">
        <v>139</v>
      </c>
      <c r="K41" s="11" t="s">
        <v>26</v>
      </c>
      <c r="L41" s="11" t="s">
        <v>26</v>
      </c>
      <c r="M41" s="11" t="s">
        <v>26</v>
      </c>
      <c r="N41" s="11" t="s">
        <v>26</v>
      </c>
      <c r="O41" s="11">
        <v>28</v>
      </c>
      <c r="P41" s="11">
        <f t="shared" si="0"/>
        <v>0</v>
      </c>
      <c r="Q41" s="11">
        <f t="shared" si="1"/>
        <v>0</v>
      </c>
      <c r="R41" s="11">
        <f t="shared" si="2"/>
        <v>0</v>
      </c>
      <c r="S41" s="12">
        <f t="shared" si="3"/>
        <v>0</v>
      </c>
      <c r="T41" s="11" t="s">
        <v>249</v>
      </c>
      <c r="U41" s="11" t="s">
        <v>250</v>
      </c>
      <c r="V41" s="11" t="s">
        <v>251</v>
      </c>
    </row>
    <row r="42" spans="1:22" x14ac:dyDescent="0.2">
      <c r="A42" s="10" t="s">
        <v>252</v>
      </c>
      <c r="B42" s="11">
        <v>6404</v>
      </c>
      <c r="C42" s="11">
        <v>41</v>
      </c>
      <c r="D42" s="11">
        <v>-1</v>
      </c>
      <c r="E42" s="11">
        <v>75125</v>
      </c>
      <c r="F42" s="11">
        <v>7214</v>
      </c>
      <c r="G42" s="11">
        <v>6892</v>
      </c>
      <c r="H42" s="11" t="s">
        <v>61</v>
      </c>
      <c r="I42" s="11" t="s">
        <v>253</v>
      </c>
      <c r="J42" s="11" t="s">
        <v>254</v>
      </c>
      <c r="K42" s="11" t="s">
        <v>26</v>
      </c>
      <c r="L42" s="11" t="s">
        <v>26</v>
      </c>
      <c r="M42" s="11" t="s">
        <v>26</v>
      </c>
      <c r="N42" s="11" t="s">
        <v>27</v>
      </c>
      <c r="O42" s="11">
        <v>40</v>
      </c>
      <c r="P42" s="11">
        <f t="shared" si="0"/>
        <v>0</v>
      </c>
      <c r="Q42" s="11">
        <f t="shared" si="1"/>
        <v>0</v>
      </c>
      <c r="R42" s="11">
        <f t="shared" si="2"/>
        <v>0</v>
      </c>
      <c r="S42" s="12">
        <f t="shared" si="3"/>
        <v>1</v>
      </c>
      <c r="T42" s="11" t="s">
        <v>255</v>
      </c>
      <c r="U42" s="11" t="s">
        <v>256</v>
      </c>
      <c r="V42" s="11" t="s">
        <v>257</v>
      </c>
    </row>
    <row r="43" spans="1:22" x14ac:dyDescent="0.2">
      <c r="A43" s="10" t="s">
        <v>258</v>
      </c>
      <c r="B43" s="11">
        <v>36191</v>
      </c>
      <c r="C43" s="11">
        <v>42</v>
      </c>
      <c r="D43" s="11">
        <v>9</v>
      </c>
      <c r="E43" s="11">
        <v>74639</v>
      </c>
      <c r="F43" s="11">
        <v>1321</v>
      </c>
      <c r="G43" s="11">
        <v>56600</v>
      </c>
      <c r="H43" s="11" t="s">
        <v>54</v>
      </c>
      <c r="I43" s="11" t="s">
        <v>259</v>
      </c>
      <c r="J43" s="11" t="s">
        <v>260</v>
      </c>
      <c r="K43" s="11" t="s">
        <v>26</v>
      </c>
      <c r="L43" s="11" t="s">
        <v>26</v>
      </c>
      <c r="M43" s="11" t="s">
        <v>26</v>
      </c>
      <c r="N43" s="11" t="s">
        <v>27</v>
      </c>
      <c r="O43" s="11">
        <v>51</v>
      </c>
      <c r="P43" s="11">
        <f t="shared" si="0"/>
        <v>0</v>
      </c>
      <c r="Q43" s="11">
        <f t="shared" si="1"/>
        <v>0</v>
      </c>
      <c r="R43" s="11">
        <f t="shared" si="2"/>
        <v>0</v>
      </c>
      <c r="S43" s="12">
        <f t="shared" si="3"/>
        <v>1</v>
      </c>
      <c r="T43" s="11" t="s">
        <v>261</v>
      </c>
      <c r="U43" s="11" t="s">
        <v>262</v>
      </c>
      <c r="V43" s="11" t="s">
        <v>263</v>
      </c>
    </row>
    <row r="44" spans="1:22" x14ac:dyDescent="0.2">
      <c r="A44" s="10" t="s">
        <v>264</v>
      </c>
      <c r="B44" s="11">
        <v>138166</v>
      </c>
      <c r="C44" s="11">
        <v>43</v>
      </c>
      <c r="D44" s="11">
        <v>-2</v>
      </c>
      <c r="E44" s="11">
        <v>74094</v>
      </c>
      <c r="F44" s="11">
        <v>4440</v>
      </c>
      <c r="G44" s="11">
        <v>377640</v>
      </c>
      <c r="H44" s="11" t="s">
        <v>265</v>
      </c>
      <c r="I44" s="11" t="s">
        <v>175</v>
      </c>
      <c r="J44" s="11" t="s">
        <v>176</v>
      </c>
      <c r="K44" s="11" t="s">
        <v>26</v>
      </c>
      <c r="L44" s="11" t="s">
        <v>26</v>
      </c>
      <c r="M44" s="11" t="s">
        <v>27</v>
      </c>
      <c r="N44" s="11" t="s">
        <v>27</v>
      </c>
      <c r="O44" s="11">
        <v>41</v>
      </c>
      <c r="P44" s="11">
        <f t="shared" si="0"/>
        <v>0</v>
      </c>
      <c r="Q44" s="11">
        <f t="shared" si="1"/>
        <v>0</v>
      </c>
      <c r="R44" s="11">
        <f t="shared" si="2"/>
        <v>1</v>
      </c>
      <c r="S44" s="12">
        <f t="shared" si="3"/>
        <v>1</v>
      </c>
      <c r="T44" s="11" t="s">
        <v>266</v>
      </c>
      <c r="U44" s="11" t="s">
        <v>267</v>
      </c>
      <c r="V44" s="11" t="s">
        <v>264</v>
      </c>
    </row>
    <row r="45" spans="1:22" x14ac:dyDescent="0.2">
      <c r="A45" s="10" t="s">
        <v>268</v>
      </c>
      <c r="B45" s="11">
        <v>126315</v>
      </c>
      <c r="C45" s="11">
        <v>44</v>
      </c>
      <c r="D45" s="11">
        <v>-2</v>
      </c>
      <c r="E45" s="11">
        <v>72148</v>
      </c>
      <c r="F45" s="11">
        <v>4281</v>
      </c>
      <c r="G45" s="11">
        <v>260000</v>
      </c>
      <c r="H45" s="11" t="s">
        <v>23</v>
      </c>
      <c r="I45" s="11" t="s">
        <v>269</v>
      </c>
      <c r="J45" s="11" t="s">
        <v>170</v>
      </c>
      <c r="K45" s="11" t="s">
        <v>26</v>
      </c>
      <c r="L45" s="11" t="s">
        <v>26</v>
      </c>
      <c r="M45" s="11" t="s">
        <v>26</v>
      </c>
      <c r="N45" s="11" t="s">
        <v>27</v>
      </c>
      <c r="O45" s="11">
        <v>42</v>
      </c>
      <c r="P45" s="11">
        <f t="shared" si="0"/>
        <v>0</v>
      </c>
      <c r="Q45" s="11">
        <f t="shared" si="1"/>
        <v>0</v>
      </c>
      <c r="R45" s="11">
        <f t="shared" si="2"/>
        <v>0</v>
      </c>
      <c r="S45" s="12">
        <f t="shared" si="3"/>
        <v>1</v>
      </c>
      <c r="T45" s="11" t="s">
        <v>270</v>
      </c>
      <c r="U45" s="11" t="s">
        <v>271</v>
      </c>
      <c r="V45" s="11" t="s">
        <v>272</v>
      </c>
    </row>
    <row r="46" spans="1:22" x14ac:dyDescent="0.2">
      <c r="A46" s="10" t="s">
        <v>273</v>
      </c>
      <c r="B46" s="11">
        <v>202996</v>
      </c>
      <c r="C46" s="11">
        <v>45</v>
      </c>
      <c r="D46" s="11">
        <v>-2</v>
      </c>
      <c r="E46" s="11">
        <v>71965</v>
      </c>
      <c r="F46" s="11">
        <v>21048</v>
      </c>
      <c r="G46" s="11">
        <v>110800</v>
      </c>
      <c r="H46" s="11" t="s">
        <v>47</v>
      </c>
      <c r="I46" s="11" t="s">
        <v>274</v>
      </c>
      <c r="J46" s="11" t="s">
        <v>49</v>
      </c>
      <c r="K46" s="11" t="s">
        <v>26</v>
      </c>
      <c r="L46" s="11" t="s">
        <v>26</v>
      </c>
      <c r="M46" s="11" t="s">
        <v>26</v>
      </c>
      <c r="N46" s="11" t="s">
        <v>27</v>
      </c>
      <c r="O46" s="11">
        <v>43</v>
      </c>
      <c r="P46" s="11">
        <f t="shared" si="0"/>
        <v>0</v>
      </c>
      <c r="Q46" s="11">
        <f t="shared" si="1"/>
        <v>0</v>
      </c>
      <c r="R46" s="11">
        <f t="shared" si="2"/>
        <v>0</v>
      </c>
      <c r="S46" s="12">
        <f t="shared" si="3"/>
        <v>1</v>
      </c>
      <c r="T46" s="11" t="s">
        <v>275</v>
      </c>
      <c r="U46" s="11" t="s">
        <v>276</v>
      </c>
      <c r="V46" s="11" t="s">
        <v>277</v>
      </c>
    </row>
    <row r="47" spans="1:22" x14ac:dyDescent="0.2">
      <c r="A47" s="10" t="s">
        <v>278</v>
      </c>
      <c r="B47" s="11">
        <v>768185</v>
      </c>
      <c r="C47" s="11">
        <v>46</v>
      </c>
      <c r="D47" s="11">
        <v>11</v>
      </c>
      <c r="E47" s="11">
        <v>70697</v>
      </c>
      <c r="F47" s="11">
        <v>18485</v>
      </c>
      <c r="G47" s="11">
        <v>44942</v>
      </c>
      <c r="H47" s="11" t="s">
        <v>47</v>
      </c>
      <c r="I47" s="11" t="s">
        <v>279</v>
      </c>
      <c r="J47" s="11" t="s">
        <v>49</v>
      </c>
      <c r="K47" s="11" t="s">
        <v>26</v>
      </c>
      <c r="L47" s="11" t="s">
        <v>27</v>
      </c>
      <c r="M47" s="11" t="s">
        <v>26</v>
      </c>
      <c r="N47" s="11" t="s">
        <v>27</v>
      </c>
      <c r="O47" s="11">
        <v>57</v>
      </c>
      <c r="P47" s="11">
        <f t="shared" si="0"/>
        <v>0</v>
      </c>
      <c r="Q47" s="11">
        <f t="shared" si="1"/>
        <v>1</v>
      </c>
      <c r="R47" s="11">
        <f t="shared" si="2"/>
        <v>0</v>
      </c>
      <c r="S47" s="12">
        <f t="shared" si="3"/>
        <v>1</v>
      </c>
      <c r="T47" s="11" t="s">
        <v>280</v>
      </c>
      <c r="U47" s="11" t="s">
        <v>281</v>
      </c>
      <c r="V47" s="11" t="s">
        <v>282</v>
      </c>
    </row>
    <row r="48" spans="1:22" x14ac:dyDescent="0.2">
      <c r="A48" s="10" t="s">
        <v>283</v>
      </c>
      <c r="B48" s="11">
        <v>66788</v>
      </c>
      <c r="C48" s="11">
        <v>47</v>
      </c>
      <c r="D48" s="11">
        <v>0</v>
      </c>
      <c r="E48" s="11">
        <v>69693</v>
      </c>
      <c r="F48" s="11">
        <v>540</v>
      </c>
      <c r="G48" s="11">
        <v>389500</v>
      </c>
      <c r="H48" s="11" t="s">
        <v>265</v>
      </c>
      <c r="I48" s="11" t="s">
        <v>284</v>
      </c>
      <c r="J48" s="11" t="s">
        <v>285</v>
      </c>
      <c r="K48" s="11" t="s">
        <v>26</v>
      </c>
      <c r="L48" s="11" t="s">
        <v>27</v>
      </c>
      <c r="M48" s="11" t="s">
        <v>26</v>
      </c>
      <c r="N48" s="11" t="s">
        <v>27</v>
      </c>
      <c r="O48" s="11">
        <v>47</v>
      </c>
      <c r="P48" s="11">
        <f t="shared" si="0"/>
        <v>0</v>
      </c>
      <c r="Q48" s="11">
        <f t="shared" si="1"/>
        <v>1</v>
      </c>
      <c r="R48" s="11">
        <f t="shared" si="2"/>
        <v>0</v>
      </c>
      <c r="S48" s="12">
        <f t="shared" si="3"/>
        <v>1</v>
      </c>
      <c r="T48" s="11" t="s">
        <v>286</v>
      </c>
      <c r="U48" s="11" t="s">
        <v>287</v>
      </c>
      <c r="V48" s="11" t="s">
        <v>288</v>
      </c>
    </row>
    <row r="49" spans="1:22" x14ac:dyDescent="0.2">
      <c r="A49" s="10" t="s">
        <v>289</v>
      </c>
      <c r="B49" s="11">
        <v>46483</v>
      </c>
      <c r="C49" s="11">
        <v>48</v>
      </c>
      <c r="D49" s="11">
        <v>-4</v>
      </c>
      <c r="E49" s="11">
        <v>69620</v>
      </c>
      <c r="F49" s="11">
        <v>5899</v>
      </c>
      <c r="G49" s="11">
        <v>49000</v>
      </c>
      <c r="H49" s="11" t="s">
        <v>61</v>
      </c>
      <c r="I49" s="11" t="s">
        <v>125</v>
      </c>
      <c r="J49" s="11" t="s">
        <v>126</v>
      </c>
      <c r="K49" s="11" t="s">
        <v>26</v>
      </c>
      <c r="L49" s="11" t="s">
        <v>26</v>
      </c>
      <c r="M49" s="11" t="s">
        <v>26</v>
      </c>
      <c r="N49" s="11" t="s">
        <v>27</v>
      </c>
      <c r="O49" s="11">
        <v>44</v>
      </c>
      <c r="P49" s="11">
        <f t="shared" si="0"/>
        <v>0</v>
      </c>
      <c r="Q49" s="11">
        <f t="shared" si="1"/>
        <v>0</v>
      </c>
      <c r="R49" s="11">
        <f t="shared" si="2"/>
        <v>0</v>
      </c>
      <c r="S49" s="12">
        <f t="shared" si="3"/>
        <v>1</v>
      </c>
      <c r="T49" s="11" t="s">
        <v>290</v>
      </c>
      <c r="U49" s="11" t="s">
        <v>291</v>
      </c>
      <c r="V49" s="11" t="s">
        <v>292</v>
      </c>
    </row>
    <row r="50" spans="1:22" x14ac:dyDescent="0.2">
      <c r="A50" s="10" t="s">
        <v>293</v>
      </c>
      <c r="B50" s="11">
        <v>315029</v>
      </c>
      <c r="C50" s="11">
        <v>49</v>
      </c>
      <c r="D50" s="11">
        <v>4</v>
      </c>
      <c r="E50" s="11">
        <v>69570</v>
      </c>
      <c r="F50" s="11">
        <v>11054</v>
      </c>
      <c r="G50" s="11">
        <v>223000</v>
      </c>
      <c r="H50" s="11" t="s">
        <v>294</v>
      </c>
      <c r="I50" s="11" t="s">
        <v>295</v>
      </c>
      <c r="J50" s="11" t="s">
        <v>49</v>
      </c>
      <c r="K50" s="11" t="s">
        <v>26</v>
      </c>
      <c r="L50" s="11" t="s">
        <v>26</v>
      </c>
      <c r="M50" s="11" t="s">
        <v>26</v>
      </c>
      <c r="N50" s="11" t="s">
        <v>27</v>
      </c>
      <c r="O50" s="11">
        <v>53</v>
      </c>
      <c r="P50" s="11">
        <f t="shared" si="0"/>
        <v>0</v>
      </c>
      <c r="Q50" s="11">
        <f t="shared" si="1"/>
        <v>0</v>
      </c>
      <c r="R50" s="11">
        <f t="shared" si="2"/>
        <v>0</v>
      </c>
      <c r="S50" s="12">
        <f t="shared" si="3"/>
        <v>1</v>
      </c>
      <c r="T50" s="11" t="s">
        <v>296</v>
      </c>
      <c r="U50" s="11" t="s">
        <v>297</v>
      </c>
      <c r="V50" s="11" t="s">
        <v>298</v>
      </c>
    </row>
    <row r="51" spans="1:22" x14ac:dyDescent="0.2">
      <c r="A51" s="10" t="s">
        <v>299</v>
      </c>
      <c r="B51" s="11">
        <v>324875</v>
      </c>
      <c r="C51" s="11">
        <v>50</v>
      </c>
      <c r="D51" s="11">
        <v>-5</v>
      </c>
      <c r="E51" s="11">
        <v>67684</v>
      </c>
      <c r="F51" s="11">
        <v>3897</v>
      </c>
      <c r="G51" s="11">
        <v>97000</v>
      </c>
      <c r="H51" s="11" t="s">
        <v>300</v>
      </c>
      <c r="I51" s="11" t="s">
        <v>158</v>
      </c>
      <c r="J51" s="11" t="s">
        <v>120</v>
      </c>
      <c r="K51" s="11" t="s">
        <v>26</v>
      </c>
      <c r="L51" s="11" t="s">
        <v>26</v>
      </c>
      <c r="M51" s="11" t="s">
        <v>26</v>
      </c>
      <c r="N51" s="11" t="s">
        <v>27</v>
      </c>
      <c r="O51" s="11">
        <v>45</v>
      </c>
      <c r="P51" s="11">
        <f t="shared" si="0"/>
        <v>0</v>
      </c>
      <c r="Q51" s="11">
        <f t="shared" si="1"/>
        <v>0</v>
      </c>
      <c r="R51" s="11">
        <f t="shared" si="2"/>
        <v>0</v>
      </c>
      <c r="S51" s="12">
        <f t="shared" si="3"/>
        <v>1</v>
      </c>
      <c r="T51" s="11" t="s">
        <v>301</v>
      </c>
      <c r="U51" s="11" t="s">
        <v>302</v>
      </c>
      <c r="V51" s="11" t="s">
        <v>303</v>
      </c>
    </row>
    <row r="52" spans="1:22" x14ac:dyDescent="0.2">
      <c r="A52" s="10" t="s">
        <v>304</v>
      </c>
      <c r="B52" s="11">
        <v>195312</v>
      </c>
      <c r="C52" s="11">
        <v>51</v>
      </c>
      <c r="D52" s="11">
        <v>-3</v>
      </c>
      <c r="E52" s="11">
        <v>67161</v>
      </c>
      <c r="F52" s="11">
        <v>7314</v>
      </c>
      <c r="G52" s="11">
        <v>267000</v>
      </c>
      <c r="H52" s="11" t="s">
        <v>305</v>
      </c>
      <c r="I52" s="11" t="s">
        <v>306</v>
      </c>
      <c r="J52" s="11" t="s">
        <v>126</v>
      </c>
      <c r="K52" s="11" t="s">
        <v>26</v>
      </c>
      <c r="L52" s="11" t="s">
        <v>26</v>
      </c>
      <c r="M52" s="11" t="s">
        <v>26</v>
      </c>
      <c r="N52" s="11" t="s">
        <v>27</v>
      </c>
      <c r="O52" s="11">
        <v>48</v>
      </c>
      <c r="P52" s="11">
        <f t="shared" si="0"/>
        <v>0</v>
      </c>
      <c r="Q52" s="11">
        <f t="shared" si="1"/>
        <v>0</v>
      </c>
      <c r="R52" s="11">
        <f t="shared" si="2"/>
        <v>0</v>
      </c>
      <c r="S52" s="12">
        <f t="shared" si="3"/>
        <v>1</v>
      </c>
      <c r="T52" s="11" t="s">
        <v>307</v>
      </c>
      <c r="U52" s="11" t="s">
        <v>308</v>
      </c>
      <c r="V52" s="11" t="s">
        <v>309</v>
      </c>
    </row>
    <row r="53" spans="1:22" x14ac:dyDescent="0.2">
      <c r="A53" s="10" t="s">
        <v>310</v>
      </c>
      <c r="B53" s="11">
        <v>54438</v>
      </c>
      <c r="C53" s="11">
        <v>52</v>
      </c>
      <c r="D53" s="11">
        <v>4</v>
      </c>
      <c r="E53" s="11">
        <v>64888</v>
      </c>
      <c r="F53" s="11">
        <v>2707</v>
      </c>
      <c r="G53" s="11">
        <v>46000</v>
      </c>
      <c r="H53" s="11" t="s">
        <v>54</v>
      </c>
      <c r="I53" s="11" t="s">
        <v>311</v>
      </c>
      <c r="J53" s="11" t="s">
        <v>312</v>
      </c>
      <c r="K53" s="11" t="s">
        <v>26</v>
      </c>
      <c r="L53" s="11" t="s">
        <v>26</v>
      </c>
      <c r="M53" s="11" t="s">
        <v>26</v>
      </c>
      <c r="N53" s="11" t="s">
        <v>27</v>
      </c>
      <c r="O53" s="11">
        <v>56</v>
      </c>
      <c r="P53" s="11">
        <f t="shared" si="0"/>
        <v>0</v>
      </c>
      <c r="Q53" s="11">
        <f t="shared" si="1"/>
        <v>0</v>
      </c>
      <c r="R53" s="11">
        <f t="shared" si="2"/>
        <v>0</v>
      </c>
      <c r="S53" s="12">
        <f t="shared" si="3"/>
        <v>1</v>
      </c>
      <c r="T53" s="11" t="s">
        <v>313</v>
      </c>
      <c r="U53" s="11" t="s">
        <v>314</v>
      </c>
      <c r="V53" s="11" t="s">
        <v>315</v>
      </c>
    </row>
    <row r="54" spans="1:22" x14ac:dyDescent="0.2">
      <c r="A54" s="10" t="s">
        <v>316</v>
      </c>
      <c r="B54" s="11">
        <v>33268</v>
      </c>
      <c r="C54" s="11">
        <v>53</v>
      </c>
      <c r="D54" s="11">
        <v>-3</v>
      </c>
      <c r="E54" s="11">
        <v>64807</v>
      </c>
      <c r="F54" s="11">
        <v>4186</v>
      </c>
      <c r="G54" s="11">
        <v>51511</v>
      </c>
      <c r="H54" s="11" t="s">
        <v>61</v>
      </c>
      <c r="I54" s="11" t="s">
        <v>317</v>
      </c>
      <c r="J54" s="11" t="s">
        <v>224</v>
      </c>
      <c r="K54" s="11" t="s">
        <v>26</v>
      </c>
      <c r="L54" s="11" t="s">
        <v>26</v>
      </c>
      <c r="M54" s="11" t="s">
        <v>26</v>
      </c>
      <c r="N54" s="11" t="s">
        <v>27</v>
      </c>
      <c r="O54" s="11">
        <v>50</v>
      </c>
      <c r="P54" s="11">
        <f t="shared" si="0"/>
        <v>0</v>
      </c>
      <c r="Q54" s="11">
        <f t="shared" si="1"/>
        <v>0</v>
      </c>
      <c r="R54" s="11">
        <f t="shared" si="2"/>
        <v>0</v>
      </c>
      <c r="S54" s="12">
        <f t="shared" si="3"/>
        <v>1</v>
      </c>
      <c r="T54" s="11" t="s">
        <v>318</v>
      </c>
      <c r="U54" s="11" t="s">
        <v>319</v>
      </c>
      <c r="V54" s="11" t="s">
        <v>320</v>
      </c>
    </row>
    <row r="55" spans="1:22" x14ac:dyDescent="0.2">
      <c r="A55" s="10" t="s">
        <v>321</v>
      </c>
      <c r="B55" s="11">
        <v>29767</v>
      </c>
      <c r="C55" s="11">
        <v>54</v>
      </c>
      <c r="D55" s="11">
        <v>-5</v>
      </c>
      <c r="E55" s="11">
        <v>64656</v>
      </c>
      <c r="F55" s="11">
        <v>1379</v>
      </c>
      <c r="G55" s="11">
        <v>38100</v>
      </c>
      <c r="H55" s="11" t="s">
        <v>305</v>
      </c>
      <c r="I55" s="11" t="s">
        <v>248</v>
      </c>
      <c r="J55" s="11" t="s">
        <v>139</v>
      </c>
      <c r="K55" s="11" t="s">
        <v>26</v>
      </c>
      <c r="L55" s="11" t="s">
        <v>26</v>
      </c>
      <c r="M55" s="11" t="s">
        <v>26</v>
      </c>
      <c r="N55" s="11" t="s">
        <v>27</v>
      </c>
      <c r="O55" s="11">
        <v>49</v>
      </c>
      <c r="P55" s="11">
        <f t="shared" si="0"/>
        <v>0</v>
      </c>
      <c r="Q55" s="11">
        <f t="shared" si="1"/>
        <v>0</v>
      </c>
      <c r="R55" s="11">
        <f t="shared" si="2"/>
        <v>0</v>
      </c>
      <c r="S55" s="12">
        <f t="shared" si="3"/>
        <v>1</v>
      </c>
      <c r="T55" s="11" t="s">
        <v>322</v>
      </c>
      <c r="U55" s="11" t="s">
        <v>323</v>
      </c>
      <c r="V55" s="11" t="s">
        <v>324</v>
      </c>
    </row>
    <row r="56" spans="1:22" x14ac:dyDescent="0.2">
      <c r="A56" s="10" t="s">
        <v>325</v>
      </c>
      <c r="B56" s="11">
        <v>7118</v>
      </c>
      <c r="C56" s="11">
        <v>55</v>
      </c>
      <c r="D56" s="11">
        <v>-3</v>
      </c>
      <c r="E56" s="11">
        <v>60534.5</v>
      </c>
      <c r="F56" s="11">
        <v>131.1</v>
      </c>
      <c r="G56" s="11">
        <v>267000</v>
      </c>
      <c r="H56" s="11" t="s">
        <v>137</v>
      </c>
      <c r="I56" s="11" t="s">
        <v>326</v>
      </c>
      <c r="J56" s="11" t="s">
        <v>327</v>
      </c>
      <c r="K56" s="11" t="s">
        <v>26</v>
      </c>
      <c r="L56" s="11" t="s">
        <v>26</v>
      </c>
      <c r="M56" s="11" t="s">
        <v>26</v>
      </c>
      <c r="N56" s="11" t="s">
        <v>27</v>
      </c>
      <c r="O56" s="11">
        <v>52</v>
      </c>
      <c r="P56" s="11">
        <f t="shared" si="0"/>
        <v>0</v>
      </c>
      <c r="Q56" s="11">
        <f t="shared" si="1"/>
        <v>0</v>
      </c>
      <c r="R56" s="11">
        <f t="shared" si="2"/>
        <v>0</v>
      </c>
      <c r="S56" s="12">
        <f t="shared" si="3"/>
        <v>1</v>
      </c>
      <c r="T56" s="11" t="s">
        <v>328</v>
      </c>
      <c r="U56" s="11" t="s">
        <v>329</v>
      </c>
      <c r="V56" s="11" t="s">
        <v>330</v>
      </c>
    </row>
    <row r="57" spans="1:22" x14ac:dyDescent="0.2">
      <c r="A57" s="10" t="s">
        <v>331</v>
      </c>
      <c r="B57" s="11">
        <v>26828</v>
      </c>
      <c r="C57" s="11">
        <v>56</v>
      </c>
      <c r="D57" s="11">
        <v>-2</v>
      </c>
      <c r="E57" s="11">
        <v>60113.9</v>
      </c>
      <c r="F57" s="11">
        <v>1674.3</v>
      </c>
      <c r="G57" s="11">
        <v>69000</v>
      </c>
      <c r="H57" s="11" t="s">
        <v>332</v>
      </c>
      <c r="I57" s="11" t="s">
        <v>181</v>
      </c>
      <c r="J57" s="11" t="s">
        <v>42</v>
      </c>
      <c r="K57" s="11" t="s">
        <v>26</v>
      </c>
      <c r="L57" s="11" t="s">
        <v>26</v>
      </c>
      <c r="M57" s="11" t="s">
        <v>26</v>
      </c>
      <c r="N57" s="11" t="s">
        <v>27</v>
      </c>
      <c r="O57" s="11">
        <v>54</v>
      </c>
      <c r="P57" s="11">
        <f t="shared" si="0"/>
        <v>0</v>
      </c>
      <c r="Q57" s="11">
        <f t="shared" si="1"/>
        <v>0</v>
      </c>
      <c r="R57" s="11">
        <f t="shared" si="2"/>
        <v>0</v>
      </c>
      <c r="S57" s="12">
        <f t="shared" si="3"/>
        <v>1</v>
      </c>
      <c r="T57" s="11" t="s">
        <v>333</v>
      </c>
      <c r="U57" s="11" t="s">
        <v>334</v>
      </c>
      <c r="V57" s="11" t="s">
        <v>335</v>
      </c>
    </row>
    <row r="58" spans="1:22" x14ac:dyDescent="0.2">
      <c r="A58" s="10" t="s">
        <v>336</v>
      </c>
      <c r="B58" s="11">
        <v>95594</v>
      </c>
      <c r="C58" s="11">
        <v>57</v>
      </c>
      <c r="D58" s="11">
        <v>3</v>
      </c>
      <c r="E58" s="11">
        <v>59812</v>
      </c>
      <c r="F58" s="11">
        <v>6230</v>
      </c>
      <c r="G58" s="11">
        <v>110000</v>
      </c>
      <c r="H58" s="11" t="s">
        <v>242</v>
      </c>
      <c r="I58" s="11" t="s">
        <v>337</v>
      </c>
      <c r="J58" s="11" t="s">
        <v>338</v>
      </c>
      <c r="K58" s="11" t="s">
        <v>26</v>
      </c>
      <c r="L58" s="11" t="s">
        <v>26</v>
      </c>
      <c r="M58" s="11" t="s">
        <v>26</v>
      </c>
      <c r="N58" s="11" t="s">
        <v>27</v>
      </c>
      <c r="O58" s="11">
        <v>60</v>
      </c>
      <c r="P58" s="11">
        <f t="shared" si="0"/>
        <v>0</v>
      </c>
      <c r="Q58" s="11">
        <f t="shared" si="1"/>
        <v>0</v>
      </c>
      <c r="R58" s="11">
        <f t="shared" si="2"/>
        <v>0</v>
      </c>
      <c r="S58" s="12">
        <f t="shared" si="3"/>
        <v>1</v>
      </c>
      <c r="T58" s="11" t="s">
        <v>339</v>
      </c>
      <c r="U58" s="11" t="s">
        <v>340</v>
      </c>
      <c r="V58" s="11" t="s">
        <v>341</v>
      </c>
    </row>
    <row r="59" spans="1:22" x14ac:dyDescent="0.2">
      <c r="A59" s="10" t="s">
        <v>342</v>
      </c>
      <c r="B59" s="11">
        <v>32499</v>
      </c>
      <c r="C59" s="11">
        <v>58</v>
      </c>
      <c r="D59" s="11">
        <v>-3</v>
      </c>
      <c r="E59" s="11">
        <v>58756</v>
      </c>
      <c r="F59" s="11">
        <v>3152</v>
      </c>
      <c r="G59" s="11">
        <v>56000</v>
      </c>
      <c r="H59" s="11" t="s">
        <v>47</v>
      </c>
      <c r="I59" s="11" t="s">
        <v>343</v>
      </c>
      <c r="J59" s="11" t="s">
        <v>49</v>
      </c>
      <c r="K59" s="11" t="s">
        <v>26</v>
      </c>
      <c r="L59" s="11" t="s">
        <v>26</v>
      </c>
      <c r="M59" s="11" t="s">
        <v>26</v>
      </c>
      <c r="N59" s="11" t="s">
        <v>27</v>
      </c>
      <c r="O59" s="11">
        <v>55</v>
      </c>
      <c r="P59" s="11">
        <f t="shared" si="0"/>
        <v>0</v>
      </c>
      <c r="Q59" s="11">
        <f t="shared" si="1"/>
        <v>0</v>
      </c>
      <c r="R59" s="11">
        <f t="shared" si="2"/>
        <v>0</v>
      </c>
      <c r="S59" s="12">
        <f t="shared" si="3"/>
        <v>1</v>
      </c>
      <c r="T59" s="11" t="s">
        <v>344</v>
      </c>
      <c r="U59" s="11" t="s">
        <v>345</v>
      </c>
      <c r="V59" s="11" t="s">
        <v>346</v>
      </c>
    </row>
    <row r="60" spans="1:22" x14ac:dyDescent="0.2">
      <c r="A60" s="10" t="s">
        <v>347</v>
      </c>
      <c r="B60" s="11">
        <v>17648</v>
      </c>
      <c r="C60" s="11">
        <v>59</v>
      </c>
      <c r="D60" s="11">
        <v>0</v>
      </c>
      <c r="E60" s="11">
        <v>54213</v>
      </c>
      <c r="F60" s="11">
        <v>3592</v>
      </c>
      <c r="G60" s="11">
        <v>12812</v>
      </c>
      <c r="H60" s="11" t="s">
        <v>40</v>
      </c>
      <c r="I60" s="11" t="s">
        <v>79</v>
      </c>
      <c r="J60" s="11" t="s">
        <v>42</v>
      </c>
      <c r="K60" s="11" t="s">
        <v>26</v>
      </c>
      <c r="L60" s="11" t="s">
        <v>26</v>
      </c>
      <c r="M60" s="11" t="s">
        <v>26</v>
      </c>
      <c r="N60" s="11" t="s">
        <v>27</v>
      </c>
      <c r="O60" s="11">
        <v>59</v>
      </c>
      <c r="P60" s="11">
        <f t="shared" si="0"/>
        <v>0</v>
      </c>
      <c r="Q60" s="11">
        <f t="shared" si="1"/>
        <v>0</v>
      </c>
      <c r="R60" s="11">
        <f t="shared" si="2"/>
        <v>0</v>
      </c>
      <c r="S60" s="12">
        <f t="shared" si="3"/>
        <v>1</v>
      </c>
      <c r="T60" s="11" t="s">
        <v>348</v>
      </c>
      <c r="U60" s="11" t="s">
        <v>349</v>
      </c>
      <c r="V60" s="11" t="s">
        <v>350</v>
      </c>
    </row>
    <row r="61" spans="1:22" x14ac:dyDescent="0.2">
      <c r="A61" s="10" t="s">
        <v>351</v>
      </c>
      <c r="B61" s="11">
        <v>104183</v>
      </c>
      <c r="C61" s="11">
        <v>60</v>
      </c>
      <c r="D61" s="11">
        <v>2</v>
      </c>
      <c r="E61" s="11">
        <v>53922</v>
      </c>
      <c r="F61" s="11">
        <v>8466</v>
      </c>
      <c r="G61" s="11">
        <v>38300</v>
      </c>
      <c r="H61" s="11" t="s">
        <v>61</v>
      </c>
      <c r="I61" s="11" t="s">
        <v>125</v>
      </c>
      <c r="J61" s="11" t="s">
        <v>126</v>
      </c>
      <c r="K61" s="11" t="s">
        <v>26</v>
      </c>
      <c r="L61" s="11" t="s">
        <v>26</v>
      </c>
      <c r="M61" s="11" t="s">
        <v>26</v>
      </c>
      <c r="N61" s="11" t="s">
        <v>27</v>
      </c>
      <c r="O61" s="11">
        <v>62</v>
      </c>
      <c r="P61" s="11">
        <f t="shared" si="0"/>
        <v>0</v>
      </c>
      <c r="Q61" s="11">
        <f t="shared" si="1"/>
        <v>0</v>
      </c>
      <c r="R61" s="11">
        <f t="shared" si="2"/>
        <v>0</v>
      </c>
      <c r="S61" s="12">
        <f t="shared" si="3"/>
        <v>1</v>
      </c>
      <c r="T61" s="11" t="s">
        <v>352</v>
      </c>
      <c r="U61" s="11" t="s">
        <v>353</v>
      </c>
      <c r="V61" s="11" t="s">
        <v>354</v>
      </c>
    </row>
    <row r="62" spans="1:22" x14ac:dyDescent="0.2">
      <c r="A62" s="10" t="s">
        <v>355</v>
      </c>
      <c r="B62" s="11">
        <v>135401</v>
      </c>
      <c r="C62" s="11">
        <v>61</v>
      </c>
      <c r="D62" s="11">
        <v>2</v>
      </c>
      <c r="E62" s="11">
        <v>53823</v>
      </c>
      <c r="F62" s="11">
        <v>9042</v>
      </c>
      <c r="G62" s="11">
        <v>60431</v>
      </c>
      <c r="H62" s="11" t="s">
        <v>61</v>
      </c>
      <c r="I62" s="11" t="s">
        <v>125</v>
      </c>
      <c r="J62" s="11" t="s">
        <v>126</v>
      </c>
      <c r="K62" s="11" t="s">
        <v>26</v>
      </c>
      <c r="L62" s="11" t="s">
        <v>26</v>
      </c>
      <c r="M62" s="11" t="s">
        <v>26</v>
      </c>
      <c r="N62" s="11" t="s">
        <v>27</v>
      </c>
      <c r="O62" s="11">
        <v>63</v>
      </c>
      <c r="P62" s="11">
        <f t="shared" si="0"/>
        <v>0</v>
      </c>
      <c r="Q62" s="11">
        <f t="shared" si="1"/>
        <v>0</v>
      </c>
      <c r="R62" s="11">
        <f t="shared" si="2"/>
        <v>0</v>
      </c>
      <c r="S62" s="12">
        <f t="shared" si="3"/>
        <v>1</v>
      </c>
      <c r="T62" s="11" t="s">
        <v>356</v>
      </c>
      <c r="U62" s="11" t="s">
        <v>357</v>
      </c>
      <c r="V62" s="11" t="s">
        <v>358</v>
      </c>
    </row>
    <row r="63" spans="1:22" x14ac:dyDescent="0.2">
      <c r="A63" s="10" t="s">
        <v>359</v>
      </c>
      <c r="B63" s="11">
        <v>104491</v>
      </c>
      <c r="C63" s="11">
        <v>62</v>
      </c>
      <c r="D63" s="11">
        <v>-4</v>
      </c>
      <c r="E63" s="11">
        <v>53800</v>
      </c>
      <c r="F63" s="11">
        <v>6093</v>
      </c>
      <c r="G63" s="11">
        <v>102300</v>
      </c>
      <c r="H63" s="11" t="s">
        <v>211</v>
      </c>
      <c r="I63" s="11" t="s">
        <v>138</v>
      </c>
      <c r="J63" s="11" t="s">
        <v>139</v>
      </c>
      <c r="K63" s="11" t="s">
        <v>26</v>
      </c>
      <c r="L63" s="11" t="s">
        <v>26</v>
      </c>
      <c r="M63" s="11" t="s">
        <v>26</v>
      </c>
      <c r="N63" s="11" t="s">
        <v>27</v>
      </c>
      <c r="O63" s="11">
        <v>58</v>
      </c>
      <c r="P63" s="11">
        <f t="shared" si="0"/>
        <v>0</v>
      </c>
      <c r="Q63" s="11">
        <f t="shared" si="1"/>
        <v>0</v>
      </c>
      <c r="R63" s="11">
        <f t="shared" si="2"/>
        <v>0</v>
      </c>
      <c r="S63" s="12">
        <f t="shared" si="3"/>
        <v>1</v>
      </c>
      <c r="T63" s="11" t="s">
        <v>360</v>
      </c>
      <c r="U63" s="11" t="s">
        <v>361</v>
      </c>
      <c r="V63" s="11" t="s">
        <v>362</v>
      </c>
    </row>
    <row r="64" spans="1:22" x14ac:dyDescent="0.2">
      <c r="A64" s="10" t="s">
        <v>363</v>
      </c>
      <c r="B64" s="11">
        <v>191585</v>
      </c>
      <c r="C64" s="11">
        <v>63</v>
      </c>
      <c r="D64" s="11">
        <v>1</v>
      </c>
      <c r="E64" s="11">
        <v>51904</v>
      </c>
      <c r="F64" s="11">
        <v>11621</v>
      </c>
      <c r="G64" s="11">
        <v>75900</v>
      </c>
      <c r="H64" s="11" t="s">
        <v>47</v>
      </c>
      <c r="I64" s="11" t="s">
        <v>364</v>
      </c>
      <c r="J64" s="11" t="s">
        <v>49</v>
      </c>
      <c r="K64" s="11" t="s">
        <v>26</v>
      </c>
      <c r="L64" s="11" t="s">
        <v>26</v>
      </c>
      <c r="M64" s="11" t="s">
        <v>26</v>
      </c>
      <c r="N64" s="11" t="s">
        <v>27</v>
      </c>
      <c r="O64" s="11">
        <v>64</v>
      </c>
      <c r="P64" s="11">
        <f t="shared" si="0"/>
        <v>0</v>
      </c>
      <c r="Q64" s="11">
        <f t="shared" si="1"/>
        <v>0</v>
      </c>
      <c r="R64" s="11">
        <f t="shared" si="2"/>
        <v>0</v>
      </c>
      <c r="S64" s="12">
        <f t="shared" si="3"/>
        <v>1</v>
      </c>
      <c r="T64" s="11" t="s">
        <v>365</v>
      </c>
      <c r="U64" s="11" t="s">
        <v>366</v>
      </c>
      <c r="V64" s="11" t="s">
        <v>367</v>
      </c>
    </row>
    <row r="65" spans="1:22" x14ac:dyDescent="0.2">
      <c r="A65" s="10" t="s">
        <v>368</v>
      </c>
      <c r="B65" s="11">
        <v>202882</v>
      </c>
      <c r="C65" s="11">
        <v>64</v>
      </c>
      <c r="D65" s="11">
        <v>-3</v>
      </c>
      <c r="E65" s="11">
        <v>51750</v>
      </c>
      <c r="F65" s="11">
        <v>16273</v>
      </c>
      <c r="G65" s="11">
        <v>88300</v>
      </c>
      <c r="H65" s="11" t="s">
        <v>54</v>
      </c>
      <c r="I65" s="11" t="s">
        <v>125</v>
      </c>
      <c r="J65" s="11" t="s">
        <v>126</v>
      </c>
      <c r="K65" s="11" t="s">
        <v>26</v>
      </c>
      <c r="L65" s="11" t="s">
        <v>26</v>
      </c>
      <c r="M65" s="11" t="s">
        <v>26</v>
      </c>
      <c r="N65" s="11" t="s">
        <v>27</v>
      </c>
      <c r="O65" s="11">
        <v>61</v>
      </c>
      <c r="P65" s="11">
        <f t="shared" si="0"/>
        <v>0</v>
      </c>
      <c r="Q65" s="11">
        <f t="shared" si="1"/>
        <v>0</v>
      </c>
      <c r="R65" s="11">
        <f t="shared" si="2"/>
        <v>0</v>
      </c>
      <c r="S65" s="12">
        <f t="shared" si="3"/>
        <v>1</v>
      </c>
      <c r="T65" s="11" t="s">
        <v>369</v>
      </c>
      <c r="U65" s="11" t="s">
        <v>370</v>
      </c>
      <c r="V65" s="11" t="s">
        <v>371</v>
      </c>
    </row>
    <row r="66" spans="1:22" x14ac:dyDescent="0.2">
      <c r="A66" s="10" t="s">
        <v>372</v>
      </c>
      <c r="B66" s="11">
        <v>56831</v>
      </c>
      <c r="C66" s="11">
        <v>65</v>
      </c>
      <c r="D66" s="11">
        <v>2</v>
      </c>
      <c r="E66" s="11">
        <v>51336</v>
      </c>
      <c r="F66" s="11">
        <v>3505</v>
      </c>
      <c r="G66" s="11">
        <v>245000</v>
      </c>
      <c r="H66" s="11" t="s">
        <v>54</v>
      </c>
      <c r="I66" s="11" t="s">
        <v>373</v>
      </c>
      <c r="J66" s="11" t="s">
        <v>285</v>
      </c>
      <c r="K66" s="11" t="s">
        <v>26</v>
      </c>
      <c r="L66" s="11" t="s">
        <v>26</v>
      </c>
      <c r="M66" s="11" t="s">
        <v>26</v>
      </c>
      <c r="N66" s="11" t="s">
        <v>27</v>
      </c>
      <c r="O66" s="11">
        <v>67</v>
      </c>
      <c r="P66" s="11">
        <f t="shared" ref="P66:P129" si="4">IF(K66="yes", 1, 0)</f>
        <v>0</v>
      </c>
      <c r="Q66" s="11">
        <f t="shared" ref="Q66:Q129" si="5">IF(L66="yes", 1, 0)</f>
        <v>0</v>
      </c>
      <c r="R66" s="11">
        <f t="shared" ref="R66:R129" si="6">IF(M66="yes", 1, 0)</f>
        <v>0</v>
      </c>
      <c r="S66" s="12">
        <f t="shared" ref="S66:S129" si="7">IF(N66="yes", 1, 0)</f>
        <v>1</v>
      </c>
      <c r="T66" s="11" t="s">
        <v>374</v>
      </c>
      <c r="U66" s="11" t="s">
        <v>375</v>
      </c>
      <c r="V66" s="11" t="s">
        <v>376</v>
      </c>
    </row>
    <row r="67" spans="1:22" x14ac:dyDescent="0.2">
      <c r="A67" s="10" t="s">
        <v>377</v>
      </c>
      <c r="B67" s="11">
        <v>27682</v>
      </c>
      <c r="C67" s="11">
        <v>66</v>
      </c>
      <c r="D67" s="11">
        <v>0</v>
      </c>
      <c r="E67" s="11">
        <v>49746</v>
      </c>
      <c r="F67" s="11">
        <v>3348</v>
      </c>
      <c r="G67" s="11">
        <v>46000</v>
      </c>
      <c r="H67" s="11" t="s">
        <v>61</v>
      </c>
      <c r="I67" s="11" t="s">
        <v>125</v>
      </c>
      <c r="J67" s="11" t="s">
        <v>126</v>
      </c>
      <c r="K67" s="11" t="s">
        <v>26</v>
      </c>
      <c r="L67" s="11" t="s">
        <v>26</v>
      </c>
      <c r="M67" s="11" t="s">
        <v>26</v>
      </c>
      <c r="N67" s="11" t="s">
        <v>27</v>
      </c>
      <c r="O67" s="11">
        <v>66</v>
      </c>
      <c r="P67" s="11">
        <f t="shared" si="4"/>
        <v>0</v>
      </c>
      <c r="Q67" s="11">
        <f t="shared" si="5"/>
        <v>0</v>
      </c>
      <c r="R67" s="11">
        <f t="shared" si="6"/>
        <v>0</v>
      </c>
      <c r="S67" s="12">
        <f t="shared" si="7"/>
        <v>1</v>
      </c>
      <c r="T67" s="11" t="s">
        <v>378</v>
      </c>
      <c r="U67" s="11" t="s">
        <v>379</v>
      </c>
      <c r="V67" s="11" t="s">
        <v>380</v>
      </c>
    </row>
    <row r="68" spans="1:22" x14ac:dyDescent="0.2">
      <c r="A68" s="10" t="s">
        <v>381</v>
      </c>
      <c r="B68" s="11">
        <v>103823</v>
      </c>
      <c r="C68" s="11">
        <v>67</v>
      </c>
      <c r="D68" s="11">
        <v>5</v>
      </c>
      <c r="E68" s="11">
        <v>47020</v>
      </c>
      <c r="F68" s="11">
        <v>6759</v>
      </c>
      <c r="G68" s="11">
        <v>64500</v>
      </c>
      <c r="H68" s="11" t="s">
        <v>61</v>
      </c>
      <c r="I68" s="11" t="s">
        <v>125</v>
      </c>
      <c r="J68" s="11" t="s">
        <v>126</v>
      </c>
      <c r="K68" s="11" t="s">
        <v>26</v>
      </c>
      <c r="L68" s="11" t="s">
        <v>26</v>
      </c>
      <c r="M68" s="11" t="s">
        <v>26</v>
      </c>
      <c r="N68" s="11" t="s">
        <v>27</v>
      </c>
      <c r="O68" s="11">
        <v>72</v>
      </c>
      <c r="P68" s="11">
        <f t="shared" si="4"/>
        <v>0</v>
      </c>
      <c r="Q68" s="11">
        <f t="shared" si="5"/>
        <v>0</v>
      </c>
      <c r="R68" s="11">
        <f t="shared" si="6"/>
        <v>0</v>
      </c>
      <c r="S68" s="12">
        <f t="shared" si="7"/>
        <v>1</v>
      </c>
      <c r="T68" s="11" t="s">
        <v>382</v>
      </c>
      <c r="U68" s="11" t="s">
        <v>383</v>
      </c>
      <c r="V68" s="11" t="s">
        <v>384</v>
      </c>
    </row>
    <row r="69" spans="1:22" x14ac:dyDescent="0.2">
      <c r="A69" s="10" t="s">
        <v>385</v>
      </c>
      <c r="B69" s="11">
        <v>26543</v>
      </c>
      <c r="C69" s="11">
        <v>68</v>
      </c>
      <c r="D69" s="11">
        <v>1</v>
      </c>
      <c r="E69" s="11">
        <v>47007</v>
      </c>
      <c r="F69" s="11">
        <v>4767</v>
      </c>
      <c r="G69" s="11">
        <v>91224</v>
      </c>
      <c r="H69" s="11" t="s">
        <v>265</v>
      </c>
      <c r="I69" s="11" t="s">
        <v>175</v>
      </c>
      <c r="J69" s="11" t="s">
        <v>176</v>
      </c>
      <c r="K69" s="11" t="s">
        <v>26</v>
      </c>
      <c r="L69" s="11" t="s">
        <v>26</v>
      </c>
      <c r="M69" s="11" t="s">
        <v>26</v>
      </c>
      <c r="N69" s="11" t="s">
        <v>27</v>
      </c>
      <c r="O69" s="11">
        <v>69</v>
      </c>
      <c r="P69" s="11">
        <f t="shared" si="4"/>
        <v>0</v>
      </c>
      <c r="Q69" s="11">
        <f t="shared" si="5"/>
        <v>0</v>
      </c>
      <c r="R69" s="11">
        <f t="shared" si="6"/>
        <v>0</v>
      </c>
      <c r="S69" s="12">
        <f t="shared" si="7"/>
        <v>1</v>
      </c>
      <c r="T69" s="11" t="s">
        <v>386</v>
      </c>
      <c r="U69" s="11" t="s">
        <v>387</v>
      </c>
      <c r="V69" s="11" t="s">
        <v>388</v>
      </c>
    </row>
    <row r="70" spans="1:22" x14ac:dyDescent="0.2">
      <c r="A70" s="10" t="s">
        <v>389</v>
      </c>
      <c r="B70" s="11">
        <v>208627</v>
      </c>
      <c r="C70" s="11">
        <v>69</v>
      </c>
      <c r="D70" s="11">
        <v>7</v>
      </c>
      <c r="E70" s="11">
        <v>46840</v>
      </c>
      <c r="F70" s="11">
        <v>9843</v>
      </c>
      <c r="G70" s="11">
        <v>71000</v>
      </c>
      <c r="H70" s="11" t="s">
        <v>54</v>
      </c>
      <c r="I70" s="11" t="s">
        <v>390</v>
      </c>
      <c r="J70" s="11" t="s">
        <v>224</v>
      </c>
      <c r="K70" s="11" t="s">
        <v>26</v>
      </c>
      <c r="L70" s="11" t="s">
        <v>26</v>
      </c>
      <c r="M70" s="11" t="s">
        <v>26</v>
      </c>
      <c r="N70" s="11" t="s">
        <v>27</v>
      </c>
      <c r="O70" s="11">
        <v>76</v>
      </c>
      <c r="P70" s="11">
        <f t="shared" si="4"/>
        <v>0</v>
      </c>
      <c r="Q70" s="11">
        <f t="shared" si="5"/>
        <v>0</v>
      </c>
      <c r="R70" s="11">
        <f t="shared" si="6"/>
        <v>0</v>
      </c>
      <c r="S70" s="12">
        <f t="shared" si="7"/>
        <v>1</v>
      </c>
      <c r="T70" s="11" t="s">
        <v>391</v>
      </c>
      <c r="U70" s="11" t="s">
        <v>392</v>
      </c>
      <c r="V70" s="11" t="s">
        <v>393</v>
      </c>
    </row>
    <row r="71" spans="1:22" x14ac:dyDescent="0.2">
      <c r="A71" s="10" t="s">
        <v>394</v>
      </c>
      <c r="B71" s="11">
        <v>5655</v>
      </c>
      <c r="C71" s="11">
        <v>70</v>
      </c>
      <c r="D71" s="11">
        <v>-2</v>
      </c>
      <c r="E71" s="11">
        <v>45768</v>
      </c>
      <c r="F71" s="11">
        <v>1686</v>
      </c>
      <c r="G71" s="11">
        <v>133700</v>
      </c>
      <c r="H71" s="11" t="s">
        <v>265</v>
      </c>
      <c r="I71" s="11" t="s">
        <v>395</v>
      </c>
      <c r="J71" s="11" t="s">
        <v>42</v>
      </c>
      <c r="K71" s="11" t="s">
        <v>26</v>
      </c>
      <c r="L71" s="11" t="s">
        <v>26</v>
      </c>
      <c r="M71" s="11" t="s">
        <v>26</v>
      </c>
      <c r="N71" s="11" t="s">
        <v>27</v>
      </c>
      <c r="O71" s="11">
        <v>68</v>
      </c>
      <c r="P71" s="11">
        <f t="shared" si="4"/>
        <v>0</v>
      </c>
      <c r="Q71" s="11">
        <f t="shared" si="5"/>
        <v>0</v>
      </c>
      <c r="R71" s="11">
        <f t="shared" si="6"/>
        <v>0</v>
      </c>
      <c r="S71" s="12">
        <f t="shared" si="7"/>
        <v>1</v>
      </c>
      <c r="T71" s="11" t="s">
        <v>396</v>
      </c>
      <c r="U71" s="11" t="s">
        <v>397</v>
      </c>
      <c r="V71" s="11" t="s">
        <v>398</v>
      </c>
    </row>
    <row r="72" spans="1:22" x14ac:dyDescent="0.2">
      <c r="A72" s="10" t="s">
        <v>399</v>
      </c>
      <c r="B72" s="11">
        <v>137205</v>
      </c>
      <c r="C72" s="11">
        <v>71</v>
      </c>
      <c r="D72" s="11">
        <v>-1</v>
      </c>
      <c r="E72" s="11">
        <v>45764</v>
      </c>
      <c r="F72" s="11">
        <v>1668</v>
      </c>
      <c r="G72" s="11">
        <v>95100</v>
      </c>
      <c r="H72" s="11" t="s">
        <v>78</v>
      </c>
      <c r="I72" s="11" t="s">
        <v>400</v>
      </c>
      <c r="J72" s="11" t="s">
        <v>103</v>
      </c>
      <c r="K72" s="11" t="s">
        <v>26</v>
      </c>
      <c r="L72" s="11" t="s">
        <v>26</v>
      </c>
      <c r="M72" s="11" t="s">
        <v>26</v>
      </c>
      <c r="N72" s="11" t="s">
        <v>27</v>
      </c>
      <c r="O72" s="11">
        <v>70</v>
      </c>
      <c r="P72" s="11">
        <f t="shared" si="4"/>
        <v>0</v>
      </c>
      <c r="Q72" s="11">
        <f t="shared" si="5"/>
        <v>0</v>
      </c>
      <c r="R72" s="11">
        <f t="shared" si="6"/>
        <v>0</v>
      </c>
      <c r="S72" s="12">
        <f t="shared" si="7"/>
        <v>1</v>
      </c>
      <c r="T72" s="11" t="s">
        <v>401</v>
      </c>
      <c r="U72" s="11" t="s">
        <v>402</v>
      </c>
      <c r="V72" s="11" t="s">
        <v>403</v>
      </c>
    </row>
    <row r="73" spans="1:22" x14ac:dyDescent="0.2">
      <c r="A73" s="10" t="s">
        <v>404</v>
      </c>
      <c r="B73" s="11">
        <v>33752</v>
      </c>
      <c r="C73" s="11">
        <v>72</v>
      </c>
      <c r="D73" s="11">
        <v>10</v>
      </c>
      <c r="E73" s="11">
        <v>44675</v>
      </c>
      <c r="F73" s="11">
        <v>4847</v>
      </c>
      <c r="G73" s="11">
        <v>46035</v>
      </c>
      <c r="H73" s="11" t="s">
        <v>61</v>
      </c>
      <c r="I73" s="11" t="s">
        <v>405</v>
      </c>
      <c r="J73" s="11" t="s">
        <v>139</v>
      </c>
      <c r="K73" s="11" t="s">
        <v>26</v>
      </c>
      <c r="L73" s="11" t="s">
        <v>26</v>
      </c>
      <c r="M73" s="11" t="s">
        <v>26</v>
      </c>
      <c r="N73" s="11" t="s">
        <v>27</v>
      </c>
      <c r="O73" s="11">
        <v>82</v>
      </c>
      <c r="P73" s="11">
        <f t="shared" si="4"/>
        <v>0</v>
      </c>
      <c r="Q73" s="11">
        <f t="shared" si="5"/>
        <v>0</v>
      </c>
      <c r="R73" s="11">
        <f t="shared" si="6"/>
        <v>0</v>
      </c>
      <c r="S73" s="12">
        <f t="shared" si="7"/>
        <v>1</v>
      </c>
      <c r="T73" s="11" t="s">
        <v>406</v>
      </c>
      <c r="U73" s="11" t="s">
        <v>407</v>
      </c>
      <c r="V73" s="11" t="s">
        <v>408</v>
      </c>
    </row>
    <row r="74" spans="1:22" x14ac:dyDescent="0.2">
      <c r="A74" s="10" t="s">
        <v>409</v>
      </c>
      <c r="B74" s="11"/>
      <c r="C74" s="11">
        <v>73</v>
      </c>
      <c r="D74" s="11">
        <v>-2</v>
      </c>
      <c r="E74" s="11">
        <v>44116.6</v>
      </c>
      <c r="F74" s="11">
        <v>1003.8</v>
      </c>
      <c r="G74" s="11">
        <v>11519</v>
      </c>
      <c r="H74" s="11" t="s">
        <v>61</v>
      </c>
      <c r="I74" s="11" t="s">
        <v>125</v>
      </c>
      <c r="J74" s="11" t="s">
        <v>126</v>
      </c>
      <c r="K74" s="11" t="s">
        <v>26</v>
      </c>
      <c r="L74" s="11" t="s">
        <v>26</v>
      </c>
      <c r="M74" s="11" t="s">
        <v>26</v>
      </c>
      <c r="N74" s="11" t="s">
        <v>27</v>
      </c>
      <c r="O74" s="11">
        <v>71</v>
      </c>
      <c r="P74" s="11">
        <f t="shared" si="4"/>
        <v>0</v>
      </c>
      <c r="Q74" s="11">
        <f t="shared" si="5"/>
        <v>0</v>
      </c>
      <c r="R74" s="11">
        <f t="shared" si="6"/>
        <v>0</v>
      </c>
      <c r="S74" s="12">
        <f t="shared" si="7"/>
        <v>1</v>
      </c>
      <c r="T74" s="11" t="s">
        <v>410</v>
      </c>
      <c r="U74" s="11" t="s">
        <v>411</v>
      </c>
      <c r="V74" s="11"/>
    </row>
    <row r="75" spans="1:22" x14ac:dyDescent="0.2">
      <c r="A75" s="10" t="s">
        <v>412</v>
      </c>
      <c r="B75" s="11"/>
      <c r="C75" s="11">
        <v>74</v>
      </c>
      <c r="D75" s="11">
        <v>-1</v>
      </c>
      <c r="E75" s="11">
        <v>43982</v>
      </c>
      <c r="F75" s="11">
        <v>829.7</v>
      </c>
      <c r="G75" s="11">
        <v>28114</v>
      </c>
      <c r="H75" s="11" t="s">
        <v>61</v>
      </c>
      <c r="I75" s="11" t="s">
        <v>413</v>
      </c>
      <c r="J75" s="11" t="s">
        <v>120</v>
      </c>
      <c r="K75" s="11" t="s">
        <v>26</v>
      </c>
      <c r="L75" s="11" t="s">
        <v>26</v>
      </c>
      <c r="M75" s="11" t="s">
        <v>26</v>
      </c>
      <c r="N75" s="11" t="s">
        <v>27</v>
      </c>
      <c r="O75" s="11">
        <v>73</v>
      </c>
      <c r="P75" s="11">
        <f t="shared" si="4"/>
        <v>0</v>
      </c>
      <c r="Q75" s="11">
        <f t="shared" si="5"/>
        <v>0</v>
      </c>
      <c r="R75" s="11">
        <f t="shared" si="6"/>
        <v>0</v>
      </c>
      <c r="S75" s="12">
        <f t="shared" si="7"/>
        <v>1</v>
      </c>
      <c r="T75" s="11" t="s">
        <v>414</v>
      </c>
      <c r="U75" s="11" t="s">
        <v>415</v>
      </c>
      <c r="V75" s="11"/>
    </row>
    <row r="76" spans="1:22" x14ac:dyDescent="0.2">
      <c r="A76" s="10" t="s">
        <v>416</v>
      </c>
      <c r="B76" s="11">
        <v>29062</v>
      </c>
      <c r="C76" s="11">
        <v>75</v>
      </c>
      <c r="D76" s="11">
        <v>-1</v>
      </c>
      <c r="E76" s="11">
        <v>43638</v>
      </c>
      <c r="F76" s="11">
        <v>1541</v>
      </c>
      <c r="G76" s="11">
        <v>125000</v>
      </c>
      <c r="H76" s="11" t="s">
        <v>23</v>
      </c>
      <c r="I76" s="11" t="s">
        <v>417</v>
      </c>
      <c r="J76" s="11" t="s">
        <v>69</v>
      </c>
      <c r="K76" s="11" t="s">
        <v>26</v>
      </c>
      <c r="L76" s="11" t="s">
        <v>26</v>
      </c>
      <c r="M76" s="11" t="s">
        <v>27</v>
      </c>
      <c r="N76" s="11" t="s">
        <v>27</v>
      </c>
      <c r="O76" s="11">
        <v>74</v>
      </c>
      <c r="P76" s="11">
        <f t="shared" si="4"/>
        <v>0</v>
      </c>
      <c r="Q76" s="11">
        <f t="shared" si="5"/>
        <v>0</v>
      </c>
      <c r="R76" s="11">
        <f t="shared" si="6"/>
        <v>1</v>
      </c>
      <c r="S76" s="12">
        <f t="shared" si="7"/>
        <v>1</v>
      </c>
      <c r="T76" s="11" t="s">
        <v>418</v>
      </c>
      <c r="U76" s="11" t="s">
        <v>419</v>
      </c>
      <c r="V76" s="11" t="s">
        <v>420</v>
      </c>
    </row>
    <row r="77" spans="1:22" x14ac:dyDescent="0.2">
      <c r="A77" s="10" t="s">
        <v>421</v>
      </c>
      <c r="B77" s="11">
        <v>9114</v>
      </c>
      <c r="C77" s="11">
        <v>76</v>
      </c>
      <c r="D77" s="11">
        <v>2</v>
      </c>
      <c r="E77" s="11">
        <v>43259</v>
      </c>
      <c r="F77" s="11">
        <v>3009</v>
      </c>
      <c r="G77" s="11">
        <v>96000</v>
      </c>
      <c r="H77" s="11" t="s">
        <v>265</v>
      </c>
      <c r="I77" s="11" t="s">
        <v>248</v>
      </c>
      <c r="J77" s="11" t="s">
        <v>139</v>
      </c>
      <c r="K77" s="11" t="s">
        <v>26</v>
      </c>
      <c r="L77" s="11" t="s">
        <v>26</v>
      </c>
      <c r="M77" s="11" t="s">
        <v>26</v>
      </c>
      <c r="N77" s="11" t="s">
        <v>27</v>
      </c>
      <c r="O77" s="11">
        <v>78</v>
      </c>
      <c r="P77" s="11">
        <f t="shared" si="4"/>
        <v>0</v>
      </c>
      <c r="Q77" s="11">
        <f t="shared" si="5"/>
        <v>0</v>
      </c>
      <c r="R77" s="11">
        <f t="shared" si="6"/>
        <v>0</v>
      </c>
      <c r="S77" s="12">
        <f t="shared" si="7"/>
        <v>1</v>
      </c>
      <c r="T77" s="11" t="s">
        <v>422</v>
      </c>
      <c r="U77" s="11" t="s">
        <v>423</v>
      </c>
      <c r="V77" s="11" t="s">
        <v>424</v>
      </c>
    </row>
    <row r="78" spans="1:22" x14ac:dyDescent="0.2">
      <c r="A78" s="10" t="s">
        <v>425</v>
      </c>
      <c r="B78" s="11"/>
      <c r="C78" s="11">
        <v>77</v>
      </c>
      <c r="D78" s="11">
        <v>-2</v>
      </c>
      <c r="E78" s="11">
        <v>43228</v>
      </c>
      <c r="F78" s="11">
        <v>1044</v>
      </c>
      <c r="G78" s="11">
        <v>45000</v>
      </c>
      <c r="H78" s="11" t="s">
        <v>61</v>
      </c>
      <c r="I78" s="11" t="s">
        <v>212</v>
      </c>
      <c r="J78" s="11" t="s">
        <v>213</v>
      </c>
      <c r="K78" s="11" t="s">
        <v>26</v>
      </c>
      <c r="L78" s="11" t="s">
        <v>26</v>
      </c>
      <c r="M78" s="11" t="s">
        <v>26</v>
      </c>
      <c r="N78" s="11" t="s">
        <v>27</v>
      </c>
      <c r="O78" s="11">
        <v>75</v>
      </c>
      <c r="P78" s="11">
        <f t="shared" si="4"/>
        <v>0</v>
      </c>
      <c r="Q78" s="11">
        <f t="shared" si="5"/>
        <v>0</v>
      </c>
      <c r="R78" s="11">
        <f t="shared" si="6"/>
        <v>0</v>
      </c>
      <c r="S78" s="12">
        <f t="shared" si="7"/>
        <v>1</v>
      </c>
      <c r="T78" s="11" t="s">
        <v>426</v>
      </c>
      <c r="U78" s="11" t="s">
        <v>427</v>
      </c>
      <c r="V78" s="11"/>
    </row>
    <row r="79" spans="1:22" x14ac:dyDescent="0.2">
      <c r="A79" s="10" t="s">
        <v>428</v>
      </c>
      <c r="B79" s="11">
        <v>30430</v>
      </c>
      <c r="C79" s="11">
        <v>78</v>
      </c>
      <c r="D79" s="11">
        <v>0</v>
      </c>
      <c r="E79" s="11">
        <v>42951</v>
      </c>
      <c r="F79" s="11">
        <v>-1359</v>
      </c>
      <c r="G79" s="11">
        <v>36500</v>
      </c>
      <c r="H79" s="11" t="s">
        <v>429</v>
      </c>
      <c r="I79" s="11" t="s">
        <v>430</v>
      </c>
      <c r="J79" s="11" t="s">
        <v>97</v>
      </c>
      <c r="K79" s="11" t="s">
        <v>27</v>
      </c>
      <c r="L79" s="11" t="s">
        <v>26</v>
      </c>
      <c r="M79" s="11" t="s">
        <v>26</v>
      </c>
      <c r="N79" s="11" t="s">
        <v>26</v>
      </c>
      <c r="O79" s="11" t="e">
        <v>#N/A</v>
      </c>
      <c r="P79" s="11">
        <f t="shared" si="4"/>
        <v>1</v>
      </c>
      <c r="Q79" s="11">
        <f t="shared" si="5"/>
        <v>0</v>
      </c>
      <c r="R79" s="11">
        <f t="shared" si="6"/>
        <v>0</v>
      </c>
      <c r="S79" s="12">
        <f t="shared" si="7"/>
        <v>0</v>
      </c>
      <c r="T79" s="11" t="s">
        <v>431</v>
      </c>
      <c r="U79" s="11" t="s">
        <v>432</v>
      </c>
      <c r="V79" s="11" t="s">
        <v>433</v>
      </c>
    </row>
    <row r="80" spans="1:22" x14ac:dyDescent="0.2">
      <c r="A80" s="10" t="s">
        <v>434</v>
      </c>
      <c r="B80" s="11">
        <v>24169</v>
      </c>
      <c r="C80" s="11">
        <v>79</v>
      </c>
      <c r="D80" s="11">
        <v>1</v>
      </c>
      <c r="E80" s="11">
        <v>42405</v>
      </c>
      <c r="F80" s="11">
        <v>2022</v>
      </c>
      <c r="G80" s="11">
        <v>141000</v>
      </c>
      <c r="H80" s="11" t="s">
        <v>305</v>
      </c>
      <c r="I80" s="11" t="s">
        <v>435</v>
      </c>
      <c r="J80" s="11" t="s">
        <v>25</v>
      </c>
      <c r="K80" s="11" t="s">
        <v>26</v>
      </c>
      <c r="L80" s="11" t="s">
        <v>26</v>
      </c>
      <c r="M80" s="11" t="s">
        <v>26</v>
      </c>
      <c r="N80" s="11" t="s">
        <v>27</v>
      </c>
      <c r="O80" s="11">
        <v>80</v>
      </c>
      <c r="P80" s="11">
        <f t="shared" si="4"/>
        <v>0</v>
      </c>
      <c r="Q80" s="11">
        <f t="shared" si="5"/>
        <v>0</v>
      </c>
      <c r="R80" s="11">
        <f t="shared" si="6"/>
        <v>0</v>
      </c>
      <c r="S80" s="12">
        <f t="shared" si="7"/>
        <v>1</v>
      </c>
      <c r="T80" s="11" t="s">
        <v>436</v>
      </c>
      <c r="U80" s="11" t="s">
        <v>437</v>
      </c>
      <c r="V80" s="11" t="s">
        <v>438</v>
      </c>
    </row>
    <row r="81" spans="1:22" x14ac:dyDescent="0.2">
      <c r="A81" s="10" t="s">
        <v>439</v>
      </c>
      <c r="B81" s="11">
        <v>81992</v>
      </c>
      <c r="C81" s="11">
        <v>80</v>
      </c>
      <c r="D81" s="11">
        <v>5</v>
      </c>
      <c r="E81" s="11">
        <v>41717</v>
      </c>
      <c r="F81" s="11">
        <v>3272.2</v>
      </c>
      <c r="G81" s="11">
        <v>286000</v>
      </c>
      <c r="H81" s="11" t="s">
        <v>23</v>
      </c>
      <c r="I81" s="11" t="s">
        <v>440</v>
      </c>
      <c r="J81" s="11" t="s">
        <v>213</v>
      </c>
      <c r="K81" s="11" t="s">
        <v>26</v>
      </c>
      <c r="L81" s="11" t="s">
        <v>26</v>
      </c>
      <c r="M81" s="11" t="s">
        <v>26</v>
      </c>
      <c r="N81" s="11" t="s">
        <v>27</v>
      </c>
      <c r="O81" s="11">
        <v>85</v>
      </c>
      <c r="P81" s="11">
        <f t="shared" si="4"/>
        <v>0</v>
      </c>
      <c r="Q81" s="11">
        <f t="shared" si="5"/>
        <v>0</v>
      </c>
      <c r="R81" s="11">
        <f t="shared" si="6"/>
        <v>0</v>
      </c>
      <c r="S81" s="12">
        <f t="shared" si="7"/>
        <v>1</v>
      </c>
      <c r="T81" s="11" t="s">
        <v>441</v>
      </c>
      <c r="U81" s="11" t="s">
        <v>442</v>
      </c>
      <c r="V81" s="11" t="s">
        <v>439</v>
      </c>
    </row>
    <row r="82" spans="1:22" x14ac:dyDescent="0.2">
      <c r="A82" s="10" t="s">
        <v>443</v>
      </c>
      <c r="B82" s="11"/>
      <c r="C82" s="11">
        <v>81</v>
      </c>
      <c r="D82" s="11">
        <v>-2</v>
      </c>
      <c r="E82" s="11">
        <v>40454.400000000001</v>
      </c>
      <c r="F82" s="11">
        <v>2460.1</v>
      </c>
      <c r="G82" s="11">
        <v>16533</v>
      </c>
      <c r="H82" s="11" t="s">
        <v>61</v>
      </c>
      <c r="I82" s="11" t="s">
        <v>125</v>
      </c>
      <c r="J82" s="11" t="s">
        <v>126</v>
      </c>
      <c r="K82" s="11" t="s">
        <v>26</v>
      </c>
      <c r="L82" s="11" t="s">
        <v>26</v>
      </c>
      <c r="M82" s="11" t="s">
        <v>26</v>
      </c>
      <c r="N82" s="11" t="s">
        <v>27</v>
      </c>
      <c r="O82" s="11">
        <v>79</v>
      </c>
      <c r="P82" s="11">
        <f t="shared" si="4"/>
        <v>0</v>
      </c>
      <c r="Q82" s="11">
        <f t="shared" si="5"/>
        <v>0</v>
      </c>
      <c r="R82" s="11">
        <f t="shared" si="6"/>
        <v>0</v>
      </c>
      <c r="S82" s="12">
        <f t="shared" si="7"/>
        <v>1</v>
      </c>
      <c r="T82" s="11" t="s">
        <v>444</v>
      </c>
      <c r="U82" s="11" t="s">
        <v>445</v>
      </c>
      <c r="V82" s="11"/>
    </row>
    <row r="83" spans="1:22" x14ac:dyDescent="0.2">
      <c r="A83" s="10" t="s">
        <v>446</v>
      </c>
      <c r="B83" s="11">
        <v>170158</v>
      </c>
      <c r="C83" s="11">
        <v>82</v>
      </c>
      <c r="D83" s="11">
        <v>-1</v>
      </c>
      <c r="E83" s="11">
        <v>39506</v>
      </c>
      <c r="F83" s="11">
        <v>11083</v>
      </c>
      <c r="G83" s="11">
        <v>136000</v>
      </c>
      <c r="H83" s="11" t="s">
        <v>47</v>
      </c>
      <c r="I83" s="11" t="s">
        <v>447</v>
      </c>
      <c r="J83" s="11" t="s">
        <v>49</v>
      </c>
      <c r="K83" s="11" t="s">
        <v>26</v>
      </c>
      <c r="L83" s="11" t="s">
        <v>26</v>
      </c>
      <c r="M83" s="11" t="s">
        <v>27</v>
      </c>
      <c r="N83" s="11" t="s">
        <v>27</v>
      </c>
      <c r="O83" s="11">
        <v>81</v>
      </c>
      <c r="P83" s="11">
        <f t="shared" si="4"/>
        <v>0</v>
      </c>
      <c r="Q83" s="11">
        <f t="shared" si="5"/>
        <v>0</v>
      </c>
      <c r="R83" s="11">
        <f t="shared" si="6"/>
        <v>1</v>
      </c>
      <c r="S83" s="12">
        <f t="shared" si="7"/>
        <v>1</v>
      </c>
      <c r="T83" s="11" t="s">
        <v>448</v>
      </c>
      <c r="U83" s="11" t="s">
        <v>449</v>
      </c>
      <c r="V83" s="11" t="s">
        <v>450</v>
      </c>
    </row>
    <row r="84" spans="1:22" x14ac:dyDescent="0.2">
      <c r="A84" s="10" t="s">
        <v>451</v>
      </c>
      <c r="B84" s="11">
        <v>44203</v>
      </c>
      <c r="C84" s="11">
        <v>83</v>
      </c>
      <c r="D84" s="11">
        <v>9</v>
      </c>
      <c r="E84" s="11">
        <v>39350</v>
      </c>
      <c r="F84" s="11">
        <v>3484</v>
      </c>
      <c r="G84" s="11">
        <v>102900</v>
      </c>
      <c r="H84" s="11" t="s">
        <v>242</v>
      </c>
      <c r="I84" s="11" t="s">
        <v>452</v>
      </c>
      <c r="J84" s="11" t="s">
        <v>254</v>
      </c>
      <c r="K84" s="11" t="s">
        <v>26</v>
      </c>
      <c r="L84" s="11" t="s">
        <v>26</v>
      </c>
      <c r="M84" s="11" t="s">
        <v>27</v>
      </c>
      <c r="N84" s="11" t="s">
        <v>27</v>
      </c>
      <c r="O84" s="11">
        <v>92</v>
      </c>
      <c r="P84" s="11">
        <f t="shared" si="4"/>
        <v>0</v>
      </c>
      <c r="Q84" s="11">
        <f t="shared" si="5"/>
        <v>0</v>
      </c>
      <c r="R84" s="11">
        <f t="shared" si="6"/>
        <v>1</v>
      </c>
      <c r="S84" s="12">
        <f t="shared" si="7"/>
        <v>1</v>
      </c>
      <c r="T84" s="11" t="s">
        <v>453</v>
      </c>
      <c r="U84" s="11" t="s">
        <v>454</v>
      </c>
      <c r="V84" s="11" t="s">
        <v>455</v>
      </c>
    </row>
    <row r="85" spans="1:22" x14ac:dyDescent="0.2">
      <c r="A85" s="10" t="s">
        <v>456</v>
      </c>
      <c r="B85" s="11">
        <v>94622</v>
      </c>
      <c r="C85" s="11">
        <v>84</v>
      </c>
      <c r="D85" s="11">
        <v>3</v>
      </c>
      <c r="E85" s="11">
        <v>39258</v>
      </c>
      <c r="F85" s="11">
        <v>3253</v>
      </c>
      <c r="G85" s="11">
        <v>73489</v>
      </c>
      <c r="H85" s="11" t="s">
        <v>211</v>
      </c>
      <c r="I85" s="11" t="s">
        <v>457</v>
      </c>
      <c r="J85" s="11" t="s">
        <v>139</v>
      </c>
      <c r="K85" s="11" t="s">
        <v>26</v>
      </c>
      <c r="L85" s="11" t="s">
        <v>26</v>
      </c>
      <c r="M85" s="11" t="s">
        <v>26</v>
      </c>
      <c r="N85" s="11" t="s">
        <v>27</v>
      </c>
      <c r="O85" s="11">
        <v>87</v>
      </c>
      <c r="P85" s="11">
        <f t="shared" si="4"/>
        <v>0</v>
      </c>
      <c r="Q85" s="11">
        <f t="shared" si="5"/>
        <v>0</v>
      </c>
      <c r="R85" s="11">
        <f t="shared" si="6"/>
        <v>0</v>
      </c>
      <c r="S85" s="12">
        <f t="shared" si="7"/>
        <v>1</v>
      </c>
      <c r="T85" s="11" t="s">
        <v>458</v>
      </c>
      <c r="U85" s="11" t="s">
        <v>459</v>
      </c>
      <c r="V85" s="11" t="s">
        <v>460</v>
      </c>
    </row>
    <row r="86" spans="1:22" x14ac:dyDescent="0.2">
      <c r="A86" s="10" t="s">
        <v>461</v>
      </c>
      <c r="B86" s="11">
        <v>225123</v>
      </c>
      <c r="C86" s="11">
        <v>85</v>
      </c>
      <c r="D86" s="11">
        <v>5</v>
      </c>
      <c r="E86" s="11">
        <v>39117</v>
      </c>
      <c r="F86" s="11">
        <v>4029</v>
      </c>
      <c r="G86" s="11">
        <v>76700</v>
      </c>
      <c r="H86" s="11" t="s">
        <v>462</v>
      </c>
      <c r="I86" s="11" t="s">
        <v>463</v>
      </c>
      <c r="J86" s="11" t="s">
        <v>464</v>
      </c>
      <c r="K86" s="11" t="s">
        <v>26</v>
      </c>
      <c r="L86" s="11" t="s">
        <v>26</v>
      </c>
      <c r="M86" s="11" t="s">
        <v>26</v>
      </c>
      <c r="N86" s="11" t="s">
        <v>27</v>
      </c>
      <c r="O86" s="11">
        <v>90</v>
      </c>
      <c r="P86" s="11">
        <f t="shared" si="4"/>
        <v>0</v>
      </c>
      <c r="Q86" s="11">
        <f t="shared" si="5"/>
        <v>0</v>
      </c>
      <c r="R86" s="11">
        <f t="shared" si="6"/>
        <v>0</v>
      </c>
      <c r="S86" s="12">
        <f t="shared" si="7"/>
        <v>1</v>
      </c>
      <c r="T86" s="11" t="s">
        <v>465</v>
      </c>
      <c r="U86" s="11" t="s">
        <v>466</v>
      </c>
      <c r="V86" s="11" t="s">
        <v>467</v>
      </c>
    </row>
    <row r="87" spans="1:22" x14ac:dyDescent="0.2">
      <c r="A87" s="10" t="s">
        <v>468</v>
      </c>
      <c r="B87" s="11">
        <v>56224</v>
      </c>
      <c r="C87" s="11">
        <v>86</v>
      </c>
      <c r="D87" s="11">
        <v>13</v>
      </c>
      <c r="E87" s="11">
        <v>39022.300000000003</v>
      </c>
      <c r="F87" s="11">
        <v>3970.3</v>
      </c>
      <c r="G87" s="11">
        <v>41571</v>
      </c>
      <c r="H87" s="11" t="s">
        <v>61</v>
      </c>
      <c r="I87" s="11" t="s">
        <v>469</v>
      </c>
      <c r="J87" s="11" t="s">
        <v>120</v>
      </c>
      <c r="K87" s="11" t="s">
        <v>26</v>
      </c>
      <c r="L87" s="11" t="s">
        <v>26</v>
      </c>
      <c r="M87" s="11" t="s">
        <v>27</v>
      </c>
      <c r="N87" s="11" t="s">
        <v>27</v>
      </c>
      <c r="O87" s="11">
        <v>99</v>
      </c>
      <c r="P87" s="11">
        <f t="shared" si="4"/>
        <v>0</v>
      </c>
      <c r="Q87" s="11">
        <f t="shared" si="5"/>
        <v>0</v>
      </c>
      <c r="R87" s="11">
        <f t="shared" si="6"/>
        <v>1</v>
      </c>
      <c r="S87" s="12">
        <f t="shared" si="7"/>
        <v>1</v>
      </c>
      <c r="T87" s="11" t="s">
        <v>470</v>
      </c>
      <c r="U87" s="11" t="s">
        <v>471</v>
      </c>
      <c r="V87" s="11" t="s">
        <v>472</v>
      </c>
    </row>
    <row r="88" spans="1:22" x14ac:dyDescent="0.2">
      <c r="A88" s="10" t="s">
        <v>473</v>
      </c>
      <c r="B88" s="11"/>
      <c r="C88" s="11">
        <v>87</v>
      </c>
      <c r="D88" s="11">
        <v>4</v>
      </c>
      <c r="E88" s="11">
        <v>38462.800000000003</v>
      </c>
      <c r="F88" s="11">
        <v>3005.4</v>
      </c>
      <c r="G88" s="11">
        <v>207000</v>
      </c>
      <c r="H88" s="11" t="s">
        <v>137</v>
      </c>
      <c r="I88" s="11" t="s">
        <v>474</v>
      </c>
      <c r="J88" s="11" t="s">
        <v>475</v>
      </c>
      <c r="K88" s="11" t="s">
        <v>26</v>
      </c>
      <c r="L88" s="11" t="s">
        <v>26</v>
      </c>
      <c r="M88" s="11" t="s">
        <v>26</v>
      </c>
      <c r="N88" s="11" t="s">
        <v>27</v>
      </c>
      <c r="O88" s="11">
        <v>91</v>
      </c>
      <c r="P88" s="11">
        <f t="shared" si="4"/>
        <v>0</v>
      </c>
      <c r="Q88" s="11">
        <f t="shared" si="5"/>
        <v>0</v>
      </c>
      <c r="R88" s="11">
        <f t="shared" si="6"/>
        <v>0</v>
      </c>
      <c r="S88" s="12">
        <f t="shared" si="7"/>
        <v>1</v>
      </c>
      <c r="T88" s="11" t="s">
        <v>476</v>
      </c>
      <c r="U88" s="11" t="s">
        <v>477</v>
      </c>
      <c r="V88" s="11"/>
    </row>
    <row r="89" spans="1:22" x14ac:dyDescent="0.2">
      <c r="A89" s="10" t="s">
        <v>478</v>
      </c>
      <c r="B89" s="11">
        <v>209200</v>
      </c>
      <c r="C89" s="11">
        <v>88</v>
      </c>
      <c r="D89" s="11">
        <v>12</v>
      </c>
      <c r="E89" s="11">
        <v>37266</v>
      </c>
      <c r="F89" s="11">
        <v>8920</v>
      </c>
      <c r="G89" s="11">
        <v>86200</v>
      </c>
      <c r="H89" s="11" t="s">
        <v>305</v>
      </c>
      <c r="I89" s="11" t="s">
        <v>175</v>
      </c>
      <c r="J89" s="11" t="s">
        <v>176</v>
      </c>
      <c r="K89" s="11" t="s">
        <v>26</v>
      </c>
      <c r="L89" s="11" t="s">
        <v>26</v>
      </c>
      <c r="M89" s="11" t="s">
        <v>26</v>
      </c>
      <c r="N89" s="11" t="s">
        <v>27</v>
      </c>
      <c r="O89" s="11">
        <v>100</v>
      </c>
      <c r="P89" s="11">
        <f t="shared" si="4"/>
        <v>0</v>
      </c>
      <c r="Q89" s="11">
        <f t="shared" si="5"/>
        <v>0</v>
      </c>
      <c r="R89" s="11">
        <f t="shared" si="6"/>
        <v>0</v>
      </c>
      <c r="S89" s="12">
        <f t="shared" si="7"/>
        <v>1</v>
      </c>
      <c r="T89" s="11" t="s">
        <v>479</v>
      </c>
      <c r="U89" s="11" t="s">
        <v>480</v>
      </c>
      <c r="V89" s="11" t="s">
        <v>481</v>
      </c>
    </row>
    <row r="90" spans="1:22" x14ac:dyDescent="0.2">
      <c r="A90" s="10" t="s">
        <v>482</v>
      </c>
      <c r="B90" s="11"/>
      <c r="C90" s="11">
        <v>89</v>
      </c>
      <c r="D90" s="11">
        <v>-5</v>
      </c>
      <c r="E90" s="11">
        <v>37253.4</v>
      </c>
      <c r="F90" s="11">
        <v>3700.7</v>
      </c>
      <c r="G90" s="11">
        <v>9896</v>
      </c>
      <c r="H90" s="11" t="s">
        <v>61</v>
      </c>
      <c r="I90" s="11" t="s">
        <v>483</v>
      </c>
      <c r="J90" s="11" t="s">
        <v>213</v>
      </c>
      <c r="K90" s="11" t="s">
        <v>26</v>
      </c>
      <c r="L90" s="11" t="s">
        <v>26</v>
      </c>
      <c r="M90" s="11" t="s">
        <v>26</v>
      </c>
      <c r="N90" s="11" t="s">
        <v>27</v>
      </c>
      <c r="O90" s="11">
        <v>84</v>
      </c>
      <c r="P90" s="11">
        <f t="shared" si="4"/>
        <v>0</v>
      </c>
      <c r="Q90" s="11">
        <f t="shared" si="5"/>
        <v>0</v>
      </c>
      <c r="R90" s="11">
        <f t="shared" si="6"/>
        <v>0</v>
      </c>
      <c r="S90" s="12">
        <f t="shared" si="7"/>
        <v>1</v>
      </c>
      <c r="T90" s="11" t="s">
        <v>484</v>
      </c>
      <c r="U90" s="11" t="s">
        <v>485</v>
      </c>
      <c r="V90" s="11"/>
    </row>
    <row r="91" spans="1:22" x14ac:dyDescent="0.2">
      <c r="A91" s="10" t="s">
        <v>486</v>
      </c>
      <c r="B91" s="11"/>
      <c r="C91" s="11">
        <v>90</v>
      </c>
      <c r="D91" s="11">
        <v>-2</v>
      </c>
      <c r="E91" s="11">
        <v>36998.400000000001</v>
      </c>
      <c r="F91" s="11">
        <v>374.5</v>
      </c>
      <c r="G91" s="11">
        <v>15000</v>
      </c>
      <c r="H91" s="11" t="s">
        <v>332</v>
      </c>
      <c r="I91" s="11" t="s">
        <v>487</v>
      </c>
      <c r="J91" s="11" t="s">
        <v>475</v>
      </c>
      <c r="K91" s="11" t="s">
        <v>26</v>
      </c>
      <c r="L91" s="11" t="s">
        <v>26</v>
      </c>
      <c r="M91" s="11" t="s">
        <v>26</v>
      </c>
      <c r="N91" s="11" t="s">
        <v>27</v>
      </c>
      <c r="O91" s="11">
        <v>88</v>
      </c>
      <c r="P91" s="11">
        <f t="shared" si="4"/>
        <v>0</v>
      </c>
      <c r="Q91" s="11">
        <f t="shared" si="5"/>
        <v>0</v>
      </c>
      <c r="R91" s="11">
        <f t="shared" si="6"/>
        <v>0</v>
      </c>
      <c r="S91" s="12">
        <f t="shared" si="7"/>
        <v>1</v>
      </c>
      <c r="T91" s="11" t="s">
        <v>488</v>
      </c>
      <c r="U91" s="11" t="s">
        <v>489</v>
      </c>
      <c r="V91" s="11" t="s">
        <v>490</v>
      </c>
    </row>
    <row r="92" spans="1:22" x14ac:dyDescent="0.2">
      <c r="A92" s="10" t="s">
        <v>491</v>
      </c>
      <c r="B92" s="11">
        <v>1489</v>
      </c>
      <c r="C92" s="11">
        <v>91</v>
      </c>
      <c r="D92" s="11">
        <v>-8</v>
      </c>
      <c r="E92" s="11">
        <v>36819</v>
      </c>
      <c r="F92" s="11">
        <v>178.9</v>
      </c>
      <c r="G92" s="11">
        <v>5500</v>
      </c>
      <c r="H92" s="11" t="s">
        <v>40</v>
      </c>
      <c r="I92" s="11" t="s">
        <v>492</v>
      </c>
      <c r="J92" s="11" t="s">
        <v>475</v>
      </c>
      <c r="K92" s="11" t="s">
        <v>26</v>
      </c>
      <c r="L92" s="11" t="s">
        <v>26</v>
      </c>
      <c r="M92" s="11" t="s">
        <v>26</v>
      </c>
      <c r="N92" s="11" t="s">
        <v>27</v>
      </c>
      <c r="O92" s="11">
        <v>83</v>
      </c>
      <c r="P92" s="11">
        <f t="shared" si="4"/>
        <v>0</v>
      </c>
      <c r="Q92" s="11">
        <f t="shared" si="5"/>
        <v>0</v>
      </c>
      <c r="R92" s="11">
        <f t="shared" si="6"/>
        <v>0</v>
      </c>
      <c r="S92" s="12">
        <f t="shared" si="7"/>
        <v>1</v>
      </c>
      <c r="T92" s="11" t="s">
        <v>493</v>
      </c>
      <c r="U92" s="11" t="s">
        <v>494</v>
      </c>
      <c r="V92" s="11" t="s">
        <v>495</v>
      </c>
    </row>
    <row r="93" spans="1:22" x14ac:dyDescent="0.2">
      <c r="A93" s="10" t="s">
        <v>496</v>
      </c>
      <c r="B93" s="11">
        <v>146007</v>
      </c>
      <c r="C93" s="11">
        <v>92</v>
      </c>
      <c r="D93" s="11">
        <v>-15</v>
      </c>
      <c r="E93" s="11">
        <v>36709</v>
      </c>
      <c r="F93" s="11">
        <v>6143</v>
      </c>
      <c r="G93" s="11">
        <v>113000</v>
      </c>
      <c r="H93" s="11" t="s">
        <v>211</v>
      </c>
      <c r="I93" s="11" t="s">
        <v>169</v>
      </c>
      <c r="J93" s="11" t="s">
        <v>170</v>
      </c>
      <c r="K93" s="11" t="s">
        <v>26</v>
      </c>
      <c r="L93" s="11" t="s">
        <v>26</v>
      </c>
      <c r="M93" s="11" t="s">
        <v>26</v>
      </c>
      <c r="N93" s="11" t="s">
        <v>27</v>
      </c>
      <c r="O93" s="11">
        <v>77</v>
      </c>
      <c r="P93" s="11">
        <f t="shared" si="4"/>
        <v>0</v>
      </c>
      <c r="Q93" s="11">
        <f t="shared" si="5"/>
        <v>0</v>
      </c>
      <c r="R93" s="11">
        <f t="shared" si="6"/>
        <v>0</v>
      </c>
      <c r="S93" s="12">
        <f t="shared" si="7"/>
        <v>1</v>
      </c>
      <c r="T93" s="11" t="s">
        <v>497</v>
      </c>
      <c r="U93" s="11" t="s">
        <v>498</v>
      </c>
      <c r="V93" s="11" t="s">
        <v>499</v>
      </c>
    </row>
    <row r="94" spans="1:22" x14ac:dyDescent="0.2">
      <c r="A94" s="10" t="s">
        <v>500</v>
      </c>
      <c r="B94" s="11">
        <v>61446</v>
      </c>
      <c r="C94" s="11">
        <v>93</v>
      </c>
      <c r="D94" s="11">
        <v>-7</v>
      </c>
      <c r="E94" s="11">
        <v>36670</v>
      </c>
      <c r="F94" s="11">
        <v>7189</v>
      </c>
      <c r="G94" s="11">
        <v>10400</v>
      </c>
      <c r="H94" s="11" t="s">
        <v>40</v>
      </c>
      <c r="I94" s="11" t="s">
        <v>181</v>
      </c>
      <c r="J94" s="11" t="s">
        <v>42</v>
      </c>
      <c r="K94" s="11" t="s">
        <v>26</v>
      </c>
      <c r="L94" s="11" t="s">
        <v>26</v>
      </c>
      <c r="M94" s="11" t="s">
        <v>26</v>
      </c>
      <c r="N94" s="11" t="s">
        <v>27</v>
      </c>
      <c r="O94" s="11">
        <v>86</v>
      </c>
      <c r="P94" s="11">
        <f t="shared" si="4"/>
        <v>0</v>
      </c>
      <c r="Q94" s="11">
        <f t="shared" si="5"/>
        <v>0</v>
      </c>
      <c r="R94" s="11">
        <f t="shared" si="6"/>
        <v>0</v>
      </c>
      <c r="S94" s="12">
        <f t="shared" si="7"/>
        <v>1</v>
      </c>
      <c r="T94" s="11" t="s">
        <v>501</v>
      </c>
      <c r="U94" s="11" t="s">
        <v>502</v>
      </c>
      <c r="V94" s="11" t="s">
        <v>503</v>
      </c>
    </row>
    <row r="95" spans="1:22" x14ac:dyDescent="0.2">
      <c r="A95" s="10" t="s">
        <v>504</v>
      </c>
      <c r="B95" s="11"/>
      <c r="C95" s="11">
        <v>94</v>
      </c>
      <c r="D95" s="11">
        <v>7</v>
      </c>
      <c r="E95" s="11">
        <v>35617.4</v>
      </c>
      <c r="F95" s="11">
        <v>4006.3</v>
      </c>
      <c r="G95" s="11">
        <v>35076</v>
      </c>
      <c r="H95" s="11" t="s">
        <v>61</v>
      </c>
      <c r="I95" s="11" t="s">
        <v>206</v>
      </c>
      <c r="J95" s="11" t="s">
        <v>42</v>
      </c>
      <c r="K95" s="11" t="s">
        <v>26</v>
      </c>
      <c r="L95" s="11" t="s">
        <v>26</v>
      </c>
      <c r="M95" s="11" t="s">
        <v>26</v>
      </c>
      <c r="N95" s="11" t="s">
        <v>27</v>
      </c>
      <c r="O95" s="11">
        <v>101</v>
      </c>
      <c r="P95" s="11">
        <f t="shared" si="4"/>
        <v>0</v>
      </c>
      <c r="Q95" s="11">
        <f t="shared" si="5"/>
        <v>0</v>
      </c>
      <c r="R95" s="11">
        <f t="shared" si="6"/>
        <v>0</v>
      </c>
      <c r="S95" s="12">
        <f t="shared" si="7"/>
        <v>1</v>
      </c>
      <c r="T95" s="11" t="s">
        <v>505</v>
      </c>
      <c r="U95" s="11" t="s">
        <v>506</v>
      </c>
      <c r="V95" s="11"/>
    </row>
    <row r="96" spans="1:22" x14ac:dyDescent="0.2">
      <c r="A96" s="10" t="s">
        <v>507</v>
      </c>
      <c r="B96" s="11">
        <v>41928</v>
      </c>
      <c r="C96" s="11">
        <v>95</v>
      </c>
      <c r="D96" s="11">
        <v>-2</v>
      </c>
      <c r="E96" s="11">
        <v>34438</v>
      </c>
      <c r="F96" s="11">
        <v>2936</v>
      </c>
      <c r="G96" s="11">
        <v>32713</v>
      </c>
      <c r="H96" s="11" t="s">
        <v>40</v>
      </c>
      <c r="I96" s="11" t="s">
        <v>248</v>
      </c>
      <c r="J96" s="11" t="s">
        <v>139</v>
      </c>
      <c r="K96" s="11" t="s">
        <v>26</v>
      </c>
      <c r="L96" s="11" t="s">
        <v>26</v>
      </c>
      <c r="M96" s="11" t="s">
        <v>26</v>
      </c>
      <c r="N96" s="11" t="s">
        <v>27</v>
      </c>
      <c r="O96" s="11">
        <v>93</v>
      </c>
      <c r="P96" s="11">
        <f t="shared" si="4"/>
        <v>0</v>
      </c>
      <c r="Q96" s="11">
        <f t="shared" si="5"/>
        <v>0</v>
      </c>
      <c r="R96" s="11">
        <f t="shared" si="6"/>
        <v>0</v>
      </c>
      <c r="S96" s="12">
        <f t="shared" si="7"/>
        <v>1</v>
      </c>
      <c r="T96" s="11" t="s">
        <v>508</v>
      </c>
      <c r="U96" s="11" t="s">
        <v>509</v>
      </c>
      <c r="V96" s="11" t="s">
        <v>510</v>
      </c>
    </row>
    <row r="97" spans="1:22" x14ac:dyDescent="0.2">
      <c r="A97" s="10" t="s">
        <v>511</v>
      </c>
      <c r="B97" s="11">
        <v>49812</v>
      </c>
      <c r="C97" s="11">
        <v>96</v>
      </c>
      <c r="D97" s="11">
        <v>12</v>
      </c>
      <c r="E97" s="11">
        <v>33841</v>
      </c>
      <c r="F97" s="11">
        <v>2248</v>
      </c>
      <c r="G97" s="11">
        <v>90000</v>
      </c>
      <c r="H97" s="11" t="s">
        <v>242</v>
      </c>
      <c r="I97" s="11" t="s">
        <v>512</v>
      </c>
      <c r="J97" s="11" t="s">
        <v>254</v>
      </c>
      <c r="K97" s="11" t="s">
        <v>26</v>
      </c>
      <c r="L97" s="11" t="s">
        <v>26</v>
      </c>
      <c r="M97" s="11" t="s">
        <v>27</v>
      </c>
      <c r="N97" s="11" t="s">
        <v>27</v>
      </c>
      <c r="O97" s="11">
        <v>108</v>
      </c>
      <c r="P97" s="11">
        <f t="shared" si="4"/>
        <v>0</v>
      </c>
      <c r="Q97" s="11">
        <f t="shared" si="5"/>
        <v>0</v>
      </c>
      <c r="R97" s="11">
        <f t="shared" si="6"/>
        <v>1</v>
      </c>
      <c r="S97" s="12">
        <f t="shared" si="7"/>
        <v>1</v>
      </c>
      <c r="T97" s="11" t="s">
        <v>513</v>
      </c>
      <c r="U97" s="11" t="s">
        <v>514</v>
      </c>
      <c r="V97" s="11" t="s">
        <v>515</v>
      </c>
    </row>
    <row r="98" spans="1:22" x14ac:dyDescent="0.2">
      <c r="A98" s="10" t="s">
        <v>516</v>
      </c>
      <c r="B98" s="11">
        <v>50946</v>
      </c>
      <c r="C98" s="11">
        <v>97</v>
      </c>
      <c r="D98" s="11">
        <v>1</v>
      </c>
      <c r="E98" s="11">
        <v>33766</v>
      </c>
      <c r="F98" s="11">
        <v>5546</v>
      </c>
      <c r="G98" s="11">
        <v>51900</v>
      </c>
      <c r="H98" s="11" t="s">
        <v>61</v>
      </c>
      <c r="I98" s="11" t="s">
        <v>253</v>
      </c>
      <c r="J98" s="11" t="s">
        <v>254</v>
      </c>
      <c r="K98" s="11" t="s">
        <v>26</v>
      </c>
      <c r="L98" s="11" t="s">
        <v>27</v>
      </c>
      <c r="M98" s="11" t="s">
        <v>26</v>
      </c>
      <c r="N98" s="11" t="s">
        <v>27</v>
      </c>
      <c r="O98" s="11">
        <v>98</v>
      </c>
      <c r="P98" s="11">
        <f t="shared" si="4"/>
        <v>0</v>
      </c>
      <c r="Q98" s="11">
        <f t="shared" si="5"/>
        <v>1</v>
      </c>
      <c r="R98" s="11">
        <f t="shared" si="6"/>
        <v>0</v>
      </c>
      <c r="S98" s="12">
        <f t="shared" si="7"/>
        <v>1</v>
      </c>
      <c r="T98" s="11" t="s">
        <v>517</v>
      </c>
      <c r="U98" s="11" t="s">
        <v>518</v>
      </c>
      <c r="V98" s="11" t="s">
        <v>519</v>
      </c>
    </row>
    <row r="99" spans="1:22" x14ac:dyDescent="0.2">
      <c r="A99" s="10" t="s">
        <v>520</v>
      </c>
      <c r="B99" s="11">
        <v>1463</v>
      </c>
      <c r="C99" s="11">
        <v>98</v>
      </c>
      <c r="D99" s="11">
        <v>-4</v>
      </c>
      <c r="E99" s="11">
        <v>33669</v>
      </c>
      <c r="F99" s="11">
        <v>331</v>
      </c>
      <c r="G99" s="11">
        <v>5000</v>
      </c>
      <c r="H99" s="11" t="s">
        <v>40</v>
      </c>
      <c r="I99" s="11" t="s">
        <v>181</v>
      </c>
      <c r="J99" s="11" t="s">
        <v>42</v>
      </c>
      <c r="K99" s="11" t="s">
        <v>26</v>
      </c>
      <c r="L99" s="11" t="s">
        <v>26</v>
      </c>
      <c r="M99" s="11" t="s">
        <v>26</v>
      </c>
      <c r="N99" s="11" t="s">
        <v>27</v>
      </c>
      <c r="O99" s="11">
        <v>94</v>
      </c>
      <c r="P99" s="11">
        <f t="shared" si="4"/>
        <v>0</v>
      </c>
      <c r="Q99" s="11">
        <f t="shared" si="5"/>
        <v>0</v>
      </c>
      <c r="R99" s="11">
        <f t="shared" si="6"/>
        <v>0</v>
      </c>
      <c r="S99" s="12">
        <f t="shared" si="7"/>
        <v>1</v>
      </c>
      <c r="T99" s="11" t="s">
        <v>521</v>
      </c>
      <c r="U99" s="11" t="s">
        <v>522</v>
      </c>
      <c r="V99" s="11" t="s">
        <v>523</v>
      </c>
    </row>
    <row r="100" spans="1:22" x14ac:dyDescent="0.2">
      <c r="A100" s="10" t="s">
        <v>524</v>
      </c>
      <c r="B100" s="11">
        <v>198828</v>
      </c>
      <c r="C100" s="11">
        <v>99</v>
      </c>
      <c r="D100" s="11">
        <v>-3</v>
      </c>
      <c r="E100" s="11">
        <v>33266</v>
      </c>
      <c r="F100" s="11">
        <v>7882</v>
      </c>
      <c r="G100" s="11">
        <v>30000</v>
      </c>
      <c r="H100" s="11" t="s">
        <v>54</v>
      </c>
      <c r="I100" s="11" t="s">
        <v>525</v>
      </c>
      <c r="J100" s="11" t="s">
        <v>139</v>
      </c>
      <c r="K100" s="11" t="s">
        <v>26</v>
      </c>
      <c r="L100" s="11" t="s">
        <v>26</v>
      </c>
      <c r="M100" s="11" t="s">
        <v>26</v>
      </c>
      <c r="N100" s="11" t="s">
        <v>27</v>
      </c>
      <c r="O100" s="11">
        <v>96</v>
      </c>
      <c r="P100" s="11">
        <f t="shared" si="4"/>
        <v>0</v>
      </c>
      <c r="Q100" s="11">
        <f t="shared" si="5"/>
        <v>0</v>
      </c>
      <c r="R100" s="11">
        <f t="shared" si="6"/>
        <v>0</v>
      </c>
      <c r="S100" s="12">
        <f t="shared" si="7"/>
        <v>1</v>
      </c>
      <c r="T100" s="11" t="s">
        <v>526</v>
      </c>
      <c r="U100" s="11" t="s">
        <v>527</v>
      </c>
      <c r="V100" s="11" t="s">
        <v>528</v>
      </c>
    </row>
    <row r="101" spans="1:22" x14ac:dyDescent="0.2">
      <c r="A101" s="10" t="s">
        <v>529</v>
      </c>
      <c r="B101" s="11">
        <v>988</v>
      </c>
      <c r="C101" s="11">
        <v>100</v>
      </c>
      <c r="D101" s="11">
        <v>12</v>
      </c>
      <c r="E101" s="11">
        <v>32897</v>
      </c>
      <c r="F101" s="11">
        <v>85.1</v>
      </c>
      <c r="G101" s="11">
        <v>2012</v>
      </c>
      <c r="H101" s="11" t="s">
        <v>61</v>
      </c>
      <c r="I101" s="11" t="s">
        <v>125</v>
      </c>
      <c r="J101" s="11" t="s">
        <v>126</v>
      </c>
      <c r="K101" s="11" t="s">
        <v>26</v>
      </c>
      <c r="L101" s="11" t="s">
        <v>26</v>
      </c>
      <c r="M101" s="11" t="s">
        <v>26</v>
      </c>
      <c r="N101" s="11" t="s">
        <v>27</v>
      </c>
      <c r="O101" s="11">
        <v>112</v>
      </c>
      <c r="P101" s="11">
        <f t="shared" si="4"/>
        <v>0</v>
      </c>
      <c r="Q101" s="11">
        <f t="shared" si="5"/>
        <v>0</v>
      </c>
      <c r="R101" s="11">
        <f t="shared" si="6"/>
        <v>0</v>
      </c>
      <c r="S101" s="12">
        <f t="shared" si="7"/>
        <v>1</v>
      </c>
      <c r="T101" s="11" t="s">
        <v>530</v>
      </c>
      <c r="U101" s="11" t="s">
        <v>531</v>
      </c>
      <c r="V101" s="11" t="s">
        <v>532</v>
      </c>
    </row>
    <row r="102" spans="1:22" x14ac:dyDescent="0.2">
      <c r="A102" s="10" t="s">
        <v>533</v>
      </c>
      <c r="B102" s="11">
        <v>38472</v>
      </c>
      <c r="C102" s="11">
        <v>101</v>
      </c>
      <c r="D102" s="11">
        <v>-12</v>
      </c>
      <c r="E102" s="11">
        <v>32789.199999999997</v>
      </c>
      <c r="F102" s="11">
        <v>4591.3</v>
      </c>
      <c r="G102" s="11">
        <v>7300</v>
      </c>
      <c r="H102" s="11" t="s">
        <v>40</v>
      </c>
      <c r="I102" s="11" t="s">
        <v>181</v>
      </c>
      <c r="J102" s="11" t="s">
        <v>42</v>
      </c>
      <c r="K102" s="11" t="s">
        <v>26</v>
      </c>
      <c r="L102" s="11" t="s">
        <v>26</v>
      </c>
      <c r="M102" s="11" t="s">
        <v>26</v>
      </c>
      <c r="N102" s="11" t="s">
        <v>27</v>
      </c>
      <c r="O102" s="11">
        <v>89</v>
      </c>
      <c r="P102" s="11">
        <f t="shared" si="4"/>
        <v>0</v>
      </c>
      <c r="Q102" s="11">
        <f t="shared" si="5"/>
        <v>0</v>
      </c>
      <c r="R102" s="11">
        <f t="shared" si="6"/>
        <v>0</v>
      </c>
      <c r="S102" s="12">
        <f t="shared" si="7"/>
        <v>1</v>
      </c>
      <c r="T102" s="11" t="s">
        <v>534</v>
      </c>
      <c r="U102" s="11" t="s">
        <v>535</v>
      </c>
      <c r="V102" s="11" t="s">
        <v>536</v>
      </c>
    </row>
    <row r="103" spans="1:22" x14ac:dyDescent="0.2">
      <c r="A103" s="10" t="s">
        <v>537</v>
      </c>
      <c r="B103" s="11"/>
      <c r="C103" s="11">
        <v>102</v>
      </c>
      <c r="D103" s="11">
        <v>9</v>
      </c>
      <c r="E103" s="11">
        <v>32293.599999999999</v>
      </c>
      <c r="F103" s="11">
        <v>1268</v>
      </c>
      <c r="G103" s="11">
        <v>5964</v>
      </c>
      <c r="H103" s="11" t="s">
        <v>61</v>
      </c>
      <c r="I103" s="11" t="s">
        <v>538</v>
      </c>
      <c r="J103" s="11" t="s">
        <v>539</v>
      </c>
      <c r="K103" s="11" t="s">
        <v>26</v>
      </c>
      <c r="L103" s="11" t="s">
        <v>26</v>
      </c>
      <c r="M103" s="11" t="s">
        <v>26</v>
      </c>
      <c r="N103" s="11" t="s">
        <v>27</v>
      </c>
      <c r="O103" s="11">
        <v>111</v>
      </c>
      <c r="P103" s="11">
        <f t="shared" si="4"/>
        <v>0</v>
      </c>
      <c r="Q103" s="11">
        <f t="shared" si="5"/>
        <v>0</v>
      </c>
      <c r="R103" s="11">
        <f t="shared" si="6"/>
        <v>0</v>
      </c>
      <c r="S103" s="12">
        <f t="shared" si="7"/>
        <v>1</v>
      </c>
      <c r="T103" s="11" t="s">
        <v>540</v>
      </c>
      <c r="U103" s="11" t="s">
        <v>541</v>
      </c>
      <c r="V103" s="11"/>
    </row>
    <row r="104" spans="1:22" x14ac:dyDescent="0.2">
      <c r="A104" s="10" t="s">
        <v>542</v>
      </c>
      <c r="B104" s="11">
        <v>98187</v>
      </c>
      <c r="C104" s="11">
        <v>103</v>
      </c>
      <c r="D104" s="11">
        <v>-8</v>
      </c>
      <c r="E104" s="11">
        <v>32136</v>
      </c>
      <c r="F104" s="11">
        <v>4570</v>
      </c>
      <c r="G104" s="11">
        <v>96163</v>
      </c>
      <c r="H104" s="11" t="s">
        <v>429</v>
      </c>
      <c r="I104" s="11" t="s">
        <v>543</v>
      </c>
      <c r="J104" s="11" t="s">
        <v>69</v>
      </c>
      <c r="K104" s="11" t="s">
        <v>26</v>
      </c>
      <c r="L104" s="11" t="s">
        <v>26</v>
      </c>
      <c r="M104" s="11" t="s">
        <v>26</v>
      </c>
      <c r="N104" s="11" t="s">
        <v>27</v>
      </c>
      <c r="O104" s="11">
        <v>95</v>
      </c>
      <c r="P104" s="11">
        <f t="shared" si="4"/>
        <v>0</v>
      </c>
      <c r="Q104" s="11">
        <f t="shared" si="5"/>
        <v>0</v>
      </c>
      <c r="R104" s="11">
        <f t="shared" si="6"/>
        <v>0</v>
      </c>
      <c r="S104" s="12">
        <f t="shared" si="7"/>
        <v>1</v>
      </c>
      <c r="T104" s="11" t="s">
        <v>544</v>
      </c>
      <c r="U104" s="11" t="s">
        <v>545</v>
      </c>
      <c r="V104" s="11" t="s">
        <v>546</v>
      </c>
    </row>
    <row r="105" spans="1:22" x14ac:dyDescent="0.2">
      <c r="A105" s="10" t="s">
        <v>547</v>
      </c>
      <c r="B105" s="11">
        <v>200082</v>
      </c>
      <c r="C105" s="11">
        <v>104</v>
      </c>
      <c r="D105" s="11">
        <v>-1</v>
      </c>
      <c r="E105" s="11">
        <v>31904</v>
      </c>
      <c r="F105" s="11">
        <v>3687</v>
      </c>
      <c r="G105" s="11">
        <v>107000</v>
      </c>
      <c r="H105" s="11" t="s">
        <v>54</v>
      </c>
      <c r="I105" s="11" t="s">
        <v>548</v>
      </c>
      <c r="J105" s="11" t="s">
        <v>139</v>
      </c>
      <c r="K105" s="11" t="s">
        <v>26</v>
      </c>
      <c r="L105" s="11" t="s">
        <v>26</v>
      </c>
      <c r="M105" s="11" t="s">
        <v>26</v>
      </c>
      <c r="N105" s="11" t="s">
        <v>27</v>
      </c>
      <c r="O105" s="11">
        <v>103</v>
      </c>
      <c r="P105" s="11">
        <f t="shared" si="4"/>
        <v>0</v>
      </c>
      <c r="Q105" s="11">
        <f t="shared" si="5"/>
        <v>0</v>
      </c>
      <c r="R105" s="11">
        <f t="shared" si="6"/>
        <v>0</v>
      </c>
      <c r="S105" s="12">
        <f t="shared" si="7"/>
        <v>1</v>
      </c>
      <c r="T105" s="11" t="s">
        <v>549</v>
      </c>
      <c r="U105" s="11" t="s">
        <v>550</v>
      </c>
      <c r="V105" s="11" t="s">
        <v>551</v>
      </c>
    </row>
    <row r="106" spans="1:22" x14ac:dyDescent="0.2">
      <c r="A106" s="10" t="s">
        <v>552</v>
      </c>
      <c r="B106" s="11"/>
      <c r="C106" s="11">
        <v>105</v>
      </c>
      <c r="D106" s="11">
        <v>-8</v>
      </c>
      <c r="E106" s="11">
        <v>31900.5</v>
      </c>
      <c r="F106" s="11">
        <v>829.9</v>
      </c>
      <c r="G106" s="11">
        <v>10703</v>
      </c>
      <c r="H106" s="11" t="s">
        <v>305</v>
      </c>
      <c r="I106" s="11" t="s">
        <v>553</v>
      </c>
      <c r="J106" s="11" t="s">
        <v>69</v>
      </c>
      <c r="K106" s="11" t="s">
        <v>26</v>
      </c>
      <c r="L106" s="11" t="s">
        <v>26</v>
      </c>
      <c r="M106" s="11" t="s">
        <v>26</v>
      </c>
      <c r="N106" s="11" t="s">
        <v>27</v>
      </c>
      <c r="O106" s="11">
        <v>97</v>
      </c>
      <c r="P106" s="11">
        <f t="shared" si="4"/>
        <v>0</v>
      </c>
      <c r="Q106" s="11">
        <f t="shared" si="5"/>
        <v>0</v>
      </c>
      <c r="R106" s="11">
        <f t="shared" si="6"/>
        <v>0</v>
      </c>
      <c r="S106" s="12">
        <f t="shared" si="7"/>
        <v>1</v>
      </c>
      <c r="T106" s="11" t="s">
        <v>554</v>
      </c>
      <c r="U106" s="11" t="s">
        <v>555</v>
      </c>
      <c r="V106" s="11"/>
    </row>
    <row r="107" spans="1:22" x14ac:dyDescent="0.2">
      <c r="A107" s="10" t="s">
        <v>556</v>
      </c>
      <c r="B107" s="11">
        <v>36735</v>
      </c>
      <c r="C107" s="11">
        <v>106</v>
      </c>
      <c r="D107" s="11">
        <v>0</v>
      </c>
      <c r="E107" s="11">
        <v>31581</v>
      </c>
      <c r="F107" s="11">
        <v>2622</v>
      </c>
      <c r="G107" s="11">
        <v>30800</v>
      </c>
      <c r="H107" s="11" t="s">
        <v>61</v>
      </c>
      <c r="I107" s="11" t="s">
        <v>125</v>
      </c>
      <c r="J107" s="11" t="s">
        <v>126</v>
      </c>
      <c r="K107" s="11" t="s">
        <v>26</v>
      </c>
      <c r="L107" s="11" t="s">
        <v>26</v>
      </c>
      <c r="M107" s="11" t="s">
        <v>26</v>
      </c>
      <c r="N107" s="11" t="s">
        <v>27</v>
      </c>
      <c r="O107" s="11">
        <v>106</v>
      </c>
      <c r="P107" s="11">
        <f t="shared" si="4"/>
        <v>0</v>
      </c>
      <c r="Q107" s="11">
        <f t="shared" si="5"/>
        <v>0</v>
      </c>
      <c r="R107" s="11">
        <f t="shared" si="6"/>
        <v>0</v>
      </c>
      <c r="S107" s="12">
        <f t="shared" si="7"/>
        <v>1</v>
      </c>
      <c r="T107" s="11" t="s">
        <v>557</v>
      </c>
      <c r="U107" s="11" t="s">
        <v>558</v>
      </c>
      <c r="V107" s="11" t="s">
        <v>559</v>
      </c>
    </row>
    <row r="108" spans="1:22" x14ac:dyDescent="0.2">
      <c r="A108" s="10" t="s">
        <v>560</v>
      </c>
      <c r="B108" s="11">
        <v>119615</v>
      </c>
      <c r="C108" s="11">
        <v>107</v>
      </c>
      <c r="D108" s="11">
        <v>3</v>
      </c>
      <c r="E108" s="11">
        <v>29805</v>
      </c>
      <c r="F108" s="11">
        <v>7185</v>
      </c>
      <c r="G108" s="11">
        <v>73500</v>
      </c>
      <c r="H108" s="11" t="s">
        <v>305</v>
      </c>
      <c r="I108" s="11" t="s">
        <v>125</v>
      </c>
      <c r="J108" s="11" t="s">
        <v>126</v>
      </c>
      <c r="K108" s="11" t="s">
        <v>26</v>
      </c>
      <c r="L108" s="11" t="s">
        <v>26</v>
      </c>
      <c r="M108" s="11" t="s">
        <v>26</v>
      </c>
      <c r="N108" s="11" t="s">
        <v>27</v>
      </c>
      <c r="O108" s="11">
        <v>110</v>
      </c>
      <c r="P108" s="11">
        <f t="shared" si="4"/>
        <v>0</v>
      </c>
      <c r="Q108" s="11">
        <f t="shared" si="5"/>
        <v>0</v>
      </c>
      <c r="R108" s="11">
        <f t="shared" si="6"/>
        <v>0</v>
      </c>
      <c r="S108" s="12">
        <f t="shared" si="7"/>
        <v>1</v>
      </c>
      <c r="T108" s="11" t="s">
        <v>561</v>
      </c>
      <c r="U108" s="11" t="s">
        <v>562</v>
      </c>
      <c r="V108" s="11" t="s">
        <v>563</v>
      </c>
    </row>
    <row r="109" spans="1:22" x14ac:dyDescent="0.2">
      <c r="A109" s="10" t="s">
        <v>564</v>
      </c>
      <c r="B109" s="11">
        <v>36517.5</v>
      </c>
      <c r="C109" s="11">
        <v>108</v>
      </c>
      <c r="D109" s="11">
        <v>6</v>
      </c>
      <c r="E109" s="11">
        <v>29176</v>
      </c>
      <c r="F109" s="11">
        <v>3343</v>
      </c>
      <c r="G109" s="11">
        <v>70000</v>
      </c>
      <c r="H109" s="11" t="s">
        <v>242</v>
      </c>
      <c r="I109" s="11" t="s">
        <v>243</v>
      </c>
      <c r="J109" s="11" t="s">
        <v>213</v>
      </c>
      <c r="K109" s="11" t="s">
        <v>26</v>
      </c>
      <c r="L109" s="11" t="s">
        <v>26</v>
      </c>
      <c r="M109" s="11" t="s">
        <v>26</v>
      </c>
      <c r="N109" s="11" t="s">
        <v>27</v>
      </c>
      <c r="O109" s="11">
        <v>114</v>
      </c>
      <c r="P109" s="11">
        <f t="shared" si="4"/>
        <v>0</v>
      </c>
      <c r="Q109" s="11">
        <f t="shared" si="5"/>
        <v>0</v>
      </c>
      <c r="R109" s="11">
        <f t="shared" si="6"/>
        <v>0</v>
      </c>
      <c r="S109" s="12">
        <f t="shared" si="7"/>
        <v>1</v>
      </c>
      <c r="T109" s="11" t="s">
        <v>565</v>
      </c>
      <c r="U109" s="11" t="s">
        <v>245</v>
      </c>
      <c r="V109" s="11"/>
    </row>
    <row r="110" spans="1:22" x14ac:dyDescent="0.2">
      <c r="A110" s="10" t="s">
        <v>566</v>
      </c>
      <c r="B110" s="11">
        <v>15962</v>
      </c>
      <c r="C110" s="11">
        <v>109</v>
      </c>
      <c r="D110" s="11">
        <v>-7</v>
      </c>
      <c r="E110" s="11">
        <v>29135</v>
      </c>
      <c r="F110" s="11">
        <v>1049</v>
      </c>
      <c r="G110" s="11">
        <v>61600</v>
      </c>
      <c r="H110" s="11" t="s">
        <v>47</v>
      </c>
      <c r="I110" s="11" t="s">
        <v>364</v>
      </c>
      <c r="J110" s="11" t="s">
        <v>49</v>
      </c>
      <c r="K110" s="11" t="s">
        <v>26</v>
      </c>
      <c r="L110" s="11" t="s">
        <v>26</v>
      </c>
      <c r="M110" s="11" t="s">
        <v>26</v>
      </c>
      <c r="N110" s="11" t="s">
        <v>27</v>
      </c>
      <c r="O110" s="11">
        <v>102</v>
      </c>
      <c r="P110" s="11">
        <f t="shared" si="4"/>
        <v>0</v>
      </c>
      <c r="Q110" s="11">
        <f t="shared" si="5"/>
        <v>0</v>
      </c>
      <c r="R110" s="11">
        <f t="shared" si="6"/>
        <v>0</v>
      </c>
      <c r="S110" s="12">
        <f t="shared" si="7"/>
        <v>1</v>
      </c>
      <c r="T110" s="11" t="s">
        <v>567</v>
      </c>
      <c r="U110" s="11" t="s">
        <v>568</v>
      </c>
      <c r="V110" s="11" t="s">
        <v>569</v>
      </c>
    </row>
    <row r="111" spans="1:22" x14ac:dyDescent="0.2">
      <c r="A111" s="10" t="s">
        <v>570</v>
      </c>
      <c r="B111" s="11">
        <v>8075</v>
      </c>
      <c r="C111" s="11">
        <v>110</v>
      </c>
      <c r="D111" s="11">
        <v>-1</v>
      </c>
      <c r="E111" s="11">
        <v>28916.799999999999</v>
      </c>
      <c r="F111" s="11">
        <v>-204.1</v>
      </c>
      <c r="G111" s="11">
        <v>19300</v>
      </c>
      <c r="H111" s="11" t="s">
        <v>332</v>
      </c>
      <c r="I111" s="11" t="s">
        <v>571</v>
      </c>
      <c r="J111" s="11" t="s">
        <v>572</v>
      </c>
      <c r="K111" s="11" t="s">
        <v>26</v>
      </c>
      <c r="L111" s="11" t="s">
        <v>26</v>
      </c>
      <c r="M111" s="11" t="s">
        <v>26</v>
      </c>
      <c r="N111" s="11" t="s">
        <v>26</v>
      </c>
      <c r="O111" s="11">
        <v>109</v>
      </c>
      <c r="P111" s="11">
        <f t="shared" si="4"/>
        <v>0</v>
      </c>
      <c r="Q111" s="11">
        <f t="shared" si="5"/>
        <v>0</v>
      </c>
      <c r="R111" s="11">
        <f t="shared" si="6"/>
        <v>0</v>
      </c>
      <c r="S111" s="12">
        <f t="shared" si="7"/>
        <v>0</v>
      </c>
      <c r="T111" s="11" t="s">
        <v>573</v>
      </c>
      <c r="U111" s="11" t="s">
        <v>574</v>
      </c>
      <c r="V111" s="11" t="s">
        <v>575</v>
      </c>
    </row>
    <row r="112" spans="1:22" x14ac:dyDescent="0.2">
      <c r="A112" s="10" t="s">
        <v>576</v>
      </c>
      <c r="B112" s="11">
        <v>16130</v>
      </c>
      <c r="C112" s="11">
        <v>111</v>
      </c>
      <c r="D112" s="11">
        <v>106</v>
      </c>
      <c r="E112" s="11">
        <v>27812</v>
      </c>
      <c r="F112" s="11">
        <v>3308</v>
      </c>
      <c r="G112" s="11">
        <v>26280</v>
      </c>
      <c r="H112" s="11" t="s">
        <v>294</v>
      </c>
      <c r="I112" s="11" t="s">
        <v>125</v>
      </c>
      <c r="J112" s="11" t="s">
        <v>126</v>
      </c>
      <c r="K112" s="11" t="s">
        <v>26</v>
      </c>
      <c r="L112" s="11" t="s">
        <v>26</v>
      </c>
      <c r="M112" s="11" t="s">
        <v>26</v>
      </c>
      <c r="N112" s="11" t="s">
        <v>27</v>
      </c>
      <c r="O112" s="11">
        <v>217</v>
      </c>
      <c r="P112" s="11">
        <f t="shared" si="4"/>
        <v>0</v>
      </c>
      <c r="Q112" s="11">
        <f t="shared" si="5"/>
        <v>0</v>
      </c>
      <c r="R112" s="11">
        <f t="shared" si="6"/>
        <v>0</v>
      </c>
      <c r="S112" s="12">
        <f t="shared" si="7"/>
        <v>1</v>
      </c>
      <c r="T112" s="11" t="s">
        <v>577</v>
      </c>
      <c r="U112" s="11" t="s">
        <v>578</v>
      </c>
      <c r="V112" s="11" t="s">
        <v>579</v>
      </c>
    </row>
    <row r="113" spans="1:22" x14ac:dyDescent="0.2">
      <c r="A113" s="10" t="s">
        <v>580</v>
      </c>
      <c r="B113" s="11">
        <v>47928</v>
      </c>
      <c r="C113" s="11">
        <v>112</v>
      </c>
      <c r="D113" s="11">
        <v>7</v>
      </c>
      <c r="E113" s="11">
        <v>27754</v>
      </c>
      <c r="F113" s="11">
        <v>1712.6</v>
      </c>
      <c r="G113" s="11">
        <v>143000</v>
      </c>
      <c r="H113" s="11" t="s">
        <v>23</v>
      </c>
      <c r="I113" s="11" t="s">
        <v>581</v>
      </c>
      <c r="J113" s="11" t="s">
        <v>285</v>
      </c>
      <c r="K113" s="11" t="s">
        <v>26</v>
      </c>
      <c r="L113" s="11" t="s">
        <v>26</v>
      </c>
      <c r="M113" s="11" t="s">
        <v>26</v>
      </c>
      <c r="N113" s="11" t="s">
        <v>27</v>
      </c>
      <c r="O113" s="11">
        <v>119</v>
      </c>
      <c r="P113" s="11">
        <f t="shared" si="4"/>
        <v>0</v>
      </c>
      <c r="Q113" s="11">
        <f t="shared" si="5"/>
        <v>0</v>
      </c>
      <c r="R113" s="11">
        <f t="shared" si="6"/>
        <v>0</v>
      </c>
      <c r="S113" s="12">
        <f t="shared" si="7"/>
        <v>1</v>
      </c>
      <c r="T113" s="11" t="s">
        <v>582</v>
      </c>
      <c r="U113" s="11" t="s">
        <v>583</v>
      </c>
      <c r="V113" s="11" t="s">
        <v>584</v>
      </c>
    </row>
    <row r="114" spans="1:22" x14ac:dyDescent="0.2">
      <c r="A114" s="10" t="s">
        <v>585</v>
      </c>
      <c r="B114" s="11">
        <v>68690</v>
      </c>
      <c r="C114" s="11">
        <v>113</v>
      </c>
      <c r="D114" s="11">
        <v>4</v>
      </c>
      <c r="E114" s="11">
        <v>27325</v>
      </c>
      <c r="F114" s="11">
        <v>6914</v>
      </c>
      <c r="G114" s="11">
        <v>69651</v>
      </c>
      <c r="H114" s="11" t="s">
        <v>61</v>
      </c>
      <c r="I114" s="11" t="s">
        <v>233</v>
      </c>
      <c r="J114" s="11" t="s">
        <v>69</v>
      </c>
      <c r="K114" s="11" t="s">
        <v>26</v>
      </c>
      <c r="L114" s="11" t="s">
        <v>26</v>
      </c>
      <c r="M114" s="11" t="s">
        <v>26</v>
      </c>
      <c r="N114" s="11" t="s">
        <v>27</v>
      </c>
      <c r="O114" s="11">
        <v>117</v>
      </c>
      <c r="P114" s="11">
        <f t="shared" si="4"/>
        <v>0</v>
      </c>
      <c r="Q114" s="11">
        <f t="shared" si="5"/>
        <v>0</v>
      </c>
      <c r="R114" s="11">
        <f t="shared" si="6"/>
        <v>0</v>
      </c>
      <c r="S114" s="12">
        <f t="shared" si="7"/>
        <v>1</v>
      </c>
      <c r="T114" s="11" t="s">
        <v>586</v>
      </c>
      <c r="U114" s="11" t="s">
        <v>587</v>
      </c>
      <c r="V114" s="11" t="s">
        <v>588</v>
      </c>
    </row>
    <row r="115" spans="1:22" x14ac:dyDescent="0.2">
      <c r="A115" s="10" t="s">
        <v>589</v>
      </c>
      <c r="B115" s="11">
        <v>123779</v>
      </c>
      <c r="C115" s="11">
        <v>114</v>
      </c>
      <c r="D115" s="11">
        <v>7</v>
      </c>
      <c r="E115" s="11">
        <v>26508.6</v>
      </c>
      <c r="F115" s="11">
        <v>3599.2</v>
      </c>
      <c r="G115" s="11">
        <v>346000</v>
      </c>
      <c r="H115" s="11" t="s">
        <v>590</v>
      </c>
      <c r="I115" s="11" t="s">
        <v>34</v>
      </c>
      <c r="J115" s="11" t="s">
        <v>35</v>
      </c>
      <c r="K115" s="11" t="s">
        <v>26</v>
      </c>
      <c r="L115" s="11" t="s">
        <v>26</v>
      </c>
      <c r="M115" s="11" t="s">
        <v>26</v>
      </c>
      <c r="N115" s="11" t="s">
        <v>27</v>
      </c>
      <c r="O115" s="11">
        <v>121</v>
      </c>
      <c r="P115" s="11">
        <f t="shared" si="4"/>
        <v>0</v>
      </c>
      <c r="Q115" s="11">
        <f t="shared" si="5"/>
        <v>0</v>
      </c>
      <c r="R115" s="11">
        <f t="shared" si="6"/>
        <v>0</v>
      </c>
      <c r="S115" s="12">
        <f t="shared" si="7"/>
        <v>1</v>
      </c>
      <c r="T115" s="11" t="s">
        <v>591</v>
      </c>
      <c r="U115" s="11" t="s">
        <v>592</v>
      </c>
      <c r="V115" s="11" t="s">
        <v>593</v>
      </c>
    </row>
    <row r="116" spans="1:22" x14ac:dyDescent="0.2">
      <c r="A116" s="10" t="s">
        <v>594</v>
      </c>
      <c r="B116" s="11">
        <v>149709</v>
      </c>
      <c r="C116" s="11">
        <v>115</v>
      </c>
      <c r="D116" s="11">
        <v>23</v>
      </c>
      <c r="E116" s="11">
        <v>26145</v>
      </c>
      <c r="F116" s="11">
        <v>3439</v>
      </c>
      <c r="G116" s="11">
        <v>30000</v>
      </c>
      <c r="H116" s="11" t="s">
        <v>54</v>
      </c>
      <c r="I116" s="11" t="s">
        <v>125</v>
      </c>
      <c r="J116" s="11" t="s">
        <v>126</v>
      </c>
      <c r="K116" s="11" t="s">
        <v>26</v>
      </c>
      <c r="L116" s="11" t="s">
        <v>26</v>
      </c>
      <c r="M116" s="11" t="s">
        <v>26</v>
      </c>
      <c r="N116" s="11" t="s">
        <v>27</v>
      </c>
      <c r="O116" s="11">
        <v>138</v>
      </c>
      <c r="P116" s="11">
        <f t="shared" si="4"/>
        <v>0</v>
      </c>
      <c r="Q116" s="11">
        <f t="shared" si="5"/>
        <v>0</v>
      </c>
      <c r="R116" s="11">
        <f t="shared" si="6"/>
        <v>0</v>
      </c>
      <c r="S116" s="12">
        <f t="shared" si="7"/>
        <v>1</v>
      </c>
      <c r="T116" s="11" t="s">
        <v>595</v>
      </c>
      <c r="U116" s="11" t="s">
        <v>596</v>
      </c>
      <c r="V116" s="11" t="s">
        <v>597</v>
      </c>
    </row>
    <row r="117" spans="1:22" x14ac:dyDescent="0.2">
      <c r="A117" s="10" t="s">
        <v>598</v>
      </c>
      <c r="B117" s="11">
        <v>4472</v>
      </c>
      <c r="C117" s="11">
        <v>116</v>
      </c>
      <c r="D117" s="11">
        <v>9</v>
      </c>
      <c r="E117" s="11">
        <v>25939</v>
      </c>
      <c r="F117" s="11">
        <v>385</v>
      </c>
      <c r="G117" s="11">
        <v>28000</v>
      </c>
      <c r="H117" s="11" t="s">
        <v>332</v>
      </c>
      <c r="I117" s="11" t="s">
        <v>599</v>
      </c>
      <c r="J117" s="11" t="s">
        <v>139</v>
      </c>
      <c r="K117" s="11" t="s">
        <v>26</v>
      </c>
      <c r="L117" s="11" t="s">
        <v>26</v>
      </c>
      <c r="M117" s="11" t="s">
        <v>26</v>
      </c>
      <c r="N117" s="11" t="s">
        <v>27</v>
      </c>
      <c r="O117" s="11">
        <v>125</v>
      </c>
      <c r="P117" s="11">
        <f t="shared" si="4"/>
        <v>0</v>
      </c>
      <c r="Q117" s="11">
        <f t="shared" si="5"/>
        <v>0</v>
      </c>
      <c r="R117" s="11">
        <f t="shared" si="6"/>
        <v>0</v>
      </c>
      <c r="S117" s="12">
        <f t="shared" si="7"/>
        <v>1</v>
      </c>
      <c r="T117" s="11" t="s">
        <v>600</v>
      </c>
      <c r="U117" s="11" t="s">
        <v>601</v>
      </c>
      <c r="V117" s="11" t="s">
        <v>602</v>
      </c>
    </row>
    <row r="118" spans="1:22" x14ac:dyDescent="0.2">
      <c r="A118" s="10" t="s">
        <v>603</v>
      </c>
      <c r="B118" s="11">
        <v>81663</v>
      </c>
      <c r="C118" s="11">
        <v>117</v>
      </c>
      <c r="D118" s="11">
        <v>-1</v>
      </c>
      <c r="E118" s="11">
        <v>25868</v>
      </c>
      <c r="F118" s="11">
        <v>3870</v>
      </c>
      <c r="G118" s="11">
        <v>80000</v>
      </c>
      <c r="H118" s="11" t="s">
        <v>305</v>
      </c>
      <c r="I118" s="11" t="s">
        <v>138</v>
      </c>
      <c r="J118" s="11" t="s">
        <v>139</v>
      </c>
      <c r="K118" s="11" t="s">
        <v>26</v>
      </c>
      <c r="L118" s="11" t="s">
        <v>26</v>
      </c>
      <c r="M118" s="11" t="s">
        <v>26</v>
      </c>
      <c r="N118" s="11" t="s">
        <v>27</v>
      </c>
      <c r="O118" s="11">
        <v>116</v>
      </c>
      <c r="P118" s="11">
        <f t="shared" si="4"/>
        <v>0</v>
      </c>
      <c r="Q118" s="11">
        <f t="shared" si="5"/>
        <v>0</v>
      </c>
      <c r="R118" s="11">
        <f t="shared" si="6"/>
        <v>0</v>
      </c>
      <c r="S118" s="12">
        <f t="shared" si="7"/>
        <v>1</v>
      </c>
      <c r="T118" s="11" t="s">
        <v>604</v>
      </c>
      <c r="U118" s="11" t="s">
        <v>605</v>
      </c>
      <c r="V118" s="11" t="s">
        <v>606</v>
      </c>
    </row>
    <row r="119" spans="1:22" x14ac:dyDescent="0.2">
      <c r="A119" s="10" t="s">
        <v>607</v>
      </c>
      <c r="B119" s="11">
        <v>30969</v>
      </c>
      <c r="C119" s="11">
        <v>118</v>
      </c>
      <c r="D119" s="11">
        <v>12</v>
      </c>
      <c r="E119" s="11">
        <v>25599.7</v>
      </c>
      <c r="F119" s="11">
        <v>2387.9</v>
      </c>
      <c r="G119" s="11">
        <v>27000</v>
      </c>
      <c r="H119" s="11" t="s">
        <v>211</v>
      </c>
      <c r="I119" s="11" t="s">
        <v>608</v>
      </c>
      <c r="J119" s="11" t="s">
        <v>35</v>
      </c>
      <c r="K119" s="11" t="s">
        <v>26</v>
      </c>
      <c r="L119" s="11" t="s">
        <v>26</v>
      </c>
      <c r="M119" s="11" t="s">
        <v>26</v>
      </c>
      <c r="N119" s="11" t="s">
        <v>27</v>
      </c>
      <c r="O119" s="11">
        <v>130</v>
      </c>
      <c r="P119" s="11">
        <f t="shared" si="4"/>
        <v>0</v>
      </c>
      <c r="Q119" s="11">
        <f t="shared" si="5"/>
        <v>0</v>
      </c>
      <c r="R119" s="11">
        <f t="shared" si="6"/>
        <v>0</v>
      </c>
      <c r="S119" s="12">
        <f t="shared" si="7"/>
        <v>1</v>
      </c>
      <c r="T119" s="11" t="s">
        <v>609</v>
      </c>
      <c r="U119" s="11" t="s">
        <v>610</v>
      </c>
      <c r="V119" s="11" t="s">
        <v>611</v>
      </c>
    </row>
    <row r="120" spans="1:22" x14ac:dyDescent="0.2">
      <c r="A120" s="10" t="s">
        <v>612</v>
      </c>
      <c r="B120" s="11">
        <v>204446</v>
      </c>
      <c r="C120" s="11">
        <v>119</v>
      </c>
      <c r="D120" s="11">
        <v>5</v>
      </c>
      <c r="E120" s="11">
        <v>25542</v>
      </c>
      <c r="F120" s="11">
        <v>3696</v>
      </c>
      <c r="G120" s="11">
        <v>75000</v>
      </c>
      <c r="H120" s="11" t="s">
        <v>47</v>
      </c>
      <c r="I120" s="11" t="s">
        <v>243</v>
      </c>
      <c r="J120" s="11" t="s">
        <v>213</v>
      </c>
      <c r="K120" s="11" t="s">
        <v>26</v>
      </c>
      <c r="L120" s="11" t="s">
        <v>26</v>
      </c>
      <c r="M120" s="11" t="s">
        <v>26</v>
      </c>
      <c r="N120" s="11" t="s">
        <v>27</v>
      </c>
      <c r="O120" s="11">
        <v>124</v>
      </c>
      <c r="P120" s="11">
        <f t="shared" si="4"/>
        <v>0</v>
      </c>
      <c r="Q120" s="11">
        <f t="shared" si="5"/>
        <v>0</v>
      </c>
      <c r="R120" s="11">
        <f t="shared" si="6"/>
        <v>0</v>
      </c>
      <c r="S120" s="12">
        <f t="shared" si="7"/>
        <v>1</v>
      </c>
      <c r="T120" s="11" t="s">
        <v>613</v>
      </c>
      <c r="U120" s="11" t="s">
        <v>614</v>
      </c>
      <c r="V120" s="11" t="s">
        <v>615</v>
      </c>
    </row>
    <row r="121" spans="1:22" x14ac:dyDescent="0.2">
      <c r="A121" s="10" t="s">
        <v>616</v>
      </c>
      <c r="B121" s="11">
        <v>1520.4</v>
      </c>
      <c r="C121" s="11">
        <v>120</v>
      </c>
      <c r="D121" s="11">
        <v>-2</v>
      </c>
      <c r="E121" s="11">
        <v>25331</v>
      </c>
      <c r="F121" s="11">
        <v>564</v>
      </c>
      <c r="G121" s="11">
        <v>123000</v>
      </c>
      <c r="H121" s="11" t="s">
        <v>23</v>
      </c>
      <c r="I121" s="11" t="s">
        <v>125</v>
      </c>
      <c r="J121" s="11" t="s">
        <v>126</v>
      </c>
      <c r="K121" s="11" t="s">
        <v>26</v>
      </c>
      <c r="L121" s="11" t="s">
        <v>26</v>
      </c>
      <c r="M121" s="11" t="s">
        <v>26</v>
      </c>
      <c r="N121" s="11" t="s">
        <v>27</v>
      </c>
      <c r="O121" s="11">
        <v>118</v>
      </c>
      <c r="P121" s="11">
        <f t="shared" si="4"/>
        <v>0</v>
      </c>
      <c r="Q121" s="11">
        <f t="shared" si="5"/>
        <v>0</v>
      </c>
      <c r="R121" s="11">
        <f t="shared" si="6"/>
        <v>0</v>
      </c>
      <c r="S121" s="12">
        <f t="shared" si="7"/>
        <v>1</v>
      </c>
      <c r="T121" s="11" t="s">
        <v>617</v>
      </c>
      <c r="U121" s="11" t="s">
        <v>618</v>
      </c>
      <c r="V121" s="11" t="s">
        <v>619</v>
      </c>
    </row>
    <row r="122" spans="1:22" x14ac:dyDescent="0.2">
      <c r="A122" s="10" t="s">
        <v>620</v>
      </c>
      <c r="B122" s="11">
        <v>3738.4</v>
      </c>
      <c r="C122" s="11">
        <v>121</v>
      </c>
      <c r="D122" s="11">
        <v>19</v>
      </c>
      <c r="E122" s="11">
        <v>25282.3</v>
      </c>
      <c r="F122" s="11">
        <v>287.10000000000002</v>
      </c>
      <c r="G122" s="11">
        <v>200000</v>
      </c>
      <c r="H122" s="11" t="s">
        <v>47</v>
      </c>
      <c r="I122" s="11" t="s">
        <v>621</v>
      </c>
      <c r="J122" s="11" t="s">
        <v>475</v>
      </c>
      <c r="K122" s="11" t="s">
        <v>26</v>
      </c>
      <c r="L122" s="11" t="s">
        <v>26</v>
      </c>
      <c r="M122" s="11" t="s">
        <v>26</v>
      </c>
      <c r="N122" s="11" t="s">
        <v>27</v>
      </c>
      <c r="O122" s="11">
        <v>140</v>
      </c>
      <c r="P122" s="11">
        <f t="shared" si="4"/>
        <v>0</v>
      </c>
      <c r="Q122" s="11">
        <f t="shared" si="5"/>
        <v>0</v>
      </c>
      <c r="R122" s="11">
        <f t="shared" si="6"/>
        <v>0</v>
      </c>
      <c r="S122" s="12">
        <f t="shared" si="7"/>
        <v>1</v>
      </c>
      <c r="T122" s="11" t="s">
        <v>622</v>
      </c>
      <c r="U122" s="11" t="s">
        <v>623</v>
      </c>
      <c r="V122" s="11" t="s">
        <v>624</v>
      </c>
    </row>
    <row r="123" spans="1:22" x14ac:dyDescent="0.2">
      <c r="A123" s="10" t="s">
        <v>625</v>
      </c>
      <c r="B123" s="11">
        <v>30226.3</v>
      </c>
      <c r="C123" s="11">
        <v>122</v>
      </c>
      <c r="D123" s="11">
        <v>-7</v>
      </c>
      <c r="E123" s="11">
        <v>24977</v>
      </c>
      <c r="F123" s="11">
        <v>1935</v>
      </c>
      <c r="G123" s="11">
        <v>37000</v>
      </c>
      <c r="H123" s="11" t="s">
        <v>305</v>
      </c>
      <c r="I123" s="11" t="s">
        <v>248</v>
      </c>
      <c r="J123" s="11" t="s">
        <v>139</v>
      </c>
      <c r="K123" s="11" t="s">
        <v>26</v>
      </c>
      <c r="L123" s="11" t="s">
        <v>26</v>
      </c>
      <c r="M123" s="11" t="s">
        <v>26</v>
      </c>
      <c r="N123" s="11" t="s">
        <v>27</v>
      </c>
      <c r="O123" s="11">
        <v>115</v>
      </c>
      <c r="P123" s="11">
        <f t="shared" si="4"/>
        <v>0</v>
      </c>
      <c r="Q123" s="11">
        <f t="shared" si="5"/>
        <v>0</v>
      </c>
      <c r="R123" s="11">
        <f t="shared" si="6"/>
        <v>0</v>
      </c>
      <c r="S123" s="12">
        <f t="shared" si="7"/>
        <v>1</v>
      </c>
      <c r="T123" s="11" t="s">
        <v>626</v>
      </c>
      <c r="U123" s="11" t="s">
        <v>627</v>
      </c>
      <c r="V123" s="11" t="s">
        <v>628</v>
      </c>
    </row>
    <row r="124" spans="1:22" x14ac:dyDescent="0.2">
      <c r="A124" s="10" t="s">
        <v>629</v>
      </c>
      <c r="B124" s="11">
        <v>66815</v>
      </c>
      <c r="C124" s="11">
        <v>123</v>
      </c>
      <c r="D124" s="11">
        <v>3</v>
      </c>
      <c r="E124" s="11">
        <v>24658</v>
      </c>
      <c r="F124" s="11">
        <v>3748</v>
      </c>
      <c r="G124" s="11">
        <v>28793</v>
      </c>
      <c r="H124" s="11" t="s">
        <v>40</v>
      </c>
      <c r="I124" s="11" t="s">
        <v>169</v>
      </c>
      <c r="J124" s="11" t="s">
        <v>170</v>
      </c>
      <c r="K124" s="11" t="s">
        <v>26</v>
      </c>
      <c r="L124" s="11" t="s">
        <v>26</v>
      </c>
      <c r="M124" s="11" t="s">
        <v>27</v>
      </c>
      <c r="N124" s="11" t="s">
        <v>27</v>
      </c>
      <c r="O124" s="11">
        <v>126</v>
      </c>
      <c r="P124" s="11">
        <f t="shared" si="4"/>
        <v>0</v>
      </c>
      <c r="Q124" s="11">
        <f t="shared" si="5"/>
        <v>0</v>
      </c>
      <c r="R124" s="11">
        <f t="shared" si="6"/>
        <v>1</v>
      </c>
      <c r="S124" s="12">
        <f t="shared" si="7"/>
        <v>1</v>
      </c>
      <c r="T124" s="11" t="s">
        <v>630</v>
      </c>
      <c r="U124" s="11" t="s">
        <v>631</v>
      </c>
      <c r="V124" s="11" t="s">
        <v>632</v>
      </c>
    </row>
    <row r="125" spans="1:22" x14ac:dyDescent="0.2">
      <c r="A125" s="10" t="s">
        <v>633</v>
      </c>
      <c r="B125" s="11">
        <v>806143</v>
      </c>
      <c r="C125" s="11">
        <v>124</v>
      </c>
      <c r="D125" s="11">
        <v>20</v>
      </c>
      <c r="E125" s="11">
        <v>24578</v>
      </c>
      <c r="F125" s="11">
        <v>-862</v>
      </c>
      <c r="G125" s="11">
        <v>48016</v>
      </c>
      <c r="H125" s="11" t="s">
        <v>95</v>
      </c>
      <c r="I125" s="11" t="s">
        <v>343</v>
      </c>
      <c r="J125" s="11" t="s">
        <v>49</v>
      </c>
      <c r="K125" s="11" t="s">
        <v>26</v>
      </c>
      <c r="L125" s="11" t="s">
        <v>27</v>
      </c>
      <c r="M125" s="11" t="s">
        <v>26</v>
      </c>
      <c r="N125" s="11" t="s">
        <v>26</v>
      </c>
      <c r="O125" s="11">
        <v>144</v>
      </c>
      <c r="P125" s="11">
        <f t="shared" si="4"/>
        <v>0</v>
      </c>
      <c r="Q125" s="11">
        <f t="shared" si="5"/>
        <v>1</v>
      </c>
      <c r="R125" s="11">
        <f t="shared" si="6"/>
        <v>0</v>
      </c>
      <c r="S125" s="12">
        <f t="shared" si="7"/>
        <v>0</v>
      </c>
      <c r="T125" s="11" t="s">
        <v>634</v>
      </c>
      <c r="U125" s="11" t="s">
        <v>635</v>
      </c>
      <c r="V125" s="11" t="s">
        <v>636</v>
      </c>
    </row>
    <row r="126" spans="1:22" x14ac:dyDescent="0.2">
      <c r="A126" s="10" t="s">
        <v>637</v>
      </c>
      <c r="B126" s="11">
        <v>848.1</v>
      </c>
      <c r="C126" s="11">
        <v>125</v>
      </c>
      <c r="D126" s="11">
        <v>-12</v>
      </c>
      <c r="E126" s="11">
        <v>24508.2</v>
      </c>
      <c r="F126" s="11">
        <v>319.39999999999998</v>
      </c>
      <c r="G126" s="11">
        <v>3442</v>
      </c>
      <c r="H126" s="11" t="s">
        <v>40</v>
      </c>
      <c r="I126" s="11" t="s">
        <v>638</v>
      </c>
      <c r="J126" s="11" t="s">
        <v>224</v>
      </c>
      <c r="K126" s="11" t="s">
        <v>26</v>
      </c>
      <c r="L126" s="11" t="s">
        <v>26</v>
      </c>
      <c r="M126" s="11" t="s">
        <v>26</v>
      </c>
      <c r="N126" s="11" t="s">
        <v>27</v>
      </c>
      <c r="O126" s="11">
        <v>113</v>
      </c>
      <c r="P126" s="11">
        <f t="shared" si="4"/>
        <v>0</v>
      </c>
      <c r="Q126" s="11">
        <f t="shared" si="5"/>
        <v>0</v>
      </c>
      <c r="R126" s="11">
        <f t="shared" si="6"/>
        <v>0</v>
      </c>
      <c r="S126" s="12">
        <f t="shared" si="7"/>
        <v>1</v>
      </c>
      <c r="T126" s="11" t="s">
        <v>639</v>
      </c>
      <c r="U126" s="11" t="s">
        <v>640</v>
      </c>
      <c r="V126" s="11" t="s">
        <v>641</v>
      </c>
    </row>
    <row r="127" spans="1:22" x14ac:dyDescent="0.2">
      <c r="A127" s="10" t="s">
        <v>642</v>
      </c>
      <c r="B127" s="11">
        <v>186163</v>
      </c>
      <c r="C127" s="11">
        <v>126</v>
      </c>
      <c r="D127" s="11">
        <v>11</v>
      </c>
      <c r="E127" s="11">
        <v>24273</v>
      </c>
      <c r="F127" s="11">
        <v>4386</v>
      </c>
      <c r="G127" s="11">
        <v>37000</v>
      </c>
      <c r="H127" s="11" t="s">
        <v>47</v>
      </c>
      <c r="I127" s="11" t="s">
        <v>643</v>
      </c>
      <c r="J127" s="11" t="s">
        <v>49</v>
      </c>
      <c r="K127" s="11" t="s">
        <v>26</v>
      </c>
      <c r="L127" s="11" t="s">
        <v>26</v>
      </c>
      <c r="M127" s="11" t="s">
        <v>26</v>
      </c>
      <c r="N127" s="11" t="s">
        <v>27</v>
      </c>
      <c r="O127" s="11">
        <v>137</v>
      </c>
      <c r="P127" s="11">
        <f t="shared" si="4"/>
        <v>0</v>
      </c>
      <c r="Q127" s="11">
        <f t="shared" si="5"/>
        <v>0</v>
      </c>
      <c r="R127" s="11">
        <f t="shared" si="6"/>
        <v>0</v>
      </c>
      <c r="S127" s="12">
        <f t="shared" si="7"/>
        <v>1</v>
      </c>
      <c r="T127" s="11" t="s">
        <v>644</v>
      </c>
      <c r="U127" s="11" t="s">
        <v>645</v>
      </c>
      <c r="V127" s="11" t="s">
        <v>646</v>
      </c>
    </row>
    <row r="128" spans="1:22" x14ac:dyDescent="0.2">
      <c r="A128" s="10" t="s">
        <v>647</v>
      </c>
      <c r="B128" s="11">
        <v>333.7</v>
      </c>
      <c r="C128" s="11">
        <v>127</v>
      </c>
      <c r="D128" s="11">
        <v>52</v>
      </c>
      <c r="E128" s="11">
        <v>24087.8</v>
      </c>
      <c r="F128" s="11">
        <v>360</v>
      </c>
      <c r="G128" s="11">
        <v>1300</v>
      </c>
      <c r="H128" s="11" t="s">
        <v>40</v>
      </c>
      <c r="I128" s="11" t="s">
        <v>648</v>
      </c>
      <c r="J128" s="11" t="s">
        <v>649</v>
      </c>
      <c r="K128" s="11" t="s">
        <v>26</v>
      </c>
      <c r="L128" s="11" t="s">
        <v>26</v>
      </c>
      <c r="M128" s="11" t="s">
        <v>26</v>
      </c>
      <c r="N128" s="11" t="s">
        <v>27</v>
      </c>
      <c r="O128" s="11">
        <v>179</v>
      </c>
      <c r="P128" s="11">
        <f t="shared" si="4"/>
        <v>0</v>
      </c>
      <c r="Q128" s="11">
        <f t="shared" si="5"/>
        <v>0</v>
      </c>
      <c r="R128" s="11">
        <f t="shared" si="6"/>
        <v>0</v>
      </c>
      <c r="S128" s="12">
        <f t="shared" si="7"/>
        <v>1</v>
      </c>
      <c r="T128" s="11" t="s">
        <v>650</v>
      </c>
      <c r="U128" s="11" t="s">
        <v>651</v>
      </c>
      <c r="V128" s="11" t="s">
        <v>652</v>
      </c>
    </row>
    <row r="129" spans="1:22" x14ac:dyDescent="0.2">
      <c r="A129" s="10" t="s">
        <v>653</v>
      </c>
      <c r="B129" s="11">
        <v>21772</v>
      </c>
      <c r="C129" s="11">
        <v>128</v>
      </c>
      <c r="D129" s="11">
        <v>18</v>
      </c>
      <c r="E129" s="11">
        <v>23894.1</v>
      </c>
      <c r="F129" s="11">
        <v>1282.4000000000001</v>
      </c>
      <c r="G129" s="11">
        <v>100000</v>
      </c>
      <c r="H129" s="11" t="s">
        <v>61</v>
      </c>
      <c r="I129" s="11" t="s">
        <v>654</v>
      </c>
      <c r="J129" s="11" t="s">
        <v>49</v>
      </c>
      <c r="K129" s="11" t="s">
        <v>26</v>
      </c>
      <c r="L129" s="11" t="s">
        <v>26</v>
      </c>
      <c r="M129" s="11" t="s">
        <v>26</v>
      </c>
      <c r="N129" s="11" t="s">
        <v>27</v>
      </c>
      <c r="O129" s="11">
        <v>146</v>
      </c>
      <c r="P129" s="11">
        <f t="shared" si="4"/>
        <v>0</v>
      </c>
      <c r="Q129" s="11">
        <f t="shared" si="5"/>
        <v>0</v>
      </c>
      <c r="R129" s="11">
        <f t="shared" si="6"/>
        <v>0</v>
      </c>
      <c r="S129" s="12">
        <f t="shared" si="7"/>
        <v>1</v>
      </c>
      <c r="T129" s="11" t="s">
        <v>655</v>
      </c>
      <c r="U129" s="11" t="s">
        <v>656</v>
      </c>
      <c r="V129" s="11" t="s">
        <v>657</v>
      </c>
    </row>
    <row r="130" spans="1:22" x14ac:dyDescent="0.2">
      <c r="A130" s="10" t="s">
        <v>658</v>
      </c>
      <c r="B130" s="11">
        <v>10827.3</v>
      </c>
      <c r="C130" s="11">
        <v>129</v>
      </c>
      <c r="D130" s="11">
        <v>0</v>
      </c>
      <c r="E130" s="11">
        <v>23838</v>
      </c>
      <c r="F130" s="11">
        <v>128</v>
      </c>
      <c r="G130" s="11">
        <v>68000</v>
      </c>
      <c r="H130" s="11" t="s">
        <v>40</v>
      </c>
      <c r="I130" s="11" t="s">
        <v>181</v>
      </c>
      <c r="J130" s="11" t="s">
        <v>42</v>
      </c>
      <c r="K130" s="11" t="s">
        <v>27</v>
      </c>
      <c r="L130" s="11" t="s">
        <v>26</v>
      </c>
      <c r="M130" s="11" t="s">
        <v>26</v>
      </c>
      <c r="N130" s="11" t="s">
        <v>27</v>
      </c>
      <c r="O130" s="11" t="e">
        <v>#N/A</v>
      </c>
      <c r="P130" s="11">
        <f t="shared" ref="P130:P193" si="8">IF(K130="yes", 1, 0)</f>
        <v>1</v>
      </c>
      <c r="Q130" s="11">
        <f t="shared" ref="Q130:Q193" si="9">IF(L130="yes", 1, 0)</f>
        <v>0</v>
      </c>
      <c r="R130" s="11">
        <f t="shared" ref="R130:R193" si="10">IF(M130="yes", 1, 0)</f>
        <v>0</v>
      </c>
      <c r="S130" s="12">
        <f t="shared" ref="S130:S193" si="11">IF(N130="yes", 1, 0)</f>
        <v>1</v>
      </c>
      <c r="T130" s="11" t="s">
        <v>659</v>
      </c>
      <c r="U130" s="11" t="s">
        <v>660</v>
      </c>
      <c r="V130" s="11" t="s">
        <v>661</v>
      </c>
    </row>
    <row r="131" spans="1:22" x14ac:dyDescent="0.2">
      <c r="A131" s="10" t="s">
        <v>662</v>
      </c>
      <c r="B131" s="11">
        <v>4629</v>
      </c>
      <c r="C131" s="11">
        <v>130</v>
      </c>
      <c r="D131" s="11">
        <v>28</v>
      </c>
      <c r="E131" s="11">
        <v>23757.3</v>
      </c>
      <c r="F131" s="11">
        <v>500.7</v>
      </c>
      <c r="G131" s="11">
        <v>240900</v>
      </c>
      <c r="H131" s="11" t="s">
        <v>332</v>
      </c>
      <c r="I131" s="11" t="s">
        <v>663</v>
      </c>
      <c r="J131" s="11" t="s">
        <v>49</v>
      </c>
      <c r="K131" s="11" t="s">
        <v>26</v>
      </c>
      <c r="L131" s="11" t="s">
        <v>26</v>
      </c>
      <c r="M131" s="11" t="s">
        <v>26</v>
      </c>
      <c r="N131" s="11" t="s">
        <v>27</v>
      </c>
      <c r="O131" s="11">
        <v>158</v>
      </c>
      <c r="P131" s="11">
        <f t="shared" si="8"/>
        <v>0</v>
      </c>
      <c r="Q131" s="11">
        <f t="shared" si="9"/>
        <v>0</v>
      </c>
      <c r="R131" s="11">
        <f t="shared" si="10"/>
        <v>0</v>
      </c>
      <c r="S131" s="12">
        <f t="shared" si="11"/>
        <v>1</v>
      </c>
      <c r="T131" s="11" t="s">
        <v>664</v>
      </c>
      <c r="U131" s="11" t="s">
        <v>665</v>
      </c>
      <c r="V131" s="11" t="s">
        <v>666</v>
      </c>
    </row>
    <row r="132" spans="1:22" x14ac:dyDescent="0.2">
      <c r="A132" s="10" t="s">
        <v>667</v>
      </c>
      <c r="B132" s="11">
        <v>17398.5</v>
      </c>
      <c r="C132" s="11">
        <v>131</v>
      </c>
      <c r="D132" s="11">
        <v>4</v>
      </c>
      <c r="E132" s="11">
        <v>23610.799999999999</v>
      </c>
      <c r="F132" s="11">
        <v>827</v>
      </c>
      <c r="G132" s="11">
        <v>125000</v>
      </c>
      <c r="H132" s="11" t="s">
        <v>23</v>
      </c>
      <c r="I132" s="11" t="s">
        <v>668</v>
      </c>
      <c r="J132" s="11" t="s">
        <v>254</v>
      </c>
      <c r="K132" s="11" t="s">
        <v>26</v>
      </c>
      <c r="L132" s="11" t="s">
        <v>26</v>
      </c>
      <c r="M132" s="11" t="s">
        <v>26</v>
      </c>
      <c r="N132" s="11" t="s">
        <v>27</v>
      </c>
      <c r="O132" s="11">
        <v>135</v>
      </c>
      <c r="P132" s="11">
        <f t="shared" si="8"/>
        <v>0</v>
      </c>
      <c r="Q132" s="11">
        <f t="shared" si="9"/>
        <v>0</v>
      </c>
      <c r="R132" s="11">
        <f t="shared" si="10"/>
        <v>0</v>
      </c>
      <c r="S132" s="12">
        <f t="shared" si="11"/>
        <v>1</v>
      </c>
      <c r="T132" s="11" t="s">
        <v>669</v>
      </c>
      <c r="U132" s="11" t="s">
        <v>670</v>
      </c>
      <c r="V132" s="11" t="s">
        <v>671</v>
      </c>
    </row>
    <row r="133" spans="1:22" x14ac:dyDescent="0.2">
      <c r="A133" s="10" t="s">
        <v>672</v>
      </c>
      <c r="B133" s="11">
        <v>35008</v>
      </c>
      <c r="C133" s="11">
        <v>132</v>
      </c>
      <c r="D133" s="11">
        <v>-4</v>
      </c>
      <c r="E133" s="11">
        <v>23571</v>
      </c>
      <c r="F133" s="11">
        <v>2260</v>
      </c>
      <c r="G133" s="11">
        <v>61615</v>
      </c>
      <c r="H133" s="11" t="s">
        <v>211</v>
      </c>
      <c r="I133" s="11" t="s">
        <v>413</v>
      </c>
      <c r="J133" s="11" t="s">
        <v>192</v>
      </c>
      <c r="K133" s="11" t="s">
        <v>26</v>
      </c>
      <c r="L133" s="11" t="s">
        <v>26</v>
      </c>
      <c r="M133" s="11" t="s">
        <v>26</v>
      </c>
      <c r="N133" s="11" t="s">
        <v>27</v>
      </c>
      <c r="O133" s="11">
        <v>128</v>
      </c>
      <c r="P133" s="11">
        <f t="shared" si="8"/>
        <v>0</v>
      </c>
      <c r="Q133" s="11">
        <f t="shared" si="9"/>
        <v>0</v>
      </c>
      <c r="R133" s="11">
        <f t="shared" si="10"/>
        <v>0</v>
      </c>
      <c r="S133" s="12">
        <f t="shared" si="11"/>
        <v>1</v>
      </c>
      <c r="T133" s="11" t="s">
        <v>673</v>
      </c>
      <c r="U133" s="11" t="s">
        <v>674</v>
      </c>
      <c r="V133" s="11" t="s">
        <v>675</v>
      </c>
    </row>
    <row r="134" spans="1:22" x14ac:dyDescent="0.2">
      <c r="A134" s="10" t="s">
        <v>676</v>
      </c>
      <c r="B134" s="11">
        <v>492.2</v>
      </c>
      <c r="C134" s="11">
        <v>133</v>
      </c>
      <c r="D134" s="11">
        <v>177</v>
      </c>
      <c r="E134" s="11">
        <v>23481.1</v>
      </c>
      <c r="F134" s="11">
        <v>-285</v>
      </c>
      <c r="G134" s="11">
        <v>19000</v>
      </c>
      <c r="H134" s="11" t="s">
        <v>332</v>
      </c>
      <c r="I134" s="11" t="s">
        <v>677</v>
      </c>
      <c r="J134" s="11" t="s">
        <v>56</v>
      </c>
      <c r="K134" s="11" t="s">
        <v>26</v>
      </c>
      <c r="L134" s="11" t="s">
        <v>26</v>
      </c>
      <c r="M134" s="11" t="s">
        <v>26</v>
      </c>
      <c r="N134" s="11" t="s">
        <v>26</v>
      </c>
      <c r="O134" s="11">
        <v>310</v>
      </c>
      <c r="P134" s="11">
        <f t="shared" si="8"/>
        <v>0</v>
      </c>
      <c r="Q134" s="11">
        <f t="shared" si="9"/>
        <v>0</v>
      </c>
      <c r="R134" s="11">
        <f t="shared" si="10"/>
        <v>0</v>
      </c>
      <c r="S134" s="12">
        <f t="shared" si="11"/>
        <v>0</v>
      </c>
      <c r="T134" s="11" t="s">
        <v>678</v>
      </c>
      <c r="U134" s="11" t="s">
        <v>679</v>
      </c>
      <c r="V134" s="11" t="s">
        <v>680</v>
      </c>
    </row>
    <row r="135" spans="1:22" x14ac:dyDescent="0.2">
      <c r="A135" s="10" t="s">
        <v>681</v>
      </c>
      <c r="B135" s="11">
        <v>46778.5</v>
      </c>
      <c r="C135" s="11">
        <v>134</v>
      </c>
      <c r="D135" s="11">
        <v>-29</v>
      </c>
      <c r="E135" s="11">
        <v>23406</v>
      </c>
      <c r="F135" s="11">
        <v>6313</v>
      </c>
      <c r="G135" s="11">
        <v>37000</v>
      </c>
      <c r="H135" s="11" t="s">
        <v>47</v>
      </c>
      <c r="I135" s="11" t="s">
        <v>326</v>
      </c>
      <c r="J135" s="11" t="s">
        <v>327</v>
      </c>
      <c r="K135" s="11" t="s">
        <v>26</v>
      </c>
      <c r="L135" s="11" t="s">
        <v>26</v>
      </c>
      <c r="M135" s="11" t="s">
        <v>26</v>
      </c>
      <c r="N135" s="11" t="s">
        <v>27</v>
      </c>
      <c r="O135" s="11">
        <v>105</v>
      </c>
      <c r="P135" s="11">
        <f t="shared" si="8"/>
        <v>0</v>
      </c>
      <c r="Q135" s="11">
        <f t="shared" si="9"/>
        <v>0</v>
      </c>
      <c r="R135" s="11">
        <f t="shared" si="10"/>
        <v>0</v>
      </c>
      <c r="S135" s="12">
        <f t="shared" si="11"/>
        <v>1</v>
      </c>
      <c r="T135" s="11" t="s">
        <v>682</v>
      </c>
      <c r="U135" s="11" t="s">
        <v>683</v>
      </c>
      <c r="V135" s="11" t="s">
        <v>684</v>
      </c>
    </row>
    <row r="136" spans="1:22" x14ac:dyDescent="0.2">
      <c r="A136" s="10" t="s">
        <v>685</v>
      </c>
      <c r="B136" s="11">
        <v>119571.5</v>
      </c>
      <c r="C136" s="11">
        <v>135</v>
      </c>
      <c r="D136" s="11">
        <v>-6</v>
      </c>
      <c r="E136" s="11">
        <v>23362</v>
      </c>
      <c r="F136" s="11">
        <v>7842</v>
      </c>
      <c r="G136" s="11">
        <v>23400</v>
      </c>
      <c r="H136" s="11" t="s">
        <v>54</v>
      </c>
      <c r="I136" s="11" t="s">
        <v>686</v>
      </c>
      <c r="J136" s="11" t="s">
        <v>49</v>
      </c>
      <c r="K136" s="11" t="s">
        <v>26</v>
      </c>
      <c r="L136" s="11" t="s">
        <v>26</v>
      </c>
      <c r="M136" s="11" t="s">
        <v>26</v>
      </c>
      <c r="N136" s="11" t="s">
        <v>27</v>
      </c>
      <c r="O136" s="11">
        <v>129</v>
      </c>
      <c r="P136" s="11">
        <f t="shared" si="8"/>
        <v>0</v>
      </c>
      <c r="Q136" s="11">
        <f t="shared" si="9"/>
        <v>0</v>
      </c>
      <c r="R136" s="11">
        <f t="shared" si="10"/>
        <v>0</v>
      </c>
      <c r="S136" s="12">
        <f t="shared" si="11"/>
        <v>1</v>
      </c>
      <c r="T136" s="11" t="s">
        <v>687</v>
      </c>
      <c r="U136" s="11" t="s">
        <v>688</v>
      </c>
      <c r="V136" s="11" t="s">
        <v>689</v>
      </c>
    </row>
    <row r="137" spans="1:22" x14ac:dyDescent="0.2">
      <c r="A137" s="10" t="s">
        <v>690</v>
      </c>
      <c r="B137" s="11">
        <v>5287</v>
      </c>
      <c r="C137" s="11">
        <v>136</v>
      </c>
      <c r="D137" s="11">
        <v>0</v>
      </c>
      <c r="E137" s="11">
        <v>23179.4</v>
      </c>
      <c r="F137" s="11">
        <v>435.8</v>
      </c>
      <c r="G137" s="11">
        <v>26980</v>
      </c>
      <c r="H137" s="11" t="s">
        <v>23</v>
      </c>
      <c r="I137" s="11" t="s">
        <v>691</v>
      </c>
      <c r="J137" s="11" t="s">
        <v>97</v>
      </c>
      <c r="K137" s="11" t="s">
        <v>26</v>
      </c>
      <c r="L137" s="11" t="s">
        <v>26</v>
      </c>
      <c r="M137" s="11" t="s">
        <v>26</v>
      </c>
      <c r="N137" s="11" t="s">
        <v>27</v>
      </c>
      <c r="O137" s="11">
        <v>136</v>
      </c>
      <c r="P137" s="11">
        <f t="shared" si="8"/>
        <v>0</v>
      </c>
      <c r="Q137" s="11">
        <f t="shared" si="9"/>
        <v>0</v>
      </c>
      <c r="R137" s="11">
        <f t="shared" si="10"/>
        <v>0</v>
      </c>
      <c r="S137" s="12">
        <f t="shared" si="11"/>
        <v>1</v>
      </c>
      <c r="T137" s="11" t="s">
        <v>692</v>
      </c>
      <c r="U137" s="11" t="s">
        <v>693</v>
      </c>
      <c r="V137" s="11" t="s">
        <v>694</v>
      </c>
    </row>
    <row r="138" spans="1:22" x14ac:dyDescent="0.2">
      <c r="A138" s="10" t="s">
        <v>695</v>
      </c>
      <c r="B138" s="11">
        <v>496377</v>
      </c>
      <c r="C138" s="11">
        <v>137</v>
      </c>
      <c r="D138" s="11">
        <v>16</v>
      </c>
      <c r="E138" s="11">
        <v>22977</v>
      </c>
      <c r="F138" s="11">
        <v>12080</v>
      </c>
      <c r="G138" s="11">
        <v>19500</v>
      </c>
      <c r="H138" s="11" t="s">
        <v>696</v>
      </c>
      <c r="I138" s="11" t="s">
        <v>197</v>
      </c>
      <c r="J138" s="11" t="s">
        <v>49</v>
      </c>
      <c r="K138" s="11" t="s">
        <v>26</v>
      </c>
      <c r="L138" s="11" t="s">
        <v>26</v>
      </c>
      <c r="M138" s="11" t="s">
        <v>26</v>
      </c>
      <c r="N138" s="11" t="s">
        <v>27</v>
      </c>
      <c r="O138" s="11">
        <v>153</v>
      </c>
      <c r="P138" s="11">
        <f t="shared" si="8"/>
        <v>0</v>
      </c>
      <c r="Q138" s="11">
        <f t="shared" si="9"/>
        <v>0</v>
      </c>
      <c r="R138" s="11">
        <f t="shared" si="10"/>
        <v>0</v>
      </c>
      <c r="S138" s="12">
        <f t="shared" si="11"/>
        <v>1</v>
      </c>
      <c r="T138" s="11" t="s">
        <v>697</v>
      </c>
      <c r="U138" s="11" t="s">
        <v>698</v>
      </c>
      <c r="V138" s="11" t="s">
        <v>699</v>
      </c>
    </row>
    <row r="139" spans="1:22" x14ac:dyDescent="0.2">
      <c r="A139" s="10" t="s">
        <v>700</v>
      </c>
      <c r="B139" s="11">
        <v>94790.5</v>
      </c>
      <c r="C139" s="11">
        <v>138</v>
      </c>
      <c r="D139" s="11">
        <v>12</v>
      </c>
      <c r="E139" s="11">
        <v>22597</v>
      </c>
      <c r="F139" s="11">
        <v>2724</v>
      </c>
      <c r="G139" s="11">
        <v>19000</v>
      </c>
      <c r="H139" s="11" t="s">
        <v>47</v>
      </c>
      <c r="I139" s="11" t="s">
        <v>364</v>
      </c>
      <c r="J139" s="11" t="s">
        <v>49</v>
      </c>
      <c r="K139" s="11" t="s">
        <v>26</v>
      </c>
      <c r="L139" s="11" t="s">
        <v>26</v>
      </c>
      <c r="M139" s="11" t="s">
        <v>26</v>
      </c>
      <c r="N139" s="11" t="s">
        <v>27</v>
      </c>
      <c r="O139" s="11">
        <v>150</v>
      </c>
      <c r="P139" s="11">
        <f t="shared" si="8"/>
        <v>0</v>
      </c>
      <c r="Q139" s="11">
        <f t="shared" si="9"/>
        <v>0</v>
      </c>
      <c r="R139" s="11">
        <f t="shared" si="10"/>
        <v>0</v>
      </c>
      <c r="S139" s="12">
        <f t="shared" si="11"/>
        <v>1</v>
      </c>
      <c r="T139" s="11" t="s">
        <v>701</v>
      </c>
      <c r="U139" s="11" t="s">
        <v>702</v>
      </c>
      <c r="V139" s="11" t="s">
        <v>703</v>
      </c>
    </row>
    <row r="140" spans="1:22" x14ac:dyDescent="0.2">
      <c r="A140" s="10" t="s">
        <v>704</v>
      </c>
      <c r="B140" s="11">
        <v>16836</v>
      </c>
      <c r="C140" s="11">
        <v>139</v>
      </c>
      <c r="D140" s="11">
        <v>-19</v>
      </c>
      <c r="E140" s="11">
        <v>22588.9</v>
      </c>
      <c r="F140" s="11">
        <v>1271.0999999999999</v>
      </c>
      <c r="G140" s="11">
        <v>26800</v>
      </c>
      <c r="H140" s="11" t="s">
        <v>705</v>
      </c>
      <c r="I140" s="11" t="s">
        <v>169</v>
      </c>
      <c r="J140" s="11" t="s">
        <v>170</v>
      </c>
      <c r="K140" s="11" t="s">
        <v>26</v>
      </c>
      <c r="L140" s="11" t="s">
        <v>26</v>
      </c>
      <c r="M140" s="11" t="s">
        <v>26</v>
      </c>
      <c r="N140" s="11" t="s">
        <v>27</v>
      </c>
      <c r="O140" s="11">
        <v>120</v>
      </c>
      <c r="P140" s="11">
        <f t="shared" si="8"/>
        <v>0</v>
      </c>
      <c r="Q140" s="11">
        <f t="shared" si="9"/>
        <v>0</v>
      </c>
      <c r="R140" s="11">
        <f t="shared" si="10"/>
        <v>0</v>
      </c>
      <c r="S140" s="12">
        <f t="shared" si="11"/>
        <v>1</v>
      </c>
      <c r="T140" s="11" t="s">
        <v>706</v>
      </c>
      <c r="U140" s="11" t="s">
        <v>707</v>
      </c>
      <c r="V140" s="11" t="s">
        <v>708</v>
      </c>
    </row>
    <row r="141" spans="1:22" x14ac:dyDescent="0.2">
      <c r="A141" s="10" t="s">
        <v>709</v>
      </c>
      <c r="B141" s="11">
        <v>94124</v>
      </c>
      <c r="C141" s="11">
        <v>140</v>
      </c>
      <c r="D141" s="11">
        <v>-1</v>
      </c>
      <c r="E141" s="11">
        <v>22449</v>
      </c>
      <c r="F141" s="11">
        <v>5386</v>
      </c>
      <c r="G141" s="11">
        <v>11800</v>
      </c>
      <c r="H141" s="11" t="s">
        <v>54</v>
      </c>
      <c r="I141" s="11" t="s">
        <v>710</v>
      </c>
      <c r="J141" s="11" t="s">
        <v>49</v>
      </c>
      <c r="K141" s="11" t="s">
        <v>26</v>
      </c>
      <c r="L141" s="11" t="s">
        <v>26</v>
      </c>
      <c r="M141" s="11" t="s">
        <v>26</v>
      </c>
      <c r="N141" s="11" t="s">
        <v>27</v>
      </c>
      <c r="O141" s="11">
        <v>139</v>
      </c>
      <c r="P141" s="11">
        <f t="shared" si="8"/>
        <v>0</v>
      </c>
      <c r="Q141" s="11">
        <f t="shared" si="9"/>
        <v>0</v>
      </c>
      <c r="R141" s="11">
        <f t="shared" si="10"/>
        <v>0</v>
      </c>
      <c r="S141" s="12">
        <f t="shared" si="11"/>
        <v>1</v>
      </c>
      <c r="T141" s="11" t="s">
        <v>711</v>
      </c>
      <c r="U141" s="11" t="s">
        <v>712</v>
      </c>
      <c r="V141" s="11" t="s">
        <v>713</v>
      </c>
    </row>
    <row r="142" spans="1:22" x14ac:dyDescent="0.2">
      <c r="A142" s="10" t="s">
        <v>714</v>
      </c>
      <c r="B142" s="11">
        <v>28467</v>
      </c>
      <c r="C142" s="11">
        <v>141</v>
      </c>
      <c r="D142" s="11">
        <v>1</v>
      </c>
      <c r="E142" s="11">
        <v>22428</v>
      </c>
      <c r="F142" s="11">
        <v>2300</v>
      </c>
      <c r="G142" s="11">
        <v>60767</v>
      </c>
      <c r="H142" s="11" t="s">
        <v>265</v>
      </c>
      <c r="I142" s="11" t="s">
        <v>79</v>
      </c>
      <c r="J142" s="11" t="s">
        <v>42</v>
      </c>
      <c r="K142" s="11" t="s">
        <v>26</v>
      </c>
      <c r="L142" s="11" t="s">
        <v>26</v>
      </c>
      <c r="M142" s="11" t="s">
        <v>26</v>
      </c>
      <c r="N142" s="11" t="s">
        <v>27</v>
      </c>
      <c r="O142" s="11">
        <v>142</v>
      </c>
      <c r="P142" s="11">
        <f t="shared" si="8"/>
        <v>0</v>
      </c>
      <c r="Q142" s="11">
        <f t="shared" si="9"/>
        <v>0</v>
      </c>
      <c r="R142" s="11">
        <f t="shared" si="10"/>
        <v>0</v>
      </c>
      <c r="S142" s="12">
        <f t="shared" si="11"/>
        <v>1</v>
      </c>
      <c r="T142" s="11" t="s">
        <v>715</v>
      </c>
      <c r="U142" s="11" t="s">
        <v>716</v>
      </c>
      <c r="V142" s="11" t="s">
        <v>717</v>
      </c>
    </row>
    <row r="143" spans="1:22" x14ac:dyDescent="0.2">
      <c r="A143" s="10" t="s">
        <v>718</v>
      </c>
      <c r="B143" s="11">
        <v>6027.4</v>
      </c>
      <c r="C143" s="11">
        <v>142</v>
      </c>
      <c r="D143" s="11">
        <v>-15</v>
      </c>
      <c r="E143" s="11">
        <v>22408</v>
      </c>
      <c r="F143" s="11">
        <v>-1131</v>
      </c>
      <c r="G143" s="11">
        <v>55000</v>
      </c>
      <c r="H143" s="11" t="s">
        <v>40</v>
      </c>
      <c r="I143" s="11" t="s">
        <v>181</v>
      </c>
      <c r="J143" s="11" t="s">
        <v>42</v>
      </c>
      <c r="K143" s="11" t="s">
        <v>26</v>
      </c>
      <c r="L143" s="11" t="s">
        <v>26</v>
      </c>
      <c r="M143" s="11" t="s">
        <v>26</v>
      </c>
      <c r="N143" s="11" t="s">
        <v>26</v>
      </c>
      <c r="O143" s="11">
        <v>127</v>
      </c>
      <c r="P143" s="11">
        <f t="shared" si="8"/>
        <v>0</v>
      </c>
      <c r="Q143" s="11">
        <f t="shared" si="9"/>
        <v>0</v>
      </c>
      <c r="R143" s="11">
        <f t="shared" si="10"/>
        <v>0</v>
      </c>
      <c r="S143" s="12">
        <f t="shared" si="11"/>
        <v>0</v>
      </c>
      <c r="T143" s="11" t="s">
        <v>719</v>
      </c>
      <c r="U143" s="11" t="s">
        <v>720</v>
      </c>
      <c r="V143" s="11" t="s">
        <v>721</v>
      </c>
    </row>
    <row r="144" spans="1:22" x14ac:dyDescent="0.2">
      <c r="A144" s="10" t="s">
        <v>722</v>
      </c>
      <c r="B144" s="11">
        <v>10307.1</v>
      </c>
      <c r="C144" s="11">
        <v>143</v>
      </c>
      <c r="D144" s="11">
        <v>-11</v>
      </c>
      <c r="E144" s="11">
        <v>22401</v>
      </c>
      <c r="F144" s="11">
        <v>-5269</v>
      </c>
      <c r="G144" s="11">
        <v>42500</v>
      </c>
      <c r="H144" s="11" t="s">
        <v>78</v>
      </c>
      <c r="I144" s="11" t="s">
        <v>723</v>
      </c>
      <c r="J144" s="11" t="s">
        <v>724</v>
      </c>
      <c r="K144" s="11" t="s">
        <v>26</v>
      </c>
      <c r="L144" s="11" t="s">
        <v>26</v>
      </c>
      <c r="M144" s="11" t="s">
        <v>26</v>
      </c>
      <c r="N144" s="11" t="s">
        <v>26</v>
      </c>
      <c r="O144" s="11">
        <v>132</v>
      </c>
      <c r="P144" s="11">
        <f t="shared" si="8"/>
        <v>0</v>
      </c>
      <c r="Q144" s="11">
        <f t="shared" si="9"/>
        <v>0</v>
      </c>
      <c r="R144" s="11">
        <f t="shared" si="10"/>
        <v>0</v>
      </c>
      <c r="S144" s="12">
        <f t="shared" si="11"/>
        <v>0</v>
      </c>
      <c r="T144" s="11" t="s">
        <v>725</v>
      </c>
      <c r="U144" s="11" t="s">
        <v>726</v>
      </c>
      <c r="V144" s="11" t="s">
        <v>727</v>
      </c>
    </row>
    <row r="145" spans="1:22" x14ac:dyDescent="0.2">
      <c r="A145" s="10" t="s">
        <v>728</v>
      </c>
      <c r="B145" s="11">
        <v>20044</v>
      </c>
      <c r="C145" s="11">
        <v>144</v>
      </c>
      <c r="D145" s="11">
        <v>-11</v>
      </c>
      <c r="E145" s="11">
        <v>22376</v>
      </c>
      <c r="F145" s="11">
        <v>1225</v>
      </c>
      <c r="G145" s="11">
        <v>51000</v>
      </c>
      <c r="H145" s="11" t="s">
        <v>705</v>
      </c>
      <c r="I145" s="11" t="s">
        <v>284</v>
      </c>
      <c r="J145" s="11" t="s">
        <v>285</v>
      </c>
      <c r="K145" s="11" t="s">
        <v>26</v>
      </c>
      <c r="L145" s="11" t="s">
        <v>26</v>
      </c>
      <c r="M145" s="11" t="s">
        <v>26</v>
      </c>
      <c r="N145" s="11" t="s">
        <v>27</v>
      </c>
      <c r="O145" s="11">
        <v>133</v>
      </c>
      <c r="P145" s="11">
        <f t="shared" si="8"/>
        <v>0</v>
      </c>
      <c r="Q145" s="11">
        <f t="shared" si="9"/>
        <v>0</v>
      </c>
      <c r="R145" s="11">
        <f t="shared" si="10"/>
        <v>0</v>
      </c>
      <c r="S145" s="12">
        <f t="shared" si="11"/>
        <v>1</v>
      </c>
      <c r="T145" s="11" t="s">
        <v>729</v>
      </c>
      <c r="U145" s="11" t="s">
        <v>730</v>
      </c>
      <c r="V145" s="11" t="s">
        <v>731</v>
      </c>
    </row>
    <row r="146" spans="1:22" x14ac:dyDescent="0.2">
      <c r="A146" s="10" t="s">
        <v>732</v>
      </c>
      <c r="B146" s="11">
        <v>132760.4</v>
      </c>
      <c r="C146" s="11">
        <v>145</v>
      </c>
      <c r="D146" s="11">
        <v>-22</v>
      </c>
      <c r="E146" s="11">
        <v>22319.5</v>
      </c>
      <c r="F146" s="11">
        <v>8318.4</v>
      </c>
      <c r="G146" s="11">
        <v>33625</v>
      </c>
      <c r="H146" s="11" t="s">
        <v>54</v>
      </c>
      <c r="I146" s="11" t="s">
        <v>191</v>
      </c>
      <c r="J146" s="11" t="s">
        <v>192</v>
      </c>
      <c r="K146" s="11" t="s">
        <v>26</v>
      </c>
      <c r="L146" s="11" t="s">
        <v>26</v>
      </c>
      <c r="M146" s="11" t="s">
        <v>26</v>
      </c>
      <c r="N146" s="11" t="s">
        <v>27</v>
      </c>
      <c r="O146" s="11">
        <v>123</v>
      </c>
      <c r="P146" s="11">
        <f t="shared" si="8"/>
        <v>0</v>
      </c>
      <c r="Q146" s="11">
        <f t="shared" si="9"/>
        <v>0</v>
      </c>
      <c r="R146" s="11">
        <f t="shared" si="10"/>
        <v>0</v>
      </c>
      <c r="S146" s="12">
        <f t="shared" si="11"/>
        <v>1</v>
      </c>
      <c r="T146" s="11" t="s">
        <v>733</v>
      </c>
      <c r="U146" s="11" t="s">
        <v>734</v>
      </c>
      <c r="V146" s="11" t="s">
        <v>735</v>
      </c>
    </row>
    <row r="147" spans="1:22" x14ac:dyDescent="0.2">
      <c r="A147" s="10" t="s">
        <v>736</v>
      </c>
      <c r="B147" s="11">
        <v>33058</v>
      </c>
      <c r="C147" s="11">
        <v>146</v>
      </c>
      <c r="D147" s="11">
        <v>-3</v>
      </c>
      <c r="E147" s="11">
        <v>22307</v>
      </c>
      <c r="F147" s="11">
        <v>3304</v>
      </c>
      <c r="G147" s="11">
        <v>11729</v>
      </c>
      <c r="H147" s="11" t="s">
        <v>61</v>
      </c>
      <c r="I147" s="11" t="s">
        <v>413</v>
      </c>
      <c r="J147" s="11" t="s">
        <v>176</v>
      </c>
      <c r="K147" s="11" t="s">
        <v>26</v>
      </c>
      <c r="L147" s="11" t="s">
        <v>26</v>
      </c>
      <c r="M147" s="11" t="s">
        <v>26</v>
      </c>
      <c r="N147" s="11" t="s">
        <v>27</v>
      </c>
      <c r="O147" s="11">
        <v>143</v>
      </c>
      <c r="P147" s="11">
        <f t="shared" si="8"/>
        <v>0</v>
      </c>
      <c r="Q147" s="11">
        <f t="shared" si="9"/>
        <v>0</v>
      </c>
      <c r="R147" s="11">
        <f t="shared" si="10"/>
        <v>0</v>
      </c>
      <c r="S147" s="12">
        <f t="shared" si="11"/>
        <v>1</v>
      </c>
      <c r="T147" s="11" t="s">
        <v>737</v>
      </c>
      <c r="U147" s="11" t="s">
        <v>738</v>
      </c>
      <c r="V147" s="11" t="s">
        <v>739</v>
      </c>
    </row>
    <row r="148" spans="1:22" x14ac:dyDescent="0.2">
      <c r="A148" s="10" t="s">
        <v>740</v>
      </c>
      <c r="B148" s="11">
        <v>25222</v>
      </c>
      <c r="C148" s="11">
        <v>147</v>
      </c>
      <c r="D148" s="11">
        <v>7</v>
      </c>
      <c r="E148" s="11">
        <v>22259.599999999999</v>
      </c>
      <c r="F148" s="11">
        <v>1849.1</v>
      </c>
      <c r="G148" s="11">
        <v>10106</v>
      </c>
      <c r="H148" s="11" t="s">
        <v>741</v>
      </c>
      <c r="I148" s="11" t="s">
        <v>492</v>
      </c>
      <c r="J148" s="11" t="s">
        <v>475</v>
      </c>
      <c r="K148" s="11" t="s">
        <v>26</v>
      </c>
      <c r="L148" s="11" t="s">
        <v>26</v>
      </c>
      <c r="M148" s="11" t="s">
        <v>26</v>
      </c>
      <c r="N148" s="11" t="s">
        <v>27</v>
      </c>
      <c r="O148" s="11">
        <v>154</v>
      </c>
      <c r="P148" s="11">
        <f t="shared" si="8"/>
        <v>0</v>
      </c>
      <c r="Q148" s="11">
        <f t="shared" si="9"/>
        <v>0</v>
      </c>
      <c r="R148" s="11">
        <f t="shared" si="10"/>
        <v>0</v>
      </c>
      <c r="S148" s="12">
        <f t="shared" si="11"/>
        <v>1</v>
      </c>
      <c r="T148" s="11" t="s">
        <v>742</v>
      </c>
      <c r="U148" s="11" t="s">
        <v>743</v>
      </c>
      <c r="V148" s="11" t="s">
        <v>744</v>
      </c>
    </row>
    <row r="149" spans="1:22" x14ac:dyDescent="0.2">
      <c r="A149" s="10" t="s">
        <v>745</v>
      </c>
      <c r="B149" s="11">
        <v>21437</v>
      </c>
      <c r="C149" s="11">
        <v>148</v>
      </c>
      <c r="D149" s="11">
        <v>19</v>
      </c>
      <c r="E149" s="11">
        <v>21971</v>
      </c>
      <c r="F149" s="11">
        <v>-667</v>
      </c>
      <c r="G149" s="11">
        <v>14400</v>
      </c>
      <c r="H149" s="11" t="s">
        <v>40</v>
      </c>
      <c r="I149" s="11" t="s">
        <v>181</v>
      </c>
      <c r="J149" s="11" t="s">
        <v>42</v>
      </c>
      <c r="K149" s="11" t="s">
        <v>26</v>
      </c>
      <c r="L149" s="11" t="s">
        <v>26</v>
      </c>
      <c r="M149" s="11" t="s">
        <v>27</v>
      </c>
      <c r="N149" s="11" t="s">
        <v>26</v>
      </c>
      <c r="O149" s="11">
        <v>167</v>
      </c>
      <c r="P149" s="11">
        <f t="shared" si="8"/>
        <v>0</v>
      </c>
      <c r="Q149" s="11">
        <f t="shared" si="9"/>
        <v>0</v>
      </c>
      <c r="R149" s="11">
        <f t="shared" si="10"/>
        <v>1</v>
      </c>
      <c r="S149" s="12">
        <f t="shared" si="11"/>
        <v>0</v>
      </c>
      <c r="T149" s="11" t="s">
        <v>746</v>
      </c>
      <c r="U149" s="11" t="s">
        <v>747</v>
      </c>
      <c r="V149" s="11" t="s">
        <v>748</v>
      </c>
    </row>
    <row r="150" spans="1:22" x14ac:dyDescent="0.2">
      <c r="A150" s="10" t="s">
        <v>749</v>
      </c>
      <c r="B150" s="11">
        <v>147025</v>
      </c>
      <c r="C150" s="11">
        <v>149</v>
      </c>
      <c r="D150" s="11">
        <v>-15</v>
      </c>
      <c r="E150" s="11">
        <v>21708</v>
      </c>
      <c r="F150" s="11">
        <v>5919</v>
      </c>
      <c r="G150" s="11">
        <v>37483</v>
      </c>
      <c r="H150" s="11" t="s">
        <v>265</v>
      </c>
      <c r="I150" s="11" t="s">
        <v>62</v>
      </c>
      <c r="J150" s="11" t="s">
        <v>63</v>
      </c>
      <c r="K150" s="11" t="s">
        <v>26</v>
      </c>
      <c r="L150" s="11" t="s">
        <v>26</v>
      </c>
      <c r="M150" s="11" t="s">
        <v>26</v>
      </c>
      <c r="N150" s="11" t="s">
        <v>27</v>
      </c>
      <c r="O150" s="11">
        <v>134</v>
      </c>
      <c r="P150" s="11">
        <f t="shared" si="8"/>
        <v>0</v>
      </c>
      <c r="Q150" s="11">
        <f t="shared" si="9"/>
        <v>0</v>
      </c>
      <c r="R150" s="11">
        <f t="shared" si="10"/>
        <v>0</v>
      </c>
      <c r="S150" s="12">
        <f t="shared" si="11"/>
        <v>1</v>
      </c>
      <c r="T150" s="11" t="s">
        <v>750</v>
      </c>
      <c r="U150" s="11" t="s">
        <v>751</v>
      </c>
      <c r="V150" s="11" t="s">
        <v>752</v>
      </c>
    </row>
    <row r="151" spans="1:22" x14ac:dyDescent="0.2">
      <c r="A151" s="10" t="s">
        <v>753</v>
      </c>
      <c r="B151" s="11">
        <v>822.3</v>
      </c>
      <c r="C151" s="11">
        <v>150</v>
      </c>
      <c r="D151" s="11">
        <v>-43</v>
      </c>
      <c r="E151" s="11">
        <v>21674.400000000001</v>
      </c>
      <c r="F151" s="11">
        <v>-422.2</v>
      </c>
      <c r="G151" s="11">
        <v>42645</v>
      </c>
      <c r="H151" s="11" t="s">
        <v>137</v>
      </c>
      <c r="I151" s="11" t="s">
        <v>754</v>
      </c>
      <c r="J151" s="11" t="s">
        <v>85</v>
      </c>
      <c r="K151" s="11" t="s">
        <v>26</v>
      </c>
      <c r="L151" s="11" t="s">
        <v>26</v>
      </c>
      <c r="M151" s="11" t="s">
        <v>27</v>
      </c>
      <c r="N151" s="11" t="s">
        <v>26</v>
      </c>
      <c r="O151" s="11">
        <v>107</v>
      </c>
      <c r="P151" s="11">
        <f t="shared" si="8"/>
        <v>0</v>
      </c>
      <c r="Q151" s="11">
        <f t="shared" si="9"/>
        <v>0</v>
      </c>
      <c r="R151" s="11">
        <f t="shared" si="10"/>
        <v>1</v>
      </c>
      <c r="S151" s="12">
        <f t="shared" si="11"/>
        <v>0</v>
      </c>
      <c r="T151" s="11" t="s">
        <v>755</v>
      </c>
      <c r="U151" s="11" t="s">
        <v>756</v>
      </c>
      <c r="V151" s="11" t="s">
        <v>757</v>
      </c>
    </row>
    <row r="152" spans="1:22" x14ac:dyDescent="0.2">
      <c r="A152" s="10" t="s">
        <v>758</v>
      </c>
      <c r="B152" s="11">
        <v>66208</v>
      </c>
      <c r="C152" s="11">
        <v>151</v>
      </c>
      <c r="D152" s="11">
        <v>8</v>
      </c>
      <c r="E152" s="11">
        <v>21624</v>
      </c>
      <c r="F152" s="11">
        <v>5369</v>
      </c>
      <c r="G152" s="11">
        <v>50968</v>
      </c>
      <c r="H152" s="11" t="s">
        <v>61</v>
      </c>
      <c r="I152" s="11" t="s">
        <v>759</v>
      </c>
      <c r="J152" s="11" t="s">
        <v>85</v>
      </c>
      <c r="K152" s="11" t="s">
        <v>26</v>
      </c>
      <c r="L152" s="11" t="s">
        <v>26</v>
      </c>
      <c r="M152" s="11" t="s">
        <v>26</v>
      </c>
      <c r="N152" s="11" t="s">
        <v>27</v>
      </c>
      <c r="O152" s="11">
        <v>159</v>
      </c>
      <c r="P152" s="11">
        <f t="shared" si="8"/>
        <v>0</v>
      </c>
      <c r="Q152" s="11">
        <f t="shared" si="9"/>
        <v>0</v>
      </c>
      <c r="R152" s="11">
        <f t="shared" si="10"/>
        <v>0</v>
      </c>
      <c r="S152" s="12">
        <f t="shared" si="11"/>
        <v>1</v>
      </c>
      <c r="T152" s="11" t="s">
        <v>760</v>
      </c>
      <c r="U152" s="11" t="s">
        <v>761</v>
      </c>
      <c r="V152" s="11" t="s">
        <v>762</v>
      </c>
    </row>
    <row r="153" spans="1:22" x14ac:dyDescent="0.2">
      <c r="A153" s="10" t="s">
        <v>763</v>
      </c>
      <c r="B153" s="11">
        <v>25213.1</v>
      </c>
      <c r="C153" s="11">
        <v>152</v>
      </c>
      <c r="D153" s="11">
        <v>-117</v>
      </c>
      <c r="E153" s="11">
        <v>21512</v>
      </c>
      <c r="F153" s="11">
        <v>498</v>
      </c>
      <c r="G153" s="11">
        <v>35000</v>
      </c>
      <c r="H153" s="11" t="s">
        <v>429</v>
      </c>
      <c r="I153" s="11" t="s">
        <v>764</v>
      </c>
      <c r="J153" s="11" t="s">
        <v>460</v>
      </c>
      <c r="K153" s="11" t="s">
        <v>26</v>
      </c>
      <c r="L153" s="11" t="s">
        <v>26</v>
      </c>
      <c r="M153" s="11" t="s">
        <v>26</v>
      </c>
      <c r="N153" s="11" t="s">
        <v>27</v>
      </c>
      <c r="O153" s="11">
        <v>35</v>
      </c>
      <c r="P153" s="11">
        <f t="shared" si="8"/>
        <v>0</v>
      </c>
      <c r="Q153" s="11">
        <f t="shared" si="9"/>
        <v>0</v>
      </c>
      <c r="R153" s="11">
        <f t="shared" si="10"/>
        <v>0</v>
      </c>
      <c r="S153" s="12">
        <f t="shared" si="11"/>
        <v>1</v>
      </c>
      <c r="T153" s="11" t="s">
        <v>765</v>
      </c>
      <c r="U153" s="11" t="s">
        <v>766</v>
      </c>
      <c r="V153" s="11" t="s">
        <v>767</v>
      </c>
    </row>
    <row r="154" spans="1:22" x14ac:dyDescent="0.2">
      <c r="A154" s="10" t="s">
        <v>768</v>
      </c>
      <c r="B154" s="11">
        <v>64062</v>
      </c>
      <c r="C154" s="11">
        <v>153</v>
      </c>
      <c r="D154" s="11">
        <v>-22</v>
      </c>
      <c r="E154" s="11">
        <v>21419</v>
      </c>
      <c r="F154" s="11">
        <v>4739</v>
      </c>
      <c r="G154" s="11">
        <v>27943</v>
      </c>
      <c r="H154" s="11" t="s">
        <v>40</v>
      </c>
      <c r="I154" s="11" t="s">
        <v>175</v>
      </c>
      <c r="J154" s="11" t="s">
        <v>176</v>
      </c>
      <c r="K154" s="11" t="s">
        <v>26</v>
      </c>
      <c r="L154" s="11" t="s">
        <v>26</v>
      </c>
      <c r="M154" s="11" t="s">
        <v>26</v>
      </c>
      <c r="N154" s="11" t="s">
        <v>27</v>
      </c>
      <c r="O154" s="11">
        <v>131</v>
      </c>
      <c r="P154" s="11">
        <f t="shared" si="8"/>
        <v>0</v>
      </c>
      <c r="Q154" s="11">
        <f t="shared" si="9"/>
        <v>0</v>
      </c>
      <c r="R154" s="11">
        <f t="shared" si="10"/>
        <v>0</v>
      </c>
      <c r="S154" s="12">
        <f t="shared" si="11"/>
        <v>1</v>
      </c>
      <c r="T154" s="11" t="s">
        <v>769</v>
      </c>
      <c r="U154" s="11" t="s">
        <v>770</v>
      </c>
      <c r="V154" s="11" t="s">
        <v>771</v>
      </c>
    </row>
    <row r="155" spans="1:22" x14ac:dyDescent="0.2">
      <c r="A155" s="10" t="s">
        <v>772</v>
      </c>
      <c r="B155" s="11">
        <v>6807</v>
      </c>
      <c r="C155" s="11">
        <v>154</v>
      </c>
      <c r="D155" s="11">
        <v>-9</v>
      </c>
      <c r="E155" s="11">
        <v>21335.7</v>
      </c>
      <c r="F155" s="11">
        <v>450</v>
      </c>
      <c r="G155" s="11">
        <v>25000</v>
      </c>
      <c r="H155" s="11" t="s">
        <v>23</v>
      </c>
      <c r="I155" s="11" t="s">
        <v>773</v>
      </c>
      <c r="J155" s="11" t="s">
        <v>475</v>
      </c>
      <c r="K155" s="11" t="s">
        <v>26</v>
      </c>
      <c r="L155" s="11" t="s">
        <v>26</v>
      </c>
      <c r="M155" s="11" t="s">
        <v>26</v>
      </c>
      <c r="N155" s="11" t="s">
        <v>27</v>
      </c>
      <c r="O155" s="11">
        <v>145</v>
      </c>
      <c r="P155" s="11">
        <f t="shared" si="8"/>
        <v>0</v>
      </c>
      <c r="Q155" s="11">
        <f t="shared" si="9"/>
        <v>0</v>
      </c>
      <c r="R155" s="11">
        <f t="shared" si="10"/>
        <v>0</v>
      </c>
      <c r="S155" s="12">
        <f t="shared" si="11"/>
        <v>1</v>
      </c>
      <c r="T155" s="11" t="s">
        <v>774</v>
      </c>
      <c r="U155" s="11" t="s">
        <v>775</v>
      </c>
      <c r="V155" s="11" t="s">
        <v>776</v>
      </c>
    </row>
    <row r="156" spans="1:22" x14ac:dyDescent="0.2">
      <c r="A156" s="10" t="s">
        <v>777</v>
      </c>
      <c r="B156" s="11">
        <v>3311.1</v>
      </c>
      <c r="C156" s="11">
        <v>155</v>
      </c>
      <c r="D156" s="11">
        <v>-33</v>
      </c>
      <c r="E156" s="11">
        <v>21184</v>
      </c>
      <c r="F156" s="11">
        <v>1257</v>
      </c>
      <c r="G156" s="11">
        <v>130000</v>
      </c>
      <c r="H156" s="11" t="s">
        <v>47</v>
      </c>
      <c r="I156" s="11" t="s">
        <v>778</v>
      </c>
      <c r="J156" s="11" t="s">
        <v>254</v>
      </c>
      <c r="K156" s="11" t="s">
        <v>26</v>
      </c>
      <c r="L156" s="11" t="s">
        <v>26</v>
      </c>
      <c r="M156" s="11" t="s">
        <v>26</v>
      </c>
      <c r="N156" s="11" t="s">
        <v>27</v>
      </c>
      <c r="O156" s="11">
        <v>122</v>
      </c>
      <c r="P156" s="11">
        <f t="shared" si="8"/>
        <v>0</v>
      </c>
      <c r="Q156" s="11">
        <f t="shared" si="9"/>
        <v>0</v>
      </c>
      <c r="R156" s="11">
        <f t="shared" si="10"/>
        <v>0</v>
      </c>
      <c r="S156" s="12">
        <f t="shared" si="11"/>
        <v>1</v>
      </c>
      <c r="T156" s="11" t="s">
        <v>779</v>
      </c>
      <c r="U156" s="11" t="s">
        <v>780</v>
      </c>
      <c r="V156" s="11" t="s">
        <v>781</v>
      </c>
    </row>
    <row r="157" spans="1:22" x14ac:dyDescent="0.2">
      <c r="A157" s="10" t="s">
        <v>782</v>
      </c>
      <c r="B157" s="11">
        <v>159179</v>
      </c>
      <c r="C157" s="11">
        <v>156</v>
      </c>
      <c r="D157" s="11">
        <v>-7</v>
      </c>
      <c r="E157" s="11">
        <v>21076.5</v>
      </c>
      <c r="F157" s="11">
        <v>6025.4</v>
      </c>
      <c r="G157" s="11">
        <v>205000</v>
      </c>
      <c r="H157" s="11" t="s">
        <v>590</v>
      </c>
      <c r="I157" s="11" t="s">
        <v>248</v>
      </c>
      <c r="J157" s="11" t="s">
        <v>139</v>
      </c>
      <c r="K157" s="11" t="s">
        <v>26</v>
      </c>
      <c r="L157" s="11" t="s">
        <v>26</v>
      </c>
      <c r="M157" s="11" t="s">
        <v>26</v>
      </c>
      <c r="N157" s="11" t="s">
        <v>27</v>
      </c>
      <c r="O157" s="11">
        <v>149</v>
      </c>
      <c r="P157" s="11">
        <f t="shared" si="8"/>
        <v>0</v>
      </c>
      <c r="Q157" s="11">
        <f t="shared" si="9"/>
        <v>0</v>
      </c>
      <c r="R157" s="11">
        <f t="shared" si="10"/>
        <v>0</v>
      </c>
      <c r="S157" s="12">
        <f t="shared" si="11"/>
        <v>1</v>
      </c>
      <c r="T157" s="11" t="s">
        <v>783</v>
      </c>
      <c r="U157" s="11" t="s">
        <v>784</v>
      </c>
      <c r="V157" s="11" t="s">
        <v>785</v>
      </c>
    </row>
    <row r="158" spans="1:22" x14ac:dyDescent="0.2">
      <c r="A158" s="10" t="s">
        <v>786</v>
      </c>
      <c r="B158" s="11">
        <v>41103</v>
      </c>
      <c r="C158" s="11">
        <v>157</v>
      </c>
      <c r="D158" s="11">
        <v>-6</v>
      </c>
      <c r="E158" s="11">
        <v>20972</v>
      </c>
      <c r="F158" s="11">
        <v>1273</v>
      </c>
      <c r="G158" s="11">
        <v>174000</v>
      </c>
      <c r="H158" s="11" t="s">
        <v>590</v>
      </c>
      <c r="I158" s="11" t="s">
        <v>337</v>
      </c>
      <c r="J158" s="11" t="s">
        <v>338</v>
      </c>
      <c r="K158" s="11" t="s">
        <v>26</v>
      </c>
      <c r="L158" s="11" t="s">
        <v>26</v>
      </c>
      <c r="M158" s="11" t="s">
        <v>26</v>
      </c>
      <c r="N158" s="11" t="s">
        <v>27</v>
      </c>
      <c r="O158" s="11">
        <v>151</v>
      </c>
      <c r="P158" s="11">
        <f t="shared" si="8"/>
        <v>0</v>
      </c>
      <c r="Q158" s="11">
        <f t="shared" si="9"/>
        <v>0</v>
      </c>
      <c r="R158" s="11">
        <f t="shared" si="10"/>
        <v>0</v>
      </c>
      <c r="S158" s="12">
        <f t="shared" si="11"/>
        <v>1</v>
      </c>
      <c r="T158" s="11" t="s">
        <v>787</v>
      </c>
      <c r="U158" s="11" t="s">
        <v>788</v>
      </c>
      <c r="V158" s="11" t="s">
        <v>789</v>
      </c>
    </row>
    <row r="159" spans="1:22" x14ac:dyDescent="0.2">
      <c r="A159" s="10" t="s">
        <v>790</v>
      </c>
      <c r="B159" s="11">
        <v>3109.4</v>
      </c>
      <c r="C159" s="11">
        <v>158</v>
      </c>
      <c r="D159" s="11">
        <v>-17</v>
      </c>
      <c r="E159" s="11">
        <v>20863.5</v>
      </c>
      <c r="F159" s="11">
        <v>465.7</v>
      </c>
      <c r="G159" s="11">
        <v>28000</v>
      </c>
      <c r="H159" s="11" t="s">
        <v>696</v>
      </c>
      <c r="I159" s="11" t="s">
        <v>538</v>
      </c>
      <c r="J159" s="11" t="s">
        <v>539</v>
      </c>
      <c r="K159" s="11" t="s">
        <v>26</v>
      </c>
      <c r="L159" s="11" t="s">
        <v>26</v>
      </c>
      <c r="M159" s="11" t="s">
        <v>26</v>
      </c>
      <c r="N159" s="11" t="s">
        <v>27</v>
      </c>
      <c r="O159" s="11">
        <v>141</v>
      </c>
      <c r="P159" s="11">
        <f t="shared" si="8"/>
        <v>0</v>
      </c>
      <c r="Q159" s="11">
        <f t="shared" si="9"/>
        <v>0</v>
      </c>
      <c r="R159" s="11">
        <f t="shared" si="10"/>
        <v>0</v>
      </c>
      <c r="S159" s="12">
        <f t="shared" si="11"/>
        <v>1</v>
      </c>
      <c r="T159" s="11" t="s">
        <v>791</v>
      </c>
      <c r="U159" s="11" t="s">
        <v>792</v>
      </c>
      <c r="V159" s="11" t="s">
        <v>793</v>
      </c>
    </row>
    <row r="160" spans="1:22" x14ac:dyDescent="0.2">
      <c r="A160" s="10" t="s">
        <v>794</v>
      </c>
      <c r="B160" s="11">
        <v>29808.5</v>
      </c>
      <c r="C160" s="11">
        <v>159</v>
      </c>
      <c r="D160" s="11">
        <v>4</v>
      </c>
      <c r="E160" s="11">
        <v>20822</v>
      </c>
      <c r="F160" s="11">
        <v>4441</v>
      </c>
      <c r="G160" s="11">
        <v>48400</v>
      </c>
      <c r="H160" s="11" t="s">
        <v>61</v>
      </c>
      <c r="I160" s="11" t="s">
        <v>125</v>
      </c>
      <c r="J160" s="11" t="s">
        <v>126</v>
      </c>
      <c r="K160" s="11" t="s">
        <v>26</v>
      </c>
      <c r="L160" s="11" t="s">
        <v>26</v>
      </c>
      <c r="M160" s="11" t="s">
        <v>26</v>
      </c>
      <c r="N160" s="11" t="s">
        <v>27</v>
      </c>
      <c r="O160" s="11">
        <v>163</v>
      </c>
      <c r="P160" s="11">
        <f t="shared" si="8"/>
        <v>0</v>
      </c>
      <c r="Q160" s="11">
        <f t="shared" si="9"/>
        <v>0</v>
      </c>
      <c r="R160" s="11">
        <f t="shared" si="10"/>
        <v>0</v>
      </c>
      <c r="S160" s="12">
        <f t="shared" si="11"/>
        <v>1</v>
      </c>
      <c r="T160" s="11" t="s">
        <v>795</v>
      </c>
      <c r="U160" s="11" t="s">
        <v>796</v>
      </c>
      <c r="V160" s="11" t="s">
        <v>797</v>
      </c>
    </row>
    <row r="161" spans="1:22" x14ac:dyDescent="0.2">
      <c r="A161" s="10" t="s">
        <v>798</v>
      </c>
      <c r="B161" s="11">
        <v>12624.8</v>
      </c>
      <c r="C161" s="11">
        <v>160</v>
      </c>
      <c r="D161" s="11">
        <v>1</v>
      </c>
      <c r="E161" s="11">
        <v>20740</v>
      </c>
      <c r="F161" s="11">
        <v>2085</v>
      </c>
      <c r="G161" s="11">
        <v>19500</v>
      </c>
      <c r="H161" s="11" t="s">
        <v>61</v>
      </c>
      <c r="I161" s="11" t="s">
        <v>799</v>
      </c>
      <c r="J161" s="11" t="s">
        <v>103</v>
      </c>
      <c r="K161" s="11" t="s">
        <v>26</v>
      </c>
      <c r="L161" s="11" t="s">
        <v>26</v>
      </c>
      <c r="M161" s="11" t="s">
        <v>26</v>
      </c>
      <c r="N161" s="11" t="s">
        <v>27</v>
      </c>
      <c r="O161" s="11">
        <v>161</v>
      </c>
      <c r="P161" s="11">
        <f t="shared" si="8"/>
        <v>0</v>
      </c>
      <c r="Q161" s="11">
        <f t="shared" si="9"/>
        <v>0</v>
      </c>
      <c r="R161" s="11">
        <f t="shared" si="10"/>
        <v>0</v>
      </c>
      <c r="S161" s="12">
        <f t="shared" si="11"/>
        <v>1</v>
      </c>
      <c r="T161" s="11" t="s">
        <v>800</v>
      </c>
      <c r="U161" s="11" t="s">
        <v>801</v>
      </c>
      <c r="V161" s="11" t="s">
        <v>802</v>
      </c>
    </row>
    <row r="162" spans="1:22" x14ac:dyDescent="0.2">
      <c r="A162" s="10" t="s">
        <v>803</v>
      </c>
      <c r="B162" s="11">
        <v>168395</v>
      </c>
      <c r="C162" s="11">
        <v>161</v>
      </c>
      <c r="D162" s="11">
        <v>-1</v>
      </c>
      <c r="E162" s="11">
        <v>20521.2</v>
      </c>
      <c r="F162" s="11">
        <v>3008.2</v>
      </c>
      <c r="G162" s="11">
        <v>60000</v>
      </c>
      <c r="H162" s="11" t="s">
        <v>54</v>
      </c>
      <c r="I162" s="11" t="s">
        <v>163</v>
      </c>
      <c r="J162" s="11" t="s">
        <v>164</v>
      </c>
      <c r="K162" s="11" t="s">
        <v>26</v>
      </c>
      <c r="L162" s="11" t="s">
        <v>26</v>
      </c>
      <c r="M162" s="11" t="s">
        <v>26</v>
      </c>
      <c r="N162" s="11" t="s">
        <v>27</v>
      </c>
      <c r="O162" s="11">
        <v>160</v>
      </c>
      <c r="P162" s="11">
        <f t="shared" si="8"/>
        <v>0</v>
      </c>
      <c r="Q162" s="11">
        <f t="shared" si="9"/>
        <v>0</v>
      </c>
      <c r="R162" s="11">
        <f t="shared" si="10"/>
        <v>0</v>
      </c>
      <c r="S162" s="12">
        <f t="shared" si="11"/>
        <v>1</v>
      </c>
      <c r="T162" s="11" t="s">
        <v>804</v>
      </c>
      <c r="U162" s="11" t="s">
        <v>805</v>
      </c>
      <c r="V162" s="11" t="s">
        <v>806</v>
      </c>
    </row>
    <row r="163" spans="1:22" x14ac:dyDescent="0.2">
      <c r="A163" s="10" t="s">
        <v>807</v>
      </c>
      <c r="B163" s="11">
        <v>12242</v>
      </c>
      <c r="C163" s="11">
        <v>162</v>
      </c>
      <c r="D163" s="11">
        <v>-14</v>
      </c>
      <c r="E163" s="11">
        <v>20419</v>
      </c>
      <c r="F163" s="11">
        <v>1184</v>
      </c>
      <c r="G163" s="11">
        <v>77000</v>
      </c>
      <c r="H163" s="11" t="s">
        <v>211</v>
      </c>
      <c r="I163" s="11" t="s">
        <v>808</v>
      </c>
      <c r="J163" s="11" t="s">
        <v>97</v>
      </c>
      <c r="K163" s="11" t="s">
        <v>26</v>
      </c>
      <c r="L163" s="11" t="s">
        <v>26</v>
      </c>
      <c r="M163" s="11" t="s">
        <v>26</v>
      </c>
      <c r="N163" s="11" t="s">
        <v>27</v>
      </c>
      <c r="O163" s="11">
        <v>148</v>
      </c>
      <c r="P163" s="11">
        <f t="shared" si="8"/>
        <v>0</v>
      </c>
      <c r="Q163" s="11">
        <f t="shared" si="9"/>
        <v>0</v>
      </c>
      <c r="R163" s="11">
        <f t="shared" si="10"/>
        <v>0</v>
      </c>
      <c r="S163" s="12">
        <f t="shared" si="11"/>
        <v>1</v>
      </c>
      <c r="T163" s="11" t="s">
        <v>809</v>
      </c>
      <c r="U163" s="11" t="s">
        <v>810</v>
      </c>
      <c r="V163" s="11" t="s">
        <v>811</v>
      </c>
    </row>
    <row r="164" spans="1:22" x14ac:dyDescent="0.2">
      <c r="A164" s="10" t="s">
        <v>812</v>
      </c>
      <c r="B164" s="11">
        <v>8085</v>
      </c>
      <c r="C164" s="11">
        <v>163</v>
      </c>
      <c r="D164" s="11">
        <v>-6</v>
      </c>
      <c r="E164" s="11">
        <v>20173.3</v>
      </c>
      <c r="F164" s="11">
        <v>-261.10000000000002</v>
      </c>
      <c r="G164" s="11">
        <v>86000</v>
      </c>
      <c r="H164" s="11" t="s">
        <v>741</v>
      </c>
      <c r="I164" s="11" t="s">
        <v>654</v>
      </c>
      <c r="J164" s="11" t="s">
        <v>49</v>
      </c>
      <c r="K164" s="11" t="s">
        <v>26</v>
      </c>
      <c r="L164" s="11" t="s">
        <v>26</v>
      </c>
      <c r="M164" s="11" t="s">
        <v>26</v>
      </c>
      <c r="N164" s="11" t="s">
        <v>26</v>
      </c>
      <c r="O164" s="11">
        <v>157</v>
      </c>
      <c r="P164" s="11">
        <f t="shared" si="8"/>
        <v>0</v>
      </c>
      <c r="Q164" s="11">
        <f t="shared" si="9"/>
        <v>0</v>
      </c>
      <c r="R164" s="11">
        <f t="shared" si="10"/>
        <v>0</v>
      </c>
      <c r="S164" s="12">
        <f t="shared" si="11"/>
        <v>0</v>
      </c>
      <c r="T164" s="11" t="s">
        <v>813</v>
      </c>
      <c r="U164" s="11" t="s">
        <v>814</v>
      </c>
      <c r="V164" s="11" t="s">
        <v>815</v>
      </c>
    </row>
    <row r="165" spans="1:22" x14ac:dyDescent="0.2">
      <c r="A165" s="10" t="s">
        <v>816</v>
      </c>
      <c r="B165" s="11">
        <v>259043</v>
      </c>
      <c r="C165" s="11">
        <v>164</v>
      </c>
      <c r="D165" s="11">
        <v>33</v>
      </c>
      <c r="E165" s="11">
        <v>20156.400000000001</v>
      </c>
      <c r="F165" s="11">
        <v>1866.9</v>
      </c>
      <c r="G165" s="11">
        <v>8600</v>
      </c>
      <c r="H165" s="11" t="s">
        <v>294</v>
      </c>
      <c r="I165" s="11" t="s">
        <v>817</v>
      </c>
      <c r="J165" s="11" t="s">
        <v>49</v>
      </c>
      <c r="K165" s="11" t="s">
        <v>26</v>
      </c>
      <c r="L165" s="11" t="s">
        <v>27</v>
      </c>
      <c r="M165" s="11" t="s">
        <v>26</v>
      </c>
      <c r="N165" s="11" t="s">
        <v>27</v>
      </c>
      <c r="O165" s="11">
        <v>197</v>
      </c>
      <c r="P165" s="11">
        <f t="shared" si="8"/>
        <v>0</v>
      </c>
      <c r="Q165" s="11">
        <f t="shared" si="9"/>
        <v>1</v>
      </c>
      <c r="R165" s="11">
        <f t="shared" si="10"/>
        <v>0</v>
      </c>
      <c r="S165" s="12">
        <f t="shared" si="11"/>
        <v>1</v>
      </c>
      <c r="T165" s="11" t="s">
        <v>818</v>
      </c>
      <c r="U165" s="11" t="s">
        <v>819</v>
      </c>
      <c r="V165" s="11" t="s">
        <v>820</v>
      </c>
    </row>
    <row r="166" spans="1:22" x14ac:dyDescent="0.2">
      <c r="A166" s="10" t="s">
        <v>821</v>
      </c>
      <c r="B166" s="11">
        <v>2265</v>
      </c>
      <c r="C166" s="11">
        <v>165</v>
      </c>
      <c r="D166" s="11">
        <v>-9</v>
      </c>
      <c r="E166" s="11">
        <v>19974</v>
      </c>
      <c r="F166" s="11">
        <v>691</v>
      </c>
      <c r="G166" s="11">
        <v>79500</v>
      </c>
      <c r="H166" s="11" t="s">
        <v>23</v>
      </c>
      <c r="I166" s="11" t="s">
        <v>822</v>
      </c>
      <c r="J166" s="11" t="s">
        <v>539</v>
      </c>
      <c r="K166" s="11" t="s">
        <v>26</v>
      </c>
      <c r="L166" s="11" t="s">
        <v>26</v>
      </c>
      <c r="M166" s="11" t="s">
        <v>27</v>
      </c>
      <c r="N166" s="11" t="s">
        <v>27</v>
      </c>
      <c r="O166" s="11">
        <v>156</v>
      </c>
      <c r="P166" s="11">
        <f t="shared" si="8"/>
        <v>0</v>
      </c>
      <c r="Q166" s="11">
        <f t="shared" si="9"/>
        <v>0</v>
      </c>
      <c r="R166" s="11">
        <f t="shared" si="10"/>
        <v>1</v>
      </c>
      <c r="S166" s="12">
        <f t="shared" si="11"/>
        <v>1</v>
      </c>
      <c r="T166" s="11" t="s">
        <v>823</v>
      </c>
      <c r="U166" s="11" t="s">
        <v>824</v>
      </c>
      <c r="V166" s="11" t="s">
        <v>825</v>
      </c>
    </row>
    <row r="167" spans="1:22" x14ac:dyDescent="0.2">
      <c r="A167" s="10" t="s">
        <v>826</v>
      </c>
      <c r="B167" s="11">
        <v>10058</v>
      </c>
      <c r="C167" s="11">
        <v>166</v>
      </c>
      <c r="D167" s="11">
        <v>-19</v>
      </c>
      <c r="E167" s="11">
        <v>19810.3</v>
      </c>
      <c r="F167" s="11">
        <v>753.6</v>
      </c>
      <c r="G167" s="11">
        <v>164100</v>
      </c>
      <c r="H167" s="11" t="s">
        <v>95</v>
      </c>
      <c r="I167" s="11" t="s">
        <v>827</v>
      </c>
      <c r="J167" s="11" t="s">
        <v>97</v>
      </c>
      <c r="K167" s="11" t="s">
        <v>26</v>
      </c>
      <c r="L167" s="11" t="s">
        <v>26</v>
      </c>
      <c r="M167" s="11" t="s">
        <v>26</v>
      </c>
      <c r="N167" s="11" t="s">
        <v>27</v>
      </c>
      <c r="O167" s="11">
        <v>147</v>
      </c>
      <c r="P167" s="11">
        <f t="shared" si="8"/>
        <v>0</v>
      </c>
      <c r="Q167" s="11">
        <f t="shared" si="9"/>
        <v>0</v>
      </c>
      <c r="R167" s="11">
        <f t="shared" si="10"/>
        <v>0</v>
      </c>
      <c r="S167" s="12">
        <f t="shared" si="11"/>
        <v>1</v>
      </c>
      <c r="T167" s="11" t="s">
        <v>828</v>
      </c>
      <c r="U167" s="11" t="s">
        <v>829</v>
      </c>
      <c r="V167" s="11" t="s">
        <v>830</v>
      </c>
    </row>
    <row r="168" spans="1:22" x14ac:dyDescent="0.2">
      <c r="A168" s="10" t="s">
        <v>831</v>
      </c>
      <c r="B168" s="11">
        <v>71863</v>
      </c>
      <c r="C168" s="11">
        <v>167</v>
      </c>
      <c r="D168" s="11">
        <v>-5</v>
      </c>
      <c r="E168" s="11">
        <v>19796</v>
      </c>
      <c r="F168" s="11">
        <v>-1293</v>
      </c>
      <c r="G168" s="11">
        <v>7300</v>
      </c>
      <c r="H168" s="11" t="s">
        <v>305</v>
      </c>
      <c r="I168" s="11" t="s">
        <v>832</v>
      </c>
      <c r="J168" s="11" t="s">
        <v>254</v>
      </c>
      <c r="K168" s="11" t="s">
        <v>26</v>
      </c>
      <c r="L168" s="11" t="s">
        <v>26</v>
      </c>
      <c r="M168" s="11" t="s">
        <v>26</v>
      </c>
      <c r="N168" s="11" t="s">
        <v>26</v>
      </c>
      <c r="O168" s="11">
        <v>162</v>
      </c>
      <c r="P168" s="11">
        <f t="shared" si="8"/>
        <v>0</v>
      </c>
      <c r="Q168" s="11">
        <f t="shared" si="9"/>
        <v>0</v>
      </c>
      <c r="R168" s="11">
        <f t="shared" si="10"/>
        <v>0</v>
      </c>
      <c r="S168" s="12">
        <f t="shared" si="11"/>
        <v>0</v>
      </c>
      <c r="T168" s="11" t="s">
        <v>833</v>
      </c>
      <c r="U168" s="11" t="s">
        <v>834</v>
      </c>
      <c r="V168" s="11" t="s">
        <v>260</v>
      </c>
    </row>
    <row r="169" spans="1:22" x14ac:dyDescent="0.2">
      <c r="A169" s="10" t="s">
        <v>835</v>
      </c>
      <c r="B169" s="11">
        <v>2896.7</v>
      </c>
      <c r="C169" s="11">
        <v>168</v>
      </c>
      <c r="D169" s="11">
        <v>8</v>
      </c>
      <c r="E169" s="11">
        <v>19743.5</v>
      </c>
      <c r="F169" s="11">
        <v>166.8</v>
      </c>
      <c r="G169" s="11">
        <v>18000</v>
      </c>
      <c r="H169" s="11" t="s">
        <v>332</v>
      </c>
      <c r="I169" s="11" t="s">
        <v>832</v>
      </c>
      <c r="J169" s="11" t="s">
        <v>254</v>
      </c>
      <c r="K169" s="11" t="s">
        <v>26</v>
      </c>
      <c r="L169" s="11" t="s">
        <v>26</v>
      </c>
      <c r="M169" s="11" t="s">
        <v>26</v>
      </c>
      <c r="N169" s="11" t="s">
        <v>27</v>
      </c>
      <c r="O169" s="11">
        <v>176</v>
      </c>
      <c r="P169" s="11">
        <f t="shared" si="8"/>
        <v>0</v>
      </c>
      <c r="Q169" s="11">
        <f t="shared" si="9"/>
        <v>0</v>
      </c>
      <c r="R169" s="11">
        <f t="shared" si="10"/>
        <v>0</v>
      </c>
      <c r="S169" s="12">
        <f t="shared" si="11"/>
        <v>1</v>
      </c>
      <c r="T169" s="11" t="s">
        <v>836</v>
      </c>
      <c r="U169" s="11" t="s">
        <v>837</v>
      </c>
      <c r="V169" s="11" t="s">
        <v>838</v>
      </c>
    </row>
    <row r="170" spans="1:22" x14ac:dyDescent="0.2">
      <c r="A170" s="10" t="s">
        <v>839</v>
      </c>
      <c r="B170" s="11">
        <v>2505.9</v>
      </c>
      <c r="C170" s="11">
        <v>169</v>
      </c>
      <c r="D170" s="11">
        <v>-4</v>
      </c>
      <c r="E170" s="11">
        <v>19518.599999999999</v>
      </c>
      <c r="F170" s="11">
        <v>176.3</v>
      </c>
      <c r="G170" s="11">
        <v>15500</v>
      </c>
      <c r="H170" s="11" t="s">
        <v>332</v>
      </c>
      <c r="I170" s="11" t="s">
        <v>840</v>
      </c>
      <c r="J170" s="11" t="s">
        <v>841</v>
      </c>
      <c r="K170" s="11" t="s">
        <v>26</v>
      </c>
      <c r="L170" s="11" t="s">
        <v>26</v>
      </c>
      <c r="M170" s="11" t="s">
        <v>26</v>
      </c>
      <c r="N170" s="11" t="s">
        <v>27</v>
      </c>
      <c r="O170" s="11">
        <v>165</v>
      </c>
      <c r="P170" s="11">
        <f t="shared" si="8"/>
        <v>0</v>
      </c>
      <c r="Q170" s="11">
        <f t="shared" si="9"/>
        <v>0</v>
      </c>
      <c r="R170" s="11">
        <f t="shared" si="10"/>
        <v>0</v>
      </c>
      <c r="S170" s="12">
        <f t="shared" si="11"/>
        <v>1</v>
      </c>
      <c r="T170" s="11" t="s">
        <v>842</v>
      </c>
      <c r="U170" s="11" t="s">
        <v>843</v>
      </c>
      <c r="V170" s="11" t="s">
        <v>844</v>
      </c>
    </row>
    <row r="171" spans="1:22" x14ac:dyDescent="0.2">
      <c r="A171" s="10" t="s">
        <v>845</v>
      </c>
      <c r="B171" s="11">
        <v>9870.7999999999993</v>
      </c>
      <c r="C171" s="11">
        <v>170</v>
      </c>
      <c r="D171" s="11">
        <v>3</v>
      </c>
      <c r="E171" s="11">
        <v>19461</v>
      </c>
      <c r="F171" s="11">
        <v>3747</v>
      </c>
      <c r="G171" s="11">
        <v>16500</v>
      </c>
      <c r="H171" s="11" t="s">
        <v>61</v>
      </c>
      <c r="I171" s="11" t="s">
        <v>400</v>
      </c>
      <c r="J171" s="11" t="s">
        <v>103</v>
      </c>
      <c r="K171" s="11" t="s">
        <v>26</v>
      </c>
      <c r="L171" s="11" t="s">
        <v>26</v>
      </c>
      <c r="M171" s="11" t="s">
        <v>27</v>
      </c>
      <c r="N171" s="11" t="s">
        <v>27</v>
      </c>
      <c r="O171" s="11">
        <v>173</v>
      </c>
      <c r="P171" s="11">
        <f t="shared" si="8"/>
        <v>0</v>
      </c>
      <c r="Q171" s="11">
        <f t="shared" si="9"/>
        <v>0</v>
      </c>
      <c r="R171" s="11">
        <f t="shared" si="10"/>
        <v>1</v>
      </c>
      <c r="S171" s="12">
        <f t="shared" si="11"/>
        <v>1</v>
      </c>
      <c r="T171" s="11" t="s">
        <v>846</v>
      </c>
      <c r="U171" s="11" t="s">
        <v>847</v>
      </c>
      <c r="V171" s="11" t="s">
        <v>848</v>
      </c>
    </row>
    <row r="172" spans="1:22" x14ac:dyDescent="0.2">
      <c r="A172" s="10" t="s">
        <v>849</v>
      </c>
      <c r="B172" s="11">
        <v>14431</v>
      </c>
      <c r="C172" s="11">
        <v>171</v>
      </c>
      <c r="D172" s="11">
        <v>-2</v>
      </c>
      <c r="E172" s="11">
        <v>19392.3</v>
      </c>
      <c r="F172" s="11">
        <v>621.1</v>
      </c>
      <c r="G172" s="11">
        <v>55000</v>
      </c>
      <c r="H172" s="11" t="s">
        <v>332</v>
      </c>
      <c r="I172" s="11" t="s">
        <v>175</v>
      </c>
      <c r="J172" s="11" t="s">
        <v>176</v>
      </c>
      <c r="K172" s="11" t="s">
        <v>26</v>
      </c>
      <c r="L172" s="11" t="s">
        <v>26</v>
      </c>
      <c r="M172" s="11" t="s">
        <v>26</v>
      </c>
      <c r="N172" s="11" t="s">
        <v>27</v>
      </c>
      <c r="O172" s="11">
        <v>169</v>
      </c>
      <c r="P172" s="11">
        <f t="shared" si="8"/>
        <v>0</v>
      </c>
      <c r="Q172" s="11">
        <f t="shared" si="9"/>
        <v>0</v>
      </c>
      <c r="R172" s="11">
        <f t="shared" si="10"/>
        <v>0</v>
      </c>
      <c r="S172" s="12">
        <f t="shared" si="11"/>
        <v>1</v>
      </c>
      <c r="T172" s="11" t="s">
        <v>850</v>
      </c>
      <c r="U172" s="11" t="s">
        <v>851</v>
      </c>
      <c r="V172" s="11" t="s">
        <v>852</v>
      </c>
    </row>
    <row r="173" spans="1:22" x14ac:dyDescent="0.2">
      <c r="A173" s="10" t="s">
        <v>853</v>
      </c>
      <c r="B173" s="11">
        <v>164661</v>
      </c>
      <c r="C173" s="11">
        <v>172</v>
      </c>
      <c r="D173" s="11">
        <v>12</v>
      </c>
      <c r="E173" s="11">
        <v>19204</v>
      </c>
      <c r="F173" s="11">
        <v>3769</v>
      </c>
      <c r="G173" s="11">
        <v>14800</v>
      </c>
      <c r="H173" s="11" t="s">
        <v>40</v>
      </c>
      <c r="I173" s="11" t="s">
        <v>854</v>
      </c>
      <c r="J173" s="11" t="s">
        <v>475</v>
      </c>
      <c r="K173" s="11" t="s">
        <v>26</v>
      </c>
      <c r="L173" s="11" t="s">
        <v>26</v>
      </c>
      <c r="M173" s="11" t="s">
        <v>26</v>
      </c>
      <c r="N173" s="11" t="s">
        <v>27</v>
      </c>
      <c r="O173" s="11">
        <v>184</v>
      </c>
      <c r="P173" s="11">
        <f t="shared" si="8"/>
        <v>0</v>
      </c>
      <c r="Q173" s="11">
        <f t="shared" si="9"/>
        <v>0</v>
      </c>
      <c r="R173" s="11">
        <f t="shared" si="10"/>
        <v>0</v>
      </c>
      <c r="S173" s="12">
        <f t="shared" si="11"/>
        <v>1</v>
      </c>
      <c r="T173" s="11" t="s">
        <v>855</v>
      </c>
      <c r="U173" s="11" t="s">
        <v>856</v>
      </c>
      <c r="V173" s="11" t="s">
        <v>857</v>
      </c>
    </row>
    <row r="174" spans="1:22" x14ac:dyDescent="0.2">
      <c r="A174" s="10" t="s">
        <v>858</v>
      </c>
      <c r="B174" s="11">
        <v>8795</v>
      </c>
      <c r="C174" s="11">
        <v>173</v>
      </c>
      <c r="D174" s="11">
        <v>1</v>
      </c>
      <c r="E174" s="11">
        <v>19146</v>
      </c>
      <c r="F174" s="11">
        <v>842.4</v>
      </c>
      <c r="G174" s="11">
        <v>25946</v>
      </c>
      <c r="H174" s="11" t="s">
        <v>23</v>
      </c>
      <c r="I174" s="11" t="s">
        <v>832</v>
      </c>
      <c r="J174" s="11" t="s">
        <v>254</v>
      </c>
      <c r="K174" s="11" t="s">
        <v>26</v>
      </c>
      <c r="L174" s="11" t="s">
        <v>26</v>
      </c>
      <c r="M174" s="11" t="s">
        <v>26</v>
      </c>
      <c r="N174" s="11" t="s">
        <v>27</v>
      </c>
      <c r="O174" s="11">
        <v>174</v>
      </c>
      <c r="P174" s="11">
        <f t="shared" si="8"/>
        <v>0</v>
      </c>
      <c r="Q174" s="11">
        <f t="shared" si="9"/>
        <v>0</v>
      </c>
      <c r="R174" s="11">
        <f t="shared" si="10"/>
        <v>0</v>
      </c>
      <c r="S174" s="12">
        <f t="shared" si="11"/>
        <v>1</v>
      </c>
      <c r="T174" s="11" t="s">
        <v>859</v>
      </c>
      <c r="U174" s="11" t="s">
        <v>860</v>
      </c>
      <c r="V174" s="11" t="s">
        <v>861</v>
      </c>
    </row>
    <row r="175" spans="1:22" x14ac:dyDescent="0.2">
      <c r="A175" s="10" t="s">
        <v>862</v>
      </c>
      <c r="B175" s="11">
        <v>1501.8</v>
      </c>
      <c r="C175" s="11">
        <v>174</v>
      </c>
      <c r="D175" s="11">
        <v>-2</v>
      </c>
      <c r="E175" s="11">
        <v>18479</v>
      </c>
      <c r="F175" s="11">
        <v>-232</v>
      </c>
      <c r="G175" s="11">
        <v>101104</v>
      </c>
      <c r="H175" s="11" t="s">
        <v>54</v>
      </c>
      <c r="I175" s="11" t="s">
        <v>79</v>
      </c>
      <c r="J175" s="11" t="s">
        <v>42</v>
      </c>
      <c r="K175" s="11" t="s">
        <v>26</v>
      </c>
      <c r="L175" s="11" t="s">
        <v>26</v>
      </c>
      <c r="M175" s="11" t="s">
        <v>26</v>
      </c>
      <c r="N175" s="11" t="s">
        <v>26</v>
      </c>
      <c r="O175" s="11">
        <v>172</v>
      </c>
      <c r="P175" s="11">
        <f t="shared" si="8"/>
        <v>0</v>
      </c>
      <c r="Q175" s="11">
        <f t="shared" si="9"/>
        <v>0</v>
      </c>
      <c r="R175" s="11">
        <f t="shared" si="10"/>
        <v>0</v>
      </c>
      <c r="S175" s="12">
        <f t="shared" si="11"/>
        <v>0</v>
      </c>
      <c r="T175" s="11" t="s">
        <v>863</v>
      </c>
      <c r="U175" s="11" t="s">
        <v>864</v>
      </c>
      <c r="V175" s="11" t="s">
        <v>865</v>
      </c>
    </row>
    <row r="176" spans="1:22" x14ac:dyDescent="0.2">
      <c r="A176" s="10" t="s">
        <v>866</v>
      </c>
      <c r="B176" s="11">
        <v>44691</v>
      </c>
      <c r="C176" s="11">
        <v>175</v>
      </c>
      <c r="D176" s="11">
        <v>-4</v>
      </c>
      <c r="E176" s="11">
        <v>18450</v>
      </c>
      <c r="F176" s="11">
        <v>2157</v>
      </c>
      <c r="G176" s="11">
        <v>40000</v>
      </c>
      <c r="H176" s="11" t="s">
        <v>300</v>
      </c>
      <c r="I176" s="11" t="s">
        <v>41</v>
      </c>
      <c r="J176" s="11" t="s">
        <v>42</v>
      </c>
      <c r="K176" s="11" t="s">
        <v>26</v>
      </c>
      <c r="L176" s="11" t="s">
        <v>26</v>
      </c>
      <c r="M176" s="11" t="s">
        <v>26</v>
      </c>
      <c r="N176" s="11" t="s">
        <v>27</v>
      </c>
      <c r="O176" s="11">
        <v>171</v>
      </c>
      <c r="P176" s="11">
        <f t="shared" si="8"/>
        <v>0</v>
      </c>
      <c r="Q176" s="11">
        <f t="shared" si="9"/>
        <v>0</v>
      </c>
      <c r="R176" s="11">
        <f t="shared" si="10"/>
        <v>0</v>
      </c>
      <c r="S176" s="12">
        <f t="shared" si="11"/>
        <v>1</v>
      </c>
      <c r="T176" s="11" t="s">
        <v>867</v>
      </c>
      <c r="U176" s="11" t="s">
        <v>868</v>
      </c>
      <c r="V176" s="11" t="s">
        <v>869</v>
      </c>
    </row>
    <row r="177" spans="1:22" x14ac:dyDescent="0.2">
      <c r="A177" s="10" t="s">
        <v>870</v>
      </c>
      <c r="B177" s="11">
        <v>50469</v>
      </c>
      <c r="C177" s="11">
        <v>176</v>
      </c>
      <c r="D177" s="11">
        <v>2</v>
      </c>
      <c r="E177" s="11">
        <v>18372</v>
      </c>
      <c r="F177" s="11">
        <v>2306</v>
      </c>
      <c r="G177" s="11">
        <v>88000</v>
      </c>
      <c r="H177" s="11" t="s">
        <v>211</v>
      </c>
      <c r="I177" s="11" t="s">
        <v>259</v>
      </c>
      <c r="J177" s="11" t="s">
        <v>260</v>
      </c>
      <c r="K177" s="11" t="s">
        <v>26</v>
      </c>
      <c r="L177" s="11" t="s">
        <v>26</v>
      </c>
      <c r="M177" s="11" t="s">
        <v>26</v>
      </c>
      <c r="N177" s="11" t="s">
        <v>27</v>
      </c>
      <c r="O177" s="11">
        <v>178</v>
      </c>
      <c r="P177" s="11">
        <f t="shared" si="8"/>
        <v>0</v>
      </c>
      <c r="Q177" s="11">
        <f t="shared" si="9"/>
        <v>0</v>
      </c>
      <c r="R177" s="11">
        <f t="shared" si="10"/>
        <v>0</v>
      </c>
      <c r="S177" s="12">
        <f t="shared" si="11"/>
        <v>1</v>
      </c>
      <c r="T177" s="11" t="s">
        <v>871</v>
      </c>
      <c r="U177" s="11" t="s">
        <v>872</v>
      </c>
      <c r="V177" s="11" t="s">
        <v>873</v>
      </c>
    </row>
    <row r="178" spans="1:22" x14ac:dyDescent="0.2">
      <c r="A178" s="10" t="s">
        <v>874</v>
      </c>
      <c r="B178" s="11">
        <v>11971</v>
      </c>
      <c r="C178" s="11">
        <v>177</v>
      </c>
      <c r="D178" s="11">
        <v>13</v>
      </c>
      <c r="E178" s="11">
        <v>18289</v>
      </c>
      <c r="F178" s="11">
        <v>862.9</v>
      </c>
      <c r="G178" s="11">
        <v>51100</v>
      </c>
      <c r="H178" s="11" t="s">
        <v>705</v>
      </c>
      <c r="I178" s="11" t="s">
        <v>175</v>
      </c>
      <c r="J178" s="11" t="s">
        <v>176</v>
      </c>
      <c r="K178" s="11" t="s">
        <v>26</v>
      </c>
      <c r="L178" s="11" t="s">
        <v>26</v>
      </c>
      <c r="M178" s="11" t="s">
        <v>26</v>
      </c>
      <c r="N178" s="11" t="s">
        <v>27</v>
      </c>
      <c r="O178" s="11">
        <v>190</v>
      </c>
      <c r="P178" s="11">
        <f t="shared" si="8"/>
        <v>0</v>
      </c>
      <c r="Q178" s="11">
        <f t="shared" si="9"/>
        <v>0</v>
      </c>
      <c r="R178" s="11">
        <f t="shared" si="10"/>
        <v>0</v>
      </c>
      <c r="S178" s="12">
        <f t="shared" si="11"/>
        <v>1</v>
      </c>
      <c r="T178" s="11" t="s">
        <v>875</v>
      </c>
      <c r="U178" s="11" t="s">
        <v>876</v>
      </c>
      <c r="V178" s="11" t="s">
        <v>877</v>
      </c>
    </row>
    <row r="179" spans="1:22" x14ac:dyDescent="0.2">
      <c r="A179" s="10" t="s">
        <v>878</v>
      </c>
      <c r="B179" s="11">
        <v>13316.3</v>
      </c>
      <c r="C179" s="11">
        <v>178</v>
      </c>
      <c r="D179" s="11">
        <v>13</v>
      </c>
      <c r="E179" s="11">
        <v>18032.400000000001</v>
      </c>
      <c r="F179" s="11">
        <v>736.8</v>
      </c>
      <c r="G179" s="11">
        <v>9900</v>
      </c>
      <c r="H179" s="11" t="s">
        <v>47</v>
      </c>
      <c r="I179" s="11" t="s">
        <v>879</v>
      </c>
      <c r="J179" s="11" t="s">
        <v>139</v>
      </c>
      <c r="K179" s="11" t="s">
        <v>26</v>
      </c>
      <c r="L179" s="11" t="s">
        <v>26</v>
      </c>
      <c r="M179" s="11" t="s">
        <v>27</v>
      </c>
      <c r="N179" s="11" t="s">
        <v>27</v>
      </c>
      <c r="O179" s="11">
        <v>191</v>
      </c>
      <c r="P179" s="11">
        <f t="shared" si="8"/>
        <v>0</v>
      </c>
      <c r="Q179" s="11">
        <f t="shared" si="9"/>
        <v>0</v>
      </c>
      <c r="R179" s="11">
        <f t="shared" si="10"/>
        <v>1</v>
      </c>
      <c r="S179" s="12">
        <f t="shared" si="11"/>
        <v>1</v>
      </c>
      <c r="T179" s="11" t="s">
        <v>880</v>
      </c>
      <c r="U179" s="11" t="s">
        <v>881</v>
      </c>
      <c r="V179" s="11" t="s">
        <v>878</v>
      </c>
    </row>
    <row r="180" spans="1:22" x14ac:dyDescent="0.2">
      <c r="A180" s="10" t="s">
        <v>882</v>
      </c>
      <c r="B180" s="11">
        <v>7907</v>
      </c>
      <c r="C180" s="11">
        <v>179</v>
      </c>
      <c r="D180" s="11">
        <v>10</v>
      </c>
      <c r="E180" s="11">
        <v>17983.2</v>
      </c>
      <c r="F180" s="11">
        <v>535.29999999999995</v>
      </c>
      <c r="G180" s="11">
        <v>93400</v>
      </c>
      <c r="H180" s="11" t="s">
        <v>61</v>
      </c>
      <c r="I180" s="11" t="s">
        <v>248</v>
      </c>
      <c r="J180" s="11" t="s">
        <v>139</v>
      </c>
      <c r="K180" s="11" t="s">
        <v>26</v>
      </c>
      <c r="L180" s="11" t="s">
        <v>26</v>
      </c>
      <c r="M180" s="11" t="s">
        <v>26</v>
      </c>
      <c r="N180" s="11" t="s">
        <v>27</v>
      </c>
      <c r="O180" s="11">
        <v>189</v>
      </c>
      <c r="P180" s="11">
        <f t="shared" si="8"/>
        <v>0</v>
      </c>
      <c r="Q180" s="11">
        <f t="shared" si="9"/>
        <v>0</v>
      </c>
      <c r="R180" s="11">
        <f t="shared" si="10"/>
        <v>0</v>
      </c>
      <c r="S180" s="12">
        <f t="shared" si="11"/>
        <v>1</v>
      </c>
      <c r="T180" s="11" t="s">
        <v>883</v>
      </c>
      <c r="U180" s="11" t="s">
        <v>884</v>
      </c>
      <c r="V180" s="11" t="s">
        <v>885</v>
      </c>
    </row>
    <row r="181" spans="1:22" x14ac:dyDescent="0.2">
      <c r="A181" s="10" t="s">
        <v>886</v>
      </c>
      <c r="B181" s="11">
        <v>42185.8</v>
      </c>
      <c r="C181" s="11">
        <v>180</v>
      </c>
      <c r="D181" s="11">
        <v>-3</v>
      </c>
      <c r="E181" s="11">
        <v>17900.8</v>
      </c>
      <c r="F181" s="11">
        <v>1541.3</v>
      </c>
      <c r="G181" s="11">
        <v>61111</v>
      </c>
      <c r="H181" s="11" t="s">
        <v>429</v>
      </c>
      <c r="I181" s="11" t="s">
        <v>887</v>
      </c>
      <c r="J181" s="11" t="s">
        <v>120</v>
      </c>
      <c r="K181" s="11" t="s">
        <v>26</v>
      </c>
      <c r="L181" s="11" t="s">
        <v>26</v>
      </c>
      <c r="M181" s="11" t="s">
        <v>26</v>
      </c>
      <c r="N181" s="11" t="s">
        <v>27</v>
      </c>
      <c r="O181" s="11">
        <v>177</v>
      </c>
      <c r="P181" s="11">
        <f t="shared" si="8"/>
        <v>0</v>
      </c>
      <c r="Q181" s="11">
        <f t="shared" si="9"/>
        <v>0</v>
      </c>
      <c r="R181" s="11">
        <f t="shared" si="10"/>
        <v>0</v>
      </c>
      <c r="S181" s="12">
        <f t="shared" si="11"/>
        <v>1</v>
      </c>
      <c r="T181" s="11" t="s">
        <v>888</v>
      </c>
      <c r="U181" s="11" t="s">
        <v>889</v>
      </c>
      <c r="V181" s="11" t="s">
        <v>890</v>
      </c>
    </row>
    <row r="182" spans="1:22" x14ac:dyDescent="0.2">
      <c r="A182" s="10" t="s">
        <v>891</v>
      </c>
      <c r="B182" s="11">
        <v>968.6</v>
      </c>
      <c r="C182" s="11">
        <v>181</v>
      </c>
      <c r="D182" s="11">
        <v>-17</v>
      </c>
      <c r="E182" s="11">
        <v>17817.2</v>
      </c>
      <c r="F182" s="11">
        <v>-1305</v>
      </c>
      <c r="G182" s="11">
        <v>53349</v>
      </c>
      <c r="H182" s="11" t="s">
        <v>741</v>
      </c>
      <c r="I182" s="11" t="s">
        <v>41</v>
      </c>
      <c r="J182" s="11" t="s">
        <v>42</v>
      </c>
      <c r="K182" s="11" t="s">
        <v>26</v>
      </c>
      <c r="L182" s="11" t="s">
        <v>26</v>
      </c>
      <c r="M182" s="11" t="s">
        <v>26</v>
      </c>
      <c r="N182" s="11" t="s">
        <v>26</v>
      </c>
      <c r="O182" s="11">
        <v>164</v>
      </c>
      <c r="P182" s="11">
        <f t="shared" si="8"/>
        <v>0</v>
      </c>
      <c r="Q182" s="11">
        <f t="shared" si="9"/>
        <v>0</v>
      </c>
      <c r="R182" s="11">
        <f t="shared" si="10"/>
        <v>0</v>
      </c>
      <c r="S182" s="12">
        <f t="shared" si="11"/>
        <v>0</v>
      </c>
      <c r="T182" s="11" t="s">
        <v>892</v>
      </c>
      <c r="U182" s="11" t="s">
        <v>893</v>
      </c>
      <c r="V182" s="11" t="s">
        <v>894</v>
      </c>
    </row>
    <row r="183" spans="1:22" x14ac:dyDescent="0.2">
      <c r="A183" s="10" t="s">
        <v>895</v>
      </c>
      <c r="B183" s="11">
        <v>286198</v>
      </c>
      <c r="C183" s="11">
        <v>182</v>
      </c>
      <c r="D183" s="11">
        <v>22</v>
      </c>
      <c r="E183" s="11">
        <v>17772</v>
      </c>
      <c r="F183" s="11">
        <v>2459</v>
      </c>
      <c r="G183" s="11">
        <v>23200</v>
      </c>
      <c r="H183" s="11" t="s">
        <v>696</v>
      </c>
      <c r="I183" s="11" t="s">
        <v>364</v>
      </c>
      <c r="J183" s="11" t="s">
        <v>49</v>
      </c>
      <c r="K183" s="11" t="s">
        <v>26</v>
      </c>
      <c r="L183" s="11" t="s">
        <v>26</v>
      </c>
      <c r="M183" s="11" t="s">
        <v>26</v>
      </c>
      <c r="N183" s="11" t="s">
        <v>27</v>
      </c>
      <c r="O183" s="11">
        <v>204</v>
      </c>
      <c r="P183" s="11">
        <f t="shared" si="8"/>
        <v>0</v>
      </c>
      <c r="Q183" s="11">
        <f t="shared" si="9"/>
        <v>0</v>
      </c>
      <c r="R183" s="11">
        <f t="shared" si="10"/>
        <v>0</v>
      </c>
      <c r="S183" s="12">
        <f t="shared" si="11"/>
        <v>1</v>
      </c>
      <c r="T183" s="11" t="s">
        <v>896</v>
      </c>
      <c r="U183" s="11" t="s">
        <v>897</v>
      </c>
      <c r="V183" s="11" t="s">
        <v>898</v>
      </c>
    </row>
    <row r="184" spans="1:22" x14ac:dyDescent="0.2">
      <c r="A184" s="10" t="s">
        <v>899</v>
      </c>
      <c r="B184" s="11">
        <v>27388</v>
      </c>
      <c r="C184" s="11">
        <v>183</v>
      </c>
      <c r="D184" s="11">
        <v>11</v>
      </c>
      <c r="E184" s="11">
        <v>17592.900000000001</v>
      </c>
      <c r="F184" s="11">
        <v>1618.5</v>
      </c>
      <c r="G184" s="11">
        <v>8916</v>
      </c>
      <c r="H184" s="11" t="s">
        <v>741</v>
      </c>
      <c r="I184" s="11" t="s">
        <v>900</v>
      </c>
      <c r="J184" s="11" t="s">
        <v>42</v>
      </c>
      <c r="K184" s="11" t="s">
        <v>26</v>
      </c>
      <c r="L184" s="11" t="s">
        <v>26</v>
      </c>
      <c r="M184" s="11" t="s">
        <v>26</v>
      </c>
      <c r="N184" s="11" t="s">
        <v>27</v>
      </c>
      <c r="O184" s="11">
        <v>194</v>
      </c>
      <c r="P184" s="11">
        <f t="shared" si="8"/>
        <v>0</v>
      </c>
      <c r="Q184" s="11">
        <f t="shared" si="9"/>
        <v>0</v>
      </c>
      <c r="R184" s="11">
        <f t="shared" si="10"/>
        <v>0</v>
      </c>
      <c r="S184" s="12">
        <f t="shared" si="11"/>
        <v>1</v>
      </c>
      <c r="T184" s="11" t="s">
        <v>901</v>
      </c>
      <c r="U184" s="11" t="s">
        <v>902</v>
      </c>
      <c r="V184" s="11" t="s">
        <v>903</v>
      </c>
    </row>
    <row r="185" spans="1:22" x14ac:dyDescent="0.2">
      <c r="A185" s="10" t="s">
        <v>904</v>
      </c>
      <c r="B185" s="11">
        <v>3967.8</v>
      </c>
      <c r="C185" s="11">
        <v>184</v>
      </c>
      <c r="D185" s="11">
        <v>-9</v>
      </c>
      <c r="E185" s="11">
        <v>17486.599999999999</v>
      </c>
      <c r="F185" s="11">
        <v>772.4</v>
      </c>
      <c r="G185" s="11">
        <v>4074</v>
      </c>
      <c r="H185" s="11" t="s">
        <v>40</v>
      </c>
      <c r="I185" s="11" t="s">
        <v>79</v>
      </c>
      <c r="J185" s="11" t="s">
        <v>42</v>
      </c>
      <c r="K185" s="11" t="s">
        <v>26</v>
      </c>
      <c r="L185" s="11" t="s">
        <v>26</v>
      </c>
      <c r="M185" s="11" t="s">
        <v>26</v>
      </c>
      <c r="N185" s="11" t="s">
        <v>27</v>
      </c>
      <c r="O185" s="11">
        <v>175</v>
      </c>
      <c r="P185" s="11">
        <f t="shared" si="8"/>
        <v>0</v>
      </c>
      <c r="Q185" s="11">
        <f t="shared" si="9"/>
        <v>0</v>
      </c>
      <c r="R185" s="11">
        <f t="shared" si="10"/>
        <v>0</v>
      </c>
      <c r="S185" s="12">
        <f t="shared" si="11"/>
        <v>1</v>
      </c>
      <c r="T185" s="11" t="s">
        <v>905</v>
      </c>
      <c r="U185" s="11" t="s">
        <v>906</v>
      </c>
      <c r="V185" s="11" t="s">
        <v>907</v>
      </c>
    </row>
    <row r="186" spans="1:22" x14ac:dyDescent="0.2">
      <c r="A186" s="10" t="s">
        <v>908</v>
      </c>
      <c r="B186" s="11">
        <v>292.3</v>
      </c>
      <c r="C186" s="11">
        <v>185</v>
      </c>
      <c r="D186" s="11">
        <v>82</v>
      </c>
      <c r="E186" s="11">
        <v>17450</v>
      </c>
      <c r="F186" s="11">
        <v>-334</v>
      </c>
      <c r="G186" s="11">
        <v>78000</v>
      </c>
      <c r="H186" s="11" t="s">
        <v>95</v>
      </c>
      <c r="I186" s="11" t="s">
        <v>909</v>
      </c>
      <c r="J186" s="11" t="s">
        <v>139</v>
      </c>
      <c r="K186" s="11" t="s">
        <v>26</v>
      </c>
      <c r="L186" s="11" t="s">
        <v>26</v>
      </c>
      <c r="M186" s="11" t="s">
        <v>26</v>
      </c>
      <c r="N186" s="11" t="s">
        <v>26</v>
      </c>
      <c r="O186" s="11">
        <v>267</v>
      </c>
      <c r="P186" s="11">
        <f t="shared" si="8"/>
        <v>0</v>
      </c>
      <c r="Q186" s="11">
        <f t="shared" si="9"/>
        <v>0</v>
      </c>
      <c r="R186" s="11">
        <f t="shared" si="10"/>
        <v>0</v>
      </c>
      <c r="S186" s="12">
        <f t="shared" si="11"/>
        <v>0</v>
      </c>
      <c r="T186" s="11" t="s">
        <v>910</v>
      </c>
      <c r="U186" s="11" t="s">
        <v>911</v>
      </c>
      <c r="V186" s="11" t="s">
        <v>912</v>
      </c>
    </row>
    <row r="187" spans="1:22" x14ac:dyDescent="0.2">
      <c r="A187" s="10" t="s">
        <v>913</v>
      </c>
      <c r="B187" s="11">
        <v>20907.400000000001</v>
      </c>
      <c r="C187" s="11">
        <v>186</v>
      </c>
      <c r="D187" s="11">
        <v>-5</v>
      </c>
      <c r="E187" s="11">
        <v>17380</v>
      </c>
      <c r="F187" s="11">
        <v>2734.9</v>
      </c>
      <c r="G187" s="11">
        <v>2900</v>
      </c>
      <c r="H187" s="11" t="s">
        <v>40</v>
      </c>
      <c r="I187" s="11" t="s">
        <v>181</v>
      </c>
      <c r="J187" s="11" t="s">
        <v>42</v>
      </c>
      <c r="K187" s="11" t="s">
        <v>26</v>
      </c>
      <c r="L187" s="11" t="s">
        <v>26</v>
      </c>
      <c r="M187" s="11" t="s">
        <v>26</v>
      </c>
      <c r="N187" s="11" t="s">
        <v>27</v>
      </c>
      <c r="O187" s="11">
        <v>181</v>
      </c>
      <c r="P187" s="11">
        <f t="shared" si="8"/>
        <v>0</v>
      </c>
      <c r="Q187" s="11">
        <f t="shared" si="9"/>
        <v>0</v>
      </c>
      <c r="R187" s="11">
        <f t="shared" si="10"/>
        <v>0</v>
      </c>
      <c r="S187" s="12">
        <f t="shared" si="11"/>
        <v>1</v>
      </c>
      <c r="T187" s="11" t="s">
        <v>914</v>
      </c>
      <c r="U187" s="11" t="s">
        <v>915</v>
      </c>
      <c r="V187" s="11" t="s">
        <v>916</v>
      </c>
    </row>
    <row r="188" spans="1:22" x14ac:dyDescent="0.2">
      <c r="A188" s="10" t="s">
        <v>917</v>
      </c>
      <c r="B188" s="11">
        <v>65554</v>
      </c>
      <c r="C188" s="11">
        <v>187</v>
      </c>
      <c r="D188" s="11">
        <v>8</v>
      </c>
      <c r="E188" s="11">
        <v>17290</v>
      </c>
      <c r="F188" s="11">
        <v>1233</v>
      </c>
      <c r="G188" s="11">
        <v>70093</v>
      </c>
      <c r="H188" s="11" t="s">
        <v>54</v>
      </c>
      <c r="I188" s="11" t="s">
        <v>918</v>
      </c>
      <c r="J188" s="11" t="s">
        <v>224</v>
      </c>
      <c r="K188" s="11" t="s">
        <v>26</v>
      </c>
      <c r="L188" s="11" t="s">
        <v>26</v>
      </c>
      <c r="M188" s="11" t="s">
        <v>26</v>
      </c>
      <c r="N188" s="11" t="s">
        <v>27</v>
      </c>
      <c r="O188" s="11">
        <v>195</v>
      </c>
      <c r="P188" s="11">
        <f t="shared" si="8"/>
        <v>0</v>
      </c>
      <c r="Q188" s="11">
        <f t="shared" si="9"/>
        <v>0</v>
      </c>
      <c r="R188" s="11">
        <f t="shared" si="10"/>
        <v>0</v>
      </c>
      <c r="S188" s="12">
        <f t="shared" si="11"/>
        <v>1</v>
      </c>
      <c r="T188" s="11" t="s">
        <v>919</v>
      </c>
      <c r="U188" s="11" t="s">
        <v>920</v>
      </c>
      <c r="V188" s="11" t="s">
        <v>921</v>
      </c>
    </row>
    <row r="189" spans="1:22" x14ac:dyDescent="0.2">
      <c r="A189" s="10" t="s">
        <v>922</v>
      </c>
      <c r="B189" s="11">
        <v>5142.2</v>
      </c>
      <c r="C189" s="11">
        <v>188</v>
      </c>
      <c r="D189" s="11">
        <v>-1</v>
      </c>
      <c r="E189" s="11">
        <v>17258</v>
      </c>
      <c r="F189" s="11">
        <v>886</v>
      </c>
      <c r="G189" s="11">
        <v>11357</v>
      </c>
      <c r="H189" s="11" t="s">
        <v>61</v>
      </c>
      <c r="I189" s="11" t="s">
        <v>923</v>
      </c>
      <c r="J189" s="11" t="s">
        <v>85</v>
      </c>
      <c r="K189" s="11" t="s">
        <v>26</v>
      </c>
      <c r="L189" s="11" t="s">
        <v>26</v>
      </c>
      <c r="M189" s="11" t="s">
        <v>26</v>
      </c>
      <c r="N189" s="11" t="s">
        <v>27</v>
      </c>
      <c r="O189" s="11">
        <v>187</v>
      </c>
      <c r="P189" s="11">
        <f t="shared" si="8"/>
        <v>0</v>
      </c>
      <c r="Q189" s="11">
        <f t="shared" si="9"/>
        <v>0</v>
      </c>
      <c r="R189" s="11">
        <f t="shared" si="10"/>
        <v>0</v>
      </c>
      <c r="S189" s="12">
        <f t="shared" si="11"/>
        <v>1</v>
      </c>
      <c r="T189" s="11" t="s">
        <v>924</v>
      </c>
      <c r="U189" s="11" t="s">
        <v>925</v>
      </c>
      <c r="V189" s="11" t="s">
        <v>926</v>
      </c>
    </row>
    <row r="190" spans="1:22" x14ac:dyDescent="0.2">
      <c r="A190" s="10" t="s">
        <v>927</v>
      </c>
      <c r="B190" s="11">
        <v>4762.8</v>
      </c>
      <c r="C190" s="11">
        <v>189</v>
      </c>
      <c r="D190" s="11">
        <v>-6</v>
      </c>
      <c r="E190" s="11">
        <v>17129</v>
      </c>
      <c r="F190" s="11">
        <v>-7656</v>
      </c>
      <c r="G190" s="11">
        <v>23000</v>
      </c>
      <c r="H190" s="11" t="s">
        <v>40</v>
      </c>
      <c r="I190" s="11" t="s">
        <v>197</v>
      </c>
      <c r="J190" s="11" t="s">
        <v>49</v>
      </c>
      <c r="K190" s="11" t="s">
        <v>26</v>
      </c>
      <c r="L190" s="11" t="s">
        <v>26</v>
      </c>
      <c r="M190" s="11" t="s">
        <v>27</v>
      </c>
      <c r="N190" s="11" t="s">
        <v>26</v>
      </c>
      <c r="O190" s="11">
        <v>183</v>
      </c>
      <c r="P190" s="11">
        <f t="shared" si="8"/>
        <v>0</v>
      </c>
      <c r="Q190" s="11">
        <f t="shared" si="9"/>
        <v>0</v>
      </c>
      <c r="R190" s="11">
        <f t="shared" si="10"/>
        <v>1</v>
      </c>
      <c r="S190" s="12">
        <f t="shared" si="11"/>
        <v>0</v>
      </c>
      <c r="T190" s="11" t="s">
        <v>928</v>
      </c>
      <c r="U190" s="11" t="s">
        <v>929</v>
      </c>
      <c r="V190" s="11" t="s">
        <v>930</v>
      </c>
    </row>
    <row r="191" spans="1:22" x14ac:dyDescent="0.2">
      <c r="A191" s="10" t="s">
        <v>931</v>
      </c>
      <c r="B191" s="11">
        <v>204547</v>
      </c>
      <c r="C191" s="11">
        <v>190</v>
      </c>
      <c r="D191" s="11">
        <v>50</v>
      </c>
      <c r="E191" s="11">
        <v>17098</v>
      </c>
      <c r="F191" s="11">
        <v>126</v>
      </c>
      <c r="G191" s="11">
        <v>49000</v>
      </c>
      <c r="H191" s="11" t="s">
        <v>47</v>
      </c>
      <c r="I191" s="11" t="s">
        <v>197</v>
      </c>
      <c r="J191" s="11" t="s">
        <v>49</v>
      </c>
      <c r="K191" s="11" t="s">
        <v>26</v>
      </c>
      <c r="L191" s="11" t="s">
        <v>27</v>
      </c>
      <c r="M191" s="11" t="s">
        <v>26</v>
      </c>
      <c r="N191" s="11" t="s">
        <v>27</v>
      </c>
      <c r="O191" s="11">
        <v>240</v>
      </c>
      <c r="P191" s="11">
        <f t="shared" si="8"/>
        <v>0</v>
      </c>
      <c r="Q191" s="11">
        <f t="shared" si="9"/>
        <v>1</v>
      </c>
      <c r="R191" s="11">
        <f t="shared" si="10"/>
        <v>0</v>
      </c>
      <c r="S191" s="12">
        <f t="shared" si="11"/>
        <v>1</v>
      </c>
      <c r="T191" s="11" t="s">
        <v>932</v>
      </c>
      <c r="U191" s="11" t="s">
        <v>933</v>
      </c>
      <c r="V191" s="11" t="s">
        <v>934</v>
      </c>
    </row>
    <row r="192" spans="1:22" x14ac:dyDescent="0.2">
      <c r="A192" s="10" t="s">
        <v>935</v>
      </c>
      <c r="B192" s="11">
        <v>333881</v>
      </c>
      <c r="C192" s="11">
        <v>191</v>
      </c>
      <c r="D192" s="11">
        <v>19</v>
      </c>
      <c r="E192" s="11">
        <v>16883</v>
      </c>
      <c r="F192" s="11">
        <v>8118</v>
      </c>
      <c r="G192" s="11">
        <v>18600</v>
      </c>
      <c r="H192" s="11" t="s">
        <v>696</v>
      </c>
      <c r="I192" s="11" t="s">
        <v>306</v>
      </c>
      <c r="J192" s="11" t="s">
        <v>126</v>
      </c>
      <c r="K192" s="11" t="s">
        <v>26</v>
      </c>
      <c r="L192" s="11" t="s">
        <v>26</v>
      </c>
      <c r="M192" s="11" t="s">
        <v>26</v>
      </c>
      <c r="N192" s="11" t="s">
        <v>27</v>
      </c>
      <c r="O192" s="11">
        <v>210</v>
      </c>
      <c r="P192" s="11">
        <f t="shared" si="8"/>
        <v>0</v>
      </c>
      <c r="Q192" s="11">
        <f t="shared" si="9"/>
        <v>0</v>
      </c>
      <c r="R192" s="11">
        <f t="shared" si="10"/>
        <v>0</v>
      </c>
      <c r="S192" s="12">
        <f t="shared" si="11"/>
        <v>1</v>
      </c>
      <c r="T192" s="11" t="s">
        <v>936</v>
      </c>
      <c r="U192" s="11" t="s">
        <v>937</v>
      </c>
      <c r="V192" s="11" t="s">
        <v>213</v>
      </c>
    </row>
    <row r="193" spans="1:22" x14ac:dyDescent="0.2">
      <c r="A193" s="10" t="s">
        <v>938</v>
      </c>
      <c r="B193" s="11">
        <v>33837</v>
      </c>
      <c r="C193" s="11">
        <v>192</v>
      </c>
      <c r="D193" s="11">
        <v>8</v>
      </c>
      <c r="E193" s="11">
        <v>16865.2</v>
      </c>
      <c r="F193" s="11">
        <v>1752.7</v>
      </c>
      <c r="G193" s="11">
        <v>40000</v>
      </c>
      <c r="H193" s="11" t="s">
        <v>305</v>
      </c>
      <c r="I193" s="11" t="s">
        <v>233</v>
      </c>
      <c r="J193" s="11" t="s">
        <v>69</v>
      </c>
      <c r="K193" s="11" t="s">
        <v>26</v>
      </c>
      <c r="L193" s="11" t="s">
        <v>26</v>
      </c>
      <c r="M193" s="11" t="s">
        <v>26</v>
      </c>
      <c r="N193" s="11" t="s">
        <v>27</v>
      </c>
      <c r="O193" s="11">
        <v>200</v>
      </c>
      <c r="P193" s="11">
        <f t="shared" si="8"/>
        <v>0</v>
      </c>
      <c r="Q193" s="11">
        <f t="shared" si="9"/>
        <v>0</v>
      </c>
      <c r="R193" s="11">
        <f t="shared" si="10"/>
        <v>0</v>
      </c>
      <c r="S193" s="12">
        <f t="shared" si="11"/>
        <v>1</v>
      </c>
      <c r="T193" s="11" t="s">
        <v>939</v>
      </c>
      <c r="U193" s="11" t="s">
        <v>940</v>
      </c>
      <c r="V193" s="11" t="s">
        <v>941</v>
      </c>
    </row>
    <row r="194" spans="1:22" x14ac:dyDescent="0.2">
      <c r="A194" s="10" t="s">
        <v>942</v>
      </c>
      <c r="B194" s="11">
        <v>8500.7999999999993</v>
      </c>
      <c r="C194" s="11">
        <v>193</v>
      </c>
      <c r="D194" s="11">
        <v>-25</v>
      </c>
      <c r="E194" s="11">
        <v>16829</v>
      </c>
      <c r="F194" s="11">
        <v>737</v>
      </c>
      <c r="G194" s="11">
        <v>10000</v>
      </c>
      <c r="H194" s="11" t="s">
        <v>54</v>
      </c>
      <c r="I194" s="11" t="s">
        <v>943</v>
      </c>
      <c r="J194" s="11" t="s">
        <v>49</v>
      </c>
      <c r="K194" s="11" t="s">
        <v>26</v>
      </c>
      <c r="L194" s="11" t="s">
        <v>26</v>
      </c>
      <c r="M194" s="11" t="s">
        <v>26</v>
      </c>
      <c r="N194" s="11" t="s">
        <v>27</v>
      </c>
      <c r="O194" s="11">
        <v>168</v>
      </c>
      <c r="P194" s="11">
        <f t="shared" ref="P194:P257" si="12">IF(K194="yes", 1, 0)</f>
        <v>0</v>
      </c>
      <c r="Q194" s="11">
        <f t="shared" ref="Q194:Q257" si="13">IF(L194="yes", 1, 0)</f>
        <v>0</v>
      </c>
      <c r="R194" s="11">
        <f t="shared" ref="R194:R257" si="14">IF(M194="yes", 1, 0)</f>
        <v>0</v>
      </c>
      <c r="S194" s="12">
        <f t="shared" ref="S194:S257" si="15">IF(N194="yes", 1, 0)</f>
        <v>1</v>
      </c>
      <c r="T194" s="11" t="s">
        <v>944</v>
      </c>
      <c r="U194" s="11" t="s">
        <v>945</v>
      </c>
      <c r="V194" s="11" t="s">
        <v>946</v>
      </c>
    </row>
    <row r="195" spans="1:22" x14ac:dyDescent="0.2">
      <c r="A195" s="10" t="s">
        <v>947</v>
      </c>
      <c r="B195" s="11">
        <v>25495.200000000001</v>
      </c>
      <c r="C195" s="11">
        <v>194</v>
      </c>
      <c r="D195" s="11">
        <v>-1</v>
      </c>
      <c r="E195" s="11">
        <v>16783</v>
      </c>
      <c r="F195" s="11">
        <v>1842</v>
      </c>
      <c r="G195" s="11">
        <v>292500</v>
      </c>
      <c r="H195" s="11" t="s">
        <v>47</v>
      </c>
      <c r="I195" s="11" t="s">
        <v>948</v>
      </c>
      <c r="J195" s="11" t="s">
        <v>224</v>
      </c>
      <c r="K195" s="11" t="s">
        <v>26</v>
      </c>
      <c r="L195" s="11" t="s">
        <v>26</v>
      </c>
      <c r="M195" s="11" t="s">
        <v>26</v>
      </c>
      <c r="N195" s="11" t="s">
        <v>27</v>
      </c>
      <c r="O195" s="11">
        <v>193</v>
      </c>
      <c r="P195" s="11">
        <f t="shared" si="12"/>
        <v>0</v>
      </c>
      <c r="Q195" s="11">
        <f t="shared" si="13"/>
        <v>0</v>
      </c>
      <c r="R195" s="11">
        <f t="shared" si="14"/>
        <v>0</v>
      </c>
      <c r="S195" s="12">
        <f t="shared" si="15"/>
        <v>1</v>
      </c>
      <c r="T195" s="11" t="s">
        <v>949</v>
      </c>
      <c r="U195" s="11" t="s">
        <v>950</v>
      </c>
      <c r="V195" s="11" t="s">
        <v>951</v>
      </c>
    </row>
    <row r="196" spans="1:22" x14ac:dyDescent="0.2">
      <c r="A196" s="10" t="s">
        <v>952</v>
      </c>
      <c r="B196" s="11">
        <v>43567</v>
      </c>
      <c r="C196" s="11">
        <v>195</v>
      </c>
      <c r="D196" s="11">
        <v>15</v>
      </c>
      <c r="E196" s="11">
        <v>16652</v>
      </c>
      <c r="F196" s="11">
        <v>1742</v>
      </c>
      <c r="G196" s="11">
        <v>76000</v>
      </c>
      <c r="H196" s="11" t="s">
        <v>61</v>
      </c>
      <c r="I196" s="11" t="s">
        <v>125</v>
      </c>
      <c r="J196" s="11" t="s">
        <v>126</v>
      </c>
      <c r="K196" s="11" t="s">
        <v>26</v>
      </c>
      <c r="L196" s="11" t="s">
        <v>26</v>
      </c>
      <c r="M196" s="11" t="s">
        <v>26</v>
      </c>
      <c r="N196" s="11" t="s">
        <v>27</v>
      </c>
      <c r="O196" s="11">
        <v>210</v>
      </c>
      <c r="P196" s="11">
        <f t="shared" si="12"/>
        <v>0</v>
      </c>
      <c r="Q196" s="11">
        <f t="shared" si="13"/>
        <v>0</v>
      </c>
      <c r="R196" s="11">
        <f t="shared" si="14"/>
        <v>0</v>
      </c>
      <c r="S196" s="12">
        <f t="shared" si="15"/>
        <v>1</v>
      </c>
      <c r="T196" s="11" t="s">
        <v>953</v>
      </c>
      <c r="U196" s="11" t="s">
        <v>954</v>
      </c>
      <c r="V196" s="11" t="s">
        <v>955</v>
      </c>
    </row>
    <row r="197" spans="1:22" x14ac:dyDescent="0.2">
      <c r="A197" s="10" t="s">
        <v>956</v>
      </c>
      <c r="B197" s="11">
        <v>11447</v>
      </c>
      <c r="C197" s="11">
        <v>196</v>
      </c>
      <c r="D197" s="11">
        <v>-16</v>
      </c>
      <c r="E197" s="11">
        <v>16648</v>
      </c>
      <c r="F197" s="11">
        <v>419</v>
      </c>
      <c r="G197" s="11">
        <v>100000</v>
      </c>
      <c r="H197" s="11" t="s">
        <v>265</v>
      </c>
      <c r="I197" s="11" t="s">
        <v>957</v>
      </c>
      <c r="J197" s="11" t="s">
        <v>103</v>
      </c>
      <c r="K197" s="11" t="s">
        <v>26</v>
      </c>
      <c r="L197" s="11" t="s">
        <v>26</v>
      </c>
      <c r="M197" s="11" t="s">
        <v>26</v>
      </c>
      <c r="N197" s="11" t="s">
        <v>27</v>
      </c>
      <c r="O197" s="11">
        <v>180</v>
      </c>
      <c r="P197" s="11">
        <f t="shared" si="12"/>
        <v>0</v>
      </c>
      <c r="Q197" s="11">
        <f t="shared" si="13"/>
        <v>0</v>
      </c>
      <c r="R197" s="11">
        <f t="shared" si="14"/>
        <v>0</v>
      </c>
      <c r="S197" s="12">
        <f t="shared" si="15"/>
        <v>1</v>
      </c>
      <c r="T197" s="11" t="s">
        <v>958</v>
      </c>
      <c r="U197" s="11" t="s">
        <v>959</v>
      </c>
      <c r="V197" s="11" t="s">
        <v>960</v>
      </c>
    </row>
    <row r="198" spans="1:22" x14ac:dyDescent="0.2">
      <c r="A198" s="10" t="s">
        <v>961</v>
      </c>
      <c r="B198" s="11">
        <v>58397</v>
      </c>
      <c r="C198" s="11">
        <v>197</v>
      </c>
      <c r="D198" s="11">
        <v>41</v>
      </c>
      <c r="E198" s="11">
        <v>16572</v>
      </c>
      <c r="F198" s="11">
        <v>1358</v>
      </c>
      <c r="G198" s="11">
        <v>19100</v>
      </c>
      <c r="H198" s="11" t="s">
        <v>40</v>
      </c>
      <c r="I198" s="11" t="s">
        <v>832</v>
      </c>
      <c r="J198" s="11" t="s">
        <v>254</v>
      </c>
      <c r="K198" s="11" t="s">
        <v>26</v>
      </c>
      <c r="L198" s="11" t="s">
        <v>26</v>
      </c>
      <c r="M198" s="11" t="s">
        <v>26</v>
      </c>
      <c r="N198" s="11" t="s">
        <v>27</v>
      </c>
      <c r="O198" s="11">
        <v>238</v>
      </c>
      <c r="P198" s="11">
        <f t="shared" si="12"/>
        <v>0</v>
      </c>
      <c r="Q198" s="11">
        <f t="shared" si="13"/>
        <v>0</v>
      </c>
      <c r="R198" s="11">
        <f t="shared" si="14"/>
        <v>0</v>
      </c>
      <c r="S198" s="12">
        <f t="shared" si="15"/>
        <v>1</v>
      </c>
      <c r="T198" s="11" t="s">
        <v>962</v>
      </c>
      <c r="U198" s="11" t="s">
        <v>963</v>
      </c>
      <c r="V198" s="11" t="s">
        <v>964</v>
      </c>
    </row>
    <row r="199" spans="1:22" x14ac:dyDescent="0.2">
      <c r="A199" s="10" t="s">
        <v>965</v>
      </c>
      <c r="B199" s="11">
        <v>15766</v>
      </c>
      <c r="C199" s="11">
        <v>198</v>
      </c>
      <c r="D199" s="11">
        <v>-46</v>
      </c>
      <c r="E199" s="11">
        <v>16569</v>
      </c>
      <c r="F199" s="11">
        <v>-754</v>
      </c>
      <c r="G199" s="11">
        <v>61800</v>
      </c>
      <c r="H199" s="11" t="s">
        <v>47</v>
      </c>
      <c r="I199" s="11" t="s">
        <v>364</v>
      </c>
      <c r="J199" s="11" t="s">
        <v>49</v>
      </c>
      <c r="K199" s="11" t="s">
        <v>26</v>
      </c>
      <c r="L199" s="11" t="s">
        <v>26</v>
      </c>
      <c r="M199" s="11" t="s">
        <v>26</v>
      </c>
      <c r="N199" s="11" t="s">
        <v>26</v>
      </c>
      <c r="O199" s="11">
        <v>152</v>
      </c>
      <c r="P199" s="11">
        <f t="shared" si="12"/>
        <v>0</v>
      </c>
      <c r="Q199" s="11">
        <f t="shared" si="13"/>
        <v>0</v>
      </c>
      <c r="R199" s="11">
        <f t="shared" si="14"/>
        <v>0</v>
      </c>
      <c r="S199" s="12">
        <f t="shared" si="15"/>
        <v>0</v>
      </c>
      <c r="T199" s="11" t="s">
        <v>966</v>
      </c>
      <c r="U199" s="11" t="s">
        <v>967</v>
      </c>
      <c r="V199" s="11" t="s">
        <v>968</v>
      </c>
    </row>
    <row r="200" spans="1:22" x14ac:dyDescent="0.2">
      <c r="A200" s="10" t="s">
        <v>969</v>
      </c>
      <c r="B200" s="11">
        <v>2614</v>
      </c>
      <c r="C200" s="11">
        <v>199</v>
      </c>
      <c r="D200" s="11">
        <v>-13</v>
      </c>
      <c r="E200" s="11">
        <v>16383</v>
      </c>
      <c r="F200" s="11">
        <v>351</v>
      </c>
      <c r="G200" s="11">
        <v>129000</v>
      </c>
      <c r="H200" s="11" t="s">
        <v>23</v>
      </c>
      <c r="I200" s="11" t="s">
        <v>197</v>
      </c>
      <c r="J200" s="11" t="s">
        <v>49</v>
      </c>
      <c r="K200" s="11" t="s">
        <v>26</v>
      </c>
      <c r="L200" s="11" t="s">
        <v>26</v>
      </c>
      <c r="M200" s="11" t="s">
        <v>27</v>
      </c>
      <c r="N200" s="11" t="s">
        <v>27</v>
      </c>
      <c r="O200" s="11">
        <v>186</v>
      </c>
      <c r="P200" s="11">
        <f t="shared" si="12"/>
        <v>0</v>
      </c>
      <c r="Q200" s="11">
        <f t="shared" si="13"/>
        <v>0</v>
      </c>
      <c r="R200" s="11">
        <f t="shared" si="14"/>
        <v>1</v>
      </c>
      <c r="S200" s="12">
        <f t="shared" si="15"/>
        <v>1</v>
      </c>
      <c r="T200" s="11" t="s">
        <v>970</v>
      </c>
      <c r="U200" s="11" t="s">
        <v>971</v>
      </c>
      <c r="V200" s="11" t="s">
        <v>972</v>
      </c>
    </row>
    <row r="201" spans="1:22" x14ac:dyDescent="0.2">
      <c r="A201" s="10" t="s">
        <v>973</v>
      </c>
      <c r="B201" s="11">
        <v>9236</v>
      </c>
      <c r="C201" s="11">
        <v>200</v>
      </c>
      <c r="D201" s="11">
        <v>-2</v>
      </c>
      <c r="E201" s="11">
        <v>16227.3</v>
      </c>
      <c r="F201" s="11">
        <v>448.5</v>
      </c>
      <c r="G201" s="11">
        <v>233400</v>
      </c>
      <c r="H201" s="11" t="s">
        <v>696</v>
      </c>
      <c r="I201" s="11" t="s">
        <v>186</v>
      </c>
      <c r="J201" s="11" t="s">
        <v>85</v>
      </c>
      <c r="K201" s="11" t="s">
        <v>26</v>
      </c>
      <c r="L201" s="11" t="s">
        <v>26</v>
      </c>
      <c r="M201" s="11" t="s">
        <v>26</v>
      </c>
      <c r="N201" s="11" t="s">
        <v>27</v>
      </c>
      <c r="O201" s="11">
        <v>198</v>
      </c>
      <c r="P201" s="11">
        <f t="shared" si="12"/>
        <v>0</v>
      </c>
      <c r="Q201" s="11">
        <f t="shared" si="13"/>
        <v>0</v>
      </c>
      <c r="R201" s="11">
        <f t="shared" si="14"/>
        <v>0</v>
      </c>
      <c r="S201" s="12">
        <f t="shared" si="15"/>
        <v>1</v>
      </c>
      <c r="T201" s="11" t="s">
        <v>974</v>
      </c>
      <c r="U201" s="11" t="s">
        <v>975</v>
      </c>
      <c r="V201" s="11" t="s">
        <v>976</v>
      </c>
    </row>
    <row r="202" spans="1:22" x14ac:dyDescent="0.2">
      <c r="A202" s="10" t="s">
        <v>977</v>
      </c>
      <c r="B202" s="11">
        <v>14748</v>
      </c>
      <c r="C202" s="11">
        <v>201</v>
      </c>
      <c r="D202" s="11">
        <v>18</v>
      </c>
      <c r="E202" s="11">
        <v>16222.1</v>
      </c>
      <c r="F202" s="11">
        <v>1394.2</v>
      </c>
      <c r="G202" s="11">
        <v>17601</v>
      </c>
      <c r="H202" s="11" t="s">
        <v>61</v>
      </c>
      <c r="I202" s="11" t="s">
        <v>978</v>
      </c>
      <c r="J202" s="11" t="s">
        <v>979</v>
      </c>
      <c r="K202" s="11" t="s">
        <v>26</v>
      </c>
      <c r="L202" s="11" t="s">
        <v>26</v>
      </c>
      <c r="M202" s="11" t="s">
        <v>26</v>
      </c>
      <c r="N202" s="11" t="s">
        <v>27</v>
      </c>
      <c r="O202" s="11">
        <v>219</v>
      </c>
      <c r="P202" s="11">
        <f t="shared" si="12"/>
        <v>0</v>
      </c>
      <c r="Q202" s="11">
        <f t="shared" si="13"/>
        <v>0</v>
      </c>
      <c r="R202" s="11">
        <f t="shared" si="14"/>
        <v>0</v>
      </c>
      <c r="S202" s="12">
        <f t="shared" si="15"/>
        <v>1</v>
      </c>
      <c r="T202" s="11" t="s">
        <v>980</v>
      </c>
      <c r="U202" s="11" t="s">
        <v>981</v>
      </c>
      <c r="V202" s="11" t="s">
        <v>982</v>
      </c>
    </row>
    <row r="203" spans="1:22" x14ac:dyDescent="0.2">
      <c r="A203" s="10" t="s">
        <v>983</v>
      </c>
      <c r="B203" s="11">
        <v>30952.3</v>
      </c>
      <c r="C203" s="11">
        <v>202</v>
      </c>
      <c r="D203" s="11">
        <v>7</v>
      </c>
      <c r="E203" s="11">
        <v>16039.1</v>
      </c>
      <c r="F203" s="11">
        <v>1660.9</v>
      </c>
      <c r="G203" s="11">
        <v>92500</v>
      </c>
      <c r="H203" s="11" t="s">
        <v>23</v>
      </c>
      <c r="I203" s="11" t="s">
        <v>119</v>
      </c>
      <c r="J203" s="11" t="s">
        <v>49</v>
      </c>
      <c r="K203" s="11" t="s">
        <v>26</v>
      </c>
      <c r="L203" s="11" t="s">
        <v>26</v>
      </c>
      <c r="M203" s="11" t="s">
        <v>27</v>
      </c>
      <c r="N203" s="11" t="s">
        <v>27</v>
      </c>
      <c r="O203" s="11">
        <v>209</v>
      </c>
      <c r="P203" s="11">
        <f t="shared" si="12"/>
        <v>0</v>
      </c>
      <c r="Q203" s="11">
        <f t="shared" si="13"/>
        <v>0</v>
      </c>
      <c r="R203" s="11">
        <f t="shared" si="14"/>
        <v>1</v>
      </c>
      <c r="S203" s="12">
        <f t="shared" si="15"/>
        <v>1</v>
      </c>
      <c r="T203" s="11" t="s">
        <v>984</v>
      </c>
      <c r="U203" s="11" t="s">
        <v>985</v>
      </c>
      <c r="V203" s="11" t="s">
        <v>986</v>
      </c>
    </row>
    <row r="204" spans="1:22" x14ac:dyDescent="0.2">
      <c r="A204" s="10" t="s">
        <v>987</v>
      </c>
      <c r="B204" s="11">
        <v>68745</v>
      </c>
      <c r="C204" s="11">
        <v>203</v>
      </c>
      <c r="D204" s="11">
        <v>-1</v>
      </c>
      <c r="E204" s="11">
        <v>15693</v>
      </c>
      <c r="F204" s="11">
        <v>2367</v>
      </c>
      <c r="G204" s="11">
        <v>34300</v>
      </c>
      <c r="H204" s="11" t="s">
        <v>300</v>
      </c>
      <c r="I204" s="11" t="s">
        <v>125</v>
      </c>
      <c r="J204" s="11" t="s">
        <v>126</v>
      </c>
      <c r="K204" s="11" t="s">
        <v>26</v>
      </c>
      <c r="L204" s="11" t="s">
        <v>26</v>
      </c>
      <c r="M204" s="11" t="s">
        <v>26</v>
      </c>
      <c r="N204" s="11" t="s">
        <v>27</v>
      </c>
      <c r="O204" s="11">
        <v>202</v>
      </c>
      <c r="P204" s="11">
        <f t="shared" si="12"/>
        <v>0</v>
      </c>
      <c r="Q204" s="11">
        <f t="shared" si="13"/>
        <v>0</v>
      </c>
      <c r="R204" s="11">
        <f t="shared" si="14"/>
        <v>0</v>
      </c>
      <c r="S204" s="12">
        <f t="shared" si="15"/>
        <v>1</v>
      </c>
      <c r="T204" s="11" t="s">
        <v>988</v>
      </c>
      <c r="U204" s="11" t="s">
        <v>989</v>
      </c>
      <c r="V204" s="11" t="s">
        <v>990</v>
      </c>
    </row>
    <row r="205" spans="1:22" x14ac:dyDescent="0.2">
      <c r="A205" s="10" t="s">
        <v>991</v>
      </c>
      <c r="B205" s="11">
        <v>40084</v>
      </c>
      <c r="C205" s="11">
        <v>204</v>
      </c>
      <c r="D205" s="11">
        <v>-12</v>
      </c>
      <c r="E205" s="11">
        <v>15561.4</v>
      </c>
      <c r="F205" s="11">
        <v>1921.1</v>
      </c>
      <c r="G205" s="11">
        <v>17408</v>
      </c>
      <c r="H205" s="11" t="s">
        <v>40</v>
      </c>
      <c r="I205" s="11" t="s">
        <v>413</v>
      </c>
      <c r="J205" s="11" t="s">
        <v>120</v>
      </c>
      <c r="K205" s="11" t="s">
        <v>26</v>
      </c>
      <c r="L205" s="11" t="s">
        <v>26</v>
      </c>
      <c r="M205" s="11" t="s">
        <v>26</v>
      </c>
      <c r="N205" s="11" t="s">
        <v>27</v>
      </c>
      <c r="O205" s="11">
        <v>192</v>
      </c>
      <c r="P205" s="11">
        <f t="shared" si="12"/>
        <v>0</v>
      </c>
      <c r="Q205" s="11">
        <f t="shared" si="13"/>
        <v>0</v>
      </c>
      <c r="R205" s="11">
        <f t="shared" si="14"/>
        <v>0</v>
      </c>
      <c r="S205" s="12">
        <f t="shared" si="15"/>
        <v>1</v>
      </c>
      <c r="T205" s="11" t="s">
        <v>992</v>
      </c>
      <c r="U205" s="11" t="s">
        <v>993</v>
      </c>
      <c r="V205" s="11" t="s">
        <v>994</v>
      </c>
    </row>
    <row r="206" spans="1:22" x14ac:dyDescent="0.2">
      <c r="A206" s="10" t="s">
        <v>995</v>
      </c>
      <c r="B206" s="11">
        <v>5658</v>
      </c>
      <c r="C206" s="11">
        <v>205</v>
      </c>
      <c r="D206" s="11">
        <v>-9</v>
      </c>
      <c r="E206" s="11">
        <v>15524</v>
      </c>
      <c r="F206" s="11">
        <v>496</v>
      </c>
      <c r="G206" s="11">
        <v>75000</v>
      </c>
      <c r="H206" s="11" t="s">
        <v>23</v>
      </c>
      <c r="I206" s="11" t="s">
        <v>34</v>
      </c>
      <c r="J206" s="11" t="s">
        <v>35</v>
      </c>
      <c r="K206" s="11" t="s">
        <v>26</v>
      </c>
      <c r="L206" s="11" t="s">
        <v>26</v>
      </c>
      <c r="M206" s="11" t="s">
        <v>26</v>
      </c>
      <c r="N206" s="11" t="s">
        <v>27</v>
      </c>
      <c r="O206" s="11">
        <v>196</v>
      </c>
      <c r="P206" s="11">
        <f t="shared" si="12"/>
        <v>0</v>
      </c>
      <c r="Q206" s="11">
        <f t="shared" si="13"/>
        <v>0</v>
      </c>
      <c r="R206" s="11">
        <f t="shared" si="14"/>
        <v>0</v>
      </c>
      <c r="S206" s="12">
        <f t="shared" si="15"/>
        <v>1</v>
      </c>
      <c r="T206" s="11" t="s">
        <v>996</v>
      </c>
      <c r="U206" s="11" t="s">
        <v>997</v>
      </c>
      <c r="V206" s="11" t="s">
        <v>998</v>
      </c>
    </row>
    <row r="207" spans="1:22" x14ac:dyDescent="0.2">
      <c r="A207" s="10" t="s">
        <v>999</v>
      </c>
      <c r="B207" s="11">
        <v>14557</v>
      </c>
      <c r="C207" s="11">
        <v>206</v>
      </c>
      <c r="D207" s="11">
        <v>2</v>
      </c>
      <c r="E207" s="11">
        <v>15463.6</v>
      </c>
      <c r="F207" s="11">
        <v>848</v>
      </c>
      <c r="G207" s="11">
        <v>50000</v>
      </c>
      <c r="H207" s="11" t="s">
        <v>741</v>
      </c>
      <c r="I207" s="11" t="s">
        <v>79</v>
      </c>
      <c r="J207" s="11" t="s">
        <v>42</v>
      </c>
      <c r="K207" s="11" t="s">
        <v>26</v>
      </c>
      <c r="L207" s="11" t="s">
        <v>26</v>
      </c>
      <c r="M207" s="11" t="s">
        <v>26</v>
      </c>
      <c r="N207" s="11" t="s">
        <v>27</v>
      </c>
      <c r="O207" s="11">
        <v>208</v>
      </c>
      <c r="P207" s="11">
        <f t="shared" si="12"/>
        <v>0</v>
      </c>
      <c r="Q207" s="11">
        <f t="shared" si="13"/>
        <v>0</v>
      </c>
      <c r="R207" s="11">
        <f t="shared" si="14"/>
        <v>0</v>
      </c>
      <c r="S207" s="12">
        <f t="shared" si="15"/>
        <v>1</v>
      </c>
      <c r="T207" s="11" t="s">
        <v>1000</v>
      </c>
      <c r="U207" s="11" t="s">
        <v>1001</v>
      </c>
      <c r="V207" s="11" t="s">
        <v>1002</v>
      </c>
    </row>
    <row r="208" spans="1:22" x14ac:dyDescent="0.2">
      <c r="A208" s="10" t="s">
        <v>1003</v>
      </c>
      <c r="B208" s="11">
        <v>48621</v>
      </c>
      <c r="C208" s="11">
        <v>207</v>
      </c>
      <c r="D208" s="11">
        <v>6</v>
      </c>
      <c r="E208" s="11">
        <v>15455</v>
      </c>
      <c r="F208" s="11">
        <v>1670</v>
      </c>
      <c r="G208" s="11">
        <v>44900</v>
      </c>
      <c r="H208" s="11" t="s">
        <v>696</v>
      </c>
      <c r="I208" s="11" t="s">
        <v>181</v>
      </c>
      <c r="J208" s="11" t="s">
        <v>42</v>
      </c>
      <c r="K208" s="11" t="s">
        <v>26</v>
      </c>
      <c r="L208" s="11" t="s">
        <v>26</v>
      </c>
      <c r="M208" s="11" t="s">
        <v>26</v>
      </c>
      <c r="N208" s="11" t="s">
        <v>27</v>
      </c>
      <c r="O208" s="11">
        <v>213</v>
      </c>
      <c r="P208" s="11">
        <f t="shared" si="12"/>
        <v>0</v>
      </c>
      <c r="Q208" s="11">
        <f t="shared" si="13"/>
        <v>0</v>
      </c>
      <c r="R208" s="11">
        <f t="shared" si="14"/>
        <v>0</v>
      </c>
      <c r="S208" s="12">
        <f t="shared" si="15"/>
        <v>1</v>
      </c>
      <c r="T208" s="11" t="s">
        <v>1004</v>
      </c>
      <c r="U208" s="11" t="s">
        <v>1005</v>
      </c>
      <c r="V208" s="11" t="s">
        <v>1006</v>
      </c>
    </row>
    <row r="209" spans="1:22" x14ac:dyDescent="0.2">
      <c r="A209" s="10" t="s">
        <v>1007</v>
      </c>
      <c r="B209" s="11">
        <v>13432</v>
      </c>
      <c r="C209" s="11">
        <v>208</v>
      </c>
      <c r="D209" s="11">
        <v>-23</v>
      </c>
      <c r="E209" s="11">
        <v>15309.5</v>
      </c>
      <c r="F209" s="11">
        <v>577</v>
      </c>
      <c r="G209" s="11">
        <v>15427</v>
      </c>
      <c r="H209" s="11" t="s">
        <v>265</v>
      </c>
      <c r="I209" s="11" t="s">
        <v>1008</v>
      </c>
      <c r="J209" s="11" t="s">
        <v>69</v>
      </c>
      <c r="K209" s="11" t="s">
        <v>26</v>
      </c>
      <c r="L209" s="11" t="s">
        <v>26</v>
      </c>
      <c r="M209" s="11" t="s">
        <v>26</v>
      </c>
      <c r="N209" s="11" t="s">
        <v>27</v>
      </c>
      <c r="O209" s="11">
        <v>185</v>
      </c>
      <c r="P209" s="11">
        <f t="shared" si="12"/>
        <v>0</v>
      </c>
      <c r="Q209" s="11">
        <f t="shared" si="13"/>
        <v>0</v>
      </c>
      <c r="R209" s="11">
        <f t="shared" si="14"/>
        <v>0</v>
      </c>
      <c r="S209" s="12">
        <f t="shared" si="15"/>
        <v>1</v>
      </c>
      <c r="T209" s="11" t="s">
        <v>1009</v>
      </c>
      <c r="U209" s="11" t="s">
        <v>1010</v>
      </c>
      <c r="V209" s="11" t="s">
        <v>1011</v>
      </c>
    </row>
    <row r="210" spans="1:22" x14ac:dyDescent="0.2">
      <c r="A210" s="10" t="s">
        <v>1012</v>
      </c>
      <c r="B210" s="11">
        <v>34144</v>
      </c>
      <c r="C210" s="11">
        <v>209</v>
      </c>
      <c r="D210" s="11">
        <v>-4</v>
      </c>
      <c r="E210" s="11">
        <v>15146</v>
      </c>
      <c r="F210" s="11">
        <v>1243</v>
      </c>
      <c r="G210" s="11">
        <v>47600</v>
      </c>
      <c r="H210" s="11" t="s">
        <v>429</v>
      </c>
      <c r="I210" s="11" t="s">
        <v>759</v>
      </c>
      <c r="J210" s="11" t="s">
        <v>85</v>
      </c>
      <c r="K210" s="11" t="s">
        <v>26</v>
      </c>
      <c r="L210" s="11" t="s">
        <v>26</v>
      </c>
      <c r="M210" s="11" t="s">
        <v>26</v>
      </c>
      <c r="N210" s="11" t="s">
        <v>27</v>
      </c>
      <c r="O210" s="11">
        <v>205</v>
      </c>
      <c r="P210" s="11">
        <f t="shared" si="12"/>
        <v>0</v>
      </c>
      <c r="Q210" s="11">
        <f t="shared" si="13"/>
        <v>0</v>
      </c>
      <c r="R210" s="11">
        <f t="shared" si="14"/>
        <v>0</v>
      </c>
      <c r="S210" s="12">
        <f t="shared" si="15"/>
        <v>1</v>
      </c>
      <c r="T210" s="11" t="s">
        <v>1013</v>
      </c>
      <c r="U210" s="11" t="s">
        <v>1014</v>
      </c>
      <c r="V210" s="11" t="s">
        <v>1015</v>
      </c>
    </row>
    <row r="211" spans="1:22" x14ac:dyDescent="0.2">
      <c r="A211" s="10" t="s">
        <v>1016</v>
      </c>
      <c r="B211" s="11">
        <v>88465</v>
      </c>
      <c r="C211" s="11">
        <v>210</v>
      </c>
      <c r="D211" s="11">
        <v>6</v>
      </c>
      <c r="E211" s="11">
        <v>15066</v>
      </c>
      <c r="F211" s="11">
        <v>4865</v>
      </c>
      <c r="G211" s="11">
        <v>26400</v>
      </c>
      <c r="H211" s="11" t="s">
        <v>47</v>
      </c>
      <c r="I211" s="11" t="s">
        <v>1017</v>
      </c>
      <c r="J211" s="11" t="s">
        <v>103</v>
      </c>
      <c r="K211" s="11" t="s">
        <v>26</v>
      </c>
      <c r="L211" s="11" t="s">
        <v>26</v>
      </c>
      <c r="M211" s="11" t="s">
        <v>26</v>
      </c>
      <c r="N211" s="11" t="s">
        <v>27</v>
      </c>
      <c r="O211" s="11">
        <v>216</v>
      </c>
      <c r="P211" s="11">
        <f t="shared" si="12"/>
        <v>0</v>
      </c>
      <c r="Q211" s="11">
        <f t="shared" si="13"/>
        <v>0</v>
      </c>
      <c r="R211" s="11">
        <f t="shared" si="14"/>
        <v>0</v>
      </c>
      <c r="S211" s="12">
        <f t="shared" si="15"/>
        <v>1</v>
      </c>
      <c r="T211" s="11" t="s">
        <v>1018</v>
      </c>
      <c r="U211" s="11" t="s">
        <v>1019</v>
      </c>
      <c r="V211" s="11" t="s">
        <v>1020</v>
      </c>
    </row>
    <row r="212" spans="1:22" x14ac:dyDescent="0.2">
      <c r="A212" s="10" t="s">
        <v>1021</v>
      </c>
      <c r="B212" s="11">
        <v>11906</v>
      </c>
      <c r="C212" s="11">
        <v>211</v>
      </c>
      <c r="D212" s="11">
        <v>-5</v>
      </c>
      <c r="E212" s="11">
        <v>14953.7</v>
      </c>
      <c r="F212" s="11">
        <v>1339.1</v>
      </c>
      <c r="G212" s="11">
        <v>70000</v>
      </c>
      <c r="H212" s="11" t="s">
        <v>696</v>
      </c>
      <c r="I212" s="11" t="s">
        <v>125</v>
      </c>
      <c r="J212" s="11" t="s">
        <v>126</v>
      </c>
      <c r="K212" s="11" t="s">
        <v>26</v>
      </c>
      <c r="L212" s="11" t="s">
        <v>26</v>
      </c>
      <c r="M212" s="11" t="s">
        <v>26</v>
      </c>
      <c r="N212" s="11" t="s">
        <v>27</v>
      </c>
      <c r="O212" s="11">
        <v>206</v>
      </c>
      <c r="P212" s="11">
        <f t="shared" si="12"/>
        <v>0</v>
      </c>
      <c r="Q212" s="11">
        <f t="shared" si="13"/>
        <v>0</v>
      </c>
      <c r="R212" s="11">
        <f t="shared" si="14"/>
        <v>0</v>
      </c>
      <c r="S212" s="12">
        <f t="shared" si="15"/>
        <v>1</v>
      </c>
      <c r="T212" s="11" t="s">
        <v>1022</v>
      </c>
      <c r="U212" s="11" t="s">
        <v>1023</v>
      </c>
      <c r="V212" s="11" t="s">
        <v>1024</v>
      </c>
    </row>
    <row r="213" spans="1:22" x14ac:dyDescent="0.2">
      <c r="A213" s="10" t="s">
        <v>1025</v>
      </c>
      <c r="B213" s="11">
        <v>10023</v>
      </c>
      <c r="C213" s="11">
        <v>212</v>
      </c>
      <c r="D213" s="11">
        <v>14</v>
      </c>
      <c r="E213" s="11">
        <v>14931</v>
      </c>
      <c r="F213" s="11">
        <v>932</v>
      </c>
      <c r="G213" s="11">
        <v>18605</v>
      </c>
      <c r="H213" s="11" t="s">
        <v>61</v>
      </c>
      <c r="I213" s="11" t="s">
        <v>125</v>
      </c>
      <c r="J213" s="11" t="s">
        <v>126</v>
      </c>
      <c r="K213" s="11" t="s">
        <v>26</v>
      </c>
      <c r="L213" s="11" t="s">
        <v>26</v>
      </c>
      <c r="M213" s="11" t="s">
        <v>26</v>
      </c>
      <c r="N213" s="11" t="s">
        <v>27</v>
      </c>
      <c r="O213" s="11">
        <v>226</v>
      </c>
      <c r="P213" s="11">
        <f t="shared" si="12"/>
        <v>0</v>
      </c>
      <c r="Q213" s="11">
        <f t="shared" si="13"/>
        <v>0</v>
      </c>
      <c r="R213" s="11">
        <f t="shared" si="14"/>
        <v>0</v>
      </c>
      <c r="S213" s="12">
        <f t="shared" si="15"/>
        <v>1</v>
      </c>
      <c r="T213" s="11" t="s">
        <v>1026</v>
      </c>
      <c r="U213" s="11" t="s">
        <v>1027</v>
      </c>
      <c r="V213" s="11" t="s">
        <v>1028</v>
      </c>
    </row>
    <row r="214" spans="1:22" x14ac:dyDescent="0.2">
      <c r="A214" s="10" t="s">
        <v>1029</v>
      </c>
      <c r="B214" s="11">
        <v>62336</v>
      </c>
      <c r="C214" s="11">
        <v>213</v>
      </c>
      <c r="D214" s="11">
        <v>2</v>
      </c>
      <c r="E214" s="11">
        <v>14906.3</v>
      </c>
      <c r="F214" s="11">
        <v>1558.9</v>
      </c>
      <c r="G214" s="11">
        <v>50200</v>
      </c>
      <c r="H214" s="11" t="s">
        <v>429</v>
      </c>
      <c r="I214" s="11" t="s">
        <v>543</v>
      </c>
      <c r="J214" s="11" t="s">
        <v>69</v>
      </c>
      <c r="K214" s="11" t="s">
        <v>26</v>
      </c>
      <c r="L214" s="11" t="s">
        <v>26</v>
      </c>
      <c r="M214" s="11" t="s">
        <v>26</v>
      </c>
      <c r="N214" s="11" t="s">
        <v>27</v>
      </c>
      <c r="O214" s="11">
        <v>215</v>
      </c>
      <c r="P214" s="11">
        <f t="shared" si="12"/>
        <v>0</v>
      </c>
      <c r="Q214" s="11">
        <f t="shared" si="13"/>
        <v>0</v>
      </c>
      <c r="R214" s="11">
        <f t="shared" si="14"/>
        <v>0</v>
      </c>
      <c r="S214" s="12">
        <f t="shared" si="15"/>
        <v>1</v>
      </c>
      <c r="T214" s="11" t="s">
        <v>1030</v>
      </c>
      <c r="U214" s="11" t="s">
        <v>1031</v>
      </c>
      <c r="V214" s="11" t="s">
        <v>1032</v>
      </c>
    </row>
    <row r="215" spans="1:22" x14ac:dyDescent="0.2">
      <c r="A215" s="10" t="s">
        <v>1033</v>
      </c>
      <c r="B215" s="11">
        <v>92148</v>
      </c>
      <c r="C215" s="11">
        <v>214</v>
      </c>
      <c r="D215" s="11">
        <v>19</v>
      </c>
      <c r="E215" s="11">
        <v>14884</v>
      </c>
      <c r="F215" s="11">
        <v>2083</v>
      </c>
      <c r="G215" s="11">
        <v>40000</v>
      </c>
      <c r="H215" s="11" t="s">
        <v>54</v>
      </c>
      <c r="I215" s="11" t="s">
        <v>1034</v>
      </c>
      <c r="J215" s="11" t="s">
        <v>97</v>
      </c>
      <c r="K215" s="11" t="s">
        <v>26</v>
      </c>
      <c r="L215" s="11" t="s">
        <v>26</v>
      </c>
      <c r="M215" s="11" t="s">
        <v>26</v>
      </c>
      <c r="N215" s="11" t="s">
        <v>27</v>
      </c>
      <c r="O215" s="11">
        <v>233</v>
      </c>
      <c r="P215" s="11">
        <f t="shared" si="12"/>
        <v>0</v>
      </c>
      <c r="Q215" s="11">
        <f t="shared" si="13"/>
        <v>0</v>
      </c>
      <c r="R215" s="11">
        <f t="shared" si="14"/>
        <v>0</v>
      </c>
      <c r="S215" s="12">
        <f t="shared" si="15"/>
        <v>1</v>
      </c>
      <c r="T215" s="11" t="s">
        <v>1035</v>
      </c>
      <c r="U215" s="11" t="s">
        <v>1036</v>
      </c>
      <c r="V215" s="11" t="s">
        <v>1037</v>
      </c>
    </row>
    <row r="216" spans="1:22" x14ac:dyDescent="0.2">
      <c r="A216" s="10" t="s">
        <v>1038</v>
      </c>
      <c r="B216" s="11">
        <v>92289</v>
      </c>
      <c r="C216" s="11">
        <v>215</v>
      </c>
      <c r="D216" s="11">
        <v>16</v>
      </c>
      <c r="E216" s="11">
        <v>14863</v>
      </c>
      <c r="F216" s="11">
        <v>1785</v>
      </c>
      <c r="G216" s="11">
        <v>48000</v>
      </c>
      <c r="H216" s="11" t="s">
        <v>300</v>
      </c>
      <c r="I216" s="11" t="s">
        <v>125</v>
      </c>
      <c r="J216" s="11" t="s">
        <v>126</v>
      </c>
      <c r="K216" s="11" t="s">
        <v>26</v>
      </c>
      <c r="L216" s="11" t="s">
        <v>26</v>
      </c>
      <c r="M216" s="11" t="s">
        <v>26</v>
      </c>
      <c r="N216" s="11" t="s">
        <v>27</v>
      </c>
      <c r="O216" s="11">
        <v>231</v>
      </c>
      <c r="P216" s="11">
        <f t="shared" si="12"/>
        <v>0</v>
      </c>
      <c r="Q216" s="11">
        <f t="shared" si="13"/>
        <v>0</v>
      </c>
      <c r="R216" s="11">
        <f t="shared" si="14"/>
        <v>0</v>
      </c>
      <c r="S216" s="12">
        <f t="shared" si="15"/>
        <v>1</v>
      </c>
      <c r="T216" s="11" t="s">
        <v>1039</v>
      </c>
      <c r="U216" s="11" t="s">
        <v>1040</v>
      </c>
      <c r="V216" s="11" t="s">
        <v>1041</v>
      </c>
    </row>
    <row r="217" spans="1:22" x14ac:dyDescent="0.2">
      <c r="A217" s="10" t="s">
        <v>1042</v>
      </c>
      <c r="B217" s="11">
        <v>1354.2</v>
      </c>
      <c r="C217" s="11">
        <v>216</v>
      </c>
      <c r="D217" s="11">
        <v>-13</v>
      </c>
      <c r="E217" s="11">
        <v>14745</v>
      </c>
      <c r="F217" s="11">
        <v>-311</v>
      </c>
      <c r="G217" s="11">
        <v>63000</v>
      </c>
      <c r="H217" s="11" t="s">
        <v>95</v>
      </c>
      <c r="I217" s="11" t="s">
        <v>1043</v>
      </c>
      <c r="J217" s="11" t="s">
        <v>120</v>
      </c>
      <c r="K217" s="11" t="s">
        <v>26</v>
      </c>
      <c r="L217" s="11" t="s">
        <v>26</v>
      </c>
      <c r="M217" s="11" t="s">
        <v>26</v>
      </c>
      <c r="N217" s="11" t="s">
        <v>26</v>
      </c>
      <c r="O217" s="11">
        <v>203</v>
      </c>
      <c r="P217" s="11">
        <f t="shared" si="12"/>
        <v>0</v>
      </c>
      <c r="Q217" s="11">
        <f t="shared" si="13"/>
        <v>0</v>
      </c>
      <c r="R217" s="11">
        <f t="shared" si="14"/>
        <v>0</v>
      </c>
      <c r="S217" s="12">
        <f t="shared" si="15"/>
        <v>0</v>
      </c>
      <c r="T217" s="11" t="s">
        <v>1044</v>
      </c>
      <c r="U217" s="11" t="s">
        <v>1045</v>
      </c>
      <c r="V217" s="11" t="s">
        <v>1046</v>
      </c>
    </row>
    <row r="218" spans="1:22" x14ac:dyDescent="0.2">
      <c r="A218" s="10" t="s">
        <v>1047</v>
      </c>
      <c r="B218" s="11">
        <v>69604</v>
      </c>
      <c r="C218" s="11">
        <v>217</v>
      </c>
      <c r="D218" s="11">
        <v>29</v>
      </c>
      <c r="E218" s="11">
        <v>14664</v>
      </c>
      <c r="F218" s="11">
        <v>3224</v>
      </c>
      <c r="G218" s="11">
        <v>59000</v>
      </c>
      <c r="H218" s="11" t="s">
        <v>61</v>
      </c>
      <c r="I218" s="11" t="s">
        <v>169</v>
      </c>
      <c r="J218" s="11" t="s">
        <v>170</v>
      </c>
      <c r="K218" s="11" t="s">
        <v>26</v>
      </c>
      <c r="L218" s="11" t="s">
        <v>26</v>
      </c>
      <c r="M218" s="11" t="s">
        <v>26</v>
      </c>
      <c r="N218" s="11" t="s">
        <v>27</v>
      </c>
      <c r="O218" s="11">
        <v>246</v>
      </c>
      <c r="P218" s="11">
        <f t="shared" si="12"/>
        <v>0</v>
      </c>
      <c r="Q218" s="11">
        <f t="shared" si="13"/>
        <v>0</v>
      </c>
      <c r="R218" s="11">
        <f t="shared" si="14"/>
        <v>0</v>
      </c>
      <c r="S218" s="12">
        <f t="shared" si="15"/>
        <v>1</v>
      </c>
      <c r="T218" s="11" t="s">
        <v>1048</v>
      </c>
      <c r="U218" s="11" t="s">
        <v>1049</v>
      </c>
      <c r="V218" s="11" t="s">
        <v>1050</v>
      </c>
    </row>
    <row r="219" spans="1:22" x14ac:dyDescent="0.2">
      <c r="A219" s="10" t="s">
        <v>1051</v>
      </c>
      <c r="B219" s="11">
        <v>98603</v>
      </c>
      <c r="C219" s="11">
        <v>218</v>
      </c>
      <c r="D219" s="11">
        <v>-36</v>
      </c>
      <c r="E219" s="11">
        <v>14608</v>
      </c>
      <c r="F219" s="11">
        <v>2706</v>
      </c>
      <c r="G219" s="11">
        <v>22000</v>
      </c>
      <c r="H219" s="11" t="s">
        <v>47</v>
      </c>
      <c r="I219" s="11" t="s">
        <v>274</v>
      </c>
      <c r="J219" s="11" t="s">
        <v>49</v>
      </c>
      <c r="K219" s="11" t="s">
        <v>26</v>
      </c>
      <c r="L219" s="11" t="s">
        <v>26</v>
      </c>
      <c r="M219" s="11" t="s">
        <v>26</v>
      </c>
      <c r="N219" s="11" t="s">
        <v>27</v>
      </c>
      <c r="O219" s="11">
        <v>182</v>
      </c>
      <c r="P219" s="11">
        <f t="shared" si="12"/>
        <v>0</v>
      </c>
      <c r="Q219" s="11">
        <f t="shared" si="13"/>
        <v>0</v>
      </c>
      <c r="R219" s="11">
        <f t="shared" si="14"/>
        <v>0</v>
      </c>
      <c r="S219" s="12">
        <f t="shared" si="15"/>
        <v>1</v>
      </c>
      <c r="T219" s="11" t="s">
        <v>1052</v>
      </c>
      <c r="U219" s="11" t="s">
        <v>1053</v>
      </c>
      <c r="V219" s="11" t="s">
        <v>1054</v>
      </c>
    </row>
    <row r="220" spans="1:22" x14ac:dyDescent="0.2">
      <c r="A220" s="10" t="s">
        <v>1055</v>
      </c>
      <c r="B220" s="11">
        <v>113810</v>
      </c>
      <c r="C220" s="11">
        <v>219</v>
      </c>
      <c r="D220" s="11">
        <v>2</v>
      </c>
      <c r="E220" s="11">
        <v>14539</v>
      </c>
      <c r="F220" s="11">
        <v>4476</v>
      </c>
      <c r="G220" s="11">
        <v>16200</v>
      </c>
      <c r="H220" s="11" t="s">
        <v>61</v>
      </c>
      <c r="I220" s="11" t="s">
        <v>125</v>
      </c>
      <c r="J220" s="11" t="s">
        <v>126</v>
      </c>
      <c r="K220" s="11" t="s">
        <v>26</v>
      </c>
      <c r="L220" s="11" t="s">
        <v>26</v>
      </c>
      <c r="M220" s="11" t="s">
        <v>26</v>
      </c>
      <c r="N220" s="11" t="s">
        <v>27</v>
      </c>
      <c r="O220" s="11">
        <v>221</v>
      </c>
      <c r="P220" s="11">
        <f t="shared" si="12"/>
        <v>0</v>
      </c>
      <c r="Q220" s="11">
        <f t="shared" si="13"/>
        <v>0</v>
      </c>
      <c r="R220" s="11">
        <f t="shared" si="14"/>
        <v>0</v>
      </c>
      <c r="S220" s="12">
        <f t="shared" si="15"/>
        <v>1</v>
      </c>
      <c r="T220" s="11" t="s">
        <v>1056</v>
      </c>
      <c r="U220" s="11" t="s">
        <v>1057</v>
      </c>
      <c r="V220" s="11" t="s">
        <v>1058</v>
      </c>
    </row>
    <row r="221" spans="1:22" x14ac:dyDescent="0.2">
      <c r="A221" s="10" t="s">
        <v>1059</v>
      </c>
      <c r="B221" s="11">
        <v>28209</v>
      </c>
      <c r="C221" s="11">
        <v>220</v>
      </c>
      <c r="D221" s="11">
        <v>8</v>
      </c>
      <c r="E221" s="11">
        <v>14442.2</v>
      </c>
      <c r="F221" s="11">
        <v>955.8</v>
      </c>
      <c r="G221" s="11">
        <v>59438</v>
      </c>
      <c r="H221" s="11" t="s">
        <v>300</v>
      </c>
      <c r="I221" s="11" t="s">
        <v>1060</v>
      </c>
      <c r="J221" s="11" t="s">
        <v>103</v>
      </c>
      <c r="K221" s="11" t="s">
        <v>26</v>
      </c>
      <c r="L221" s="11" t="s">
        <v>26</v>
      </c>
      <c r="M221" s="11" t="s">
        <v>26</v>
      </c>
      <c r="N221" s="11" t="s">
        <v>27</v>
      </c>
      <c r="O221" s="11">
        <v>228</v>
      </c>
      <c r="P221" s="11">
        <f t="shared" si="12"/>
        <v>0</v>
      </c>
      <c r="Q221" s="11">
        <f t="shared" si="13"/>
        <v>0</v>
      </c>
      <c r="R221" s="11">
        <f t="shared" si="14"/>
        <v>0</v>
      </c>
      <c r="S221" s="12">
        <f t="shared" si="15"/>
        <v>1</v>
      </c>
      <c r="T221" s="11" t="s">
        <v>1061</v>
      </c>
      <c r="U221" s="11" t="s">
        <v>1062</v>
      </c>
      <c r="V221" s="11" t="s">
        <v>1063</v>
      </c>
    </row>
    <row r="222" spans="1:22" x14ac:dyDescent="0.2">
      <c r="A222" s="10" t="s">
        <v>1064</v>
      </c>
      <c r="B222" s="11">
        <v>44996</v>
      </c>
      <c r="C222" s="11">
        <v>221</v>
      </c>
      <c r="D222" s="11">
        <v>-51</v>
      </c>
      <c r="E222" s="11">
        <v>14402</v>
      </c>
      <c r="F222" s="11">
        <v>-239</v>
      </c>
      <c r="G222" s="11">
        <v>27500</v>
      </c>
      <c r="H222" s="11" t="s">
        <v>40</v>
      </c>
      <c r="I222" s="11" t="s">
        <v>840</v>
      </c>
      <c r="J222" s="11" t="s">
        <v>841</v>
      </c>
      <c r="K222" s="11" t="s">
        <v>26</v>
      </c>
      <c r="L222" s="11" t="s">
        <v>26</v>
      </c>
      <c r="M222" s="11" t="s">
        <v>26</v>
      </c>
      <c r="N222" s="11" t="s">
        <v>26</v>
      </c>
      <c r="O222" s="11">
        <v>170</v>
      </c>
      <c r="P222" s="11">
        <f t="shared" si="12"/>
        <v>0</v>
      </c>
      <c r="Q222" s="11">
        <f t="shared" si="13"/>
        <v>0</v>
      </c>
      <c r="R222" s="11">
        <f t="shared" si="14"/>
        <v>0</v>
      </c>
      <c r="S222" s="12">
        <f t="shared" si="15"/>
        <v>0</v>
      </c>
      <c r="T222" s="11" t="s">
        <v>1065</v>
      </c>
      <c r="U222" s="11" t="s">
        <v>1066</v>
      </c>
      <c r="V222" s="11" t="s">
        <v>1067</v>
      </c>
    </row>
    <row r="223" spans="1:22" x14ac:dyDescent="0.2">
      <c r="A223" s="10" t="s">
        <v>1068</v>
      </c>
      <c r="B223" s="11">
        <v>159107</v>
      </c>
      <c r="C223" s="11">
        <v>222</v>
      </c>
      <c r="D223" s="11">
        <v>-23</v>
      </c>
      <c r="E223" s="11">
        <v>14383</v>
      </c>
      <c r="F223" s="11">
        <v>5017</v>
      </c>
      <c r="G223" s="11">
        <v>29768</v>
      </c>
      <c r="H223" s="11" t="s">
        <v>47</v>
      </c>
      <c r="I223" s="11" t="s">
        <v>79</v>
      </c>
      <c r="J223" s="11" t="s">
        <v>42</v>
      </c>
      <c r="K223" s="11" t="s">
        <v>26</v>
      </c>
      <c r="L223" s="11" t="s">
        <v>26</v>
      </c>
      <c r="M223" s="11" t="s">
        <v>26</v>
      </c>
      <c r="N223" s="11" t="s">
        <v>27</v>
      </c>
      <c r="O223" s="11">
        <v>199</v>
      </c>
      <c r="P223" s="11">
        <f t="shared" si="12"/>
        <v>0</v>
      </c>
      <c r="Q223" s="11">
        <f t="shared" si="13"/>
        <v>0</v>
      </c>
      <c r="R223" s="11">
        <f t="shared" si="14"/>
        <v>0</v>
      </c>
      <c r="S223" s="12">
        <f t="shared" si="15"/>
        <v>1</v>
      </c>
      <c r="T223" s="11" t="s">
        <v>1069</v>
      </c>
      <c r="U223" s="11" t="s">
        <v>1070</v>
      </c>
      <c r="V223" s="11" t="s">
        <v>1071</v>
      </c>
    </row>
    <row r="224" spans="1:22" x14ac:dyDescent="0.2">
      <c r="A224" s="10" t="s">
        <v>1072</v>
      </c>
      <c r="B224" s="11">
        <v>55070.400000000001</v>
      </c>
      <c r="C224" s="11">
        <v>223</v>
      </c>
      <c r="D224" s="11">
        <v>12</v>
      </c>
      <c r="E224" s="11">
        <v>14377.9</v>
      </c>
      <c r="F224" s="11">
        <v>5888.5</v>
      </c>
      <c r="G224" s="11">
        <v>7400</v>
      </c>
      <c r="H224" s="11" t="s">
        <v>54</v>
      </c>
      <c r="I224" s="11" t="s">
        <v>1073</v>
      </c>
      <c r="J224" s="11" t="s">
        <v>213</v>
      </c>
      <c r="K224" s="11" t="s">
        <v>26</v>
      </c>
      <c r="L224" s="11" t="s">
        <v>26</v>
      </c>
      <c r="M224" s="11" t="s">
        <v>26</v>
      </c>
      <c r="N224" s="11" t="s">
        <v>27</v>
      </c>
      <c r="O224" s="11">
        <v>235</v>
      </c>
      <c r="P224" s="11">
        <f t="shared" si="12"/>
        <v>0</v>
      </c>
      <c r="Q224" s="11">
        <f t="shared" si="13"/>
        <v>0</v>
      </c>
      <c r="R224" s="11">
        <f t="shared" si="14"/>
        <v>0</v>
      </c>
      <c r="S224" s="12">
        <f t="shared" si="15"/>
        <v>1</v>
      </c>
      <c r="T224" s="11" t="s">
        <v>1074</v>
      </c>
      <c r="U224" s="11" t="s">
        <v>1075</v>
      </c>
      <c r="V224" s="11" t="s">
        <v>1076</v>
      </c>
    </row>
    <row r="225" spans="1:22" x14ac:dyDescent="0.2">
      <c r="A225" s="10" t="s">
        <v>1077</v>
      </c>
      <c r="B225" s="11">
        <v>16652.5</v>
      </c>
      <c r="C225" s="11">
        <v>224</v>
      </c>
      <c r="D225" s="11">
        <v>-6</v>
      </c>
      <c r="E225" s="11">
        <v>14320.3</v>
      </c>
      <c r="F225" s="11">
        <v>1512.4</v>
      </c>
      <c r="G225" s="11">
        <v>55610</v>
      </c>
      <c r="H225" s="11" t="s">
        <v>211</v>
      </c>
      <c r="I225" s="11" t="s">
        <v>887</v>
      </c>
      <c r="J225" s="11" t="s">
        <v>120</v>
      </c>
      <c r="K225" s="11" t="s">
        <v>26</v>
      </c>
      <c r="L225" s="11" t="s">
        <v>26</v>
      </c>
      <c r="M225" s="11" t="s">
        <v>26</v>
      </c>
      <c r="N225" s="11" t="s">
        <v>27</v>
      </c>
      <c r="O225" s="11">
        <v>218</v>
      </c>
      <c r="P225" s="11">
        <f t="shared" si="12"/>
        <v>0</v>
      </c>
      <c r="Q225" s="11">
        <f t="shared" si="13"/>
        <v>0</v>
      </c>
      <c r="R225" s="11">
        <f t="shared" si="14"/>
        <v>0</v>
      </c>
      <c r="S225" s="12">
        <f t="shared" si="15"/>
        <v>1</v>
      </c>
      <c r="T225" s="11" t="s">
        <v>1078</v>
      </c>
      <c r="U225" s="11" t="s">
        <v>1079</v>
      </c>
      <c r="V225" s="11" t="s">
        <v>1080</v>
      </c>
    </row>
    <row r="226" spans="1:22" x14ac:dyDescent="0.2">
      <c r="A226" s="10" t="s">
        <v>1081</v>
      </c>
      <c r="B226" s="11">
        <v>5186</v>
      </c>
      <c r="C226" s="11">
        <v>225</v>
      </c>
      <c r="D226" s="11">
        <v>26</v>
      </c>
      <c r="E226" s="11">
        <v>14300</v>
      </c>
      <c r="F226" s="11">
        <v>870</v>
      </c>
      <c r="G226" s="11">
        <v>3188</v>
      </c>
      <c r="H226" s="11" t="s">
        <v>61</v>
      </c>
      <c r="I226" s="11" t="s">
        <v>1082</v>
      </c>
      <c r="J226" s="11" t="s">
        <v>260</v>
      </c>
      <c r="K226" s="11" t="s">
        <v>26</v>
      </c>
      <c r="L226" s="11" t="s">
        <v>26</v>
      </c>
      <c r="M226" s="11" t="s">
        <v>27</v>
      </c>
      <c r="N226" s="11" t="s">
        <v>27</v>
      </c>
      <c r="O226" s="11">
        <v>251</v>
      </c>
      <c r="P226" s="11">
        <f t="shared" si="12"/>
        <v>0</v>
      </c>
      <c r="Q226" s="11">
        <f t="shared" si="13"/>
        <v>0</v>
      </c>
      <c r="R226" s="11">
        <f t="shared" si="14"/>
        <v>1</v>
      </c>
      <c r="S226" s="12">
        <f t="shared" si="15"/>
        <v>1</v>
      </c>
      <c r="T226" s="11" t="s">
        <v>1083</v>
      </c>
      <c r="U226" s="11" t="s">
        <v>1084</v>
      </c>
      <c r="V226" s="11" t="s">
        <v>1085</v>
      </c>
    </row>
    <row r="227" spans="1:22" x14ac:dyDescent="0.2">
      <c r="A227" s="10" t="s">
        <v>1086</v>
      </c>
      <c r="B227" s="11">
        <v>7000.9</v>
      </c>
      <c r="C227" s="11">
        <v>226</v>
      </c>
      <c r="D227" s="11">
        <v>1</v>
      </c>
      <c r="E227" s="11">
        <v>14192</v>
      </c>
      <c r="F227" s="11">
        <v>470</v>
      </c>
      <c r="G227" s="11">
        <v>41700</v>
      </c>
      <c r="H227" s="11" t="s">
        <v>242</v>
      </c>
      <c r="I227" s="11" t="s">
        <v>759</v>
      </c>
      <c r="J227" s="11" t="s">
        <v>85</v>
      </c>
      <c r="K227" s="11" t="s">
        <v>26</v>
      </c>
      <c r="L227" s="11" t="s">
        <v>26</v>
      </c>
      <c r="M227" s="11" t="s">
        <v>26</v>
      </c>
      <c r="N227" s="11" t="s">
        <v>27</v>
      </c>
      <c r="O227" s="11">
        <v>227</v>
      </c>
      <c r="P227" s="11">
        <f t="shared" si="12"/>
        <v>0</v>
      </c>
      <c r="Q227" s="11">
        <f t="shared" si="13"/>
        <v>0</v>
      </c>
      <c r="R227" s="11">
        <f t="shared" si="14"/>
        <v>0</v>
      </c>
      <c r="S227" s="12">
        <f t="shared" si="15"/>
        <v>1</v>
      </c>
      <c r="T227" s="11" t="s">
        <v>1087</v>
      </c>
      <c r="U227" s="11" t="s">
        <v>1088</v>
      </c>
      <c r="V227" s="11" t="s">
        <v>1089</v>
      </c>
    </row>
    <row r="228" spans="1:22" x14ac:dyDescent="0.2">
      <c r="A228" s="10" t="s">
        <v>1090</v>
      </c>
      <c r="B228" s="11">
        <v>69618</v>
      </c>
      <c r="C228" s="11">
        <v>227</v>
      </c>
      <c r="D228" s="11">
        <v>12</v>
      </c>
      <c r="E228" s="11">
        <v>14175.2</v>
      </c>
      <c r="F228" s="11">
        <v>2292.8000000000002</v>
      </c>
      <c r="G228" s="11">
        <v>58000</v>
      </c>
      <c r="H228" s="11" t="s">
        <v>696</v>
      </c>
      <c r="I228" s="11" t="s">
        <v>1091</v>
      </c>
      <c r="J228" s="11" t="s">
        <v>224</v>
      </c>
      <c r="K228" s="11" t="s">
        <v>26</v>
      </c>
      <c r="L228" s="11" t="s">
        <v>26</v>
      </c>
      <c r="M228" s="11" t="s">
        <v>26</v>
      </c>
      <c r="N228" s="11" t="s">
        <v>27</v>
      </c>
      <c r="O228" s="11">
        <v>239</v>
      </c>
      <c r="P228" s="11">
        <f t="shared" si="12"/>
        <v>0</v>
      </c>
      <c r="Q228" s="11">
        <f t="shared" si="13"/>
        <v>0</v>
      </c>
      <c r="R228" s="11">
        <f t="shared" si="14"/>
        <v>0</v>
      </c>
      <c r="S228" s="12">
        <f t="shared" si="15"/>
        <v>1</v>
      </c>
      <c r="T228" s="11" t="s">
        <v>1092</v>
      </c>
      <c r="U228" s="11" t="s">
        <v>1093</v>
      </c>
      <c r="V228" s="11" t="s">
        <v>1094</v>
      </c>
    </row>
    <row r="229" spans="1:22" x14ac:dyDescent="0.2">
      <c r="A229" s="10" t="s">
        <v>1095</v>
      </c>
      <c r="B229" s="11">
        <v>48226.1</v>
      </c>
      <c r="C229" s="11">
        <v>228</v>
      </c>
      <c r="D229" s="11">
        <v>0</v>
      </c>
      <c r="E229" s="11">
        <v>14147</v>
      </c>
      <c r="F229" s="11">
        <v>-8506</v>
      </c>
      <c r="G229" s="11">
        <v>26900</v>
      </c>
      <c r="H229" s="11" t="s">
        <v>47</v>
      </c>
      <c r="I229" s="11" t="s">
        <v>197</v>
      </c>
      <c r="J229" s="11" t="s">
        <v>49</v>
      </c>
      <c r="K229" s="11" t="s">
        <v>27</v>
      </c>
      <c r="L229" s="11" t="s">
        <v>26</v>
      </c>
      <c r="M229" s="11" t="s">
        <v>26</v>
      </c>
      <c r="N229" s="11" t="s">
        <v>26</v>
      </c>
      <c r="O229" s="11" t="e">
        <v>#N/A</v>
      </c>
      <c r="P229" s="11">
        <f t="shared" si="12"/>
        <v>1</v>
      </c>
      <c r="Q229" s="11">
        <f t="shared" si="13"/>
        <v>0</v>
      </c>
      <c r="R229" s="11">
        <f t="shared" si="14"/>
        <v>0</v>
      </c>
      <c r="S229" s="12">
        <f t="shared" si="15"/>
        <v>0</v>
      </c>
      <c r="T229" s="11" t="s">
        <v>1096</v>
      </c>
      <c r="U229" s="11" t="s">
        <v>1097</v>
      </c>
      <c r="V229" s="11" t="s">
        <v>1098</v>
      </c>
    </row>
    <row r="230" spans="1:22" x14ac:dyDescent="0.2">
      <c r="A230" s="10" t="s">
        <v>1099</v>
      </c>
      <c r="B230" s="11">
        <v>64884</v>
      </c>
      <c r="C230" s="11">
        <v>229</v>
      </c>
      <c r="D230" s="11">
        <v>-15</v>
      </c>
      <c r="E230" s="11">
        <v>14109</v>
      </c>
      <c r="F230" s="11">
        <v>2521</v>
      </c>
      <c r="G230" s="11">
        <v>45000</v>
      </c>
      <c r="H230" s="11" t="s">
        <v>211</v>
      </c>
      <c r="I230" s="11" t="s">
        <v>1100</v>
      </c>
      <c r="J230" s="11" t="s">
        <v>139</v>
      </c>
      <c r="K230" s="11" t="s">
        <v>26</v>
      </c>
      <c r="L230" s="11" t="s">
        <v>26</v>
      </c>
      <c r="M230" s="11" t="s">
        <v>26</v>
      </c>
      <c r="N230" s="11" t="s">
        <v>27</v>
      </c>
      <c r="O230" s="11">
        <v>214</v>
      </c>
      <c r="P230" s="11">
        <f t="shared" si="12"/>
        <v>0</v>
      </c>
      <c r="Q230" s="11">
        <f t="shared" si="13"/>
        <v>0</v>
      </c>
      <c r="R230" s="11">
        <f t="shared" si="14"/>
        <v>0</v>
      </c>
      <c r="S230" s="12">
        <f t="shared" si="15"/>
        <v>1</v>
      </c>
      <c r="T230" s="11" t="s">
        <v>1101</v>
      </c>
      <c r="U230" s="11" t="s">
        <v>1102</v>
      </c>
      <c r="V230" s="11" t="s">
        <v>1103</v>
      </c>
    </row>
    <row r="231" spans="1:22" x14ac:dyDescent="0.2">
      <c r="A231" s="10" t="s">
        <v>1104</v>
      </c>
      <c r="B231" s="11">
        <v>13476</v>
      </c>
      <c r="C231" s="11">
        <v>230</v>
      </c>
      <c r="D231" s="11">
        <v>-42</v>
      </c>
      <c r="E231" s="11">
        <v>14101.5</v>
      </c>
      <c r="F231" s="11">
        <v>811</v>
      </c>
      <c r="G231" s="11">
        <v>65000</v>
      </c>
      <c r="H231" s="11" t="s">
        <v>54</v>
      </c>
      <c r="I231" s="11" t="s">
        <v>1105</v>
      </c>
      <c r="J231" s="11" t="s">
        <v>572</v>
      </c>
      <c r="K231" s="11" t="s">
        <v>26</v>
      </c>
      <c r="L231" s="11" t="s">
        <v>26</v>
      </c>
      <c r="M231" s="11" t="s">
        <v>26</v>
      </c>
      <c r="N231" s="11" t="s">
        <v>27</v>
      </c>
      <c r="O231" s="11">
        <v>188</v>
      </c>
      <c r="P231" s="11">
        <f t="shared" si="12"/>
        <v>0</v>
      </c>
      <c r="Q231" s="11">
        <f t="shared" si="13"/>
        <v>0</v>
      </c>
      <c r="R231" s="11">
        <f t="shared" si="14"/>
        <v>0</v>
      </c>
      <c r="S231" s="12">
        <f t="shared" si="15"/>
        <v>1</v>
      </c>
      <c r="T231" s="11" t="s">
        <v>1106</v>
      </c>
      <c r="U231" s="11" t="s">
        <v>1107</v>
      </c>
      <c r="V231" s="11" t="s">
        <v>1108</v>
      </c>
    </row>
    <row r="232" spans="1:22" x14ac:dyDescent="0.2">
      <c r="A232" s="10" t="s">
        <v>1109</v>
      </c>
      <c r="B232" s="11">
        <v>10923.5</v>
      </c>
      <c r="C232" s="11">
        <v>231</v>
      </c>
      <c r="D232" s="11">
        <v>22</v>
      </c>
      <c r="E232" s="11">
        <v>13989</v>
      </c>
      <c r="F232" s="11">
        <v>2957</v>
      </c>
      <c r="G232" s="11">
        <v>17200</v>
      </c>
      <c r="H232" s="11" t="s">
        <v>61</v>
      </c>
      <c r="I232" s="11" t="s">
        <v>1110</v>
      </c>
      <c r="J232" s="11" t="s">
        <v>139</v>
      </c>
      <c r="K232" s="11" t="s">
        <v>26</v>
      </c>
      <c r="L232" s="11" t="s">
        <v>26</v>
      </c>
      <c r="M232" s="11" t="s">
        <v>26</v>
      </c>
      <c r="N232" s="11" t="s">
        <v>27</v>
      </c>
      <c r="O232" s="11">
        <v>253</v>
      </c>
      <c r="P232" s="11">
        <f t="shared" si="12"/>
        <v>0</v>
      </c>
      <c r="Q232" s="11">
        <f t="shared" si="13"/>
        <v>0</v>
      </c>
      <c r="R232" s="11">
        <f t="shared" si="14"/>
        <v>0</v>
      </c>
      <c r="S232" s="12">
        <f t="shared" si="15"/>
        <v>1</v>
      </c>
      <c r="T232" s="11" t="s">
        <v>1111</v>
      </c>
      <c r="U232" s="11" t="s">
        <v>1112</v>
      </c>
      <c r="V232" s="11" t="s">
        <v>1113</v>
      </c>
    </row>
    <row r="233" spans="1:22" x14ac:dyDescent="0.2">
      <c r="A233" s="10" t="s">
        <v>1114</v>
      </c>
      <c r="B233" s="11"/>
      <c r="C233" s="11">
        <v>232</v>
      </c>
      <c r="D233" s="11">
        <v>-20</v>
      </c>
      <c r="E233" s="11">
        <v>13887.7</v>
      </c>
      <c r="F233" s="11">
        <v>205.9</v>
      </c>
      <c r="G233" s="11">
        <v>8000</v>
      </c>
      <c r="H233" s="11" t="s">
        <v>305</v>
      </c>
      <c r="I233" s="11" t="s">
        <v>1115</v>
      </c>
      <c r="J233" s="11" t="s">
        <v>69</v>
      </c>
      <c r="K233" s="11" t="s">
        <v>26</v>
      </c>
      <c r="L233" s="11" t="s">
        <v>26</v>
      </c>
      <c r="M233" s="11" t="s">
        <v>27</v>
      </c>
      <c r="N233" s="11" t="s">
        <v>27</v>
      </c>
      <c r="O233" s="11">
        <v>212</v>
      </c>
      <c r="P233" s="11">
        <f t="shared" si="12"/>
        <v>0</v>
      </c>
      <c r="Q233" s="11">
        <f t="shared" si="13"/>
        <v>0</v>
      </c>
      <c r="R233" s="11">
        <f t="shared" si="14"/>
        <v>1</v>
      </c>
      <c r="S233" s="12">
        <f t="shared" si="15"/>
        <v>1</v>
      </c>
      <c r="T233" s="11" t="s">
        <v>1116</v>
      </c>
      <c r="U233" s="11" t="s">
        <v>1117</v>
      </c>
      <c r="V233" s="11"/>
    </row>
    <row r="234" spans="1:22" x14ac:dyDescent="0.2">
      <c r="A234" s="10" t="s">
        <v>1118</v>
      </c>
      <c r="B234" s="11">
        <v>32110</v>
      </c>
      <c r="C234" s="11">
        <v>233</v>
      </c>
      <c r="D234" s="11">
        <v>19</v>
      </c>
      <c r="E234" s="11">
        <v>13870.6</v>
      </c>
      <c r="F234" s="11">
        <v>1259.8</v>
      </c>
      <c r="G234" s="11">
        <v>75000</v>
      </c>
      <c r="H234" s="11" t="s">
        <v>462</v>
      </c>
      <c r="I234" s="11" t="s">
        <v>1119</v>
      </c>
      <c r="J234" s="11" t="s">
        <v>572</v>
      </c>
      <c r="K234" s="11" t="s">
        <v>26</v>
      </c>
      <c r="L234" s="11" t="s">
        <v>26</v>
      </c>
      <c r="M234" s="11" t="s">
        <v>26</v>
      </c>
      <c r="N234" s="11" t="s">
        <v>27</v>
      </c>
      <c r="O234" s="11">
        <v>252</v>
      </c>
      <c r="P234" s="11">
        <f t="shared" si="12"/>
        <v>0</v>
      </c>
      <c r="Q234" s="11">
        <f t="shared" si="13"/>
        <v>0</v>
      </c>
      <c r="R234" s="11">
        <f t="shared" si="14"/>
        <v>0</v>
      </c>
      <c r="S234" s="12">
        <f t="shared" si="15"/>
        <v>1</v>
      </c>
      <c r="T234" s="11" t="s">
        <v>1120</v>
      </c>
      <c r="U234" s="11" t="s">
        <v>1121</v>
      </c>
      <c r="V234" s="11" t="s">
        <v>1122</v>
      </c>
    </row>
    <row r="235" spans="1:22" x14ac:dyDescent="0.2">
      <c r="A235" s="10" t="s">
        <v>1123</v>
      </c>
      <c r="B235" s="11">
        <v>22043</v>
      </c>
      <c r="C235" s="11">
        <v>234</v>
      </c>
      <c r="D235" s="11">
        <v>0</v>
      </c>
      <c r="E235" s="11">
        <v>13846</v>
      </c>
      <c r="F235" s="11">
        <v>-959</v>
      </c>
      <c r="G235" s="11">
        <v>21000</v>
      </c>
      <c r="H235" s="11" t="s">
        <v>305</v>
      </c>
      <c r="I235" s="11" t="s">
        <v>764</v>
      </c>
      <c r="J235" s="11" t="s">
        <v>460</v>
      </c>
      <c r="K235" s="11" t="s">
        <v>27</v>
      </c>
      <c r="L235" s="11" t="s">
        <v>26</v>
      </c>
      <c r="M235" s="11" t="s">
        <v>26</v>
      </c>
      <c r="N235" s="11" t="s">
        <v>26</v>
      </c>
      <c r="O235" s="11" t="e">
        <v>#N/A</v>
      </c>
      <c r="P235" s="11">
        <f t="shared" si="12"/>
        <v>1</v>
      </c>
      <c r="Q235" s="11">
        <f t="shared" si="13"/>
        <v>0</v>
      </c>
      <c r="R235" s="11">
        <f t="shared" si="14"/>
        <v>0</v>
      </c>
      <c r="S235" s="12">
        <f t="shared" si="15"/>
        <v>0</v>
      </c>
      <c r="T235" s="11" t="s">
        <v>1124</v>
      </c>
      <c r="U235" s="11" t="s">
        <v>1125</v>
      </c>
      <c r="V235" s="11" t="s">
        <v>1126</v>
      </c>
    </row>
    <row r="236" spans="1:22" x14ac:dyDescent="0.2">
      <c r="A236" s="10" t="s">
        <v>1127</v>
      </c>
      <c r="B236" s="11">
        <v>41576</v>
      </c>
      <c r="C236" s="11">
        <v>235</v>
      </c>
      <c r="D236" s="11">
        <v>-5</v>
      </c>
      <c r="E236" s="11">
        <v>13739</v>
      </c>
      <c r="F236" s="11">
        <v>2698</v>
      </c>
      <c r="G236" s="11">
        <v>50000</v>
      </c>
      <c r="H236" s="11" t="s">
        <v>590</v>
      </c>
      <c r="I236" s="11" t="s">
        <v>1128</v>
      </c>
      <c r="J236" s="11" t="s">
        <v>1129</v>
      </c>
      <c r="K236" s="11" t="s">
        <v>26</v>
      </c>
      <c r="L236" s="11" t="s">
        <v>27</v>
      </c>
      <c r="M236" s="11" t="s">
        <v>26</v>
      </c>
      <c r="N236" s="11" t="s">
        <v>27</v>
      </c>
      <c r="O236" s="11">
        <v>230</v>
      </c>
      <c r="P236" s="11">
        <f t="shared" si="12"/>
        <v>0</v>
      </c>
      <c r="Q236" s="11">
        <f t="shared" si="13"/>
        <v>1</v>
      </c>
      <c r="R236" s="11">
        <f t="shared" si="14"/>
        <v>0</v>
      </c>
      <c r="S236" s="12">
        <f t="shared" si="15"/>
        <v>1</v>
      </c>
      <c r="T236" s="11" t="s">
        <v>1130</v>
      </c>
      <c r="U236" s="11" t="s">
        <v>1131</v>
      </c>
      <c r="V236" s="11" t="s">
        <v>1132</v>
      </c>
    </row>
    <row r="237" spans="1:22" x14ac:dyDescent="0.2">
      <c r="A237" s="10" t="s">
        <v>1133</v>
      </c>
      <c r="B237" s="11">
        <v>6071.3</v>
      </c>
      <c r="C237" s="11">
        <v>236</v>
      </c>
      <c r="D237" s="11">
        <v>-7</v>
      </c>
      <c r="E237" s="11">
        <v>13630</v>
      </c>
      <c r="F237" s="11">
        <v>815</v>
      </c>
      <c r="G237" s="11">
        <v>35000</v>
      </c>
      <c r="H237" s="11" t="s">
        <v>242</v>
      </c>
      <c r="I237" s="11" t="s">
        <v>677</v>
      </c>
      <c r="J237" s="11" t="s">
        <v>56</v>
      </c>
      <c r="K237" s="11" t="s">
        <v>26</v>
      </c>
      <c r="L237" s="11" t="s">
        <v>26</v>
      </c>
      <c r="M237" s="11" t="s">
        <v>26</v>
      </c>
      <c r="N237" s="11" t="s">
        <v>27</v>
      </c>
      <c r="O237" s="11">
        <v>229</v>
      </c>
      <c r="P237" s="11">
        <f t="shared" si="12"/>
        <v>0</v>
      </c>
      <c r="Q237" s="11">
        <f t="shared" si="13"/>
        <v>0</v>
      </c>
      <c r="R237" s="11">
        <f t="shared" si="14"/>
        <v>0</v>
      </c>
      <c r="S237" s="12">
        <f t="shared" si="15"/>
        <v>1</v>
      </c>
      <c r="T237" s="11" t="s">
        <v>1134</v>
      </c>
      <c r="U237" s="11" t="s">
        <v>1135</v>
      </c>
      <c r="V237" s="11" t="s">
        <v>1136</v>
      </c>
    </row>
    <row r="238" spans="1:22" x14ac:dyDescent="0.2">
      <c r="A238" s="10" t="s">
        <v>1137</v>
      </c>
      <c r="B238" s="11">
        <v>19812</v>
      </c>
      <c r="C238" s="11">
        <v>237</v>
      </c>
      <c r="D238" s="11">
        <v>-3</v>
      </c>
      <c r="E238" s="11">
        <v>13578</v>
      </c>
      <c r="F238" s="11">
        <v>960</v>
      </c>
      <c r="G238" s="11">
        <v>31000</v>
      </c>
      <c r="H238" s="11" t="s">
        <v>305</v>
      </c>
      <c r="I238" s="11" t="s">
        <v>1138</v>
      </c>
      <c r="J238" s="11" t="s">
        <v>97</v>
      </c>
      <c r="K238" s="11" t="s">
        <v>26</v>
      </c>
      <c r="L238" s="11" t="s">
        <v>26</v>
      </c>
      <c r="M238" s="11" t="s">
        <v>26</v>
      </c>
      <c r="N238" s="11" t="s">
        <v>27</v>
      </c>
      <c r="O238" s="11">
        <v>234</v>
      </c>
      <c r="P238" s="11">
        <f t="shared" si="12"/>
        <v>0</v>
      </c>
      <c r="Q238" s="11">
        <f t="shared" si="13"/>
        <v>0</v>
      </c>
      <c r="R238" s="11">
        <f t="shared" si="14"/>
        <v>0</v>
      </c>
      <c r="S238" s="12">
        <f t="shared" si="15"/>
        <v>1</v>
      </c>
      <c r="T238" s="11" t="s">
        <v>1139</v>
      </c>
      <c r="U238" s="11" t="s">
        <v>1140</v>
      </c>
      <c r="V238" s="11" t="s">
        <v>1141</v>
      </c>
    </row>
    <row r="239" spans="1:22" x14ac:dyDescent="0.2">
      <c r="A239" s="10" t="s">
        <v>1142</v>
      </c>
      <c r="B239" s="11"/>
      <c r="C239" s="11">
        <v>238</v>
      </c>
      <c r="D239" s="11">
        <v>6</v>
      </c>
      <c r="E239" s="11">
        <v>13476.7</v>
      </c>
      <c r="F239" s="11">
        <v>679.8</v>
      </c>
      <c r="G239" s="11">
        <v>9032</v>
      </c>
      <c r="H239" s="11" t="s">
        <v>61</v>
      </c>
      <c r="I239" s="11" t="s">
        <v>125</v>
      </c>
      <c r="J239" s="11" t="s">
        <v>126</v>
      </c>
      <c r="K239" s="11" t="s">
        <v>26</v>
      </c>
      <c r="L239" s="11" t="s">
        <v>26</v>
      </c>
      <c r="M239" s="11" t="s">
        <v>26</v>
      </c>
      <c r="N239" s="11" t="s">
        <v>27</v>
      </c>
      <c r="O239" s="11">
        <v>244</v>
      </c>
      <c r="P239" s="11">
        <f t="shared" si="12"/>
        <v>0</v>
      </c>
      <c r="Q239" s="11">
        <f t="shared" si="13"/>
        <v>0</v>
      </c>
      <c r="R239" s="11">
        <f t="shared" si="14"/>
        <v>0</v>
      </c>
      <c r="S239" s="12">
        <f t="shared" si="15"/>
        <v>1</v>
      </c>
      <c r="T239" s="11" t="s">
        <v>1143</v>
      </c>
      <c r="U239" s="11" t="s">
        <v>1144</v>
      </c>
      <c r="V239" s="11"/>
    </row>
    <row r="240" spans="1:22" x14ac:dyDescent="0.2">
      <c r="A240" s="10" t="s">
        <v>1145</v>
      </c>
      <c r="B240" s="11">
        <v>2539.6</v>
      </c>
      <c r="C240" s="11">
        <v>239</v>
      </c>
      <c r="D240" s="11">
        <v>-14</v>
      </c>
      <c r="E240" s="11">
        <v>13458</v>
      </c>
      <c r="F240" s="11">
        <v>-456</v>
      </c>
      <c r="G240" s="11">
        <v>25314</v>
      </c>
      <c r="H240" s="11" t="s">
        <v>23</v>
      </c>
      <c r="I240" s="11" t="s">
        <v>1146</v>
      </c>
      <c r="J240" s="11" t="s">
        <v>572</v>
      </c>
      <c r="K240" s="11" t="s">
        <v>26</v>
      </c>
      <c r="L240" s="11" t="s">
        <v>26</v>
      </c>
      <c r="M240" s="11" t="s">
        <v>26</v>
      </c>
      <c r="N240" s="11" t="s">
        <v>26</v>
      </c>
      <c r="O240" s="11">
        <v>225</v>
      </c>
      <c r="P240" s="11">
        <f t="shared" si="12"/>
        <v>0</v>
      </c>
      <c r="Q240" s="11">
        <f t="shared" si="13"/>
        <v>0</v>
      </c>
      <c r="R240" s="11">
        <f t="shared" si="14"/>
        <v>0</v>
      </c>
      <c r="S240" s="12">
        <f t="shared" si="15"/>
        <v>0</v>
      </c>
      <c r="T240" s="11" t="s">
        <v>1147</v>
      </c>
      <c r="U240" s="11" t="s">
        <v>1148</v>
      </c>
      <c r="V240" s="11" t="s">
        <v>1149</v>
      </c>
    </row>
    <row r="241" spans="1:22" x14ac:dyDescent="0.2">
      <c r="A241" s="10" t="s">
        <v>1150</v>
      </c>
      <c r="B241" s="11">
        <v>1294.8</v>
      </c>
      <c r="C241" s="11">
        <v>240</v>
      </c>
      <c r="D241" s="11">
        <v>10</v>
      </c>
      <c r="E241" s="11">
        <v>13329.2</v>
      </c>
      <c r="F241" s="11">
        <v>57.7</v>
      </c>
      <c r="G241" s="11">
        <v>8555</v>
      </c>
      <c r="H241" s="11" t="s">
        <v>332</v>
      </c>
      <c r="I241" s="11" t="s">
        <v>1151</v>
      </c>
      <c r="J241" s="11" t="s">
        <v>42</v>
      </c>
      <c r="K241" s="11" t="s">
        <v>26</v>
      </c>
      <c r="L241" s="11" t="s">
        <v>26</v>
      </c>
      <c r="M241" s="11" t="s">
        <v>26</v>
      </c>
      <c r="N241" s="11" t="s">
        <v>27</v>
      </c>
      <c r="O241" s="11">
        <v>250</v>
      </c>
      <c r="P241" s="11">
        <f t="shared" si="12"/>
        <v>0</v>
      </c>
      <c r="Q241" s="11">
        <f t="shared" si="13"/>
        <v>0</v>
      </c>
      <c r="R241" s="11">
        <f t="shared" si="14"/>
        <v>0</v>
      </c>
      <c r="S241" s="12">
        <f t="shared" si="15"/>
        <v>1</v>
      </c>
      <c r="T241" s="11" t="s">
        <v>1152</v>
      </c>
      <c r="U241" s="11" t="s">
        <v>1153</v>
      </c>
      <c r="V241" s="11" t="s">
        <v>1154</v>
      </c>
    </row>
    <row r="242" spans="1:22" x14ac:dyDescent="0.2">
      <c r="A242" s="10" t="s">
        <v>1155</v>
      </c>
      <c r="B242" s="11">
        <v>393.6</v>
      </c>
      <c r="C242" s="11">
        <v>241</v>
      </c>
      <c r="D242" s="11">
        <v>-18</v>
      </c>
      <c r="E242" s="11">
        <v>13210</v>
      </c>
      <c r="F242" s="11">
        <v>-675</v>
      </c>
      <c r="G242" s="11">
        <v>71500</v>
      </c>
      <c r="H242" s="11" t="s">
        <v>54</v>
      </c>
      <c r="I242" s="11" t="s">
        <v>1156</v>
      </c>
      <c r="J242" s="11" t="s">
        <v>285</v>
      </c>
      <c r="K242" s="11" t="s">
        <v>26</v>
      </c>
      <c r="L242" s="11" t="s">
        <v>26</v>
      </c>
      <c r="M242" s="11" t="s">
        <v>26</v>
      </c>
      <c r="N242" s="11" t="s">
        <v>26</v>
      </c>
      <c r="O242" s="11">
        <v>223</v>
      </c>
      <c r="P242" s="11">
        <f t="shared" si="12"/>
        <v>0</v>
      </c>
      <c r="Q242" s="11">
        <f t="shared" si="13"/>
        <v>0</v>
      </c>
      <c r="R242" s="11">
        <f t="shared" si="14"/>
        <v>0</v>
      </c>
      <c r="S242" s="12">
        <f t="shared" si="15"/>
        <v>0</v>
      </c>
      <c r="T242" s="11" t="s">
        <v>1157</v>
      </c>
      <c r="U242" s="11" t="s">
        <v>1158</v>
      </c>
      <c r="V242" s="11" t="s">
        <v>1159</v>
      </c>
    </row>
    <row r="243" spans="1:22" x14ac:dyDescent="0.2">
      <c r="A243" s="10" t="s">
        <v>1160</v>
      </c>
      <c r="B243" s="11">
        <v>31529.7</v>
      </c>
      <c r="C243" s="11">
        <v>242</v>
      </c>
      <c r="D243" s="11">
        <v>-18</v>
      </c>
      <c r="E243" s="11">
        <v>13209</v>
      </c>
      <c r="F243" s="11">
        <v>2190</v>
      </c>
      <c r="G243" s="11">
        <v>11086</v>
      </c>
      <c r="H243" s="11" t="s">
        <v>40</v>
      </c>
      <c r="I243" s="11" t="s">
        <v>181</v>
      </c>
      <c r="J243" s="11" t="s">
        <v>42</v>
      </c>
      <c r="K243" s="11" t="s">
        <v>26</v>
      </c>
      <c r="L243" s="11" t="s">
        <v>26</v>
      </c>
      <c r="M243" s="11" t="s">
        <v>26</v>
      </c>
      <c r="N243" s="11" t="s">
        <v>27</v>
      </c>
      <c r="O243" s="11">
        <v>224</v>
      </c>
      <c r="P243" s="11">
        <f t="shared" si="12"/>
        <v>0</v>
      </c>
      <c r="Q243" s="11">
        <f t="shared" si="13"/>
        <v>0</v>
      </c>
      <c r="R243" s="11">
        <f t="shared" si="14"/>
        <v>0</v>
      </c>
      <c r="S243" s="12">
        <f t="shared" si="15"/>
        <v>1</v>
      </c>
      <c r="T243" s="11" t="s">
        <v>1161</v>
      </c>
      <c r="U243" s="11" t="s">
        <v>1162</v>
      </c>
      <c r="V243" s="11" t="s">
        <v>1163</v>
      </c>
    </row>
    <row r="244" spans="1:22" x14ac:dyDescent="0.2">
      <c r="A244" s="10" t="s">
        <v>1164</v>
      </c>
      <c r="B244" s="11">
        <v>5720</v>
      </c>
      <c r="C244" s="11">
        <v>243</v>
      </c>
      <c r="D244" s="11">
        <v>2</v>
      </c>
      <c r="E244" s="11">
        <v>13190.7</v>
      </c>
      <c r="F244" s="11">
        <v>187.2</v>
      </c>
      <c r="G244" s="11">
        <v>27231</v>
      </c>
      <c r="H244" s="11" t="s">
        <v>23</v>
      </c>
      <c r="I244" s="11" t="s">
        <v>1165</v>
      </c>
      <c r="J244" s="11" t="s">
        <v>213</v>
      </c>
      <c r="K244" s="11" t="s">
        <v>26</v>
      </c>
      <c r="L244" s="11" t="s">
        <v>26</v>
      </c>
      <c r="M244" s="11" t="s">
        <v>26</v>
      </c>
      <c r="N244" s="11" t="s">
        <v>27</v>
      </c>
      <c r="O244" s="11">
        <v>245</v>
      </c>
      <c r="P244" s="11">
        <f t="shared" si="12"/>
        <v>0</v>
      </c>
      <c r="Q244" s="11">
        <f t="shared" si="13"/>
        <v>0</v>
      </c>
      <c r="R244" s="11">
        <f t="shared" si="14"/>
        <v>0</v>
      </c>
      <c r="S244" s="12">
        <f t="shared" si="15"/>
        <v>1</v>
      </c>
      <c r="T244" s="11" t="s">
        <v>1166</v>
      </c>
      <c r="U244" s="11" t="s">
        <v>1167</v>
      </c>
      <c r="V244" s="11" t="s">
        <v>1168</v>
      </c>
    </row>
    <row r="245" spans="1:22" x14ac:dyDescent="0.2">
      <c r="A245" s="10" t="s">
        <v>1169</v>
      </c>
      <c r="B245" s="11">
        <v>27066</v>
      </c>
      <c r="C245" s="11">
        <v>244</v>
      </c>
      <c r="D245" s="11">
        <v>3</v>
      </c>
      <c r="E245" s="11">
        <v>13131</v>
      </c>
      <c r="F245" s="11">
        <v>2242</v>
      </c>
      <c r="G245" s="11">
        <v>39103</v>
      </c>
      <c r="H245" s="11" t="s">
        <v>61</v>
      </c>
      <c r="I245" s="11" t="s">
        <v>212</v>
      </c>
      <c r="J245" s="11" t="s">
        <v>213</v>
      </c>
      <c r="K245" s="11" t="s">
        <v>26</v>
      </c>
      <c r="L245" s="11" t="s">
        <v>26</v>
      </c>
      <c r="M245" s="11" t="s">
        <v>26</v>
      </c>
      <c r="N245" s="11" t="s">
        <v>27</v>
      </c>
      <c r="O245" s="11">
        <v>247</v>
      </c>
      <c r="P245" s="11">
        <f t="shared" si="12"/>
        <v>0</v>
      </c>
      <c r="Q245" s="11">
        <f t="shared" si="13"/>
        <v>0</v>
      </c>
      <c r="R245" s="11">
        <f t="shared" si="14"/>
        <v>0</v>
      </c>
      <c r="S245" s="12">
        <f t="shared" si="15"/>
        <v>1</v>
      </c>
      <c r="T245" s="11" t="s">
        <v>1170</v>
      </c>
      <c r="U245" s="11" t="s">
        <v>1171</v>
      </c>
      <c r="V245" s="11" t="s">
        <v>1172</v>
      </c>
    </row>
    <row r="246" spans="1:22" x14ac:dyDescent="0.2">
      <c r="A246" s="10" t="s">
        <v>1173</v>
      </c>
      <c r="B246" s="11">
        <v>12601.8</v>
      </c>
      <c r="C246" s="11">
        <v>245</v>
      </c>
      <c r="D246" s="11">
        <v>4</v>
      </c>
      <c r="E246" s="11">
        <v>13103</v>
      </c>
      <c r="F246" s="11">
        <v>1893</v>
      </c>
      <c r="G246" s="11">
        <v>12500</v>
      </c>
      <c r="H246" s="11" t="s">
        <v>61</v>
      </c>
      <c r="I246" s="11" t="s">
        <v>233</v>
      </c>
      <c r="J246" s="11" t="s">
        <v>69</v>
      </c>
      <c r="K246" s="11" t="s">
        <v>26</v>
      </c>
      <c r="L246" s="11" t="s">
        <v>26</v>
      </c>
      <c r="M246" s="11" t="s">
        <v>26</v>
      </c>
      <c r="N246" s="11" t="s">
        <v>27</v>
      </c>
      <c r="O246" s="11">
        <v>249</v>
      </c>
      <c r="P246" s="11">
        <f t="shared" si="12"/>
        <v>0</v>
      </c>
      <c r="Q246" s="11">
        <f t="shared" si="13"/>
        <v>0</v>
      </c>
      <c r="R246" s="11">
        <f t="shared" si="14"/>
        <v>0</v>
      </c>
      <c r="S246" s="12">
        <f t="shared" si="15"/>
        <v>1</v>
      </c>
      <c r="T246" s="11" t="s">
        <v>1174</v>
      </c>
      <c r="U246" s="11" t="s">
        <v>1175</v>
      </c>
      <c r="V246" s="11" t="s">
        <v>1176</v>
      </c>
    </row>
    <row r="247" spans="1:22" x14ac:dyDescent="0.2">
      <c r="A247" s="10" t="s">
        <v>1177</v>
      </c>
      <c r="B247" s="11">
        <v>299.8</v>
      </c>
      <c r="C247" s="11">
        <v>246</v>
      </c>
      <c r="D247" s="11">
        <v>8</v>
      </c>
      <c r="E247" s="11">
        <v>13081.7</v>
      </c>
      <c r="F247" s="11">
        <v>35.9</v>
      </c>
      <c r="G247" s="11">
        <v>3860</v>
      </c>
      <c r="H247" s="11" t="s">
        <v>332</v>
      </c>
      <c r="I247" s="11" t="s">
        <v>243</v>
      </c>
      <c r="J247" s="11" t="s">
        <v>213</v>
      </c>
      <c r="K247" s="11" t="s">
        <v>26</v>
      </c>
      <c r="L247" s="11" t="s">
        <v>26</v>
      </c>
      <c r="M247" s="11" t="s">
        <v>26</v>
      </c>
      <c r="N247" s="11" t="s">
        <v>27</v>
      </c>
      <c r="O247" s="11">
        <v>254</v>
      </c>
      <c r="P247" s="11">
        <f t="shared" si="12"/>
        <v>0</v>
      </c>
      <c r="Q247" s="11">
        <f t="shared" si="13"/>
        <v>0</v>
      </c>
      <c r="R247" s="11">
        <f t="shared" si="14"/>
        <v>0</v>
      </c>
      <c r="S247" s="12">
        <f t="shared" si="15"/>
        <v>1</v>
      </c>
      <c r="T247" s="11" t="s">
        <v>1178</v>
      </c>
      <c r="U247" s="11" t="s">
        <v>1179</v>
      </c>
      <c r="V247" s="11" t="s">
        <v>1180</v>
      </c>
    </row>
    <row r="248" spans="1:22" x14ac:dyDescent="0.2">
      <c r="A248" s="10" t="s">
        <v>1181</v>
      </c>
      <c r="B248" s="11">
        <v>1074.3</v>
      </c>
      <c r="C248" s="11">
        <v>247</v>
      </c>
      <c r="D248" s="11">
        <v>-25</v>
      </c>
      <c r="E248" s="11">
        <v>12937</v>
      </c>
      <c r="F248" s="11">
        <v>-630</v>
      </c>
      <c r="G248" s="11">
        <v>27500</v>
      </c>
      <c r="H248" s="11" t="s">
        <v>705</v>
      </c>
      <c r="I248" s="11" t="s">
        <v>759</v>
      </c>
      <c r="J248" s="11" t="s">
        <v>85</v>
      </c>
      <c r="K248" s="11" t="s">
        <v>26</v>
      </c>
      <c r="L248" s="11" t="s">
        <v>26</v>
      </c>
      <c r="M248" s="11" t="s">
        <v>26</v>
      </c>
      <c r="N248" s="11" t="s">
        <v>26</v>
      </c>
      <c r="O248" s="11">
        <v>222</v>
      </c>
      <c r="P248" s="11">
        <f t="shared" si="12"/>
        <v>0</v>
      </c>
      <c r="Q248" s="11">
        <f t="shared" si="13"/>
        <v>0</v>
      </c>
      <c r="R248" s="11">
        <f t="shared" si="14"/>
        <v>0</v>
      </c>
      <c r="S248" s="12">
        <f t="shared" si="15"/>
        <v>0</v>
      </c>
      <c r="T248" s="11" t="s">
        <v>1182</v>
      </c>
      <c r="U248" s="11" t="s">
        <v>1183</v>
      </c>
      <c r="V248" s="11" t="s">
        <v>1184</v>
      </c>
    </row>
    <row r="249" spans="1:22" x14ac:dyDescent="0.2">
      <c r="A249" s="10" t="s">
        <v>1185</v>
      </c>
      <c r="B249" s="11">
        <v>3196.7</v>
      </c>
      <c r="C249" s="11">
        <v>248</v>
      </c>
      <c r="D249" s="11">
        <v>-7</v>
      </c>
      <c r="E249" s="11">
        <v>12914.2</v>
      </c>
      <c r="F249" s="11">
        <v>-366.4</v>
      </c>
      <c r="G249" s="11">
        <v>59950</v>
      </c>
      <c r="H249" s="11" t="s">
        <v>23</v>
      </c>
      <c r="I249" s="11" t="s">
        <v>413</v>
      </c>
      <c r="J249" s="11" t="s">
        <v>120</v>
      </c>
      <c r="K249" s="11" t="s">
        <v>26</v>
      </c>
      <c r="L249" s="11" t="s">
        <v>26</v>
      </c>
      <c r="M249" s="11" t="s">
        <v>26</v>
      </c>
      <c r="N249" s="11" t="s">
        <v>26</v>
      </c>
      <c r="O249" s="11">
        <v>241</v>
      </c>
      <c r="P249" s="11">
        <f t="shared" si="12"/>
        <v>0</v>
      </c>
      <c r="Q249" s="11">
        <f t="shared" si="13"/>
        <v>0</v>
      </c>
      <c r="R249" s="11">
        <f t="shared" si="14"/>
        <v>0</v>
      </c>
      <c r="S249" s="12">
        <f t="shared" si="15"/>
        <v>0</v>
      </c>
      <c r="T249" s="11" t="s">
        <v>1186</v>
      </c>
      <c r="U249" s="11" t="s">
        <v>1187</v>
      </c>
      <c r="V249" s="11" t="s">
        <v>1188</v>
      </c>
    </row>
    <row r="250" spans="1:22" x14ac:dyDescent="0.2">
      <c r="A250" s="10" t="s">
        <v>1189</v>
      </c>
      <c r="B250" s="11">
        <v>15366</v>
      </c>
      <c r="C250" s="11">
        <v>249</v>
      </c>
      <c r="D250" s="11">
        <v>17</v>
      </c>
      <c r="E250" s="11">
        <v>12899.7</v>
      </c>
      <c r="F250" s="11">
        <v>2049.1</v>
      </c>
      <c r="G250" s="11">
        <v>72000</v>
      </c>
      <c r="H250" s="11" t="s">
        <v>590</v>
      </c>
      <c r="I250" s="11" t="s">
        <v>1128</v>
      </c>
      <c r="J250" s="11" t="s">
        <v>1129</v>
      </c>
      <c r="K250" s="11" t="s">
        <v>26</v>
      </c>
      <c r="L250" s="11" t="s">
        <v>26</v>
      </c>
      <c r="M250" s="11" t="s">
        <v>26</v>
      </c>
      <c r="N250" s="11" t="s">
        <v>27</v>
      </c>
      <c r="O250" s="11">
        <v>266</v>
      </c>
      <c r="P250" s="11">
        <f t="shared" si="12"/>
        <v>0</v>
      </c>
      <c r="Q250" s="11">
        <f t="shared" si="13"/>
        <v>0</v>
      </c>
      <c r="R250" s="11">
        <f t="shared" si="14"/>
        <v>0</v>
      </c>
      <c r="S250" s="12">
        <f t="shared" si="15"/>
        <v>1</v>
      </c>
      <c r="T250" s="11" t="s">
        <v>1190</v>
      </c>
      <c r="U250" s="11" t="s">
        <v>1191</v>
      </c>
      <c r="V250" s="11" t="s">
        <v>1192</v>
      </c>
    </row>
    <row r="251" spans="1:22" x14ac:dyDescent="0.2">
      <c r="A251" s="10" t="s">
        <v>1193</v>
      </c>
      <c r="B251" s="11">
        <v>48000</v>
      </c>
      <c r="C251" s="11">
        <v>250</v>
      </c>
      <c r="D251" s="11">
        <v>224</v>
      </c>
      <c r="E251" s="11">
        <v>12856</v>
      </c>
      <c r="F251" s="11">
        <v>1333</v>
      </c>
      <c r="G251" s="11">
        <v>50000</v>
      </c>
      <c r="H251" s="11" t="s">
        <v>242</v>
      </c>
      <c r="I251" s="11" t="s">
        <v>1194</v>
      </c>
      <c r="J251" s="11" t="s">
        <v>475</v>
      </c>
      <c r="K251" s="11" t="s">
        <v>26</v>
      </c>
      <c r="L251" s="11" t="s">
        <v>26</v>
      </c>
      <c r="M251" s="11" t="s">
        <v>26</v>
      </c>
      <c r="N251" s="11" t="s">
        <v>27</v>
      </c>
      <c r="O251" s="11">
        <v>474</v>
      </c>
      <c r="P251" s="11">
        <f t="shared" si="12"/>
        <v>0</v>
      </c>
      <c r="Q251" s="11">
        <f t="shared" si="13"/>
        <v>0</v>
      </c>
      <c r="R251" s="11">
        <f t="shared" si="14"/>
        <v>0</v>
      </c>
      <c r="S251" s="12">
        <f t="shared" si="15"/>
        <v>1</v>
      </c>
      <c r="T251" s="11" t="s">
        <v>1195</v>
      </c>
      <c r="U251" s="11" t="s">
        <v>1196</v>
      </c>
      <c r="V251" s="11" t="s">
        <v>1197</v>
      </c>
    </row>
    <row r="252" spans="1:22" x14ac:dyDescent="0.2">
      <c r="A252" s="10" t="s">
        <v>1198</v>
      </c>
      <c r="B252" s="11">
        <v>10455.799999999999</v>
      </c>
      <c r="C252" s="11">
        <v>251</v>
      </c>
      <c r="D252" s="11">
        <v>-19</v>
      </c>
      <c r="E252" s="11">
        <v>12807.7</v>
      </c>
      <c r="F252" s="11">
        <v>1399.5</v>
      </c>
      <c r="G252" s="11">
        <v>16000</v>
      </c>
      <c r="H252" s="11" t="s">
        <v>78</v>
      </c>
      <c r="I252" s="11" t="s">
        <v>1146</v>
      </c>
      <c r="J252" s="11" t="s">
        <v>572</v>
      </c>
      <c r="K252" s="11" t="s">
        <v>26</v>
      </c>
      <c r="L252" s="11" t="s">
        <v>26</v>
      </c>
      <c r="M252" s="11" t="s">
        <v>26</v>
      </c>
      <c r="N252" s="11" t="s">
        <v>27</v>
      </c>
      <c r="O252" s="11">
        <v>232</v>
      </c>
      <c r="P252" s="11">
        <f t="shared" si="12"/>
        <v>0</v>
      </c>
      <c r="Q252" s="11">
        <f t="shared" si="13"/>
        <v>0</v>
      </c>
      <c r="R252" s="11">
        <f t="shared" si="14"/>
        <v>0</v>
      </c>
      <c r="S252" s="12">
        <f t="shared" si="15"/>
        <v>1</v>
      </c>
      <c r="T252" s="11" t="s">
        <v>1199</v>
      </c>
      <c r="U252" s="11" t="s">
        <v>1200</v>
      </c>
      <c r="V252" s="11" t="s">
        <v>1201</v>
      </c>
    </row>
    <row r="253" spans="1:22" x14ac:dyDescent="0.2">
      <c r="A253" s="10" t="s">
        <v>1202</v>
      </c>
      <c r="B253" s="11">
        <v>1910</v>
      </c>
      <c r="C253" s="11">
        <v>252</v>
      </c>
      <c r="D253" s="11">
        <v>13</v>
      </c>
      <c r="E253" s="11">
        <v>12672.7</v>
      </c>
      <c r="F253" s="11">
        <v>271.5</v>
      </c>
      <c r="G253" s="11">
        <v>14320</v>
      </c>
      <c r="H253" s="11" t="s">
        <v>23</v>
      </c>
      <c r="I253" s="11" t="s">
        <v>1203</v>
      </c>
      <c r="J253" s="11" t="s">
        <v>464</v>
      </c>
      <c r="K253" s="11" t="s">
        <v>26</v>
      </c>
      <c r="L253" s="11" t="s">
        <v>26</v>
      </c>
      <c r="M253" s="11" t="s">
        <v>26</v>
      </c>
      <c r="N253" s="11" t="s">
        <v>27</v>
      </c>
      <c r="O253" s="11">
        <v>265</v>
      </c>
      <c r="P253" s="11">
        <f t="shared" si="12"/>
        <v>0</v>
      </c>
      <c r="Q253" s="11">
        <f t="shared" si="13"/>
        <v>0</v>
      </c>
      <c r="R253" s="11">
        <f t="shared" si="14"/>
        <v>0</v>
      </c>
      <c r="S253" s="12">
        <f t="shared" si="15"/>
        <v>1</v>
      </c>
      <c r="T253" s="11" t="s">
        <v>1204</v>
      </c>
      <c r="U253" s="11" t="s">
        <v>1205</v>
      </c>
      <c r="V253" s="11" t="s">
        <v>1206</v>
      </c>
    </row>
    <row r="254" spans="1:22" x14ac:dyDescent="0.2">
      <c r="A254" s="10" t="s">
        <v>1207</v>
      </c>
      <c r="B254" s="11">
        <v>18289.5</v>
      </c>
      <c r="C254" s="11">
        <v>253</v>
      </c>
      <c r="D254" s="11">
        <v>-33</v>
      </c>
      <c r="E254" s="11">
        <v>12669</v>
      </c>
      <c r="F254" s="11">
        <v>1169</v>
      </c>
      <c r="G254" s="11">
        <v>10700</v>
      </c>
      <c r="H254" s="11" t="s">
        <v>40</v>
      </c>
      <c r="I254" s="11" t="s">
        <v>132</v>
      </c>
      <c r="J254" s="11" t="s">
        <v>97</v>
      </c>
      <c r="K254" s="11" t="s">
        <v>26</v>
      </c>
      <c r="L254" s="11" t="s">
        <v>26</v>
      </c>
      <c r="M254" s="11" t="s">
        <v>26</v>
      </c>
      <c r="N254" s="11" t="s">
        <v>27</v>
      </c>
      <c r="O254" s="11">
        <v>220</v>
      </c>
      <c r="P254" s="11">
        <f t="shared" si="12"/>
        <v>0</v>
      </c>
      <c r="Q254" s="11">
        <f t="shared" si="13"/>
        <v>0</v>
      </c>
      <c r="R254" s="11">
        <f t="shared" si="14"/>
        <v>0</v>
      </c>
      <c r="S254" s="12">
        <f t="shared" si="15"/>
        <v>1</v>
      </c>
      <c r="T254" s="11" t="s">
        <v>1208</v>
      </c>
      <c r="U254" s="11" t="s">
        <v>1209</v>
      </c>
      <c r="V254" s="11" t="s">
        <v>1210</v>
      </c>
    </row>
    <row r="255" spans="1:22" x14ac:dyDescent="0.2">
      <c r="A255" s="10" t="s">
        <v>1211</v>
      </c>
      <c r="B255" s="11"/>
      <c r="C255" s="11">
        <v>254</v>
      </c>
      <c r="D255" s="11">
        <v>52</v>
      </c>
      <c r="E255" s="11">
        <v>12633.2</v>
      </c>
      <c r="F255" s="11">
        <v>455.9</v>
      </c>
      <c r="G255" s="11">
        <v>13531</v>
      </c>
      <c r="H255" s="11" t="s">
        <v>61</v>
      </c>
      <c r="I255" s="11" t="s">
        <v>1212</v>
      </c>
      <c r="J255" s="11" t="s">
        <v>539</v>
      </c>
      <c r="K255" s="11" t="s">
        <v>26</v>
      </c>
      <c r="L255" s="11" t="s">
        <v>26</v>
      </c>
      <c r="M255" s="11" t="s">
        <v>26</v>
      </c>
      <c r="N255" s="11" t="s">
        <v>27</v>
      </c>
      <c r="O255" s="11">
        <v>306</v>
      </c>
      <c r="P255" s="11">
        <f t="shared" si="12"/>
        <v>0</v>
      </c>
      <c r="Q255" s="11">
        <f t="shared" si="13"/>
        <v>0</v>
      </c>
      <c r="R255" s="11">
        <f t="shared" si="14"/>
        <v>0</v>
      </c>
      <c r="S255" s="12">
        <f t="shared" si="15"/>
        <v>1</v>
      </c>
      <c r="T255" s="11" t="s">
        <v>1213</v>
      </c>
      <c r="U255" s="11" t="s">
        <v>1214</v>
      </c>
      <c r="V255" s="11"/>
    </row>
    <row r="256" spans="1:22" x14ac:dyDescent="0.2">
      <c r="A256" s="10" t="s">
        <v>1215</v>
      </c>
      <c r="B256" s="11"/>
      <c r="C256" s="11">
        <v>255</v>
      </c>
      <c r="D256" s="11">
        <v>15</v>
      </c>
      <c r="E256" s="11">
        <v>12592.5</v>
      </c>
      <c r="F256" s="11">
        <v>55.3</v>
      </c>
      <c r="G256" s="11">
        <v>10980</v>
      </c>
      <c r="H256" s="11" t="s">
        <v>61</v>
      </c>
      <c r="I256" s="11" t="s">
        <v>1216</v>
      </c>
      <c r="J256" s="11" t="s">
        <v>49</v>
      </c>
      <c r="K256" s="11" t="s">
        <v>26</v>
      </c>
      <c r="L256" s="11" t="s">
        <v>26</v>
      </c>
      <c r="M256" s="11" t="s">
        <v>26</v>
      </c>
      <c r="N256" s="11" t="s">
        <v>27</v>
      </c>
      <c r="O256" s="11">
        <v>270</v>
      </c>
      <c r="P256" s="11">
        <f t="shared" si="12"/>
        <v>0</v>
      </c>
      <c r="Q256" s="11">
        <f t="shared" si="13"/>
        <v>0</v>
      </c>
      <c r="R256" s="11">
        <f t="shared" si="14"/>
        <v>0</v>
      </c>
      <c r="S256" s="12">
        <f t="shared" si="15"/>
        <v>1</v>
      </c>
      <c r="T256" s="11" t="s">
        <v>1217</v>
      </c>
      <c r="U256" s="11" t="s">
        <v>1218</v>
      </c>
      <c r="V256" s="11"/>
    </row>
    <row r="257" spans="1:22" x14ac:dyDescent="0.2">
      <c r="A257" s="10" t="s">
        <v>1219</v>
      </c>
      <c r="B257" s="11">
        <v>26034.5</v>
      </c>
      <c r="C257" s="11">
        <v>256</v>
      </c>
      <c r="D257" s="11">
        <v>3</v>
      </c>
      <c r="E257" s="11">
        <v>12574</v>
      </c>
      <c r="F257" s="11">
        <v>1343</v>
      </c>
      <c r="G257" s="11">
        <v>14890</v>
      </c>
      <c r="H257" s="11" t="s">
        <v>40</v>
      </c>
      <c r="I257" s="11" t="s">
        <v>125</v>
      </c>
      <c r="J257" s="11" t="s">
        <v>126</v>
      </c>
      <c r="K257" s="11" t="s">
        <v>26</v>
      </c>
      <c r="L257" s="11" t="s">
        <v>26</v>
      </c>
      <c r="M257" s="11" t="s">
        <v>26</v>
      </c>
      <c r="N257" s="11" t="s">
        <v>27</v>
      </c>
      <c r="O257" s="11">
        <v>259</v>
      </c>
      <c r="P257" s="11">
        <f t="shared" si="12"/>
        <v>0</v>
      </c>
      <c r="Q257" s="11">
        <f t="shared" si="13"/>
        <v>0</v>
      </c>
      <c r="R257" s="11">
        <f t="shared" si="14"/>
        <v>0</v>
      </c>
      <c r="S257" s="12">
        <f t="shared" si="15"/>
        <v>1</v>
      </c>
      <c r="T257" s="11" t="s">
        <v>1220</v>
      </c>
      <c r="U257" s="11" t="s">
        <v>1221</v>
      </c>
      <c r="V257" s="11" t="s">
        <v>1222</v>
      </c>
    </row>
    <row r="258" spans="1:22" x14ac:dyDescent="0.2">
      <c r="A258" s="10" t="s">
        <v>1223</v>
      </c>
      <c r="B258" s="11">
        <v>6310.7</v>
      </c>
      <c r="C258" s="11">
        <v>257</v>
      </c>
      <c r="D258" s="11">
        <v>5</v>
      </c>
      <c r="E258" s="11">
        <v>12506.1</v>
      </c>
      <c r="F258" s="11">
        <v>541.29999999999995</v>
      </c>
      <c r="G258" s="11">
        <v>51000</v>
      </c>
      <c r="H258" s="11" t="s">
        <v>332</v>
      </c>
      <c r="I258" s="11" t="s">
        <v>248</v>
      </c>
      <c r="J258" s="11" t="s">
        <v>139</v>
      </c>
      <c r="K258" s="11" t="s">
        <v>26</v>
      </c>
      <c r="L258" s="11" t="s">
        <v>26</v>
      </c>
      <c r="M258" s="11" t="s">
        <v>26</v>
      </c>
      <c r="N258" s="11" t="s">
        <v>27</v>
      </c>
      <c r="O258" s="11">
        <v>262</v>
      </c>
      <c r="P258" s="11">
        <f t="shared" ref="P258:P321" si="16">IF(K258="yes", 1, 0)</f>
        <v>0</v>
      </c>
      <c r="Q258" s="11">
        <f t="shared" ref="Q258:Q321" si="17">IF(L258="yes", 1, 0)</f>
        <v>0</v>
      </c>
      <c r="R258" s="11">
        <f t="shared" ref="R258:R321" si="18">IF(M258="yes", 1, 0)</f>
        <v>0</v>
      </c>
      <c r="S258" s="12">
        <f t="shared" ref="S258:S321" si="19">IF(N258="yes", 1, 0)</f>
        <v>1</v>
      </c>
      <c r="T258" s="11" t="s">
        <v>1224</v>
      </c>
      <c r="U258" s="11" t="s">
        <v>1225</v>
      </c>
      <c r="V258" s="11" t="s">
        <v>1223</v>
      </c>
    </row>
    <row r="259" spans="1:22" x14ac:dyDescent="0.2">
      <c r="A259" s="10" t="s">
        <v>1226</v>
      </c>
      <c r="B259" s="11">
        <v>35542</v>
      </c>
      <c r="C259" s="11">
        <v>258</v>
      </c>
      <c r="D259" s="11">
        <v>11</v>
      </c>
      <c r="E259" s="11">
        <v>12443</v>
      </c>
      <c r="F259" s="11">
        <v>2197</v>
      </c>
      <c r="G259" s="11">
        <v>13969</v>
      </c>
      <c r="H259" s="11" t="s">
        <v>40</v>
      </c>
      <c r="I259" s="11" t="s">
        <v>643</v>
      </c>
      <c r="J259" s="11" t="s">
        <v>49</v>
      </c>
      <c r="K259" s="11" t="s">
        <v>26</v>
      </c>
      <c r="L259" s="11" t="s">
        <v>26</v>
      </c>
      <c r="M259" s="11" t="s">
        <v>26</v>
      </c>
      <c r="N259" s="11" t="s">
        <v>27</v>
      </c>
      <c r="O259" s="11">
        <v>269</v>
      </c>
      <c r="P259" s="11">
        <f t="shared" si="16"/>
        <v>0</v>
      </c>
      <c r="Q259" s="11">
        <f t="shared" si="17"/>
        <v>0</v>
      </c>
      <c r="R259" s="11">
        <f t="shared" si="18"/>
        <v>0</v>
      </c>
      <c r="S259" s="12">
        <f t="shared" si="19"/>
        <v>1</v>
      </c>
      <c r="T259" s="11" t="s">
        <v>1227</v>
      </c>
      <c r="U259" s="11" t="s">
        <v>1228</v>
      </c>
      <c r="V259" s="11" t="s">
        <v>1229</v>
      </c>
    </row>
    <row r="260" spans="1:22" x14ac:dyDescent="0.2">
      <c r="A260" s="10" t="s">
        <v>1230</v>
      </c>
      <c r="B260" s="11">
        <v>19867.599999999999</v>
      </c>
      <c r="C260" s="11">
        <v>259</v>
      </c>
      <c r="D260" s="11">
        <v>-4</v>
      </c>
      <c r="E260" s="11">
        <v>12347</v>
      </c>
      <c r="F260" s="11">
        <v>1284</v>
      </c>
      <c r="G260" s="11">
        <v>12937</v>
      </c>
      <c r="H260" s="11" t="s">
        <v>40</v>
      </c>
      <c r="I260" s="11" t="s">
        <v>1231</v>
      </c>
      <c r="J260" s="11" t="s">
        <v>49</v>
      </c>
      <c r="K260" s="11" t="s">
        <v>26</v>
      </c>
      <c r="L260" s="11" t="s">
        <v>26</v>
      </c>
      <c r="M260" s="11" t="s">
        <v>26</v>
      </c>
      <c r="N260" s="11" t="s">
        <v>27</v>
      </c>
      <c r="O260" s="11">
        <v>255</v>
      </c>
      <c r="P260" s="11">
        <f t="shared" si="16"/>
        <v>0</v>
      </c>
      <c r="Q260" s="11">
        <f t="shared" si="17"/>
        <v>0</v>
      </c>
      <c r="R260" s="11">
        <f t="shared" si="18"/>
        <v>0</v>
      </c>
      <c r="S260" s="12">
        <f t="shared" si="19"/>
        <v>1</v>
      </c>
      <c r="T260" s="11" t="s">
        <v>1232</v>
      </c>
      <c r="U260" s="11" t="s">
        <v>1233</v>
      </c>
      <c r="V260" s="11" t="s">
        <v>1234</v>
      </c>
    </row>
    <row r="261" spans="1:22" x14ac:dyDescent="0.2">
      <c r="A261" s="10" t="s">
        <v>1235</v>
      </c>
      <c r="B261" s="11">
        <v>7765.4</v>
      </c>
      <c r="C261" s="11">
        <v>260</v>
      </c>
      <c r="D261" s="11">
        <v>39</v>
      </c>
      <c r="E261" s="11">
        <v>12301</v>
      </c>
      <c r="F261" s="11">
        <v>791</v>
      </c>
      <c r="G261" s="11">
        <v>14262</v>
      </c>
      <c r="H261" s="11" t="s">
        <v>40</v>
      </c>
      <c r="I261" s="11" t="s">
        <v>181</v>
      </c>
      <c r="J261" s="11" t="s">
        <v>42</v>
      </c>
      <c r="K261" s="11" t="s">
        <v>26</v>
      </c>
      <c r="L261" s="11" t="s">
        <v>26</v>
      </c>
      <c r="M261" s="11" t="s">
        <v>26</v>
      </c>
      <c r="N261" s="11" t="s">
        <v>27</v>
      </c>
      <c r="O261" s="11">
        <v>299</v>
      </c>
      <c r="P261" s="11">
        <f t="shared" si="16"/>
        <v>0</v>
      </c>
      <c r="Q261" s="11">
        <f t="shared" si="17"/>
        <v>0</v>
      </c>
      <c r="R261" s="11">
        <f t="shared" si="18"/>
        <v>0</v>
      </c>
      <c r="S261" s="12">
        <f t="shared" si="19"/>
        <v>1</v>
      </c>
      <c r="T261" s="11" t="s">
        <v>1236</v>
      </c>
      <c r="U261" s="11" t="s">
        <v>1237</v>
      </c>
      <c r="V261" s="11" t="s">
        <v>1238</v>
      </c>
    </row>
    <row r="262" spans="1:22" x14ac:dyDescent="0.2">
      <c r="A262" s="10" t="s">
        <v>1239</v>
      </c>
      <c r="B262" s="11">
        <v>11008</v>
      </c>
      <c r="C262" s="11">
        <v>261</v>
      </c>
      <c r="D262" s="11">
        <v>22</v>
      </c>
      <c r="E262" s="11">
        <v>12112.2</v>
      </c>
      <c r="F262" s="11">
        <v>402</v>
      </c>
      <c r="G262" s="11">
        <v>40300</v>
      </c>
      <c r="H262" s="11" t="s">
        <v>741</v>
      </c>
      <c r="I262" s="11" t="s">
        <v>181</v>
      </c>
      <c r="J262" s="11" t="s">
        <v>42</v>
      </c>
      <c r="K262" s="11" t="s">
        <v>26</v>
      </c>
      <c r="L262" s="11" t="s">
        <v>26</v>
      </c>
      <c r="M262" s="11" t="s">
        <v>26</v>
      </c>
      <c r="N262" s="11" t="s">
        <v>27</v>
      </c>
      <c r="O262" s="11">
        <v>283</v>
      </c>
      <c r="P262" s="11">
        <f t="shared" si="16"/>
        <v>0</v>
      </c>
      <c r="Q262" s="11">
        <f t="shared" si="17"/>
        <v>0</v>
      </c>
      <c r="R262" s="11">
        <f t="shared" si="18"/>
        <v>0</v>
      </c>
      <c r="S262" s="12">
        <f t="shared" si="19"/>
        <v>1</v>
      </c>
      <c r="T262" s="11" t="s">
        <v>1240</v>
      </c>
      <c r="U262" s="11" t="s">
        <v>1241</v>
      </c>
      <c r="V262" s="11" t="s">
        <v>1242</v>
      </c>
    </row>
    <row r="263" spans="1:22" x14ac:dyDescent="0.2">
      <c r="A263" s="10" t="s">
        <v>1243</v>
      </c>
      <c r="B263" s="11">
        <v>3575</v>
      </c>
      <c r="C263" s="11">
        <v>262</v>
      </c>
      <c r="D263" s="11">
        <v>-5</v>
      </c>
      <c r="E263" s="11">
        <v>12101.3</v>
      </c>
      <c r="F263" s="11">
        <v>154.80000000000001</v>
      </c>
      <c r="G263" s="11">
        <v>7250</v>
      </c>
      <c r="H263" s="11" t="s">
        <v>23</v>
      </c>
      <c r="I263" s="11" t="s">
        <v>1244</v>
      </c>
      <c r="J263" s="11" t="s">
        <v>25</v>
      </c>
      <c r="K263" s="11" t="s">
        <v>26</v>
      </c>
      <c r="L263" s="11" t="s">
        <v>26</v>
      </c>
      <c r="M263" s="11" t="s">
        <v>26</v>
      </c>
      <c r="N263" s="11" t="s">
        <v>27</v>
      </c>
      <c r="O263" s="11">
        <v>257</v>
      </c>
      <c r="P263" s="11">
        <f t="shared" si="16"/>
        <v>0</v>
      </c>
      <c r="Q263" s="11">
        <f t="shared" si="17"/>
        <v>0</v>
      </c>
      <c r="R263" s="11">
        <f t="shared" si="18"/>
        <v>0</v>
      </c>
      <c r="S263" s="12">
        <f t="shared" si="19"/>
        <v>1</v>
      </c>
      <c r="T263" s="11" t="s">
        <v>1245</v>
      </c>
      <c r="U263" s="11" t="s">
        <v>1246</v>
      </c>
      <c r="V263" s="11" t="s">
        <v>1247</v>
      </c>
    </row>
    <row r="264" spans="1:22" x14ac:dyDescent="0.2">
      <c r="A264" s="10" t="s">
        <v>1248</v>
      </c>
      <c r="B264" s="11">
        <v>7877.2</v>
      </c>
      <c r="C264" s="11">
        <v>263</v>
      </c>
      <c r="D264" s="11">
        <v>17</v>
      </c>
      <c r="E264" s="11">
        <v>12067</v>
      </c>
      <c r="F264" s="11">
        <v>565</v>
      </c>
      <c r="G264" s="11">
        <v>25400</v>
      </c>
      <c r="H264" s="11" t="s">
        <v>23</v>
      </c>
      <c r="I264" s="11" t="s">
        <v>34</v>
      </c>
      <c r="J264" s="11" t="s">
        <v>35</v>
      </c>
      <c r="K264" s="11" t="s">
        <v>26</v>
      </c>
      <c r="L264" s="11" t="s">
        <v>26</v>
      </c>
      <c r="M264" s="11" t="s">
        <v>26</v>
      </c>
      <c r="N264" s="11" t="s">
        <v>27</v>
      </c>
      <c r="O264" s="11">
        <v>280</v>
      </c>
      <c r="P264" s="11">
        <f t="shared" si="16"/>
        <v>0</v>
      </c>
      <c r="Q264" s="11">
        <f t="shared" si="17"/>
        <v>0</v>
      </c>
      <c r="R264" s="11">
        <f t="shared" si="18"/>
        <v>0</v>
      </c>
      <c r="S264" s="12">
        <f t="shared" si="19"/>
        <v>1</v>
      </c>
      <c r="T264" s="11" t="s">
        <v>1249</v>
      </c>
      <c r="U264" s="11" t="s">
        <v>1250</v>
      </c>
      <c r="V264" s="11" t="s">
        <v>1251</v>
      </c>
    </row>
    <row r="265" spans="1:22" x14ac:dyDescent="0.2">
      <c r="A265" s="10" t="s">
        <v>1252</v>
      </c>
      <c r="B265" s="11">
        <v>813.2</v>
      </c>
      <c r="C265" s="11">
        <v>264</v>
      </c>
      <c r="D265" s="11">
        <v>8</v>
      </c>
      <c r="E265" s="11">
        <v>12043.8</v>
      </c>
      <c r="F265" s="11">
        <v>174</v>
      </c>
      <c r="G265" s="11">
        <v>15296</v>
      </c>
      <c r="H265" s="11" t="s">
        <v>23</v>
      </c>
      <c r="I265" s="11" t="s">
        <v>181</v>
      </c>
      <c r="J265" s="11" t="s">
        <v>42</v>
      </c>
      <c r="K265" s="11" t="s">
        <v>26</v>
      </c>
      <c r="L265" s="11" t="s">
        <v>26</v>
      </c>
      <c r="M265" s="11" t="s">
        <v>26</v>
      </c>
      <c r="N265" s="11" t="s">
        <v>27</v>
      </c>
      <c r="O265" s="11">
        <v>272</v>
      </c>
      <c r="P265" s="11">
        <f t="shared" si="16"/>
        <v>0</v>
      </c>
      <c r="Q265" s="11">
        <f t="shared" si="17"/>
        <v>0</v>
      </c>
      <c r="R265" s="11">
        <f t="shared" si="18"/>
        <v>0</v>
      </c>
      <c r="S265" s="12">
        <f t="shared" si="19"/>
        <v>1</v>
      </c>
      <c r="T265" s="11" t="s">
        <v>1253</v>
      </c>
      <c r="U265" s="11" t="s">
        <v>1254</v>
      </c>
      <c r="V265" s="11" t="s">
        <v>1255</v>
      </c>
    </row>
    <row r="266" spans="1:22" x14ac:dyDescent="0.2">
      <c r="A266" s="10" t="s">
        <v>1256</v>
      </c>
      <c r="B266" s="11">
        <v>534.5</v>
      </c>
      <c r="C266" s="11">
        <v>265</v>
      </c>
      <c r="D266" s="11">
        <v>-7</v>
      </c>
      <c r="E266" s="11">
        <v>12028.8</v>
      </c>
      <c r="F266" s="11">
        <v>-137.19999999999999</v>
      </c>
      <c r="G266" s="11">
        <v>62000</v>
      </c>
      <c r="H266" s="11" t="s">
        <v>23</v>
      </c>
      <c r="I266" s="11" t="s">
        <v>1257</v>
      </c>
      <c r="J266" s="11" t="s">
        <v>224</v>
      </c>
      <c r="K266" s="11" t="s">
        <v>26</v>
      </c>
      <c r="L266" s="11" t="s">
        <v>26</v>
      </c>
      <c r="M266" s="11" t="s">
        <v>26</v>
      </c>
      <c r="N266" s="11" t="s">
        <v>26</v>
      </c>
      <c r="O266" s="11">
        <v>258</v>
      </c>
      <c r="P266" s="11">
        <f t="shared" si="16"/>
        <v>0</v>
      </c>
      <c r="Q266" s="11">
        <f t="shared" si="17"/>
        <v>0</v>
      </c>
      <c r="R266" s="11">
        <f t="shared" si="18"/>
        <v>0</v>
      </c>
      <c r="S266" s="12">
        <f t="shared" si="19"/>
        <v>0</v>
      </c>
      <c r="T266" s="11" t="s">
        <v>1258</v>
      </c>
      <c r="U266" s="11" t="s">
        <v>1259</v>
      </c>
      <c r="V266" s="11" t="s">
        <v>1260</v>
      </c>
    </row>
    <row r="267" spans="1:22" x14ac:dyDescent="0.2">
      <c r="A267" s="10" t="s">
        <v>1261</v>
      </c>
      <c r="B267" s="11">
        <v>3046.6</v>
      </c>
      <c r="C267" s="11">
        <v>266</v>
      </c>
      <c r="D267" s="11">
        <v>7</v>
      </c>
      <c r="E267" s="11">
        <v>11998.9</v>
      </c>
      <c r="F267" s="11">
        <v>1100.3</v>
      </c>
      <c r="G267" s="11">
        <v>10300</v>
      </c>
      <c r="H267" s="11" t="s">
        <v>61</v>
      </c>
      <c r="I267" s="11" t="s">
        <v>1262</v>
      </c>
      <c r="J267" s="11" t="s">
        <v>285</v>
      </c>
      <c r="K267" s="11" t="s">
        <v>26</v>
      </c>
      <c r="L267" s="11" t="s">
        <v>26</v>
      </c>
      <c r="M267" s="11" t="s">
        <v>26</v>
      </c>
      <c r="N267" s="11" t="s">
        <v>27</v>
      </c>
      <c r="O267" s="11">
        <v>273</v>
      </c>
      <c r="P267" s="11">
        <f t="shared" si="16"/>
        <v>0</v>
      </c>
      <c r="Q267" s="11">
        <f t="shared" si="17"/>
        <v>0</v>
      </c>
      <c r="R267" s="11">
        <f t="shared" si="18"/>
        <v>0</v>
      </c>
      <c r="S267" s="12">
        <f t="shared" si="19"/>
        <v>1</v>
      </c>
      <c r="T267" s="11" t="s">
        <v>1263</v>
      </c>
      <c r="U267" s="11" t="s">
        <v>1264</v>
      </c>
      <c r="V267" s="11" t="s">
        <v>1265</v>
      </c>
    </row>
    <row r="268" spans="1:22" x14ac:dyDescent="0.2">
      <c r="A268" s="10" t="s">
        <v>1266</v>
      </c>
      <c r="B268" s="11">
        <v>44161.7</v>
      </c>
      <c r="C268" s="11">
        <v>267</v>
      </c>
      <c r="D268" s="11">
        <v>-7</v>
      </c>
      <c r="E268" s="11">
        <v>11937</v>
      </c>
      <c r="F268" s="11">
        <v>3331</v>
      </c>
      <c r="G268" s="11">
        <v>20908</v>
      </c>
      <c r="H268" s="11" t="s">
        <v>265</v>
      </c>
      <c r="I268" s="11" t="s">
        <v>1267</v>
      </c>
      <c r="J268" s="11" t="s">
        <v>475</v>
      </c>
      <c r="K268" s="11" t="s">
        <v>26</v>
      </c>
      <c r="L268" s="11" t="s">
        <v>26</v>
      </c>
      <c r="M268" s="11" t="s">
        <v>26</v>
      </c>
      <c r="N268" s="11" t="s">
        <v>27</v>
      </c>
      <c r="O268" s="11">
        <v>260</v>
      </c>
      <c r="P268" s="11">
        <f t="shared" si="16"/>
        <v>0</v>
      </c>
      <c r="Q268" s="11">
        <f t="shared" si="17"/>
        <v>0</v>
      </c>
      <c r="R268" s="11">
        <f t="shared" si="18"/>
        <v>0</v>
      </c>
      <c r="S268" s="12">
        <f t="shared" si="19"/>
        <v>1</v>
      </c>
      <c r="T268" s="11" t="s">
        <v>1268</v>
      </c>
      <c r="U268" s="11" t="s">
        <v>1269</v>
      </c>
      <c r="V268" s="11" t="s">
        <v>1266</v>
      </c>
    </row>
    <row r="269" spans="1:22" x14ac:dyDescent="0.2">
      <c r="A269" s="10" t="s">
        <v>1270</v>
      </c>
      <c r="B269" s="11">
        <v>19756.2</v>
      </c>
      <c r="C269" s="11">
        <v>268</v>
      </c>
      <c r="D269" s="11">
        <v>13</v>
      </c>
      <c r="E269" s="11">
        <v>11863.7</v>
      </c>
      <c r="F269" s="11">
        <v>1617.2</v>
      </c>
      <c r="G269" s="11">
        <v>75840</v>
      </c>
      <c r="H269" s="11" t="s">
        <v>23</v>
      </c>
      <c r="I269" s="11" t="s">
        <v>284</v>
      </c>
      <c r="J269" s="11" t="s">
        <v>285</v>
      </c>
      <c r="K269" s="11" t="s">
        <v>26</v>
      </c>
      <c r="L269" s="11" t="s">
        <v>26</v>
      </c>
      <c r="M269" s="11" t="s">
        <v>26</v>
      </c>
      <c r="N269" s="11" t="s">
        <v>27</v>
      </c>
      <c r="O269" s="11">
        <v>281</v>
      </c>
      <c r="P269" s="11">
        <f t="shared" si="16"/>
        <v>0</v>
      </c>
      <c r="Q269" s="11">
        <f t="shared" si="17"/>
        <v>0</v>
      </c>
      <c r="R269" s="11">
        <f t="shared" si="18"/>
        <v>0</v>
      </c>
      <c r="S269" s="12">
        <f t="shared" si="19"/>
        <v>1</v>
      </c>
      <c r="T269" s="11" t="s">
        <v>1271</v>
      </c>
      <c r="U269" s="11" t="s">
        <v>1272</v>
      </c>
      <c r="V269" s="11" t="s">
        <v>1273</v>
      </c>
    </row>
    <row r="270" spans="1:22" x14ac:dyDescent="0.2">
      <c r="A270" s="10" t="s">
        <v>1274</v>
      </c>
      <c r="B270" s="11"/>
      <c r="C270" s="11">
        <v>269</v>
      </c>
      <c r="D270" s="11">
        <v>29</v>
      </c>
      <c r="E270" s="11">
        <v>11847</v>
      </c>
      <c r="F270" s="11">
        <v>725</v>
      </c>
      <c r="G270" s="11">
        <v>3815</v>
      </c>
      <c r="H270" s="11" t="s">
        <v>61</v>
      </c>
      <c r="I270" s="11" t="s">
        <v>1275</v>
      </c>
      <c r="J270" s="11" t="s">
        <v>49</v>
      </c>
      <c r="K270" s="11" t="s">
        <v>26</v>
      </c>
      <c r="L270" s="11" t="s">
        <v>26</v>
      </c>
      <c r="M270" s="11" t="s">
        <v>26</v>
      </c>
      <c r="N270" s="11" t="s">
        <v>27</v>
      </c>
      <c r="O270" s="11">
        <v>298</v>
      </c>
      <c r="P270" s="11">
        <f t="shared" si="16"/>
        <v>0</v>
      </c>
      <c r="Q270" s="11">
        <f t="shared" si="17"/>
        <v>0</v>
      </c>
      <c r="R270" s="11">
        <f t="shared" si="18"/>
        <v>0</v>
      </c>
      <c r="S270" s="12">
        <f t="shared" si="19"/>
        <v>1</v>
      </c>
      <c r="T270" s="11" t="s">
        <v>1276</v>
      </c>
      <c r="U270" s="11" t="s">
        <v>1277</v>
      </c>
      <c r="V270" s="11"/>
    </row>
    <row r="271" spans="1:22" x14ac:dyDescent="0.2">
      <c r="A271" s="10" t="s">
        <v>1278</v>
      </c>
      <c r="B271" s="11">
        <v>7795.3</v>
      </c>
      <c r="C271" s="11">
        <v>270</v>
      </c>
      <c r="D271" s="11">
        <v>67</v>
      </c>
      <c r="E271" s="11">
        <v>11809</v>
      </c>
      <c r="F271" s="11">
        <v>928</v>
      </c>
      <c r="G271" s="11">
        <v>5475</v>
      </c>
      <c r="H271" s="11" t="s">
        <v>40</v>
      </c>
      <c r="I271" s="11" t="s">
        <v>41</v>
      </c>
      <c r="J271" s="11" t="s">
        <v>42</v>
      </c>
      <c r="K271" s="11" t="s">
        <v>26</v>
      </c>
      <c r="L271" s="11" t="s">
        <v>26</v>
      </c>
      <c r="M271" s="11" t="s">
        <v>26</v>
      </c>
      <c r="N271" s="11" t="s">
        <v>27</v>
      </c>
      <c r="O271" s="11">
        <v>337</v>
      </c>
      <c r="P271" s="11">
        <f t="shared" si="16"/>
        <v>0</v>
      </c>
      <c r="Q271" s="11">
        <f t="shared" si="17"/>
        <v>0</v>
      </c>
      <c r="R271" s="11">
        <f t="shared" si="18"/>
        <v>0</v>
      </c>
      <c r="S271" s="12">
        <f t="shared" si="19"/>
        <v>1</v>
      </c>
      <c r="T271" s="11" t="s">
        <v>1279</v>
      </c>
      <c r="U271" s="11" t="s">
        <v>1280</v>
      </c>
      <c r="V271" s="11" t="s">
        <v>1281</v>
      </c>
    </row>
    <row r="272" spans="1:22" x14ac:dyDescent="0.2">
      <c r="A272" s="10" t="s">
        <v>1282</v>
      </c>
      <c r="B272" s="11">
        <v>109983</v>
      </c>
      <c r="C272" s="11">
        <v>271</v>
      </c>
      <c r="D272" s="11">
        <v>18</v>
      </c>
      <c r="E272" s="11">
        <v>11785</v>
      </c>
      <c r="F272" s="11">
        <v>3704</v>
      </c>
      <c r="G272" s="11">
        <v>19700</v>
      </c>
      <c r="H272" s="11" t="s">
        <v>61</v>
      </c>
      <c r="I272" s="11" t="s">
        <v>197</v>
      </c>
      <c r="J272" s="11" t="s">
        <v>49</v>
      </c>
      <c r="K272" s="11" t="s">
        <v>26</v>
      </c>
      <c r="L272" s="11" t="s">
        <v>26</v>
      </c>
      <c r="M272" s="11" t="s">
        <v>26</v>
      </c>
      <c r="N272" s="11" t="s">
        <v>27</v>
      </c>
      <c r="O272" s="11">
        <v>289</v>
      </c>
      <c r="P272" s="11">
        <f t="shared" si="16"/>
        <v>0</v>
      </c>
      <c r="Q272" s="11">
        <f t="shared" si="17"/>
        <v>0</v>
      </c>
      <c r="R272" s="11">
        <f t="shared" si="18"/>
        <v>0</v>
      </c>
      <c r="S272" s="12">
        <f t="shared" si="19"/>
        <v>1</v>
      </c>
      <c r="T272" s="11" t="s">
        <v>1283</v>
      </c>
      <c r="U272" s="11" t="s">
        <v>1284</v>
      </c>
      <c r="V272" s="11" t="s">
        <v>1285</v>
      </c>
    </row>
    <row r="273" spans="1:22" x14ac:dyDescent="0.2">
      <c r="A273" s="10" t="s">
        <v>1286</v>
      </c>
      <c r="B273" s="11">
        <v>7875.8</v>
      </c>
      <c r="C273" s="11">
        <v>272</v>
      </c>
      <c r="D273" s="11">
        <v>12</v>
      </c>
      <c r="E273" s="11">
        <v>11665</v>
      </c>
      <c r="F273" s="11">
        <v>510</v>
      </c>
      <c r="G273" s="11">
        <v>33043</v>
      </c>
      <c r="H273" s="11" t="s">
        <v>705</v>
      </c>
      <c r="I273" s="11" t="s">
        <v>1287</v>
      </c>
      <c r="J273" s="11" t="s">
        <v>85</v>
      </c>
      <c r="K273" s="11" t="s">
        <v>26</v>
      </c>
      <c r="L273" s="11" t="s">
        <v>26</v>
      </c>
      <c r="M273" s="11" t="s">
        <v>26</v>
      </c>
      <c r="N273" s="11" t="s">
        <v>27</v>
      </c>
      <c r="O273" s="11">
        <v>284</v>
      </c>
      <c r="P273" s="11">
        <f t="shared" si="16"/>
        <v>0</v>
      </c>
      <c r="Q273" s="11">
        <f t="shared" si="17"/>
        <v>0</v>
      </c>
      <c r="R273" s="11">
        <f t="shared" si="18"/>
        <v>0</v>
      </c>
      <c r="S273" s="12">
        <f t="shared" si="19"/>
        <v>1</v>
      </c>
      <c r="T273" s="11" t="s">
        <v>1288</v>
      </c>
      <c r="U273" s="11" t="s">
        <v>1289</v>
      </c>
      <c r="V273" s="11" t="s">
        <v>1290</v>
      </c>
    </row>
    <row r="274" spans="1:22" x14ac:dyDescent="0.2">
      <c r="A274" s="10" t="s">
        <v>1291</v>
      </c>
      <c r="B274" s="11">
        <v>5402.5</v>
      </c>
      <c r="C274" s="11">
        <v>273</v>
      </c>
      <c r="D274" s="11">
        <v>30</v>
      </c>
      <c r="E274" s="11">
        <v>11618</v>
      </c>
      <c r="F274" s="11">
        <v>1715</v>
      </c>
      <c r="G274" s="11">
        <v>8700</v>
      </c>
      <c r="H274" s="11" t="s">
        <v>61</v>
      </c>
      <c r="I274" s="11" t="s">
        <v>132</v>
      </c>
      <c r="J274" s="11" t="s">
        <v>97</v>
      </c>
      <c r="K274" s="11" t="s">
        <v>26</v>
      </c>
      <c r="L274" s="11" t="s">
        <v>26</v>
      </c>
      <c r="M274" s="11" t="s">
        <v>26</v>
      </c>
      <c r="N274" s="11" t="s">
        <v>27</v>
      </c>
      <c r="O274" s="11">
        <v>303</v>
      </c>
      <c r="P274" s="11">
        <f t="shared" si="16"/>
        <v>0</v>
      </c>
      <c r="Q274" s="11">
        <f t="shared" si="17"/>
        <v>0</v>
      </c>
      <c r="R274" s="11">
        <f t="shared" si="18"/>
        <v>0</v>
      </c>
      <c r="S274" s="12">
        <f t="shared" si="19"/>
        <v>1</v>
      </c>
      <c r="T274" s="11" t="s">
        <v>1292</v>
      </c>
      <c r="U274" s="11" t="s">
        <v>1293</v>
      </c>
      <c r="V274" s="11" t="s">
        <v>1294</v>
      </c>
    </row>
    <row r="275" spans="1:22" x14ac:dyDescent="0.2">
      <c r="A275" s="10" t="s">
        <v>1295</v>
      </c>
      <c r="B275" s="11">
        <v>22394</v>
      </c>
      <c r="C275" s="11">
        <v>274</v>
      </c>
      <c r="D275" s="11">
        <v>4</v>
      </c>
      <c r="E275" s="11">
        <v>11554.8</v>
      </c>
      <c r="F275" s="11">
        <v>823.8</v>
      </c>
      <c r="G275" s="11">
        <v>65000</v>
      </c>
      <c r="H275" s="11" t="s">
        <v>54</v>
      </c>
      <c r="I275" s="11" t="s">
        <v>1296</v>
      </c>
      <c r="J275" s="11" t="s">
        <v>170</v>
      </c>
      <c r="K275" s="11" t="s">
        <v>26</v>
      </c>
      <c r="L275" s="11" t="s">
        <v>26</v>
      </c>
      <c r="M275" s="11" t="s">
        <v>26</v>
      </c>
      <c r="N275" s="11" t="s">
        <v>27</v>
      </c>
      <c r="O275" s="11">
        <v>278</v>
      </c>
      <c r="P275" s="11">
        <f t="shared" si="16"/>
        <v>0</v>
      </c>
      <c r="Q275" s="11">
        <f t="shared" si="17"/>
        <v>0</v>
      </c>
      <c r="R275" s="11">
        <f t="shared" si="18"/>
        <v>0</v>
      </c>
      <c r="S275" s="12">
        <f t="shared" si="19"/>
        <v>1</v>
      </c>
      <c r="T275" s="11" t="s">
        <v>1297</v>
      </c>
      <c r="U275" s="11" t="s">
        <v>1298</v>
      </c>
      <c r="V275" s="11" t="s">
        <v>1299</v>
      </c>
    </row>
    <row r="276" spans="1:22" x14ac:dyDescent="0.2">
      <c r="A276" s="10" t="s">
        <v>1300</v>
      </c>
      <c r="B276" s="11">
        <v>16009</v>
      </c>
      <c r="C276" s="11">
        <v>275</v>
      </c>
      <c r="D276" s="11">
        <v>17</v>
      </c>
      <c r="E276" s="11">
        <v>11548</v>
      </c>
      <c r="F276" s="11">
        <v>69.900000000000006</v>
      </c>
      <c r="G276" s="11">
        <v>18200</v>
      </c>
      <c r="H276" s="11" t="s">
        <v>294</v>
      </c>
      <c r="I276" s="11" t="s">
        <v>1301</v>
      </c>
      <c r="J276" s="11" t="s">
        <v>49</v>
      </c>
      <c r="K276" s="11" t="s">
        <v>26</v>
      </c>
      <c r="L276" s="11" t="s">
        <v>26</v>
      </c>
      <c r="M276" s="11" t="s">
        <v>26</v>
      </c>
      <c r="N276" s="11" t="s">
        <v>27</v>
      </c>
      <c r="O276" s="11">
        <v>292</v>
      </c>
      <c r="P276" s="11">
        <f t="shared" si="16"/>
        <v>0</v>
      </c>
      <c r="Q276" s="11">
        <f t="shared" si="17"/>
        <v>0</v>
      </c>
      <c r="R276" s="11">
        <f t="shared" si="18"/>
        <v>0</v>
      </c>
      <c r="S276" s="12">
        <f t="shared" si="19"/>
        <v>1</v>
      </c>
      <c r="T276" s="11" t="s">
        <v>1302</v>
      </c>
      <c r="U276" s="11" t="s">
        <v>1303</v>
      </c>
      <c r="V276" s="11" t="s">
        <v>1304</v>
      </c>
    </row>
    <row r="277" spans="1:22" x14ac:dyDescent="0.2">
      <c r="A277" s="10" t="s">
        <v>1305</v>
      </c>
      <c r="B277" s="11">
        <v>34381</v>
      </c>
      <c r="C277" s="11">
        <v>276</v>
      </c>
      <c r="D277" s="11">
        <v>-2</v>
      </c>
      <c r="E277" s="11">
        <v>11529</v>
      </c>
      <c r="F277" s="11">
        <v>1372</v>
      </c>
      <c r="G277" s="11">
        <v>11295</v>
      </c>
      <c r="H277" s="11" t="s">
        <v>40</v>
      </c>
      <c r="I277" s="11" t="s">
        <v>233</v>
      </c>
      <c r="J277" s="11" t="s">
        <v>69</v>
      </c>
      <c r="K277" s="11" t="s">
        <v>26</v>
      </c>
      <c r="L277" s="11" t="s">
        <v>26</v>
      </c>
      <c r="M277" s="11" t="s">
        <v>26</v>
      </c>
      <c r="N277" s="11" t="s">
        <v>27</v>
      </c>
      <c r="O277" s="11">
        <v>274</v>
      </c>
      <c r="P277" s="11">
        <f t="shared" si="16"/>
        <v>0</v>
      </c>
      <c r="Q277" s="11">
        <f t="shared" si="17"/>
        <v>0</v>
      </c>
      <c r="R277" s="11">
        <f t="shared" si="18"/>
        <v>0</v>
      </c>
      <c r="S277" s="12">
        <f t="shared" si="19"/>
        <v>1</v>
      </c>
      <c r="T277" s="11" t="s">
        <v>1306</v>
      </c>
      <c r="U277" s="11" t="s">
        <v>1307</v>
      </c>
      <c r="V277" s="11" t="s">
        <v>1308</v>
      </c>
    </row>
    <row r="278" spans="1:22" x14ac:dyDescent="0.2">
      <c r="A278" s="10" t="s">
        <v>1309</v>
      </c>
      <c r="B278" s="11">
        <v>15664.2</v>
      </c>
      <c r="C278" s="11">
        <v>277</v>
      </c>
      <c r="D278" s="11">
        <v>2</v>
      </c>
      <c r="E278" s="11">
        <v>11503</v>
      </c>
      <c r="F278" s="11">
        <v>960</v>
      </c>
      <c r="G278" s="11">
        <v>49500</v>
      </c>
      <c r="H278" s="11" t="s">
        <v>211</v>
      </c>
      <c r="I278" s="11" t="s">
        <v>1309</v>
      </c>
      <c r="J278" s="11" t="s">
        <v>126</v>
      </c>
      <c r="K278" s="11" t="s">
        <v>26</v>
      </c>
      <c r="L278" s="11" t="s">
        <v>26</v>
      </c>
      <c r="M278" s="11" t="s">
        <v>26</v>
      </c>
      <c r="N278" s="11" t="s">
        <v>27</v>
      </c>
      <c r="O278" s="11">
        <v>279</v>
      </c>
      <c r="P278" s="11">
        <f t="shared" si="16"/>
        <v>0</v>
      </c>
      <c r="Q278" s="11">
        <f t="shared" si="17"/>
        <v>0</v>
      </c>
      <c r="R278" s="11">
        <f t="shared" si="18"/>
        <v>0</v>
      </c>
      <c r="S278" s="12">
        <f t="shared" si="19"/>
        <v>1</v>
      </c>
      <c r="T278" s="11" t="s">
        <v>1310</v>
      </c>
      <c r="U278" s="11" t="s">
        <v>1311</v>
      </c>
      <c r="V278" s="11" t="s">
        <v>1312</v>
      </c>
    </row>
    <row r="279" spans="1:22" x14ac:dyDescent="0.2">
      <c r="A279" s="10" t="s">
        <v>1313</v>
      </c>
      <c r="B279" s="11">
        <v>21090</v>
      </c>
      <c r="C279" s="11">
        <v>278</v>
      </c>
      <c r="D279" s="11">
        <v>4</v>
      </c>
      <c r="E279" s="11">
        <v>11486</v>
      </c>
      <c r="F279" s="11">
        <v>849</v>
      </c>
      <c r="G279" s="11">
        <v>24550</v>
      </c>
      <c r="H279" s="11" t="s">
        <v>332</v>
      </c>
      <c r="I279" s="11" t="s">
        <v>909</v>
      </c>
      <c r="J279" s="11" t="s">
        <v>139</v>
      </c>
      <c r="K279" s="11" t="s">
        <v>26</v>
      </c>
      <c r="L279" s="11" t="s">
        <v>26</v>
      </c>
      <c r="M279" s="11" t="s">
        <v>26</v>
      </c>
      <c r="N279" s="11" t="s">
        <v>27</v>
      </c>
      <c r="O279" s="11">
        <v>282</v>
      </c>
      <c r="P279" s="11">
        <f t="shared" si="16"/>
        <v>0</v>
      </c>
      <c r="Q279" s="11">
        <f t="shared" si="17"/>
        <v>0</v>
      </c>
      <c r="R279" s="11">
        <f t="shared" si="18"/>
        <v>0</v>
      </c>
      <c r="S279" s="12">
        <f t="shared" si="19"/>
        <v>1</v>
      </c>
      <c r="T279" s="11" t="s">
        <v>1314</v>
      </c>
      <c r="U279" s="11" t="s">
        <v>1315</v>
      </c>
      <c r="V279" s="11" t="s">
        <v>1316</v>
      </c>
    </row>
    <row r="280" spans="1:22" x14ac:dyDescent="0.2">
      <c r="A280" s="10" t="s">
        <v>1317</v>
      </c>
      <c r="B280" s="11">
        <v>30180</v>
      </c>
      <c r="C280" s="11">
        <v>279</v>
      </c>
      <c r="D280" s="11">
        <v>-8</v>
      </c>
      <c r="E280" s="11">
        <v>11474</v>
      </c>
      <c r="F280" s="11">
        <v>566</v>
      </c>
      <c r="G280" s="11">
        <v>18300</v>
      </c>
      <c r="H280" s="11" t="s">
        <v>705</v>
      </c>
      <c r="I280" s="11" t="s">
        <v>1318</v>
      </c>
      <c r="J280" s="11" t="s">
        <v>572</v>
      </c>
      <c r="K280" s="11" t="s">
        <v>26</v>
      </c>
      <c r="L280" s="11" t="s">
        <v>26</v>
      </c>
      <c r="M280" s="11" t="s">
        <v>26</v>
      </c>
      <c r="N280" s="11" t="s">
        <v>27</v>
      </c>
      <c r="O280" s="11">
        <v>271</v>
      </c>
      <c r="P280" s="11">
        <f t="shared" si="16"/>
        <v>0</v>
      </c>
      <c r="Q280" s="11">
        <f t="shared" si="17"/>
        <v>0</v>
      </c>
      <c r="R280" s="11">
        <f t="shared" si="18"/>
        <v>0</v>
      </c>
      <c r="S280" s="12">
        <f t="shared" si="19"/>
        <v>1</v>
      </c>
      <c r="T280" s="11" t="s">
        <v>1319</v>
      </c>
      <c r="U280" s="11" t="s">
        <v>1320</v>
      </c>
      <c r="V280" s="11" t="s">
        <v>1321</v>
      </c>
    </row>
    <row r="281" spans="1:22" x14ac:dyDescent="0.2">
      <c r="A281" s="10" t="s">
        <v>1322</v>
      </c>
      <c r="B281" s="11">
        <v>14142.9</v>
      </c>
      <c r="C281" s="11">
        <v>280</v>
      </c>
      <c r="D281" s="11">
        <v>0</v>
      </c>
      <c r="E281" s="11">
        <v>11389</v>
      </c>
      <c r="F281" s="11">
        <v>1595</v>
      </c>
      <c r="G281" s="11">
        <v>7700</v>
      </c>
      <c r="H281" s="11" t="s">
        <v>294</v>
      </c>
      <c r="I281" s="11" t="s">
        <v>125</v>
      </c>
      <c r="J281" s="11" t="s">
        <v>126</v>
      </c>
      <c r="K281" s="11" t="s">
        <v>27</v>
      </c>
      <c r="L281" s="11" t="s">
        <v>26</v>
      </c>
      <c r="M281" s="11" t="s">
        <v>26</v>
      </c>
      <c r="N281" s="11" t="s">
        <v>27</v>
      </c>
      <c r="O281" s="11" t="e">
        <v>#N/A</v>
      </c>
      <c r="P281" s="11">
        <f t="shared" si="16"/>
        <v>1</v>
      </c>
      <c r="Q281" s="11">
        <f t="shared" si="17"/>
        <v>0</v>
      </c>
      <c r="R281" s="11">
        <f t="shared" si="18"/>
        <v>0</v>
      </c>
      <c r="S281" s="12">
        <f t="shared" si="19"/>
        <v>1</v>
      </c>
      <c r="T281" s="11" t="s">
        <v>1323</v>
      </c>
      <c r="U281" s="11" t="s">
        <v>1324</v>
      </c>
      <c r="V281" s="11" t="s">
        <v>1325</v>
      </c>
    </row>
    <row r="282" spans="1:22" x14ac:dyDescent="0.2">
      <c r="A282" s="10" t="s">
        <v>1326</v>
      </c>
      <c r="B282" s="11">
        <v>11193</v>
      </c>
      <c r="C282" s="11">
        <v>281</v>
      </c>
      <c r="D282" s="11">
        <v>12</v>
      </c>
      <c r="E282" s="11">
        <v>11378.3</v>
      </c>
      <c r="F282" s="11">
        <v>814.9</v>
      </c>
      <c r="G282" s="11">
        <v>79050</v>
      </c>
      <c r="H282" s="11" t="s">
        <v>54</v>
      </c>
      <c r="I282" s="11" t="s">
        <v>1327</v>
      </c>
      <c r="J282" s="11" t="s">
        <v>85</v>
      </c>
      <c r="K282" s="11" t="s">
        <v>26</v>
      </c>
      <c r="L282" s="11" t="s">
        <v>26</v>
      </c>
      <c r="M282" s="11" t="s">
        <v>26</v>
      </c>
      <c r="N282" s="11" t="s">
        <v>27</v>
      </c>
      <c r="O282" s="11">
        <v>293</v>
      </c>
      <c r="P282" s="11">
        <f t="shared" si="16"/>
        <v>0</v>
      </c>
      <c r="Q282" s="11">
        <f t="shared" si="17"/>
        <v>0</v>
      </c>
      <c r="R282" s="11">
        <f t="shared" si="18"/>
        <v>0</v>
      </c>
      <c r="S282" s="12">
        <f t="shared" si="19"/>
        <v>1</v>
      </c>
      <c r="T282" s="11" t="s">
        <v>1328</v>
      </c>
      <c r="U282" s="11" t="s">
        <v>1329</v>
      </c>
      <c r="V282" s="11" t="s">
        <v>1330</v>
      </c>
    </row>
    <row r="283" spans="1:22" x14ac:dyDescent="0.2">
      <c r="A283" s="10" t="s">
        <v>1331</v>
      </c>
      <c r="B283" s="11">
        <v>41180.1</v>
      </c>
      <c r="C283" s="11">
        <v>282</v>
      </c>
      <c r="D283" s="11">
        <v>4</v>
      </c>
      <c r="E283" s="11">
        <v>11362</v>
      </c>
      <c r="F283" s="11">
        <v>1001</v>
      </c>
      <c r="G283" s="11">
        <v>50000</v>
      </c>
      <c r="H283" s="11" t="s">
        <v>54</v>
      </c>
      <c r="I283" s="11" t="s">
        <v>138</v>
      </c>
      <c r="J283" s="11" t="s">
        <v>139</v>
      </c>
      <c r="K283" s="11" t="s">
        <v>26</v>
      </c>
      <c r="L283" s="11" t="s">
        <v>26</v>
      </c>
      <c r="M283" s="11" t="s">
        <v>26</v>
      </c>
      <c r="N283" s="11" t="s">
        <v>27</v>
      </c>
      <c r="O283" s="11">
        <v>286</v>
      </c>
      <c r="P283" s="11">
        <f t="shared" si="16"/>
        <v>0</v>
      </c>
      <c r="Q283" s="11">
        <f t="shared" si="17"/>
        <v>0</v>
      </c>
      <c r="R283" s="11">
        <f t="shared" si="18"/>
        <v>0</v>
      </c>
      <c r="S283" s="12">
        <f t="shared" si="19"/>
        <v>1</v>
      </c>
      <c r="T283" s="11"/>
      <c r="U283" s="11" t="s">
        <v>1332</v>
      </c>
      <c r="V283" s="11" t="s">
        <v>1333</v>
      </c>
    </row>
    <row r="284" spans="1:22" x14ac:dyDescent="0.2">
      <c r="A284" s="10" t="s">
        <v>1334</v>
      </c>
      <c r="B284" s="11">
        <v>37537.300000000003</v>
      </c>
      <c r="C284" s="11">
        <v>283</v>
      </c>
      <c r="D284" s="11">
        <v>-6</v>
      </c>
      <c r="E284" s="11">
        <v>11296</v>
      </c>
      <c r="F284" s="11">
        <v>2722</v>
      </c>
      <c r="G284" s="11">
        <v>24587</v>
      </c>
      <c r="H284" s="11" t="s">
        <v>265</v>
      </c>
      <c r="I284" s="11" t="s">
        <v>1335</v>
      </c>
      <c r="J284" s="11" t="s">
        <v>254</v>
      </c>
      <c r="K284" s="11" t="s">
        <v>26</v>
      </c>
      <c r="L284" s="11" t="s">
        <v>26</v>
      </c>
      <c r="M284" s="11" t="s">
        <v>26</v>
      </c>
      <c r="N284" s="11" t="s">
        <v>27</v>
      </c>
      <c r="O284" s="11">
        <v>277</v>
      </c>
      <c r="P284" s="11">
        <f t="shared" si="16"/>
        <v>0</v>
      </c>
      <c r="Q284" s="11">
        <f t="shared" si="17"/>
        <v>0</v>
      </c>
      <c r="R284" s="11">
        <f t="shared" si="18"/>
        <v>0</v>
      </c>
      <c r="S284" s="12">
        <f t="shared" si="19"/>
        <v>1</v>
      </c>
      <c r="T284" s="11" t="s">
        <v>1336</v>
      </c>
      <c r="U284" s="11" t="s">
        <v>1337</v>
      </c>
      <c r="V284" s="11" t="s">
        <v>1338</v>
      </c>
    </row>
    <row r="285" spans="1:22" x14ac:dyDescent="0.2">
      <c r="A285" s="10" t="s">
        <v>1339</v>
      </c>
      <c r="B285" s="11">
        <v>1640.6</v>
      </c>
      <c r="C285" s="11">
        <v>284</v>
      </c>
      <c r="D285" s="11">
        <v>24</v>
      </c>
      <c r="E285" s="11">
        <v>11251</v>
      </c>
      <c r="F285" s="11">
        <v>221</v>
      </c>
      <c r="G285" s="11">
        <v>12300</v>
      </c>
      <c r="H285" s="11" t="s">
        <v>211</v>
      </c>
      <c r="I285" s="11" t="s">
        <v>1340</v>
      </c>
      <c r="J285" s="11" t="s">
        <v>139</v>
      </c>
      <c r="K285" s="11" t="s">
        <v>26</v>
      </c>
      <c r="L285" s="11" t="s">
        <v>26</v>
      </c>
      <c r="M285" s="11" t="s">
        <v>26</v>
      </c>
      <c r="N285" s="11" t="s">
        <v>27</v>
      </c>
      <c r="O285" s="11">
        <v>308</v>
      </c>
      <c r="P285" s="11">
        <f t="shared" si="16"/>
        <v>0</v>
      </c>
      <c r="Q285" s="11">
        <f t="shared" si="17"/>
        <v>0</v>
      </c>
      <c r="R285" s="11">
        <f t="shared" si="18"/>
        <v>0</v>
      </c>
      <c r="S285" s="12">
        <f t="shared" si="19"/>
        <v>1</v>
      </c>
      <c r="T285" s="11" t="s">
        <v>1341</v>
      </c>
      <c r="U285" s="11" t="s">
        <v>1342</v>
      </c>
      <c r="V285" s="11" t="s">
        <v>1343</v>
      </c>
    </row>
    <row r="286" spans="1:22" x14ac:dyDescent="0.2">
      <c r="A286" s="10" t="s">
        <v>1344</v>
      </c>
      <c r="B286" s="11">
        <v>224860</v>
      </c>
      <c r="C286" s="11">
        <v>285</v>
      </c>
      <c r="D286" s="11">
        <v>54</v>
      </c>
      <c r="E286" s="11">
        <v>11171.3</v>
      </c>
      <c r="F286" s="11">
        <v>2951.5</v>
      </c>
      <c r="G286" s="11">
        <v>22634</v>
      </c>
      <c r="H286" s="11" t="s">
        <v>47</v>
      </c>
      <c r="I286" s="11" t="s">
        <v>364</v>
      </c>
      <c r="J286" s="11" t="s">
        <v>49</v>
      </c>
      <c r="K286" s="11" t="s">
        <v>26</v>
      </c>
      <c r="L286" s="11" t="s">
        <v>26</v>
      </c>
      <c r="M286" s="11" t="s">
        <v>26</v>
      </c>
      <c r="N286" s="11" t="s">
        <v>27</v>
      </c>
      <c r="O286" s="11">
        <v>339</v>
      </c>
      <c r="P286" s="11">
        <f t="shared" si="16"/>
        <v>0</v>
      </c>
      <c r="Q286" s="11">
        <f t="shared" si="17"/>
        <v>0</v>
      </c>
      <c r="R286" s="11">
        <f t="shared" si="18"/>
        <v>0</v>
      </c>
      <c r="S286" s="12">
        <f t="shared" si="19"/>
        <v>1</v>
      </c>
      <c r="T286" s="11" t="s">
        <v>1345</v>
      </c>
      <c r="U286" s="11" t="s">
        <v>1346</v>
      </c>
      <c r="V286" s="11" t="s">
        <v>1347</v>
      </c>
    </row>
    <row r="287" spans="1:22" x14ac:dyDescent="0.2">
      <c r="A287" s="10" t="s">
        <v>1348</v>
      </c>
      <c r="B287" s="11">
        <v>115.6</v>
      </c>
      <c r="C287" s="11">
        <v>286</v>
      </c>
      <c r="D287" s="11">
        <v>-25</v>
      </c>
      <c r="E287" s="11">
        <v>11167</v>
      </c>
      <c r="F287" s="11">
        <v>-268</v>
      </c>
      <c r="G287" s="11">
        <v>90000</v>
      </c>
      <c r="H287" s="11" t="s">
        <v>23</v>
      </c>
      <c r="I287" s="11" t="s">
        <v>1349</v>
      </c>
      <c r="J287" s="11" t="s">
        <v>42</v>
      </c>
      <c r="K287" s="11" t="s">
        <v>26</v>
      </c>
      <c r="L287" s="11" t="s">
        <v>26</v>
      </c>
      <c r="M287" s="11" t="s">
        <v>26</v>
      </c>
      <c r="N287" s="11" t="s">
        <v>26</v>
      </c>
      <c r="O287" s="11">
        <v>261</v>
      </c>
      <c r="P287" s="11">
        <f t="shared" si="16"/>
        <v>0</v>
      </c>
      <c r="Q287" s="11">
        <f t="shared" si="17"/>
        <v>0</v>
      </c>
      <c r="R287" s="11">
        <f t="shared" si="18"/>
        <v>0</v>
      </c>
      <c r="S287" s="12">
        <f t="shared" si="19"/>
        <v>0</v>
      </c>
      <c r="T287" s="11" t="s">
        <v>1350</v>
      </c>
      <c r="U287" s="11" t="s">
        <v>1351</v>
      </c>
      <c r="V287" s="11" t="s">
        <v>1352</v>
      </c>
    </row>
    <row r="288" spans="1:22" x14ac:dyDescent="0.2">
      <c r="A288" s="10" t="s">
        <v>1353</v>
      </c>
      <c r="B288" s="11">
        <v>9503.1</v>
      </c>
      <c r="C288" s="11">
        <v>287</v>
      </c>
      <c r="D288" s="11">
        <v>13</v>
      </c>
      <c r="E288" s="11">
        <v>11144</v>
      </c>
      <c r="F288" s="11">
        <v>2069</v>
      </c>
      <c r="G288" s="11">
        <v>9200</v>
      </c>
      <c r="H288" s="11" t="s">
        <v>294</v>
      </c>
      <c r="I288" s="11" t="s">
        <v>1354</v>
      </c>
      <c r="J288" s="11" t="s">
        <v>338</v>
      </c>
      <c r="K288" s="11" t="s">
        <v>26</v>
      </c>
      <c r="L288" s="11" t="s">
        <v>26</v>
      </c>
      <c r="M288" s="11" t="s">
        <v>26</v>
      </c>
      <c r="N288" s="11" t="s">
        <v>27</v>
      </c>
      <c r="O288" s="11">
        <v>300</v>
      </c>
      <c r="P288" s="11">
        <f t="shared" si="16"/>
        <v>0</v>
      </c>
      <c r="Q288" s="11">
        <f t="shared" si="17"/>
        <v>0</v>
      </c>
      <c r="R288" s="11">
        <f t="shared" si="18"/>
        <v>0</v>
      </c>
      <c r="S288" s="12">
        <f t="shared" si="19"/>
        <v>1</v>
      </c>
      <c r="T288" s="11" t="s">
        <v>1355</v>
      </c>
      <c r="U288" s="11" t="s">
        <v>1356</v>
      </c>
      <c r="V288" s="11" t="s">
        <v>1357</v>
      </c>
    </row>
    <row r="289" spans="1:22" x14ac:dyDescent="0.2">
      <c r="A289" s="10" t="s">
        <v>1358</v>
      </c>
      <c r="B289" s="11">
        <v>44962</v>
      </c>
      <c r="C289" s="11">
        <v>288</v>
      </c>
      <c r="D289" s="11">
        <v>121</v>
      </c>
      <c r="E289" s="11">
        <v>11120</v>
      </c>
      <c r="F289" s="11">
        <v>1254</v>
      </c>
      <c r="G289" s="11">
        <v>25500</v>
      </c>
      <c r="H289" s="11" t="s">
        <v>305</v>
      </c>
      <c r="I289" s="11" t="s">
        <v>1296</v>
      </c>
      <c r="J289" s="11" t="s">
        <v>213</v>
      </c>
      <c r="K289" s="11" t="s">
        <v>26</v>
      </c>
      <c r="L289" s="11" t="s">
        <v>26</v>
      </c>
      <c r="M289" s="11" t="s">
        <v>26</v>
      </c>
      <c r="N289" s="11" t="s">
        <v>27</v>
      </c>
      <c r="O289" s="11">
        <v>409</v>
      </c>
      <c r="P289" s="11">
        <f t="shared" si="16"/>
        <v>0</v>
      </c>
      <c r="Q289" s="11">
        <f t="shared" si="17"/>
        <v>0</v>
      </c>
      <c r="R289" s="11">
        <f t="shared" si="18"/>
        <v>0</v>
      </c>
      <c r="S289" s="12">
        <f t="shared" si="19"/>
        <v>1</v>
      </c>
      <c r="T289" s="11" t="s">
        <v>1359</v>
      </c>
      <c r="U289" s="11" t="s">
        <v>1360</v>
      </c>
      <c r="V289" s="11" t="s">
        <v>1361</v>
      </c>
    </row>
    <row r="290" spans="1:22" x14ac:dyDescent="0.2">
      <c r="A290" s="10" t="s">
        <v>1362</v>
      </c>
      <c r="B290" s="11">
        <v>15605</v>
      </c>
      <c r="C290" s="11">
        <v>289</v>
      </c>
      <c r="D290" s="11">
        <v>22</v>
      </c>
      <c r="E290" s="11">
        <v>11094</v>
      </c>
      <c r="F290" s="11">
        <v>667</v>
      </c>
      <c r="G290" s="11">
        <v>34000</v>
      </c>
      <c r="H290" s="11" t="s">
        <v>47</v>
      </c>
      <c r="I290" s="11" t="s">
        <v>452</v>
      </c>
      <c r="J290" s="11" t="s">
        <v>254</v>
      </c>
      <c r="K290" s="11" t="s">
        <v>26</v>
      </c>
      <c r="L290" s="11" t="s">
        <v>26</v>
      </c>
      <c r="M290" s="11" t="s">
        <v>26</v>
      </c>
      <c r="N290" s="11" t="s">
        <v>27</v>
      </c>
      <c r="O290" s="11">
        <v>311</v>
      </c>
      <c r="P290" s="11">
        <f t="shared" si="16"/>
        <v>0</v>
      </c>
      <c r="Q290" s="11">
        <f t="shared" si="17"/>
        <v>0</v>
      </c>
      <c r="R290" s="11">
        <f t="shared" si="18"/>
        <v>0</v>
      </c>
      <c r="S290" s="12">
        <f t="shared" si="19"/>
        <v>1</v>
      </c>
      <c r="T290" s="11" t="s">
        <v>1363</v>
      </c>
      <c r="U290" s="11" t="s">
        <v>1364</v>
      </c>
      <c r="V290" s="11" t="s">
        <v>1365</v>
      </c>
    </row>
    <row r="291" spans="1:22" x14ac:dyDescent="0.2">
      <c r="A291" s="10" t="s">
        <v>1366</v>
      </c>
      <c r="B291" s="11">
        <v>36532</v>
      </c>
      <c r="C291" s="11">
        <v>290</v>
      </c>
      <c r="D291" s="11">
        <v>15</v>
      </c>
      <c r="E291" s="11">
        <v>11088</v>
      </c>
      <c r="F291" s="11">
        <v>191</v>
      </c>
      <c r="G291" s="11">
        <v>67000</v>
      </c>
      <c r="H291" s="11" t="s">
        <v>54</v>
      </c>
      <c r="I291" s="11" t="s">
        <v>1367</v>
      </c>
      <c r="J291" s="11" t="s">
        <v>170</v>
      </c>
      <c r="K291" s="11" t="s">
        <v>26</v>
      </c>
      <c r="L291" s="11" t="s">
        <v>26</v>
      </c>
      <c r="M291" s="11" t="s">
        <v>26</v>
      </c>
      <c r="N291" s="11" t="s">
        <v>27</v>
      </c>
      <c r="O291" s="11">
        <v>305</v>
      </c>
      <c r="P291" s="11">
        <f t="shared" si="16"/>
        <v>0</v>
      </c>
      <c r="Q291" s="11">
        <f t="shared" si="17"/>
        <v>0</v>
      </c>
      <c r="R291" s="11">
        <f t="shared" si="18"/>
        <v>0</v>
      </c>
      <c r="S291" s="12">
        <f t="shared" si="19"/>
        <v>1</v>
      </c>
      <c r="T291" s="11" t="s">
        <v>1368</v>
      </c>
      <c r="U291" s="11" t="s">
        <v>1369</v>
      </c>
      <c r="V291" s="11" t="s">
        <v>1370</v>
      </c>
    </row>
    <row r="292" spans="1:22" x14ac:dyDescent="0.2">
      <c r="A292" s="10" t="s">
        <v>1371</v>
      </c>
      <c r="B292" s="11">
        <v>8189</v>
      </c>
      <c r="C292" s="11">
        <v>291</v>
      </c>
      <c r="D292" s="11">
        <v>-16</v>
      </c>
      <c r="E292" s="11">
        <v>10973.8</v>
      </c>
      <c r="F292" s="11">
        <v>701.5</v>
      </c>
      <c r="G292" s="11">
        <v>15300</v>
      </c>
      <c r="H292" s="11" t="s">
        <v>705</v>
      </c>
      <c r="I292" s="11" t="s">
        <v>654</v>
      </c>
      <c r="J292" s="11" t="s">
        <v>49</v>
      </c>
      <c r="K292" s="11" t="s">
        <v>26</v>
      </c>
      <c r="L292" s="11" t="s">
        <v>26</v>
      </c>
      <c r="M292" s="11" t="s">
        <v>26</v>
      </c>
      <c r="N292" s="11" t="s">
        <v>27</v>
      </c>
      <c r="O292" s="11">
        <v>275</v>
      </c>
      <c r="P292" s="11">
        <f t="shared" si="16"/>
        <v>0</v>
      </c>
      <c r="Q292" s="11">
        <f t="shared" si="17"/>
        <v>0</v>
      </c>
      <c r="R292" s="11">
        <f t="shared" si="18"/>
        <v>0</v>
      </c>
      <c r="S292" s="12">
        <f t="shared" si="19"/>
        <v>1</v>
      </c>
      <c r="T292" s="11" t="s">
        <v>1372</v>
      </c>
      <c r="U292" s="11" t="s">
        <v>1373</v>
      </c>
      <c r="V292" s="11" t="s">
        <v>1374</v>
      </c>
    </row>
    <row r="293" spans="1:22" x14ac:dyDescent="0.2">
      <c r="A293" s="10" t="s">
        <v>1375</v>
      </c>
      <c r="B293" s="11">
        <v>330936</v>
      </c>
      <c r="C293" s="11">
        <v>292</v>
      </c>
      <c r="D293" s="11">
        <v>-24</v>
      </c>
      <c r="E293" s="11">
        <v>10918</v>
      </c>
      <c r="F293" s="11">
        <v>2796</v>
      </c>
      <c r="G293" s="11">
        <v>13775</v>
      </c>
      <c r="H293" s="11" t="s">
        <v>47</v>
      </c>
      <c r="I293" s="11" t="s">
        <v>274</v>
      </c>
      <c r="J293" s="11" t="s">
        <v>49</v>
      </c>
      <c r="K293" s="11" t="s">
        <v>26</v>
      </c>
      <c r="L293" s="11" t="s">
        <v>27</v>
      </c>
      <c r="M293" s="11" t="s">
        <v>26</v>
      </c>
      <c r="N293" s="11" t="s">
        <v>27</v>
      </c>
      <c r="O293" s="11">
        <v>268</v>
      </c>
      <c r="P293" s="11">
        <f t="shared" si="16"/>
        <v>0</v>
      </c>
      <c r="Q293" s="11">
        <f t="shared" si="17"/>
        <v>1</v>
      </c>
      <c r="R293" s="11">
        <f t="shared" si="18"/>
        <v>0</v>
      </c>
      <c r="S293" s="12">
        <f t="shared" si="19"/>
        <v>1</v>
      </c>
      <c r="T293" s="11" t="s">
        <v>1376</v>
      </c>
      <c r="U293" s="11" t="s">
        <v>1377</v>
      </c>
      <c r="V293" s="11" t="s">
        <v>1378</v>
      </c>
    </row>
    <row r="294" spans="1:22" x14ac:dyDescent="0.2">
      <c r="A294" s="10" t="s">
        <v>1379</v>
      </c>
      <c r="B294" s="11">
        <v>18870.599999999999</v>
      </c>
      <c r="C294" s="11">
        <v>293</v>
      </c>
      <c r="D294" s="11">
        <v>-5</v>
      </c>
      <c r="E294" s="11">
        <v>10878.7</v>
      </c>
      <c r="F294" s="11">
        <v>1241.2</v>
      </c>
      <c r="G294" s="11">
        <v>13635</v>
      </c>
      <c r="H294" s="11" t="s">
        <v>40</v>
      </c>
      <c r="I294" s="11" t="s">
        <v>1380</v>
      </c>
      <c r="J294" s="11" t="s">
        <v>724</v>
      </c>
      <c r="K294" s="11" t="s">
        <v>26</v>
      </c>
      <c r="L294" s="11" t="s">
        <v>26</v>
      </c>
      <c r="M294" s="11" t="s">
        <v>26</v>
      </c>
      <c r="N294" s="11" t="s">
        <v>27</v>
      </c>
      <c r="O294" s="11">
        <v>288</v>
      </c>
      <c r="P294" s="11">
        <f t="shared" si="16"/>
        <v>0</v>
      </c>
      <c r="Q294" s="11">
        <f t="shared" si="17"/>
        <v>0</v>
      </c>
      <c r="R294" s="11">
        <f t="shared" si="18"/>
        <v>0</v>
      </c>
      <c r="S294" s="12">
        <f t="shared" si="19"/>
        <v>1</v>
      </c>
      <c r="T294" s="11" t="s">
        <v>1381</v>
      </c>
      <c r="U294" s="11" t="s">
        <v>1382</v>
      </c>
      <c r="V294" s="11" t="s">
        <v>1383</v>
      </c>
    </row>
    <row r="295" spans="1:22" x14ac:dyDescent="0.2">
      <c r="A295" s="10" t="s">
        <v>1384</v>
      </c>
      <c r="B295" s="11">
        <v>21666.400000000001</v>
      </c>
      <c r="C295" s="11">
        <v>294</v>
      </c>
      <c r="D295" s="11">
        <v>-31</v>
      </c>
      <c r="E295" s="11">
        <v>10850</v>
      </c>
      <c r="F295" s="11">
        <v>912</v>
      </c>
      <c r="G295" s="11">
        <v>12316</v>
      </c>
      <c r="H295" s="11" t="s">
        <v>40</v>
      </c>
      <c r="I295" s="11" t="s">
        <v>1043</v>
      </c>
      <c r="J295" s="11" t="s">
        <v>120</v>
      </c>
      <c r="K295" s="11" t="s">
        <v>26</v>
      </c>
      <c r="L295" s="11" t="s">
        <v>26</v>
      </c>
      <c r="M295" s="11" t="s">
        <v>26</v>
      </c>
      <c r="N295" s="11" t="s">
        <v>27</v>
      </c>
      <c r="O295" s="11">
        <v>263</v>
      </c>
      <c r="P295" s="11">
        <f t="shared" si="16"/>
        <v>0</v>
      </c>
      <c r="Q295" s="11">
        <f t="shared" si="17"/>
        <v>0</v>
      </c>
      <c r="R295" s="11">
        <f t="shared" si="18"/>
        <v>0</v>
      </c>
      <c r="S295" s="12">
        <f t="shared" si="19"/>
        <v>1</v>
      </c>
      <c r="T295" s="11" t="s">
        <v>1385</v>
      </c>
      <c r="U295" s="11" t="s">
        <v>1386</v>
      </c>
      <c r="V295" s="11" t="s">
        <v>1387</v>
      </c>
    </row>
    <row r="296" spans="1:22" x14ac:dyDescent="0.2">
      <c r="A296" s="10" t="s">
        <v>1388</v>
      </c>
      <c r="B296" s="11">
        <v>23930.2</v>
      </c>
      <c r="C296" s="11">
        <v>295</v>
      </c>
      <c r="D296" s="11">
        <v>0</v>
      </c>
      <c r="E296" s="11">
        <v>10800</v>
      </c>
      <c r="F296" s="11">
        <v>1786</v>
      </c>
      <c r="G296" s="11">
        <v>13300</v>
      </c>
      <c r="H296" s="11" t="s">
        <v>47</v>
      </c>
      <c r="I296" s="11" t="s">
        <v>364</v>
      </c>
      <c r="J296" s="11" t="s">
        <v>49</v>
      </c>
      <c r="K296" s="11" t="s">
        <v>26</v>
      </c>
      <c r="L296" s="11" t="s">
        <v>26</v>
      </c>
      <c r="M296" s="11" t="s">
        <v>26</v>
      </c>
      <c r="N296" s="11" t="s">
        <v>27</v>
      </c>
      <c r="O296" s="11">
        <v>295</v>
      </c>
      <c r="P296" s="11">
        <f t="shared" si="16"/>
        <v>0</v>
      </c>
      <c r="Q296" s="11">
        <f t="shared" si="17"/>
        <v>0</v>
      </c>
      <c r="R296" s="11">
        <f t="shared" si="18"/>
        <v>0</v>
      </c>
      <c r="S296" s="12">
        <f t="shared" si="19"/>
        <v>1</v>
      </c>
      <c r="T296" s="11" t="s">
        <v>1389</v>
      </c>
      <c r="U296" s="11" t="s">
        <v>1390</v>
      </c>
      <c r="V296" s="11" t="s">
        <v>1391</v>
      </c>
    </row>
    <row r="297" spans="1:22" x14ac:dyDescent="0.2">
      <c r="A297" s="10" t="s">
        <v>1392</v>
      </c>
      <c r="B297" s="11">
        <v>52495</v>
      </c>
      <c r="C297" s="11">
        <v>296</v>
      </c>
      <c r="D297" s="11">
        <v>23</v>
      </c>
      <c r="E297" s="11">
        <v>10735</v>
      </c>
      <c r="F297" s="11">
        <v>4700</v>
      </c>
      <c r="G297" s="11">
        <v>36000</v>
      </c>
      <c r="H297" s="11" t="s">
        <v>54</v>
      </c>
      <c r="I297" s="11" t="s">
        <v>1393</v>
      </c>
      <c r="J297" s="11" t="s">
        <v>213</v>
      </c>
      <c r="K297" s="11" t="s">
        <v>26</v>
      </c>
      <c r="L297" s="11" t="s">
        <v>26</v>
      </c>
      <c r="M297" s="11" t="s">
        <v>26</v>
      </c>
      <c r="N297" s="11" t="s">
        <v>27</v>
      </c>
      <c r="O297" s="11">
        <v>319</v>
      </c>
      <c r="P297" s="11">
        <f t="shared" si="16"/>
        <v>0</v>
      </c>
      <c r="Q297" s="11">
        <f t="shared" si="17"/>
        <v>0</v>
      </c>
      <c r="R297" s="11">
        <f t="shared" si="18"/>
        <v>0</v>
      </c>
      <c r="S297" s="12">
        <f t="shared" si="19"/>
        <v>1</v>
      </c>
      <c r="T297" s="11" t="s">
        <v>1394</v>
      </c>
      <c r="U297" s="11" t="s">
        <v>1395</v>
      </c>
      <c r="V297" s="11" t="s">
        <v>1396</v>
      </c>
    </row>
    <row r="298" spans="1:22" x14ac:dyDescent="0.2">
      <c r="A298" s="10" t="s">
        <v>1397</v>
      </c>
      <c r="B298" s="11">
        <v>867.7</v>
      </c>
      <c r="C298" s="11">
        <v>297</v>
      </c>
      <c r="D298" s="11">
        <v>-12</v>
      </c>
      <c r="E298" s="11">
        <v>10647</v>
      </c>
      <c r="F298" s="11">
        <v>99</v>
      </c>
      <c r="G298" s="11">
        <v>40000</v>
      </c>
      <c r="H298" s="11" t="s">
        <v>23</v>
      </c>
      <c r="I298" s="11" t="s">
        <v>1398</v>
      </c>
      <c r="J298" s="11" t="s">
        <v>475</v>
      </c>
      <c r="K298" s="11" t="s">
        <v>26</v>
      </c>
      <c r="L298" s="11" t="s">
        <v>26</v>
      </c>
      <c r="M298" s="11" t="s">
        <v>26</v>
      </c>
      <c r="N298" s="11" t="s">
        <v>27</v>
      </c>
      <c r="O298" s="11">
        <v>285</v>
      </c>
      <c r="P298" s="11">
        <f t="shared" si="16"/>
        <v>0</v>
      </c>
      <c r="Q298" s="11">
        <f t="shared" si="17"/>
        <v>0</v>
      </c>
      <c r="R298" s="11">
        <f t="shared" si="18"/>
        <v>0</v>
      </c>
      <c r="S298" s="12">
        <f t="shared" si="19"/>
        <v>1</v>
      </c>
      <c r="T298" s="11" t="s">
        <v>1399</v>
      </c>
      <c r="U298" s="11" t="s">
        <v>1400</v>
      </c>
      <c r="V298" s="11" t="s">
        <v>1397</v>
      </c>
    </row>
    <row r="299" spans="1:22" x14ac:dyDescent="0.2">
      <c r="A299" s="10" t="s">
        <v>1401</v>
      </c>
      <c r="B299" s="11">
        <v>8441</v>
      </c>
      <c r="C299" s="11">
        <v>298</v>
      </c>
      <c r="D299" s="11">
        <v>-4</v>
      </c>
      <c r="E299" s="11">
        <v>10579.4</v>
      </c>
      <c r="F299" s="11">
        <v>241.7</v>
      </c>
      <c r="G299" s="11">
        <v>17700</v>
      </c>
      <c r="H299" s="11" t="s">
        <v>305</v>
      </c>
      <c r="I299" s="11" t="s">
        <v>1105</v>
      </c>
      <c r="J299" s="11" t="s">
        <v>572</v>
      </c>
      <c r="K299" s="11" t="s">
        <v>26</v>
      </c>
      <c r="L299" s="11" t="s">
        <v>26</v>
      </c>
      <c r="M299" s="11" t="s">
        <v>26</v>
      </c>
      <c r="N299" s="11" t="s">
        <v>27</v>
      </c>
      <c r="O299" s="11">
        <v>294</v>
      </c>
      <c r="P299" s="11">
        <f t="shared" si="16"/>
        <v>0</v>
      </c>
      <c r="Q299" s="11">
        <f t="shared" si="17"/>
        <v>0</v>
      </c>
      <c r="R299" s="11">
        <f t="shared" si="18"/>
        <v>0</v>
      </c>
      <c r="S299" s="12">
        <f t="shared" si="19"/>
        <v>1</v>
      </c>
      <c r="T299" s="11" t="s">
        <v>1402</v>
      </c>
      <c r="U299" s="11" t="s">
        <v>1403</v>
      </c>
      <c r="V299" s="11" t="s">
        <v>1404</v>
      </c>
    </row>
    <row r="300" spans="1:22" x14ac:dyDescent="0.2">
      <c r="A300" s="10" t="s">
        <v>1405</v>
      </c>
      <c r="B300" s="11">
        <v>8453</v>
      </c>
      <c r="C300" s="11">
        <v>299</v>
      </c>
      <c r="D300" s="11">
        <v>-35</v>
      </c>
      <c r="E300" s="11">
        <v>10465</v>
      </c>
      <c r="F300" s="11">
        <v>671.1</v>
      </c>
      <c r="G300" s="11">
        <v>8385</v>
      </c>
      <c r="H300" s="11" t="s">
        <v>705</v>
      </c>
      <c r="I300" s="11" t="s">
        <v>1406</v>
      </c>
      <c r="J300" s="11" t="s">
        <v>192</v>
      </c>
      <c r="K300" s="11" t="s">
        <v>26</v>
      </c>
      <c r="L300" s="11" t="s">
        <v>27</v>
      </c>
      <c r="M300" s="11" t="s">
        <v>26</v>
      </c>
      <c r="N300" s="11" t="s">
        <v>27</v>
      </c>
      <c r="O300" s="11">
        <v>264</v>
      </c>
      <c r="P300" s="11">
        <f t="shared" si="16"/>
        <v>0</v>
      </c>
      <c r="Q300" s="11">
        <f t="shared" si="17"/>
        <v>1</v>
      </c>
      <c r="R300" s="11">
        <f t="shared" si="18"/>
        <v>0</v>
      </c>
      <c r="S300" s="12">
        <f t="shared" si="19"/>
        <v>1</v>
      </c>
      <c r="T300" s="11" t="s">
        <v>1407</v>
      </c>
      <c r="U300" s="11" t="s">
        <v>1408</v>
      </c>
      <c r="V300" s="11" t="s">
        <v>1409</v>
      </c>
    </row>
    <row r="301" spans="1:22" x14ac:dyDescent="0.2">
      <c r="A301" s="10" t="s">
        <v>1410</v>
      </c>
      <c r="B301" s="11"/>
      <c r="C301" s="11">
        <v>300</v>
      </c>
      <c r="D301" s="11">
        <v>36</v>
      </c>
      <c r="E301" s="11">
        <v>10455.700000000001</v>
      </c>
      <c r="F301" s="11">
        <v>271.5</v>
      </c>
      <c r="G301" s="11">
        <v>6072</v>
      </c>
      <c r="H301" s="11" t="s">
        <v>61</v>
      </c>
      <c r="I301" s="11" t="s">
        <v>62</v>
      </c>
      <c r="J301" s="11" t="s">
        <v>63</v>
      </c>
      <c r="K301" s="11" t="s">
        <v>26</v>
      </c>
      <c r="L301" s="11" t="s">
        <v>26</v>
      </c>
      <c r="M301" s="11" t="s">
        <v>26</v>
      </c>
      <c r="N301" s="11" t="s">
        <v>27</v>
      </c>
      <c r="O301" s="11">
        <v>336</v>
      </c>
      <c r="P301" s="11">
        <f t="shared" si="16"/>
        <v>0</v>
      </c>
      <c r="Q301" s="11">
        <f t="shared" si="17"/>
        <v>0</v>
      </c>
      <c r="R301" s="11">
        <f t="shared" si="18"/>
        <v>0</v>
      </c>
      <c r="S301" s="12">
        <f t="shared" si="19"/>
        <v>1</v>
      </c>
      <c r="T301" s="11" t="s">
        <v>1411</v>
      </c>
      <c r="U301" s="11" t="s">
        <v>1412</v>
      </c>
      <c r="V301" s="11"/>
    </row>
    <row r="302" spans="1:22" x14ac:dyDescent="0.2">
      <c r="A302" s="10" t="s">
        <v>1413</v>
      </c>
      <c r="B302" s="11">
        <v>567.1</v>
      </c>
      <c r="C302" s="11">
        <v>301</v>
      </c>
      <c r="D302" s="11">
        <v>15</v>
      </c>
      <c r="E302" s="11">
        <v>10454.299999999999</v>
      </c>
      <c r="F302" s="11">
        <v>144.1</v>
      </c>
      <c r="G302" s="11">
        <v>9300</v>
      </c>
      <c r="H302" s="11" t="s">
        <v>23</v>
      </c>
      <c r="I302" s="11" t="s">
        <v>169</v>
      </c>
      <c r="J302" s="11" t="s">
        <v>170</v>
      </c>
      <c r="K302" s="11" t="s">
        <v>26</v>
      </c>
      <c r="L302" s="11" t="s">
        <v>26</v>
      </c>
      <c r="M302" s="11" t="s">
        <v>26</v>
      </c>
      <c r="N302" s="11" t="s">
        <v>27</v>
      </c>
      <c r="O302" s="11">
        <v>316</v>
      </c>
      <c r="P302" s="11">
        <f t="shared" si="16"/>
        <v>0</v>
      </c>
      <c r="Q302" s="11">
        <f t="shared" si="17"/>
        <v>0</v>
      </c>
      <c r="R302" s="11">
        <f t="shared" si="18"/>
        <v>0</v>
      </c>
      <c r="S302" s="12">
        <f t="shared" si="19"/>
        <v>1</v>
      </c>
      <c r="T302" s="11" t="s">
        <v>1414</v>
      </c>
      <c r="U302" s="11" t="s">
        <v>1415</v>
      </c>
      <c r="V302" s="11" t="s">
        <v>1416</v>
      </c>
    </row>
    <row r="303" spans="1:22" x14ac:dyDescent="0.2">
      <c r="A303" s="10" t="s">
        <v>1417</v>
      </c>
      <c r="B303" s="11">
        <v>4247</v>
      </c>
      <c r="C303" s="11">
        <v>302</v>
      </c>
      <c r="D303" s="11">
        <v>-66</v>
      </c>
      <c r="E303" s="11">
        <v>10433</v>
      </c>
      <c r="F303" s="11">
        <v>-1125</v>
      </c>
      <c r="G303" s="11">
        <v>13800</v>
      </c>
      <c r="H303" s="11" t="s">
        <v>705</v>
      </c>
      <c r="I303" s="11" t="s">
        <v>759</v>
      </c>
      <c r="J303" s="11" t="s">
        <v>85</v>
      </c>
      <c r="K303" s="11" t="s">
        <v>26</v>
      </c>
      <c r="L303" s="11" t="s">
        <v>26</v>
      </c>
      <c r="M303" s="11" t="s">
        <v>26</v>
      </c>
      <c r="N303" s="11" t="s">
        <v>26</v>
      </c>
      <c r="O303" s="11">
        <v>236</v>
      </c>
      <c r="P303" s="11">
        <f t="shared" si="16"/>
        <v>0</v>
      </c>
      <c r="Q303" s="11">
        <f t="shared" si="17"/>
        <v>0</v>
      </c>
      <c r="R303" s="11">
        <f t="shared" si="18"/>
        <v>0</v>
      </c>
      <c r="S303" s="12">
        <f t="shared" si="19"/>
        <v>0</v>
      </c>
      <c r="T303" s="11" t="s">
        <v>1418</v>
      </c>
      <c r="U303" s="11" t="s">
        <v>1419</v>
      </c>
      <c r="V303" s="11" t="s">
        <v>1420</v>
      </c>
    </row>
    <row r="304" spans="1:22" x14ac:dyDescent="0.2">
      <c r="A304" s="10" t="s">
        <v>1421</v>
      </c>
      <c r="B304" s="11">
        <v>81343</v>
      </c>
      <c r="C304" s="11">
        <v>303</v>
      </c>
      <c r="D304" s="11">
        <v>58</v>
      </c>
      <c r="E304" s="11">
        <v>10333</v>
      </c>
      <c r="F304" s="11">
        <v>298</v>
      </c>
      <c r="G304" s="11">
        <v>55000</v>
      </c>
      <c r="H304" s="11" t="s">
        <v>696</v>
      </c>
      <c r="I304" s="11" t="s">
        <v>1267</v>
      </c>
      <c r="J304" s="11" t="s">
        <v>475</v>
      </c>
      <c r="K304" s="11" t="s">
        <v>26</v>
      </c>
      <c r="L304" s="11" t="s">
        <v>26</v>
      </c>
      <c r="M304" s="11" t="s">
        <v>26</v>
      </c>
      <c r="N304" s="11" t="s">
        <v>27</v>
      </c>
      <c r="O304" s="11">
        <v>361</v>
      </c>
      <c r="P304" s="11">
        <f t="shared" si="16"/>
        <v>0</v>
      </c>
      <c r="Q304" s="11">
        <f t="shared" si="17"/>
        <v>0</v>
      </c>
      <c r="R304" s="11">
        <f t="shared" si="18"/>
        <v>0</v>
      </c>
      <c r="S304" s="12">
        <f t="shared" si="19"/>
        <v>1</v>
      </c>
      <c r="T304" s="11" t="s">
        <v>1422</v>
      </c>
      <c r="U304" s="11" t="s">
        <v>1423</v>
      </c>
      <c r="V304" s="11" t="s">
        <v>1424</v>
      </c>
    </row>
    <row r="305" spans="1:22" x14ac:dyDescent="0.2">
      <c r="A305" s="10" t="s">
        <v>1425</v>
      </c>
      <c r="B305" s="11">
        <v>10021</v>
      </c>
      <c r="C305" s="11">
        <v>304</v>
      </c>
      <c r="D305" s="11">
        <v>-62</v>
      </c>
      <c r="E305" s="11">
        <v>10305.299999999999</v>
      </c>
      <c r="F305" s="11">
        <v>694.7</v>
      </c>
      <c r="G305" s="11">
        <v>19000</v>
      </c>
      <c r="H305" s="11" t="s">
        <v>54</v>
      </c>
      <c r="I305" s="11" t="s">
        <v>1426</v>
      </c>
      <c r="J305" s="11" t="s">
        <v>126</v>
      </c>
      <c r="K305" s="11" t="s">
        <v>26</v>
      </c>
      <c r="L305" s="11" t="s">
        <v>26</v>
      </c>
      <c r="M305" s="11" t="s">
        <v>26</v>
      </c>
      <c r="N305" s="11" t="s">
        <v>27</v>
      </c>
      <c r="O305" s="11">
        <v>242</v>
      </c>
      <c r="P305" s="11">
        <f t="shared" si="16"/>
        <v>0</v>
      </c>
      <c r="Q305" s="11">
        <f t="shared" si="17"/>
        <v>0</v>
      </c>
      <c r="R305" s="11">
        <f t="shared" si="18"/>
        <v>0</v>
      </c>
      <c r="S305" s="12">
        <f t="shared" si="19"/>
        <v>1</v>
      </c>
      <c r="T305" s="11" t="s">
        <v>1427</v>
      </c>
      <c r="U305" s="11" t="s">
        <v>1428</v>
      </c>
      <c r="V305" s="11" t="s">
        <v>1429</v>
      </c>
    </row>
    <row r="306" spans="1:22" x14ac:dyDescent="0.2">
      <c r="A306" s="10" t="s">
        <v>1430</v>
      </c>
      <c r="B306" s="11">
        <v>30177</v>
      </c>
      <c r="C306" s="11">
        <v>305</v>
      </c>
      <c r="D306" s="11">
        <v>9</v>
      </c>
      <c r="E306" s="11">
        <v>10299.4</v>
      </c>
      <c r="F306" s="11">
        <v>1073.3</v>
      </c>
      <c r="G306" s="11">
        <v>36000</v>
      </c>
      <c r="H306" s="11" t="s">
        <v>696</v>
      </c>
      <c r="I306" s="11" t="s">
        <v>840</v>
      </c>
      <c r="J306" s="11" t="s">
        <v>841</v>
      </c>
      <c r="K306" s="11" t="s">
        <v>26</v>
      </c>
      <c r="L306" s="11" t="s">
        <v>26</v>
      </c>
      <c r="M306" s="11" t="s">
        <v>26</v>
      </c>
      <c r="N306" s="11" t="s">
        <v>27</v>
      </c>
      <c r="O306" s="11">
        <v>314</v>
      </c>
      <c r="P306" s="11">
        <f t="shared" si="16"/>
        <v>0</v>
      </c>
      <c r="Q306" s="11">
        <f t="shared" si="17"/>
        <v>0</v>
      </c>
      <c r="R306" s="11">
        <f t="shared" si="18"/>
        <v>0</v>
      </c>
      <c r="S306" s="12">
        <f t="shared" si="19"/>
        <v>1</v>
      </c>
      <c r="T306" s="11" t="s">
        <v>1431</v>
      </c>
      <c r="U306" s="11" t="s">
        <v>1432</v>
      </c>
      <c r="V306" s="11" t="s">
        <v>1433</v>
      </c>
    </row>
    <row r="307" spans="1:22" x14ac:dyDescent="0.2">
      <c r="A307" s="10" t="s">
        <v>1434</v>
      </c>
      <c r="B307" s="11">
        <v>13877</v>
      </c>
      <c r="C307" s="11">
        <v>306</v>
      </c>
      <c r="D307" s="11">
        <v>74</v>
      </c>
      <c r="E307" s="11">
        <v>10292</v>
      </c>
      <c r="F307" s="11">
        <v>106</v>
      </c>
      <c r="G307" s="11">
        <v>6753</v>
      </c>
      <c r="H307" s="11" t="s">
        <v>294</v>
      </c>
      <c r="I307" s="11" t="s">
        <v>1146</v>
      </c>
      <c r="J307" s="11" t="s">
        <v>572</v>
      </c>
      <c r="K307" s="11" t="s">
        <v>26</v>
      </c>
      <c r="L307" s="11" t="s">
        <v>26</v>
      </c>
      <c r="M307" s="11" t="s">
        <v>26</v>
      </c>
      <c r="N307" s="11" t="s">
        <v>27</v>
      </c>
      <c r="O307" s="11">
        <v>380</v>
      </c>
      <c r="P307" s="11">
        <f t="shared" si="16"/>
        <v>0</v>
      </c>
      <c r="Q307" s="11">
        <f t="shared" si="17"/>
        <v>0</v>
      </c>
      <c r="R307" s="11">
        <f t="shared" si="18"/>
        <v>0</v>
      </c>
      <c r="S307" s="12">
        <f t="shared" si="19"/>
        <v>1</v>
      </c>
      <c r="T307" s="11" t="s">
        <v>1435</v>
      </c>
      <c r="U307" s="11" t="s">
        <v>1436</v>
      </c>
      <c r="V307" s="11" t="s">
        <v>1437</v>
      </c>
    </row>
    <row r="308" spans="1:22" x14ac:dyDescent="0.2">
      <c r="A308" s="10" t="s">
        <v>1438</v>
      </c>
      <c r="B308" s="11"/>
      <c r="C308" s="11">
        <v>307</v>
      </c>
      <c r="D308" s="11">
        <v>33</v>
      </c>
      <c r="E308" s="11">
        <v>10283</v>
      </c>
      <c r="F308" s="11">
        <v>419</v>
      </c>
      <c r="G308" s="11">
        <v>23000</v>
      </c>
      <c r="H308" s="11" t="s">
        <v>741</v>
      </c>
      <c r="I308" s="11" t="s">
        <v>62</v>
      </c>
      <c r="J308" s="11" t="s">
        <v>63</v>
      </c>
      <c r="K308" s="11" t="s">
        <v>26</v>
      </c>
      <c r="L308" s="11" t="s">
        <v>26</v>
      </c>
      <c r="M308" s="11" t="s">
        <v>26</v>
      </c>
      <c r="N308" s="11" t="s">
        <v>27</v>
      </c>
      <c r="O308" s="11">
        <v>340</v>
      </c>
      <c r="P308" s="11">
        <f t="shared" si="16"/>
        <v>0</v>
      </c>
      <c r="Q308" s="11">
        <f t="shared" si="17"/>
        <v>0</v>
      </c>
      <c r="R308" s="11">
        <f t="shared" si="18"/>
        <v>0</v>
      </c>
      <c r="S308" s="12">
        <f t="shared" si="19"/>
        <v>1</v>
      </c>
      <c r="T308" s="11" t="s">
        <v>1439</v>
      </c>
      <c r="U308" s="11" t="s">
        <v>1440</v>
      </c>
      <c r="V308" s="11"/>
    </row>
    <row r="309" spans="1:22" x14ac:dyDescent="0.2">
      <c r="A309" s="10" t="s">
        <v>1441</v>
      </c>
      <c r="B309" s="11">
        <v>6278.9</v>
      </c>
      <c r="C309" s="11">
        <v>308</v>
      </c>
      <c r="D309" s="11">
        <v>14</v>
      </c>
      <c r="E309" s="11">
        <v>10221.299999999999</v>
      </c>
      <c r="F309" s="11">
        <v>656</v>
      </c>
      <c r="G309" s="11">
        <v>54300</v>
      </c>
      <c r="H309" s="11" t="s">
        <v>696</v>
      </c>
      <c r="I309" s="11" t="s">
        <v>125</v>
      </c>
      <c r="J309" s="11" t="s">
        <v>126</v>
      </c>
      <c r="K309" s="11" t="s">
        <v>26</v>
      </c>
      <c r="L309" s="11" t="s">
        <v>26</v>
      </c>
      <c r="M309" s="11" t="s">
        <v>26</v>
      </c>
      <c r="N309" s="11" t="s">
        <v>27</v>
      </c>
      <c r="O309" s="11">
        <v>322</v>
      </c>
      <c r="P309" s="11">
        <f t="shared" si="16"/>
        <v>0</v>
      </c>
      <c r="Q309" s="11">
        <f t="shared" si="17"/>
        <v>0</v>
      </c>
      <c r="R309" s="11">
        <f t="shared" si="18"/>
        <v>0</v>
      </c>
      <c r="S309" s="12">
        <f t="shared" si="19"/>
        <v>1</v>
      </c>
      <c r="T309" s="11" t="s">
        <v>1442</v>
      </c>
      <c r="U309" s="11" t="s">
        <v>1443</v>
      </c>
      <c r="V309" s="11" t="s">
        <v>1444</v>
      </c>
    </row>
    <row r="310" spans="1:22" x14ac:dyDescent="0.2">
      <c r="A310" s="10" t="s">
        <v>1445</v>
      </c>
      <c r="B310" s="11">
        <v>12518</v>
      </c>
      <c r="C310" s="11">
        <v>309</v>
      </c>
      <c r="D310" s="11">
        <v>3</v>
      </c>
      <c r="E310" s="11">
        <v>10213</v>
      </c>
      <c r="F310" s="11">
        <v>1016.7</v>
      </c>
      <c r="G310" s="11">
        <v>5245</v>
      </c>
      <c r="H310" s="11" t="s">
        <v>741</v>
      </c>
      <c r="I310" s="11" t="s">
        <v>175</v>
      </c>
      <c r="J310" s="11" t="s">
        <v>176</v>
      </c>
      <c r="K310" s="11" t="s">
        <v>26</v>
      </c>
      <c r="L310" s="11" t="s">
        <v>26</v>
      </c>
      <c r="M310" s="11" t="s">
        <v>26</v>
      </c>
      <c r="N310" s="11" t="s">
        <v>27</v>
      </c>
      <c r="O310" s="11">
        <v>312</v>
      </c>
      <c r="P310" s="11">
        <f t="shared" si="16"/>
        <v>0</v>
      </c>
      <c r="Q310" s="11">
        <f t="shared" si="17"/>
        <v>0</v>
      </c>
      <c r="R310" s="11">
        <f t="shared" si="18"/>
        <v>0</v>
      </c>
      <c r="S310" s="12">
        <f t="shared" si="19"/>
        <v>1</v>
      </c>
      <c r="T310" s="11" t="s">
        <v>1446</v>
      </c>
      <c r="U310" s="11" t="s">
        <v>1447</v>
      </c>
      <c r="V310" s="11" t="s">
        <v>1448</v>
      </c>
    </row>
    <row r="311" spans="1:22" x14ac:dyDescent="0.2">
      <c r="A311" s="10" t="s">
        <v>1449</v>
      </c>
      <c r="B311" s="11">
        <v>9040.7999999999993</v>
      </c>
      <c r="C311" s="11">
        <v>310</v>
      </c>
      <c r="D311" s="11">
        <v>-14</v>
      </c>
      <c r="E311" s="11">
        <v>10189</v>
      </c>
      <c r="F311" s="11">
        <v>303</v>
      </c>
      <c r="G311" s="11">
        <v>8000</v>
      </c>
      <c r="H311" s="11" t="s">
        <v>40</v>
      </c>
      <c r="I311" s="11" t="s">
        <v>900</v>
      </c>
      <c r="J311" s="11" t="s">
        <v>254</v>
      </c>
      <c r="K311" s="11" t="s">
        <v>26</v>
      </c>
      <c r="L311" s="11" t="s">
        <v>26</v>
      </c>
      <c r="M311" s="11" t="s">
        <v>26</v>
      </c>
      <c r="N311" s="11" t="s">
        <v>27</v>
      </c>
      <c r="O311" s="11">
        <v>296</v>
      </c>
      <c r="P311" s="11">
        <f t="shared" si="16"/>
        <v>0</v>
      </c>
      <c r="Q311" s="11">
        <f t="shared" si="17"/>
        <v>0</v>
      </c>
      <c r="R311" s="11">
        <f t="shared" si="18"/>
        <v>0</v>
      </c>
      <c r="S311" s="12">
        <f t="shared" si="19"/>
        <v>1</v>
      </c>
      <c r="T311" s="11"/>
      <c r="U311" s="11" t="s">
        <v>1450</v>
      </c>
      <c r="V311" s="11" t="s">
        <v>1449</v>
      </c>
    </row>
    <row r="312" spans="1:22" x14ac:dyDescent="0.2">
      <c r="A312" s="10" t="s">
        <v>1451</v>
      </c>
      <c r="B312" s="11">
        <v>73172</v>
      </c>
      <c r="C312" s="11">
        <v>311</v>
      </c>
      <c r="D312" s="11">
        <v>177</v>
      </c>
      <c r="E312" s="11">
        <v>10187</v>
      </c>
      <c r="F312" s="11">
        <v>893</v>
      </c>
      <c r="G312" s="11">
        <v>44000</v>
      </c>
      <c r="H312" s="11" t="s">
        <v>696</v>
      </c>
      <c r="I312" s="11" t="s">
        <v>1452</v>
      </c>
      <c r="J312" s="11" t="s">
        <v>539</v>
      </c>
      <c r="K312" s="11" t="s">
        <v>26</v>
      </c>
      <c r="L312" s="11" t="s">
        <v>26</v>
      </c>
      <c r="M312" s="11" t="s">
        <v>26</v>
      </c>
      <c r="N312" s="11" t="s">
        <v>27</v>
      </c>
      <c r="O312" s="11">
        <v>488</v>
      </c>
      <c r="P312" s="11">
        <f t="shared" si="16"/>
        <v>0</v>
      </c>
      <c r="Q312" s="11">
        <f t="shared" si="17"/>
        <v>0</v>
      </c>
      <c r="R312" s="11">
        <f t="shared" si="18"/>
        <v>0</v>
      </c>
      <c r="S312" s="12">
        <f t="shared" si="19"/>
        <v>1</v>
      </c>
      <c r="T312" s="11" t="s">
        <v>1453</v>
      </c>
      <c r="U312" s="11" t="s">
        <v>1454</v>
      </c>
      <c r="V312" s="11" t="s">
        <v>1455</v>
      </c>
    </row>
    <row r="313" spans="1:22" x14ac:dyDescent="0.2">
      <c r="A313" s="10" t="s">
        <v>1456</v>
      </c>
      <c r="B313" s="11">
        <v>5037.3999999999996</v>
      </c>
      <c r="C313" s="11">
        <v>312</v>
      </c>
      <c r="D313" s="11">
        <v>-11</v>
      </c>
      <c r="E313" s="11">
        <v>10168</v>
      </c>
      <c r="F313" s="11">
        <v>746</v>
      </c>
      <c r="G313" s="11">
        <v>29000</v>
      </c>
      <c r="H313" s="11" t="s">
        <v>95</v>
      </c>
      <c r="I313" s="11" t="s">
        <v>1457</v>
      </c>
      <c r="J313" s="11" t="s">
        <v>97</v>
      </c>
      <c r="K313" s="11" t="s">
        <v>26</v>
      </c>
      <c r="L313" s="11" t="s">
        <v>26</v>
      </c>
      <c r="M313" s="11" t="s">
        <v>26</v>
      </c>
      <c r="N313" s="11" t="s">
        <v>27</v>
      </c>
      <c r="O313" s="11">
        <v>301</v>
      </c>
      <c r="P313" s="11">
        <f t="shared" si="16"/>
        <v>0</v>
      </c>
      <c r="Q313" s="11">
        <f t="shared" si="17"/>
        <v>0</v>
      </c>
      <c r="R313" s="11">
        <f t="shared" si="18"/>
        <v>0</v>
      </c>
      <c r="S313" s="12">
        <f t="shared" si="19"/>
        <v>1</v>
      </c>
      <c r="T313" s="11" t="s">
        <v>1458</v>
      </c>
      <c r="U313" s="11" t="s">
        <v>1459</v>
      </c>
      <c r="V313" s="11" t="s">
        <v>1460</v>
      </c>
    </row>
    <row r="314" spans="1:22" x14ac:dyDescent="0.2">
      <c r="A314" s="10" t="s">
        <v>1461</v>
      </c>
      <c r="B314" s="11">
        <v>9014.5</v>
      </c>
      <c r="C314" s="11">
        <v>313</v>
      </c>
      <c r="D314" s="11">
        <v>-57</v>
      </c>
      <c r="E314" s="11">
        <v>10164.4</v>
      </c>
      <c r="F314" s="11">
        <v>1278.5999999999999</v>
      </c>
      <c r="G314" s="11">
        <v>2882</v>
      </c>
      <c r="H314" s="11" t="s">
        <v>40</v>
      </c>
      <c r="I314" s="11" t="s">
        <v>648</v>
      </c>
      <c r="J314" s="11" t="s">
        <v>649</v>
      </c>
      <c r="K314" s="11" t="s">
        <v>26</v>
      </c>
      <c r="L314" s="11" t="s">
        <v>26</v>
      </c>
      <c r="M314" s="11" t="s">
        <v>26</v>
      </c>
      <c r="N314" s="11" t="s">
        <v>27</v>
      </c>
      <c r="O314" s="11">
        <v>256</v>
      </c>
      <c r="P314" s="11">
        <f t="shared" si="16"/>
        <v>0</v>
      </c>
      <c r="Q314" s="11">
        <f t="shared" si="17"/>
        <v>0</v>
      </c>
      <c r="R314" s="11">
        <f t="shared" si="18"/>
        <v>0</v>
      </c>
      <c r="S314" s="12">
        <f t="shared" si="19"/>
        <v>1</v>
      </c>
      <c r="T314" s="11" t="s">
        <v>1462</v>
      </c>
      <c r="U314" s="11" t="s">
        <v>1463</v>
      </c>
      <c r="V314" s="11" t="s">
        <v>1464</v>
      </c>
    </row>
    <row r="315" spans="1:22" x14ac:dyDescent="0.2">
      <c r="A315" s="10" t="s">
        <v>1465</v>
      </c>
      <c r="B315" s="11">
        <v>22353.4</v>
      </c>
      <c r="C315" s="11">
        <v>314</v>
      </c>
      <c r="D315" s="11">
        <v>15</v>
      </c>
      <c r="E315" s="11">
        <v>10150</v>
      </c>
      <c r="F315" s="11">
        <v>1391</v>
      </c>
      <c r="G315" s="11">
        <v>67663</v>
      </c>
      <c r="H315" s="11" t="s">
        <v>23</v>
      </c>
      <c r="I315" s="11" t="s">
        <v>483</v>
      </c>
      <c r="J315" s="11" t="s">
        <v>260</v>
      </c>
      <c r="K315" s="11" t="s">
        <v>26</v>
      </c>
      <c r="L315" s="11" t="s">
        <v>26</v>
      </c>
      <c r="M315" s="11" t="s">
        <v>26</v>
      </c>
      <c r="N315" s="11" t="s">
        <v>27</v>
      </c>
      <c r="O315" s="11">
        <v>329</v>
      </c>
      <c r="P315" s="11">
        <f t="shared" si="16"/>
        <v>0</v>
      </c>
      <c r="Q315" s="11">
        <f t="shared" si="17"/>
        <v>0</v>
      </c>
      <c r="R315" s="11">
        <f t="shared" si="18"/>
        <v>0</v>
      </c>
      <c r="S315" s="12">
        <f t="shared" si="19"/>
        <v>1</v>
      </c>
      <c r="T315" s="11" t="s">
        <v>1466</v>
      </c>
      <c r="U315" s="11" t="s">
        <v>1467</v>
      </c>
      <c r="V315" s="11" t="s">
        <v>1468</v>
      </c>
    </row>
    <row r="316" spans="1:22" x14ac:dyDescent="0.2">
      <c r="A316" s="10" t="s">
        <v>1469</v>
      </c>
      <c r="B316" s="11">
        <v>6217.9</v>
      </c>
      <c r="C316" s="11">
        <v>315</v>
      </c>
      <c r="D316" s="11">
        <v>63</v>
      </c>
      <c r="E316" s="11">
        <v>10086.799999999999</v>
      </c>
      <c r="F316" s="11">
        <v>382.6</v>
      </c>
      <c r="G316" s="11">
        <v>13900</v>
      </c>
      <c r="H316" s="11" t="s">
        <v>61</v>
      </c>
      <c r="I316" s="11" t="s">
        <v>125</v>
      </c>
      <c r="J316" s="11" t="s">
        <v>126</v>
      </c>
      <c r="K316" s="11" t="s">
        <v>26</v>
      </c>
      <c r="L316" s="11" t="s">
        <v>26</v>
      </c>
      <c r="M316" s="11" t="s">
        <v>26</v>
      </c>
      <c r="N316" s="11" t="s">
        <v>27</v>
      </c>
      <c r="O316" s="11">
        <v>378</v>
      </c>
      <c r="P316" s="11">
        <f t="shared" si="16"/>
        <v>0</v>
      </c>
      <c r="Q316" s="11">
        <f t="shared" si="17"/>
        <v>0</v>
      </c>
      <c r="R316" s="11">
        <f t="shared" si="18"/>
        <v>0</v>
      </c>
      <c r="S316" s="12">
        <f t="shared" si="19"/>
        <v>1</v>
      </c>
      <c r="T316" s="11" t="s">
        <v>1470</v>
      </c>
      <c r="U316" s="11" t="s">
        <v>1471</v>
      </c>
      <c r="V316" s="11" t="s">
        <v>1472</v>
      </c>
    </row>
    <row r="317" spans="1:22" x14ac:dyDescent="0.2">
      <c r="A317" s="10" t="s">
        <v>1473</v>
      </c>
      <c r="B317" s="11">
        <v>5949.1</v>
      </c>
      <c r="C317" s="11">
        <v>316</v>
      </c>
      <c r="D317" s="11">
        <v>-73</v>
      </c>
      <c r="E317" s="11">
        <v>10083.1</v>
      </c>
      <c r="F317" s="11">
        <v>106.6</v>
      </c>
      <c r="G317" s="11">
        <v>30000</v>
      </c>
      <c r="H317" s="11" t="s">
        <v>300</v>
      </c>
      <c r="I317" s="11" t="s">
        <v>175</v>
      </c>
      <c r="J317" s="11" t="s">
        <v>176</v>
      </c>
      <c r="K317" s="11" t="s">
        <v>26</v>
      </c>
      <c r="L317" s="11" t="s">
        <v>26</v>
      </c>
      <c r="M317" s="11" t="s">
        <v>26</v>
      </c>
      <c r="N317" s="11" t="s">
        <v>27</v>
      </c>
      <c r="O317" s="11">
        <v>243</v>
      </c>
      <c r="P317" s="11">
        <f t="shared" si="16"/>
        <v>0</v>
      </c>
      <c r="Q317" s="11">
        <f t="shared" si="17"/>
        <v>0</v>
      </c>
      <c r="R317" s="11">
        <f t="shared" si="18"/>
        <v>0</v>
      </c>
      <c r="S317" s="12">
        <f t="shared" si="19"/>
        <v>1</v>
      </c>
      <c r="T317" s="11" t="s">
        <v>1474</v>
      </c>
      <c r="U317" s="11" t="s">
        <v>1475</v>
      </c>
      <c r="V317" s="11" t="s">
        <v>1476</v>
      </c>
    </row>
    <row r="318" spans="1:22" x14ac:dyDescent="0.2">
      <c r="A318" s="10" t="s">
        <v>1477</v>
      </c>
      <c r="B318" s="11">
        <v>22685.3</v>
      </c>
      <c r="C318" s="11">
        <v>317</v>
      </c>
      <c r="D318" s="11">
        <v>6</v>
      </c>
      <c r="E318" s="11">
        <v>10076</v>
      </c>
      <c r="F318" s="11">
        <v>1693</v>
      </c>
      <c r="G318" s="11">
        <v>12992</v>
      </c>
      <c r="H318" s="11" t="s">
        <v>40</v>
      </c>
      <c r="I318" s="11" t="s">
        <v>317</v>
      </c>
      <c r="J318" s="11" t="s">
        <v>224</v>
      </c>
      <c r="K318" s="11" t="s">
        <v>26</v>
      </c>
      <c r="L318" s="11" t="s">
        <v>26</v>
      </c>
      <c r="M318" s="11" t="s">
        <v>26</v>
      </c>
      <c r="N318" s="11" t="s">
        <v>27</v>
      </c>
      <c r="O318" s="11">
        <v>323</v>
      </c>
      <c r="P318" s="11">
        <f t="shared" si="16"/>
        <v>0</v>
      </c>
      <c r="Q318" s="11">
        <f t="shared" si="17"/>
        <v>0</v>
      </c>
      <c r="R318" s="11">
        <f t="shared" si="18"/>
        <v>0</v>
      </c>
      <c r="S318" s="12">
        <f t="shared" si="19"/>
        <v>1</v>
      </c>
      <c r="T318" s="11" t="s">
        <v>1478</v>
      </c>
      <c r="U318" s="11" t="s">
        <v>1479</v>
      </c>
      <c r="V318" s="11" t="s">
        <v>1480</v>
      </c>
    </row>
    <row r="319" spans="1:22" x14ac:dyDescent="0.2">
      <c r="A319" s="10" t="s">
        <v>1481</v>
      </c>
      <c r="B319" s="11">
        <v>5279.7</v>
      </c>
      <c r="C319" s="11">
        <v>318</v>
      </c>
      <c r="D319" s="11">
        <v>23</v>
      </c>
      <c r="E319" s="11">
        <v>10074</v>
      </c>
      <c r="F319" s="11">
        <v>155</v>
      </c>
      <c r="G319" s="11">
        <v>28000</v>
      </c>
      <c r="H319" s="11" t="s">
        <v>294</v>
      </c>
      <c r="I319" s="11" t="s">
        <v>125</v>
      </c>
      <c r="J319" s="11" t="s">
        <v>126</v>
      </c>
      <c r="K319" s="11" t="s">
        <v>26</v>
      </c>
      <c r="L319" s="11" t="s">
        <v>26</v>
      </c>
      <c r="M319" s="11" t="s">
        <v>26</v>
      </c>
      <c r="N319" s="11" t="s">
        <v>27</v>
      </c>
      <c r="O319" s="11">
        <v>341</v>
      </c>
      <c r="P319" s="11">
        <f t="shared" si="16"/>
        <v>0</v>
      </c>
      <c r="Q319" s="11">
        <f t="shared" si="17"/>
        <v>0</v>
      </c>
      <c r="R319" s="11">
        <f t="shared" si="18"/>
        <v>0</v>
      </c>
      <c r="S319" s="12">
        <f t="shared" si="19"/>
        <v>1</v>
      </c>
      <c r="T319" s="11" t="s">
        <v>1482</v>
      </c>
      <c r="U319" s="11" t="s">
        <v>1483</v>
      </c>
      <c r="V319" s="11" t="s">
        <v>1484</v>
      </c>
    </row>
    <row r="320" spans="1:22" x14ac:dyDescent="0.2">
      <c r="A320" s="10" t="s">
        <v>1485</v>
      </c>
      <c r="B320" s="11"/>
      <c r="C320" s="11">
        <v>319</v>
      </c>
      <c r="D320" s="11">
        <v>11</v>
      </c>
      <c r="E320" s="11">
        <v>10072</v>
      </c>
      <c r="F320" s="11">
        <v>770</v>
      </c>
      <c r="G320" s="11">
        <v>2256</v>
      </c>
      <c r="H320" s="11" t="s">
        <v>40</v>
      </c>
      <c r="I320" s="11" t="s">
        <v>181</v>
      </c>
      <c r="J320" s="11" t="s">
        <v>42</v>
      </c>
      <c r="K320" s="11" t="s">
        <v>26</v>
      </c>
      <c r="L320" s="11" t="s">
        <v>26</v>
      </c>
      <c r="M320" s="11" t="s">
        <v>26</v>
      </c>
      <c r="N320" s="11" t="s">
        <v>27</v>
      </c>
      <c r="O320" s="11">
        <v>330</v>
      </c>
      <c r="P320" s="11">
        <f t="shared" si="16"/>
        <v>0</v>
      </c>
      <c r="Q320" s="11">
        <f t="shared" si="17"/>
        <v>0</v>
      </c>
      <c r="R320" s="11">
        <f t="shared" si="18"/>
        <v>0</v>
      </c>
      <c r="S320" s="12">
        <f t="shared" si="19"/>
        <v>1</v>
      </c>
      <c r="T320" s="11" t="s">
        <v>1486</v>
      </c>
      <c r="U320" s="11" t="s">
        <v>1487</v>
      </c>
      <c r="V320" s="11"/>
    </row>
    <row r="321" spans="1:22" x14ac:dyDescent="0.2">
      <c r="A321" s="10" t="s">
        <v>1488</v>
      </c>
      <c r="B321" s="11"/>
      <c r="C321" s="11">
        <v>320</v>
      </c>
      <c r="D321" s="11">
        <v>62</v>
      </c>
      <c r="E321" s="11">
        <v>10007.4</v>
      </c>
      <c r="F321" s="11">
        <v>1352.4</v>
      </c>
      <c r="G321" s="11">
        <v>6141</v>
      </c>
      <c r="H321" s="11" t="s">
        <v>61</v>
      </c>
      <c r="I321" s="11" t="s">
        <v>1489</v>
      </c>
      <c r="J321" s="11" t="s">
        <v>97</v>
      </c>
      <c r="K321" s="11" t="s">
        <v>26</v>
      </c>
      <c r="L321" s="11" t="s">
        <v>26</v>
      </c>
      <c r="M321" s="11" t="s">
        <v>26</v>
      </c>
      <c r="N321" s="11" t="s">
        <v>27</v>
      </c>
      <c r="O321" s="11">
        <v>382</v>
      </c>
      <c r="P321" s="11">
        <f t="shared" si="16"/>
        <v>0</v>
      </c>
      <c r="Q321" s="11">
        <f t="shared" si="17"/>
        <v>0</v>
      </c>
      <c r="R321" s="11">
        <f t="shared" si="18"/>
        <v>0</v>
      </c>
      <c r="S321" s="12">
        <f t="shared" si="19"/>
        <v>1</v>
      </c>
      <c r="T321" s="11" t="s">
        <v>1490</v>
      </c>
      <c r="U321" s="11" t="s">
        <v>1491</v>
      </c>
      <c r="V321" s="11"/>
    </row>
    <row r="322" spans="1:22" x14ac:dyDescent="0.2">
      <c r="A322" s="10" t="s">
        <v>1492</v>
      </c>
      <c r="B322" s="11">
        <v>5464.3</v>
      </c>
      <c r="C322" s="11">
        <v>321</v>
      </c>
      <c r="D322" s="11">
        <v>-6</v>
      </c>
      <c r="E322" s="11">
        <v>9970.7000000000007</v>
      </c>
      <c r="F322" s="11">
        <v>744.2</v>
      </c>
      <c r="G322" s="11">
        <v>41800</v>
      </c>
      <c r="H322" s="11" t="s">
        <v>300</v>
      </c>
      <c r="I322" s="11" t="s">
        <v>1493</v>
      </c>
      <c r="J322" s="11" t="s">
        <v>176</v>
      </c>
      <c r="K322" s="11" t="s">
        <v>26</v>
      </c>
      <c r="L322" s="11" t="s">
        <v>26</v>
      </c>
      <c r="M322" s="11" t="s">
        <v>26</v>
      </c>
      <c r="N322" s="11" t="s">
        <v>27</v>
      </c>
      <c r="O322" s="11">
        <v>315</v>
      </c>
      <c r="P322" s="11">
        <f t="shared" ref="P322:P385" si="20">IF(K322="yes", 1, 0)</f>
        <v>0</v>
      </c>
      <c r="Q322" s="11">
        <f t="shared" ref="Q322:Q385" si="21">IF(L322="yes", 1, 0)</f>
        <v>0</v>
      </c>
      <c r="R322" s="11">
        <f t="shared" ref="R322:R385" si="22">IF(M322="yes", 1, 0)</f>
        <v>0</v>
      </c>
      <c r="S322" s="12">
        <f t="shared" ref="S322:S385" si="23">IF(N322="yes", 1, 0)</f>
        <v>1</v>
      </c>
      <c r="T322" s="11" t="s">
        <v>1494</v>
      </c>
      <c r="U322" s="11" t="s">
        <v>1495</v>
      </c>
      <c r="V322" s="11" t="s">
        <v>1496</v>
      </c>
    </row>
    <row r="323" spans="1:22" x14ac:dyDescent="0.2">
      <c r="A323" s="10" t="s">
        <v>1497</v>
      </c>
      <c r="B323" s="11">
        <v>2746.2</v>
      </c>
      <c r="C323" s="11">
        <v>322</v>
      </c>
      <c r="D323" s="11">
        <v>2</v>
      </c>
      <c r="E323" s="11">
        <v>9909</v>
      </c>
      <c r="F323" s="11">
        <v>417.3</v>
      </c>
      <c r="G323" s="11">
        <v>30750</v>
      </c>
      <c r="H323" s="11" t="s">
        <v>462</v>
      </c>
      <c r="I323" s="11" t="s">
        <v>125</v>
      </c>
      <c r="J323" s="11" t="s">
        <v>126</v>
      </c>
      <c r="K323" s="11" t="s">
        <v>26</v>
      </c>
      <c r="L323" s="11" t="s">
        <v>26</v>
      </c>
      <c r="M323" s="11" t="s">
        <v>26</v>
      </c>
      <c r="N323" s="11" t="s">
        <v>27</v>
      </c>
      <c r="O323" s="11">
        <v>324</v>
      </c>
      <c r="P323" s="11">
        <f t="shared" si="20"/>
        <v>0</v>
      </c>
      <c r="Q323" s="11">
        <f t="shared" si="21"/>
        <v>0</v>
      </c>
      <c r="R323" s="11">
        <f t="shared" si="22"/>
        <v>0</v>
      </c>
      <c r="S323" s="12">
        <f t="shared" si="23"/>
        <v>1</v>
      </c>
      <c r="T323" s="11" t="s">
        <v>1498</v>
      </c>
      <c r="U323" s="11" t="s">
        <v>1499</v>
      </c>
      <c r="V323" s="11" t="s">
        <v>1497</v>
      </c>
    </row>
    <row r="324" spans="1:22" x14ac:dyDescent="0.2">
      <c r="A324" s="10" t="s">
        <v>1500</v>
      </c>
      <c r="B324" s="11">
        <v>13928.5</v>
      </c>
      <c r="C324" s="11">
        <v>322</v>
      </c>
      <c r="D324" s="11">
        <v>27</v>
      </c>
      <c r="E324" s="11">
        <v>9909</v>
      </c>
      <c r="F324" s="11">
        <v>211</v>
      </c>
      <c r="G324" s="11">
        <v>19000</v>
      </c>
      <c r="H324" s="11" t="s">
        <v>305</v>
      </c>
      <c r="I324" s="11" t="s">
        <v>1501</v>
      </c>
      <c r="J324" s="11" t="s">
        <v>224</v>
      </c>
      <c r="K324" s="11" t="s">
        <v>26</v>
      </c>
      <c r="L324" s="11" t="s">
        <v>26</v>
      </c>
      <c r="M324" s="11" t="s">
        <v>26</v>
      </c>
      <c r="N324" s="11" t="s">
        <v>27</v>
      </c>
      <c r="O324" s="11">
        <v>349</v>
      </c>
      <c r="P324" s="11">
        <f t="shared" si="20"/>
        <v>0</v>
      </c>
      <c r="Q324" s="11">
        <f t="shared" si="21"/>
        <v>0</v>
      </c>
      <c r="R324" s="11">
        <f t="shared" si="22"/>
        <v>0</v>
      </c>
      <c r="S324" s="12">
        <f t="shared" si="23"/>
        <v>1</v>
      </c>
      <c r="T324" s="11" t="s">
        <v>1502</v>
      </c>
      <c r="U324" s="11" t="s">
        <v>1503</v>
      </c>
      <c r="V324" s="11" t="s">
        <v>1504</v>
      </c>
    </row>
    <row r="325" spans="1:22" x14ac:dyDescent="0.2">
      <c r="A325" s="10" t="s">
        <v>1505</v>
      </c>
      <c r="B325" s="11">
        <v>6829.8</v>
      </c>
      <c r="C325" s="11">
        <v>324</v>
      </c>
      <c r="D325" s="11">
        <v>-33</v>
      </c>
      <c r="E325" s="11">
        <v>9871</v>
      </c>
      <c r="F325" s="11">
        <v>4438</v>
      </c>
      <c r="G325" s="11">
        <v>4577</v>
      </c>
      <c r="H325" s="11" t="s">
        <v>40</v>
      </c>
      <c r="I325" s="11" t="s">
        <v>1506</v>
      </c>
      <c r="J325" s="11" t="s">
        <v>224</v>
      </c>
      <c r="K325" s="11" t="s">
        <v>26</v>
      </c>
      <c r="L325" s="11" t="s">
        <v>26</v>
      </c>
      <c r="M325" s="11" t="s">
        <v>26</v>
      </c>
      <c r="N325" s="11" t="s">
        <v>27</v>
      </c>
      <c r="O325" s="11">
        <v>291</v>
      </c>
      <c r="P325" s="11">
        <f t="shared" si="20"/>
        <v>0</v>
      </c>
      <c r="Q325" s="11">
        <f t="shared" si="21"/>
        <v>0</v>
      </c>
      <c r="R325" s="11">
        <f t="shared" si="22"/>
        <v>0</v>
      </c>
      <c r="S325" s="12">
        <f t="shared" si="23"/>
        <v>1</v>
      </c>
      <c r="T325" s="11" t="s">
        <v>1507</v>
      </c>
      <c r="U325" s="11" t="s">
        <v>1508</v>
      </c>
      <c r="V325" s="11" t="s">
        <v>1509</v>
      </c>
    </row>
    <row r="326" spans="1:22" x14ac:dyDescent="0.2">
      <c r="A326" s="10" t="s">
        <v>1510</v>
      </c>
      <c r="B326" s="11">
        <v>10560.3</v>
      </c>
      <c r="C326" s="11">
        <v>325</v>
      </c>
      <c r="D326" s="11">
        <v>59</v>
      </c>
      <c r="E326" s="11">
        <v>9790</v>
      </c>
      <c r="F326" s="11">
        <v>2512</v>
      </c>
      <c r="G326" s="11">
        <v>19869</v>
      </c>
      <c r="H326" s="11" t="s">
        <v>61</v>
      </c>
      <c r="I326" s="11" t="s">
        <v>158</v>
      </c>
      <c r="J326" s="11" t="s">
        <v>120</v>
      </c>
      <c r="K326" s="11" t="s">
        <v>26</v>
      </c>
      <c r="L326" s="11" t="s">
        <v>26</v>
      </c>
      <c r="M326" s="11" t="s">
        <v>26</v>
      </c>
      <c r="N326" s="11" t="s">
        <v>27</v>
      </c>
      <c r="O326" s="11">
        <v>384</v>
      </c>
      <c r="P326" s="11">
        <f t="shared" si="20"/>
        <v>0</v>
      </c>
      <c r="Q326" s="11">
        <f t="shared" si="21"/>
        <v>0</v>
      </c>
      <c r="R326" s="11">
        <f t="shared" si="22"/>
        <v>0</v>
      </c>
      <c r="S326" s="12">
        <f t="shared" si="23"/>
        <v>1</v>
      </c>
      <c r="T326" s="11" t="s">
        <v>1511</v>
      </c>
      <c r="U326" s="11" t="s">
        <v>1512</v>
      </c>
      <c r="V326" s="11" t="s">
        <v>1513</v>
      </c>
    </row>
    <row r="327" spans="1:22" x14ac:dyDescent="0.2">
      <c r="A327" s="10" t="s">
        <v>1514</v>
      </c>
      <c r="B327" s="11">
        <v>878</v>
      </c>
      <c r="C327" s="11">
        <v>326</v>
      </c>
      <c r="D327" s="11">
        <v>5</v>
      </c>
      <c r="E327" s="11">
        <v>9779</v>
      </c>
      <c r="F327" s="11">
        <v>-58</v>
      </c>
      <c r="G327" s="11">
        <v>38000</v>
      </c>
      <c r="H327" s="11" t="s">
        <v>23</v>
      </c>
      <c r="I327" s="11" t="s">
        <v>1515</v>
      </c>
      <c r="J327" s="11" t="s">
        <v>475</v>
      </c>
      <c r="K327" s="11" t="s">
        <v>26</v>
      </c>
      <c r="L327" s="11" t="s">
        <v>26</v>
      </c>
      <c r="M327" s="11" t="s">
        <v>26</v>
      </c>
      <c r="N327" s="11" t="s">
        <v>26</v>
      </c>
      <c r="O327" s="11">
        <v>331</v>
      </c>
      <c r="P327" s="11">
        <f t="shared" si="20"/>
        <v>0</v>
      </c>
      <c r="Q327" s="11">
        <f t="shared" si="21"/>
        <v>0</v>
      </c>
      <c r="R327" s="11">
        <f t="shared" si="22"/>
        <v>0</v>
      </c>
      <c r="S327" s="12">
        <f t="shared" si="23"/>
        <v>0</v>
      </c>
      <c r="T327" s="11" t="s">
        <v>1516</v>
      </c>
      <c r="U327" s="11" t="s">
        <v>1517</v>
      </c>
      <c r="V327" s="11" t="s">
        <v>1518</v>
      </c>
    </row>
    <row r="328" spans="1:22" x14ac:dyDescent="0.2">
      <c r="A328" s="10" t="s">
        <v>1519</v>
      </c>
      <c r="B328" s="11">
        <v>14109.5</v>
      </c>
      <c r="C328" s="11">
        <v>327</v>
      </c>
      <c r="D328" s="11">
        <v>0</v>
      </c>
      <c r="E328" s="11">
        <v>9760.9</v>
      </c>
      <c r="F328" s="11">
        <v>138.9</v>
      </c>
      <c r="G328" s="11">
        <v>10700</v>
      </c>
      <c r="H328" s="11" t="s">
        <v>78</v>
      </c>
      <c r="I328" s="11" t="s">
        <v>1520</v>
      </c>
      <c r="J328" s="11" t="s">
        <v>126</v>
      </c>
      <c r="K328" s="11" t="s">
        <v>26</v>
      </c>
      <c r="L328" s="11" t="s">
        <v>26</v>
      </c>
      <c r="M328" s="11" t="s">
        <v>26</v>
      </c>
      <c r="N328" s="11" t="s">
        <v>27</v>
      </c>
      <c r="O328" s="11">
        <v>327</v>
      </c>
      <c r="P328" s="11">
        <f t="shared" si="20"/>
        <v>0</v>
      </c>
      <c r="Q328" s="11">
        <f t="shared" si="21"/>
        <v>0</v>
      </c>
      <c r="R328" s="11">
        <f t="shared" si="22"/>
        <v>0</v>
      </c>
      <c r="S328" s="12">
        <f t="shared" si="23"/>
        <v>1</v>
      </c>
      <c r="T328" s="11" t="s">
        <v>1521</v>
      </c>
      <c r="U328" s="11" t="s">
        <v>1522</v>
      </c>
      <c r="V328" s="11" t="s">
        <v>1523</v>
      </c>
    </row>
    <row r="329" spans="1:22" x14ac:dyDescent="0.2">
      <c r="A329" s="10" t="s">
        <v>1524</v>
      </c>
      <c r="B329" s="11">
        <v>51030</v>
      </c>
      <c r="C329" s="11">
        <v>328</v>
      </c>
      <c r="D329" s="11">
        <v>91</v>
      </c>
      <c r="E329" s="11">
        <v>9740</v>
      </c>
      <c r="F329" s="11">
        <v>2805</v>
      </c>
      <c r="G329" s="11">
        <v>16600</v>
      </c>
      <c r="H329" s="11" t="s">
        <v>40</v>
      </c>
      <c r="I329" s="11" t="s">
        <v>1119</v>
      </c>
      <c r="J329" s="11" t="s">
        <v>572</v>
      </c>
      <c r="K329" s="11" t="s">
        <v>26</v>
      </c>
      <c r="L329" s="11" t="s">
        <v>26</v>
      </c>
      <c r="M329" s="11" t="s">
        <v>26</v>
      </c>
      <c r="N329" s="11" t="s">
        <v>27</v>
      </c>
      <c r="O329" s="11">
        <v>419</v>
      </c>
      <c r="P329" s="11">
        <f t="shared" si="20"/>
        <v>0</v>
      </c>
      <c r="Q329" s="11">
        <f t="shared" si="21"/>
        <v>0</v>
      </c>
      <c r="R329" s="11">
        <f t="shared" si="22"/>
        <v>0</v>
      </c>
      <c r="S329" s="12">
        <f t="shared" si="23"/>
        <v>1</v>
      </c>
      <c r="T329" s="11" t="s">
        <v>1525</v>
      </c>
      <c r="U329" s="11" t="s">
        <v>1526</v>
      </c>
      <c r="V329" s="11" t="s">
        <v>1527</v>
      </c>
    </row>
    <row r="330" spans="1:22" x14ac:dyDescent="0.2">
      <c r="A330" s="10" t="s">
        <v>1528</v>
      </c>
      <c r="B330" s="11">
        <v>8511.7999999999993</v>
      </c>
      <c r="C330" s="11">
        <v>329</v>
      </c>
      <c r="D330" s="11">
        <v>54</v>
      </c>
      <c r="E330" s="11">
        <v>9730</v>
      </c>
      <c r="F330" s="11">
        <v>648</v>
      </c>
      <c r="G330" s="11">
        <v>1530</v>
      </c>
      <c r="H330" s="11" t="s">
        <v>40</v>
      </c>
      <c r="I330" s="11" t="s">
        <v>181</v>
      </c>
      <c r="J330" s="11" t="s">
        <v>42</v>
      </c>
      <c r="K330" s="11" t="s">
        <v>26</v>
      </c>
      <c r="L330" s="11" t="s">
        <v>26</v>
      </c>
      <c r="M330" s="11" t="s">
        <v>26</v>
      </c>
      <c r="N330" s="11" t="s">
        <v>27</v>
      </c>
      <c r="O330" s="11">
        <v>383</v>
      </c>
      <c r="P330" s="11">
        <f t="shared" si="20"/>
        <v>0</v>
      </c>
      <c r="Q330" s="11">
        <f t="shared" si="21"/>
        <v>0</v>
      </c>
      <c r="R330" s="11">
        <f t="shared" si="22"/>
        <v>0</v>
      </c>
      <c r="S330" s="12">
        <f t="shared" si="23"/>
        <v>1</v>
      </c>
      <c r="T330" s="11" t="s">
        <v>1529</v>
      </c>
      <c r="U330" s="11" t="s">
        <v>1530</v>
      </c>
      <c r="V330" s="11" t="s">
        <v>1531</v>
      </c>
    </row>
    <row r="331" spans="1:22" x14ac:dyDescent="0.2">
      <c r="A331" s="10" t="s">
        <v>1532</v>
      </c>
      <c r="B331" s="11">
        <v>6461.3</v>
      </c>
      <c r="C331" s="11">
        <v>330</v>
      </c>
      <c r="D331" s="11">
        <v>-4</v>
      </c>
      <c r="E331" s="11">
        <v>9709</v>
      </c>
      <c r="F331" s="11">
        <v>486.9</v>
      </c>
      <c r="G331" s="11">
        <v>53000</v>
      </c>
      <c r="H331" s="11" t="s">
        <v>23</v>
      </c>
      <c r="I331" s="11" t="s">
        <v>1533</v>
      </c>
      <c r="J331" s="11" t="s">
        <v>170</v>
      </c>
      <c r="K331" s="11" t="s">
        <v>26</v>
      </c>
      <c r="L331" s="11" t="s">
        <v>26</v>
      </c>
      <c r="M331" s="11" t="s">
        <v>26</v>
      </c>
      <c r="N331" s="11" t="s">
        <v>27</v>
      </c>
      <c r="O331" s="11">
        <v>326</v>
      </c>
      <c r="P331" s="11">
        <f t="shared" si="20"/>
        <v>0</v>
      </c>
      <c r="Q331" s="11">
        <f t="shared" si="21"/>
        <v>0</v>
      </c>
      <c r="R331" s="11">
        <f t="shared" si="22"/>
        <v>0</v>
      </c>
      <c r="S331" s="12">
        <f t="shared" si="23"/>
        <v>1</v>
      </c>
      <c r="T331" s="11" t="s">
        <v>1534</v>
      </c>
      <c r="U331" s="11" t="s">
        <v>1535</v>
      </c>
      <c r="V331" s="11" t="s">
        <v>1536</v>
      </c>
    </row>
    <row r="332" spans="1:22" x14ac:dyDescent="0.2">
      <c r="A332" s="10" t="s">
        <v>1537</v>
      </c>
      <c r="B332" s="11">
        <v>81078</v>
      </c>
      <c r="C332" s="11">
        <v>331</v>
      </c>
      <c r="D332" s="11">
        <v>-44</v>
      </c>
      <c r="E332" s="11">
        <v>9653.6</v>
      </c>
      <c r="F332" s="11">
        <v>2191.4</v>
      </c>
      <c r="G332" s="11">
        <v>10700</v>
      </c>
      <c r="H332" s="11" t="s">
        <v>47</v>
      </c>
      <c r="I332" s="11" t="s">
        <v>663</v>
      </c>
      <c r="J332" s="11" t="s">
        <v>49</v>
      </c>
      <c r="K332" s="11" t="s">
        <v>26</v>
      </c>
      <c r="L332" s="11" t="s">
        <v>26</v>
      </c>
      <c r="M332" s="11" t="s">
        <v>26</v>
      </c>
      <c r="N332" s="11" t="s">
        <v>27</v>
      </c>
      <c r="O332" s="11">
        <v>287</v>
      </c>
      <c r="P332" s="11">
        <f t="shared" si="20"/>
        <v>0</v>
      </c>
      <c r="Q332" s="11">
        <f t="shared" si="21"/>
        <v>0</v>
      </c>
      <c r="R332" s="11">
        <f t="shared" si="22"/>
        <v>0</v>
      </c>
      <c r="S332" s="12">
        <f t="shared" si="23"/>
        <v>1</v>
      </c>
      <c r="T332" s="11" t="s">
        <v>1538</v>
      </c>
      <c r="U332" s="11" t="s">
        <v>1539</v>
      </c>
      <c r="V332" s="11" t="s">
        <v>1540</v>
      </c>
    </row>
    <row r="333" spans="1:22" x14ac:dyDescent="0.2">
      <c r="A333" s="10" t="s">
        <v>1541</v>
      </c>
      <c r="B333" s="11">
        <v>576.9</v>
      </c>
      <c r="C333" s="11">
        <v>332</v>
      </c>
      <c r="D333" s="11">
        <v>-15</v>
      </c>
      <c r="E333" s="11">
        <v>9650</v>
      </c>
      <c r="F333" s="11">
        <v>-62.4</v>
      </c>
      <c r="G333" s="11">
        <v>15400</v>
      </c>
      <c r="H333" s="11" t="s">
        <v>54</v>
      </c>
      <c r="I333" s="11" t="s">
        <v>1542</v>
      </c>
      <c r="J333" s="11" t="s">
        <v>254</v>
      </c>
      <c r="K333" s="11" t="s">
        <v>26</v>
      </c>
      <c r="L333" s="11" t="s">
        <v>26</v>
      </c>
      <c r="M333" s="11" t="s">
        <v>26</v>
      </c>
      <c r="N333" s="11" t="s">
        <v>26</v>
      </c>
      <c r="O333" s="11">
        <v>317</v>
      </c>
      <c r="P333" s="11">
        <f t="shared" si="20"/>
        <v>0</v>
      </c>
      <c r="Q333" s="11">
        <f t="shared" si="21"/>
        <v>0</v>
      </c>
      <c r="R333" s="11">
        <f t="shared" si="22"/>
        <v>0</v>
      </c>
      <c r="S333" s="12">
        <f t="shared" si="23"/>
        <v>0</v>
      </c>
      <c r="T333" s="11" t="s">
        <v>1543</v>
      </c>
      <c r="U333" s="11" t="s">
        <v>1544</v>
      </c>
      <c r="V333" s="11" t="s">
        <v>1545</v>
      </c>
    </row>
    <row r="334" spans="1:22" x14ac:dyDescent="0.2">
      <c r="A334" s="10" t="s">
        <v>1546</v>
      </c>
      <c r="B334" s="11">
        <v>6706.9</v>
      </c>
      <c r="C334" s="11">
        <v>333</v>
      </c>
      <c r="D334" s="11">
        <v>0</v>
      </c>
      <c r="E334" s="11">
        <v>9591</v>
      </c>
      <c r="F334" s="11">
        <v>-1733</v>
      </c>
      <c r="G334" s="11">
        <v>10100</v>
      </c>
      <c r="H334" s="11" t="s">
        <v>61</v>
      </c>
      <c r="I334" s="11" t="s">
        <v>125</v>
      </c>
      <c r="J334" s="11" t="s">
        <v>126</v>
      </c>
      <c r="K334" s="11" t="s">
        <v>27</v>
      </c>
      <c r="L334" s="11" t="s">
        <v>26</v>
      </c>
      <c r="M334" s="11" t="s">
        <v>26</v>
      </c>
      <c r="N334" s="11" t="s">
        <v>26</v>
      </c>
      <c r="O334" s="11" t="e">
        <v>#N/A</v>
      </c>
      <c r="P334" s="11">
        <f t="shared" si="20"/>
        <v>1</v>
      </c>
      <c r="Q334" s="11">
        <f t="shared" si="21"/>
        <v>0</v>
      </c>
      <c r="R334" s="11">
        <f t="shared" si="22"/>
        <v>0</v>
      </c>
      <c r="S334" s="12">
        <f t="shared" si="23"/>
        <v>0</v>
      </c>
      <c r="T334" s="11" t="s">
        <v>1547</v>
      </c>
      <c r="U334" s="11" t="s">
        <v>1548</v>
      </c>
      <c r="V334" s="11" t="s">
        <v>1549</v>
      </c>
    </row>
    <row r="335" spans="1:22" x14ac:dyDescent="0.2">
      <c r="A335" s="10" t="s">
        <v>1550</v>
      </c>
      <c r="B335" s="11">
        <v>14290.8</v>
      </c>
      <c r="C335" s="11">
        <v>334</v>
      </c>
      <c r="D335" s="11">
        <v>52</v>
      </c>
      <c r="E335" s="11">
        <v>9538.4</v>
      </c>
      <c r="F335" s="11">
        <v>678.3</v>
      </c>
      <c r="G335" s="11">
        <v>18000</v>
      </c>
      <c r="H335" s="11" t="s">
        <v>305</v>
      </c>
      <c r="I335" s="11" t="s">
        <v>248</v>
      </c>
      <c r="J335" s="11" t="s">
        <v>139</v>
      </c>
      <c r="K335" s="11" t="s">
        <v>26</v>
      </c>
      <c r="L335" s="11" t="s">
        <v>26</v>
      </c>
      <c r="M335" s="11" t="s">
        <v>26</v>
      </c>
      <c r="N335" s="11" t="s">
        <v>27</v>
      </c>
      <c r="O335" s="11">
        <v>386</v>
      </c>
      <c r="P335" s="11">
        <f t="shared" si="20"/>
        <v>0</v>
      </c>
      <c r="Q335" s="11">
        <f t="shared" si="21"/>
        <v>0</v>
      </c>
      <c r="R335" s="11">
        <f t="shared" si="22"/>
        <v>0</v>
      </c>
      <c r="S335" s="12">
        <f t="shared" si="23"/>
        <v>1</v>
      </c>
      <c r="T335" s="11" t="s">
        <v>1551</v>
      </c>
      <c r="U335" s="11" t="s">
        <v>1552</v>
      </c>
      <c r="V335" s="11" t="s">
        <v>1553</v>
      </c>
    </row>
    <row r="336" spans="1:22" x14ac:dyDescent="0.2">
      <c r="A336" s="10" t="s">
        <v>1554</v>
      </c>
      <c r="B336" s="11">
        <v>12787.1</v>
      </c>
      <c r="C336" s="11">
        <v>335</v>
      </c>
      <c r="D336" s="11">
        <v>106</v>
      </c>
      <c r="E336" s="11">
        <v>9526.2000000000007</v>
      </c>
      <c r="F336" s="11">
        <v>1790.5</v>
      </c>
      <c r="G336" s="11">
        <v>18600</v>
      </c>
      <c r="H336" s="11" t="s">
        <v>61</v>
      </c>
      <c r="I336" s="11" t="s">
        <v>1555</v>
      </c>
      <c r="J336" s="11" t="s">
        <v>254</v>
      </c>
      <c r="K336" s="11" t="s">
        <v>26</v>
      </c>
      <c r="L336" s="11" t="s">
        <v>26</v>
      </c>
      <c r="M336" s="11" t="s">
        <v>26</v>
      </c>
      <c r="N336" s="11" t="s">
        <v>27</v>
      </c>
      <c r="O336" s="11">
        <v>441</v>
      </c>
      <c r="P336" s="11">
        <f t="shared" si="20"/>
        <v>0</v>
      </c>
      <c r="Q336" s="11">
        <f t="shared" si="21"/>
        <v>0</v>
      </c>
      <c r="R336" s="11">
        <f t="shared" si="22"/>
        <v>0</v>
      </c>
      <c r="S336" s="12">
        <f t="shared" si="23"/>
        <v>1</v>
      </c>
      <c r="T336" s="11" t="s">
        <v>1556</v>
      </c>
      <c r="U336" s="11" t="s">
        <v>1557</v>
      </c>
      <c r="V336" s="11" t="s">
        <v>1558</v>
      </c>
    </row>
    <row r="337" spans="1:22" x14ac:dyDescent="0.2">
      <c r="A337" s="10" t="s">
        <v>1559</v>
      </c>
      <c r="B337" s="11"/>
      <c r="C337" s="11">
        <v>336</v>
      </c>
      <c r="D337" s="11">
        <v>20</v>
      </c>
      <c r="E337" s="11">
        <v>9526</v>
      </c>
      <c r="F337" s="11">
        <v>1092</v>
      </c>
      <c r="G337" s="11">
        <v>49000</v>
      </c>
      <c r="H337" s="11" t="s">
        <v>61</v>
      </c>
      <c r="I337" s="11" t="s">
        <v>1560</v>
      </c>
      <c r="J337" s="11" t="s">
        <v>260</v>
      </c>
      <c r="K337" s="11" t="s">
        <v>26</v>
      </c>
      <c r="L337" s="11" t="s">
        <v>26</v>
      </c>
      <c r="M337" s="11" t="s">
        <v>27</v>
      </c>
      <c r="N337" s="11" t="s">
        <v>27</v>
      </c>
      <c r="O337" s="11">
        <v>356</v>
      </c>
      <c r="P337" s="11">
        <f t="shared" si="20"/>
        <v>0</v>
      </c>
      <c r="Q337" s="11">
        <f t="shared" si="21"/>
        <v>0</v>
      </c>
      <c r="R337" s="11">
        <f t="shared" si="22"/>
        <v>1</v>
      </c>
      <c r="S337" s="12">
        <f t="shared" si="23"/>
        <v>1</v>
      </c>
      <c r="T337" s="11" t="s">
        <v>1561</v>
      </c>
      <c r="U337" s="11" t="s">
        <v>1562</v>
      </c>
      <c r="V337" s="11"/>
    </row>
    <row r="338" spans="1:22" x14ac:dyDescent="0.2">
      <c r="A338" s="10" t="s">
        <v>1563</v>
      </c>
      <c r="B338" s="11">
        <v>25081.9</v>
      </c>
      <c r="C338" s="11">
        <v>337</v>
      </c>
      <c r="D338" s="11">
        <v>-9</v>
      </c>
      <c r="E338" s="11">
        <v>9497.2999999999993</v>
      </c>
      <c r="F338" s="11">
        <v>978.8</v>
      </c>
      <c r="G338" s="11">
        <v>18800</v>
      </c>
      <c r="H338" s="11" t="s">
        <v>305</v>
      </c>
      <c r="I338" s="11" t="s">
        <v>1564</v>
      </c>
      <c r="J338" s="11" t="s">
        <v>69</v>
      </c>
      <c r="K338" s="11" t="s">
        <v>26</v>
      </c>
      <c r="L338" s="11" t="s">
        <v>26</v>
      </c>
      <c r="M338" s="11" t="s">
        <v>26</v>
      </c>
      <c r="N338" s="11" t="s">
        <v>27</v>
      </c>
      <c r="O338" s="11">
        <v>328</v>
      </c>
      <c r="P338" s="11">
        <f t="shared" si="20"/>
        <v>0</v>
      </c>
      <c r="Q338" s="11">
        <f t="shared" si="21"/>
        <v>0</v>
      </c>
      <c r="R338" s="11">
        <f t="shared" si="22"/>
        <v>0</v>
      </c>
      <c r="S338" s="12">
        <f t="shared" si="23"/>
        <v>1</v>
      </c>
      <c r="T338" s="11" t="s">
        <v>1565</v>
      </c>
      <c r="U338" s="11" t="s">
        <v>1566</v>
      </c>
      <c r="V338" s="11" t="s">
        <v>1567</v>
      </c>
    </row>
    <row r="339" spans="1:22" x14ac:dyDescent="0.2">
      <c r="A339" s="10" t="s">
        <v>1568</v>
      </c>
      <c r="B339" s="11">
        <v>29881</v>
      </c>
      <c r="C339" s="11">
        <v>338</v>
      </c>
      <c r="D339" s="11">
        <v>7</v>
      </c>
      <c r="E339" s="11">
        <v>9452</v>
      </c>
      <c r="F339" s="11">
        <v>881</v>
      </c>
      <c r="G339" s="11">
        <v>173000</v>
      </c>
      <c r="H339" s="11" t="s">
        <v>590</v>
      </c>
      <c r="I339" s="11" t="s">
        <v>253</v>
      </c>
      <c r="J339" s="11" t="s">
        <v>254</v>
      </c>
      <c r="K339" s="11" t="s">
        <v>26</v>
      </c>
      <c r="L339" s="11" t="s">
        <v>26</v>
      </c>
      <c r="M339" s="11" t="s">
        <v>26</v>
      </c>
      <c r="N339" s="11" t="s">
        <v>27</v>
      </c>
      <c r="O339" s="11">
        <v>345</v>
      </c>
      <c r="P339" s="11">
        <f t="shared" si="20"/>
        <v>0</v>
      </c>
      <c r="Q339" s="11">
        <f t="shared" si="21"/>
        <v>0</v>
      </c>
      <c r="R339" s="11">
        <f t="shared" si="22"/>
        <v>0</v>
      </c>
      <c r="S339" s="12">
        <f t="shared" si="23"/>
        <v>1</v>
      </c>
      <c r="T339" s="11" t="s">
        <v>1569</v>
      </c>
      <c r="U339" s="11" t="s">
        <v>1570</v>
      </c>
      <c r="V339" s="11" t="s">
        <v>1571</v>
      </c>
    </row>
    <row r="340" spans="1:22" x14ac:dyDescent="0.2">
      <c r="A340" s="10" t="s">
        <v>1572</v>
      </c>
      <c r="B340" s="11">
        <v>1810.4</v>
      </c>
      <c r="C340" s="11">
        <v>339</v>
      </c>
      <c r="D340" s="11">
        <v>14</v>
      </c>
      <c r="E340" s="11">
        <v>9443.7999999999993</v>
      </c>
      <c r="F340" s="11">
        <v>-100.2</v>
      </c>
      <c r="G340" s="11">
        <v>10300</v>
      </c>
      <c r="H340" s="11" t="s">
        <v>332</v>
      </c>
      <c r="I340" s="11" t="s">
        <v>1573</v>
      </c>
      <c r="J340" s="11" t="s">
        <v>139</v>
      </c>
      <c r="K340" s="11" t="s">
        <v>26</v>
      </c>
      <c r="L340" s="11" t="s">
        <v>26</v>
      </c>
      <c r="M340" s="11" t="s">
        <v>26</v>
      </c>
      <c r="N340" s="11" t="s">
        <v>26</v>
      </c>
      <c r="O340" s="11">
        <v>353</v>
      </c>
      <c r="P340" s="11">
        <f t="shared" si="20"/>
        <v>0</v>
      </c>
      <c r="Q340" s="11">
        <f t="shared" si="21"/>
        <v>0</v>
      </c>
      <c r="R340" s="11">
        <f t="shared" si="22"/>
        <v>0</v>
      </c>
      <c r="S340" s="12">
        <f t="shared" si="23"/>
        <v>0</v>
      </c>
      <c r="T340" s="11" t="s">
        <v>1574</v>
      </c>
      <c r="U340" s="11" t="s">
        <v>1575</v>
      </c>
      <c r="V340" s="11" t="s">
        <v>1576</v>
      </c>
    </row>
    <row r="341" spans="1:22" x14ac:dyDescent="0.2">
      <c r="A341" s="10" t="s">
        <v>1577</v>
      </c>
      <c r="B341" s="11">
        <v>12557</v>
      </c>
      <c r="C341" s="11">
        <v>340</v>
      </c>
      <c r="D341" s="11">
        <v>39</v>
      </c>
      <c r="E341" s="11">
        <v>9351</v>
      </c>
      <c r="F341" s="11">
        <v>1174</v>
      </c>
      <c r="G341" s="11">
        <v>19100</v>
      </c>
      <c r="H341" s="11" t="s">
        <v>696</v>
      </c>
      <c r="I341" s="11" t="s">
        <v>400</v>
      </c>
      <c r="J341" s="11" t="s">
        <v>103</v>
      </c>
      <c r="K341" s="11" t="s">
        <v>26</v>
      </c>
      <c r="L341" s="11" t="s">
        <v>26</v>
      </c>
      <c r="M341" s="11" t="s">
        <v>26</v>
      </c>
      <c r="N341" s="11" t="s">
        <v>27</v>
      </c>
      <c r="O341" s="11">
        <v>379</v>
      </c>
      <c r="P341" s="11">
        <f t="shared" si="20"/>
        <v>0</v>
      </c>
      <c r="Q341" s="11">
        <f t="shared" si="21"/>
        <v>0</v>
      </c>
      <c r="R341" s="11">
        <f t="shared" si="22"/>
        <v>0</v>
      </c>
      <c r="S341" s="12">
        <f t="shared" si="23"/>
        <v>1</v>
      </c>
      <c r="T341" s="11" t="s">
        <v>1578</v>
      </c>
      <c r="U341" s="11" t="s">
        <v>1579</v>
      </c>
      <c r="V341" s="11" t="s">
        <v>1580</v>
      </c>
    </row>
    <row r="342" spans="1:22" x14ac:dyDescent="0.2">
      <c r="A342" s="10" t="s">
        <v>1581</v>
      </c>
      <c r="B342" s="11">
        <v>11624.9</v>
      </c>
      <c r="C342" s="11">
        <v>341</v>
      </c>
      <c r="D342" s="11">
        <v>-8</v>
      </c>
      <c r="E342" s="11">
        <v>9304</v>
      </c>
      <c r="F342" s="11">
        <v>756</v>
      </c>
      <c r="G342" s="11">
        <v>2323</v>
      </c>
      <c r="H342" s="11" t="s">
        <v>40</v>
      </c>
      <c r="I342" s="11" t="s">
        <v>41</v>
      </c>
      <c r="J342" s="11" t="s">
        <v>42</v>
      </c>
      <c r="K342" s="11" t="s">
        <v>26</v>
      </c>
      <c r="L342" s="11" t="s">
        <v>26</v>
      </c>
      <c r="M342" s="11" t="s">
        <v>26</v>
      </c>
      <c r="N342" s="11" t="s">
        <v>27</v>
      </c>
      <c r="O342" s="11">
        <v>333</v>
      </c>
      <c r="P342" s="11">
        <f t="shared" si="20"/>
        <v>0</v>
      </c>
      <c r="Q342" s="11">
        <f t="shared" si="21"/>
        <v>0</v>
      </c>
      <c r="R342" s="11">
        <f t="shared" si="22"/>
        <v>0</v>
      </c>
      <c r="S342" s="12">
        <f t="shared" si="23"/>
        <v>1</v>
      </c>
      <c r="T342" s="11" t="s">
        <v>1582</v>
      </c>
      <c r="U342" s="11" t="s">
        <v>1583</v>
      </c>
      <c r="V342" s="11" t="s">
        <v>1584</v>
      </c>
    </row>
    <row r="343" spans="1:22" x14ac:dyDescent="0.2">
      <c r="A343" s="10" t="s">
        <v>1585</v>
      </c>
      <c r="B343" s="11">
        <v>1190.0999999999999</v>
      </c>
      <c r="C343" s="11">
        <v>342</v>
      </c>
      <c r="D343" s="11">
        <v>-35</v>
      </c>
      <c r="E343" s="11">
        <v>9298.2000000000007</v>
      </c>
      <c r="F343" s="11">
        <v>310.60000000000002</v>
      </c>
      <c r="G343" s="11">
        <v>3707</v>
      </c>
      <c r="H343" s="11" t="s">
        <v>40</v>
      </c>
      <c r="I343" s="11" t="s">
        <v>1586</v>
      </c>
      <c r="J343" s="11" t="s">
        <v>285</v>
      </c>
      <c r="K343" s="11" t="s">
        <v>26</v>
      </c>
      <c r="L343" s="11" t="s">
        <v>26</v>
      </c>
      <c r="M343" s="11" t="s">
        <v>26</v>
      </c>
      <c r="N343" s="11" t="s">
        <v>27</v>
      </c>
      <c r="O343" s="11">
        <v>307</v>
      </c>
      <c r="P343" s="11">
        <f t="shared" si="20"/>
        <v>0</v>
      </c>
      <c r="Q343" s="11">
        <f t="shared" si="21"/>
        <v>0</v>
      </c>
      <c r="R343" s="11">
        <f t="shared" si="22"/>
        <v>0</v>
      </c>
      <c r="S343" s="12">
        <f t="shared" si="23"/>
        <v>1</v>
      </c>
      <c r="T343" s="11" t="s">
        <v>1587</v>
      </c>
      <c r="U343" s="11" t="s">
        <v>1588</v>
      </c>
      <c r="V343" s="11" t="s">
        <v>1589</v>
      </c>
    </row>
    <row r="344" spans="1:22" x14ac:dyDescent="0.2">
      <c r="A344" s="10" t="s">
        <v>1590</v>
      </c>
      <c r="B344" s="11">
        <v>6330</v>
      </c>
      <c r="C344" s="11">
        <v>343</v>
      </c>
      <c r="D344" s="11">
        <v>-30</v>
      </c>
      <c r="E344" s="11">
        <v>9273</v>
      </c>
      <c r="F344" s="11">
        <v>759</v>
      </c>
      <c r="G344" s="11">
        <v>14500</v>
      </c>
      <c r="H344" s="11" t="s">
        <v>429</v>
      </c>
      <c r="I344" s="11" t="s">
        <v>1591</v>
      </c>
      <c r="J344" s="11" t="s">
        <v>285</v>
      </c>
      <c r="K344" s="11" t="s">
        <v>26</v>
      </c>
      <c r="L344" s="11" t="s">
        <v>26</v>
      </c>
      <c r="M344" s="11" t="s">
        <v>26</v>
      </c>
      <c r="N344" s="11" t="s">
        <v>27</v>
      </c>
      <c r="O344" s="11">
        <v>313</v>
      </c>
      <c r="P344" s="11">
        <f t="shared" si="20"/>
        <v>0</v>
      </c>
      <c r="Q344" s="11">
        <f t="shared" si="21"/>
        <v>0</v>
      </c>
      <c r="R344" s="11">
        <f t="shared" si="22"/>
        <v>0</v>
      </c>
      <c r="S344" s="12">
        <f t="shared" si="23"/>
        <v>1</v>
      </c>
      <c r="T344" s="11" t="s">
        <v>1592</v>
      </c>
      <c r="U344" s="11" t="s">
        <v>1593</v>
      </c>
      <c r="V344" s="11" t="s">
        <v>1594</v>
      </c>
    </row>
    <row r="345" spans="1:22" x14ac:dyDescent="0.2">
      <c r="A345" s="10" t="s">
        <v>1595</v>
      </c>
      <c r="B345" s="11">
        <v>3449.8</v>
      </c>
      <c r="C345" s="11">
        <v>344</v>
      </c>
      <c r="D345" s="11">
        <v>31</v>
      </c>
      <c r="E345" s="11">
        <v>9174.6</v>
      </c>
      <c r="F345" s="11">
        <v>325.10000000000002</v>
      </c>
      <c r="G345" s="11">
        <v>36000</v>
      </c>
      <c r="H345" s="11" t="s">
        <v>741</v>
      </c>
      <c r="I345" s="11" t="s">
        <v>1017</v>
      </c>
      <c r="J345" s="11" t="s">
        <v>103</v>
      </c>
      <c r="K345" s="11" t="s">
        <v>26</v>
      </c>
      <c r="L345" s="11" t="s">
        <v>26</v>
      </c>
      <c r="M345" s="11" t="s">
        <v>26</v>
      </c>
      <c r="N345" s="11" t="s">
        <v>27</v>
      </c>
      <c r="O345" s="11">
        <v>375</v>
      </c>
      <c r="P345" s="11">
        <f t="shared" si="20"/>
        <v>0</v>
      </c>
      <c r="Q345" s="11">
        <f t="shared" si="21"/>
        <v>0</v>
      </c>
      <c r="R345" s="11">
        <f t="shared" si="22"/>
        <v>0</v>
      </c>
      <c r="S345" s="12">
        <f t="shared" si="23"/>
        <v>1</v>
      </c>
      <c r="T345" s="11" t="s">
        <v>1596</v>
      </c>
      <c r="U345" s="11" t="s">
        <v>1597</v>
      </c>
      <c r="V345" s="11" t="s">
        <v>1598</v>
      </c>
    </row>
    <row r="346" spans="1:22" x14ac:dyDescent="0.2">
      <c r="A346" s="10" t="s">
        <v>1599</v>
      </c>
      <c r="B346" s="11">
        <v>966.6</v>
      </c>
      <c r="C346" s="11">
        <v>345</v>
      </c>
      <c r="D346" s="11">
        <v>-7</v>
      </c>
      <c r="E346" s="11">
        <v>9172</v>
      </c>
      <c r="F346" s="11">
        <v>302</v>
      </c>
      <c r="G346" s="11">
        <v>25600</v>
      </c>
      <c r="H346" s="11" t="s">
        <v>23</v>
      </c>
      <c r="I346" s="11" t="s">
        <v>638</v>
      </c>
      <c r="J346" s="11" t="s">
        <v>224</v>
      </c>
      <c r="K346" s="11" t="s">
        <v>26</v>
      </c>
      <c r="L346" s="11" t="s">
        <v>26</v>
      </c>
      <c r="M346" s="11" t="s">
        <v>26</v>
      </c>
      <c r="N346" s="11" t="s">
        <v>27</v>
      </c>
      <c r="O346" s="11">
        <v>338</v>
      </c>
      <c r="P346" s="11">
        <f t="shared" si="20"/>
        <v>0</v>
      </c>
      <c r="Q346" s="11">
        <f t="shared" si="21"/>
        <v>0</v>
      </c>
      <c r="R346" s="11">
        <f t="shared" si="22"/>
        <v>0</v>
      </c>
      <c r="S346" s="12">
        <f t="shared" si="23"/>
        <v>1</v>
      </c>
      <c r="T346" s="11" t="s">
        <v>1600</v>
      </c>
      <c r="U346" s="11" t="s">
        <v>1601</v>
      </c>
      <c r="V346" s="11" t="s">
        <v>1602</v>
      </c>
    </row>
    <row r="347" spans="1:22" x14ac:dyDescent="0.2">
      <c r="A347" s="10" t="s">
        <v>1603</v>
      </c>
      <c r="B347" s="11">
        <v>9800.2999999999993</v>
      </c>
      <c r="C347" s="11">
        <v>346</v>
      </c>
      <c r="D347" s="11">
        <v>8</v>
      </c>
      <c r="E347" s="11">
        <v>9165.2999999999993</v>
      </c>
      <c r="F347" s="11">
        <v>516.29999999999995</v>
      </c>
      <c r="G347" s="11">
        <v>29056</v>
      </c>
      <c r="H347" s="11" t="s">
        <v>265</v>
      </c>
      <c r="I347" s="11" t="s">
        <v>1604</v>
      </c>
      <c r="J347" s="11" t="s">
        <v>25</v>
      </c>
      <c r="K347" s="11" t="s">
        <v>26</v>
      </c>
      <c r="L347" s="11" t="s">
        <v>26</v>
      </c>
      <c r="M347" s="11" t="s">
        <v>26</v>
      </c>
      <c r="N347" s="11" t="s">
        <v>27</v>
      </c>
      <c r="O347" s="11">
        <v>354</v>
      </c>
      <c r="P347" s="11">
        <f t="shared" si="20"/>
        <v>0</v>
      </c>
      <c r="Q347" s="11">
        <f t="shared" si="21"/>
        <v>0</v>
      </c>
      <c r="R347" s="11">
        <f t="shared" si="22"/>
        <v>0</v>
      </c>
      <c r="S347" s="12">
        <f t="shared" si="23"/>
        <v>1</v>
      </c>
      <c r="T347" s="11" t="s">
        <v>1605</v>
      </c>
      <c r="U347" s="11" t="s">
        <v>1606</v>
      </c>
      <c r="V347" s="11" t="s">
        <v>1607</v>
      </c>
    </row>
    <row r="348" spans="1:22" x14ac:dyDescent="0.2">
      <c r="A348" s="10" t="s">
        <v>1608</v>
      </c>
      <c r="B348" s="11">
        <v>4030.2</v>
      </c>
      <c r="C348" s="11">
        <v>347</v>
      </c>
      <c r="D348" s="11">
        <v>-29</v>
      </c>
      <c r="E348" s="11">
        <v>9145</v>
      </c>
      <c r="F348" s="11">
        <v>1353</v>
      </c>
      <c r="G348" s="11">
        <v>27000</v>
      </c>
      <c r="H348" s="11" t="s">
        <v>47</v>
      </c>
      <c r="I348" s="11" t="s">
        <v>1017</v>
      </c>
      <c r="J348" s="11" t="s">
        <v>103</v>
      </c>
      <c r="K348" s="11" t="s">
        <v>26</v>
      </c>
      <c r="L348" s="11" t="s">
        <v>26</v>
      </c>
      <c r="M348" s="11" t="s">
        <v>26</v>
      </c>
      <c r="N348" s="11" t="s">
        <v>27</v>
      </c>
      <c r="O348" s="11">
        <v>318</v>
      </c>
      <c r="P348" s="11">
        <f t="shared" si="20"/>
        <v>0</v>
      </c>
      <c r="Q348" s="11">
        <f t="shared" si="21"/>
        <v>0</v>
      </c>
      <c r="R348" s="11">
        <f t="shared" si="22"/>
        <v>0</v>
      </c>
      <c r="S348" s="12">
        <f t="shared" si="23"/>
        <v>1</v>
      </c>
      <c r="T348" s="11" t="s">
        <v>1609</v>
      </c>
      <c r="U348" s="11" t="s">
        <v>1610</v>
      </c>
      <c r="V348" s="11" t="s">
        <v>1611</v>
      </c>
    </row>
    <row r="349" spans="1:22" x14ac:dyDescent="0.2">
      <c r="A349" s="10" t="s">
        <v>1612</v>
      </c>
      <c r="B349" s="11">
        <v>29247</v>
      </c>
      <c r="C349" s="11">
        <v>348</v>
      </c>
      <c r="D349" s="11">
        <v>98</v>
      </c>
      <c r="E349" s="11">
        <v>9127.1</v>
      </c>
      <c r="F349" s="11">
        <v>-984.6</v>
      </c>
      <c r="G349" s="11">
        <v>16985</v>
      </c>
      <c r="H349" s="11" t="s">
        <v>23</v>
      </c>
      <c r="I349" s="11" t="s">
        <v>212</v>
      </c>
      <c r="J349" s="11" t="s">
        <v>213</v>
      </c>
      <c r="K349" s="11" t="s">
        <v>26</v>
      </c>
      <c r="L349" s="11" t="s">
        <v>27</v>
      </c>
      <c r="M349" s="11" t="s">
        <v>26</v>
      </c>
      <c r="N349" s="11" t="s">
        <v>26</v>
      </c>
      <c r="O349" s="11">
        <v>446</v>
      </c>
      <c r="P349" s="11">
        <f t="shared" si="20"/>
        <v>0</v>
      </c>
      <c r="Q349" s="11">
        <f t="shared" si="21"/>
        <v>1</v>
      </c>
      <c r="R349" s="11">
        <f t="shared" si="22"/>
        <v>0</v>
      </c>
      <c r="S349" s="12">
        <f t="shared" si="23"/>
        <v>0</v>
      </c>
      <c r="T349" s="11" t="s">
        <v>1613</v>
      </c>
      <c r="U349" s="11" t="s">
        <v>1614</v>
      </c>
      <c r="V349" s="11" t="s">
        <v>1615</v>
      </c>
    </row>
    <row r="350" spans="1:22" x14ac:dyDescent="0.2">
      <c r="A350" s="10" t="s">
        <v>1616</v>
      </c>
      <c r="B350" s="11">
        <v>19912.599999999999</v>
      </c>
      <c r="C350" s="11">
        <v>349</v>
      </c>
      <c r="D350" s="11">
        <v>0</v>
      </c>
      <c r="E350" s="11">
        <v>9120.2999999999993</v>
      </c>
      <c r="F350" s="11">
        <v>2005</v>
      </c>
      <c r="G350" s="11">
        <v>1384</v>
      </c>
      <c r="H350" s="11" t="s">
        <v>61</v>
      </c>
      <c r="I350" s="11" t="s">
        <v>125</v>
      </c>
      <c r="J350" s="11" t="s">
        <v>126</v>
      </c>
      <c r="K350" s="11" t="s">
        <v>27</v>
      </c>
      <c r="L350" s="11" t="s">
        <v>26</v>
      </c>
      <c r="M350" s="11" t="s">
        <v>26</v>
      </c>
      <c r="N350" s="11" t="s">
        <v>27</v>
      </c>
      <c r="O350" s="11" t="e">
        <v>#N/A</v>
      </c>
      <c r="P350" s="11">
        <f t="shared" si="20"/>
        <v>1</v>
      </c>
      <c r="Q350" s="11">
        <f t="shared" si="21"/>
        <v>0</v>
      </c>
      <c r="R350" s="11">
        <f t="shared" si="22"/>
        <v>0</v>
      </c>
      <c r="S350" s="12">
        <f t="shared" si="23"/>
        <v>1</v>
      </c>
      <c r="T350" s="11" t="s">
        <v>1617</v>
      </c>
      <c r="U350" s="11" t="s">
        <v>1618</v>
      </c>
      <c r="V350" s="11" t="s">
        <v>1616</v>
      </c>
    </row>
    <row r="351" spans="1:22" x14ac:dyDescent="0.2">
      <c r="A351" s="10" t="s">
        <v>1619</v>
      </c>
      <c r="B351" s="11">
        <v>3546.3</v>
      </c>
      <c r="C351" s="11">
        <v>350</v>
      </c>
      <c r="D351" s="11">
        <v>-15</v>
      </c>
      <c r="E351" s="11">
        <v>9041.4</v>
      </c>
      <c r="F351" s="11">
        <v>125.2</v>
      </c>
      <c r="G351" s="11">
        <v>20961</v>
      </c>
      <c r="H351" s="11" t="s">
        <v>211</v>
      </c>
      <c r="I351" s="11" t="s">
        <v>1620</v>
      </c>
      <c r="J351" s="11" t="s">
        <v>176</v>
      </c>
      <c r="K351" s="11" t="s">
        <v>26</v>
      </c>
      <c r="L351" s="11" t="s">
        <v>26</v>
      </c>
      <c r="M351" s="11" t="s">
        <v>26</v>
      </c>
      <c r="N351" s="11" t="s">
        <v>27</v>
      </c>
      <c r="O351" s="11">
        <v>335</v>
      </c>
      <c r="P351" s="11">
        <f t="shared" si="20"/>
        <v>0</v>
      </c>
      <c r="Q351" s="11">
        <f t="shared" si="21"/>
        <v>0</v>
      </c>
      <c r="R351" s="11">
        <f t="shared" si="22"/>
        <v>0</v>
      </c>
      <c r="S351" s="12">
        <f t="shared" si="23"/>
        <v>1</v>
      </c>
      <c r="T351" s="11" t="s">
        <v>1621</v>
      </c>
      <c r="U351" s="11" t="s">
        <v>1622</v>
      </c>
      <c r="V351" s="11" t="s">
        <v>1619</v>
      </c>
    </row>
    <row r="352" spans="1:22" x14ac:dyDescent="0.2">
      <c r="A352" s="10" t="s">
        <v>1623</v>
      </c>
      <c r="B352" s="11">
        <v>7923.5</v>
      </c>
      <c r="C352" s="11">
        <v>351</v>
      </c>
      <c r="D352" s="11">
        <v>86</v>
      </c>
      <c r="E352" s="11">
        <v>9040.7000000000007</v>
      </c>
      <c r="F352" s="11">
        <v>857.8</v>
      </c>
      <c r="G352" s="11">
        <v>10786</v>
      </c>
      <c r="H352" s="11" t="s">
        <v>61</v>
      </c>
      <c r="I352" s="11" t="s">
        <v>125</v>
      </c>
      <c r="J352" s="11" t="s">
        <v>126</v>
      </c>
      <c r="K352" s="11" t="s">
        <v>26</v>
      </c>
      <c r="L352" s="11" t="s">
        <v>26</v>
      </c>
      <c r="M352" s="11" t="s">
        <v>26</v>
      </c>
      <c r="N352" s="11" t="s">
        <v>27</v>
      </c>
      <c r="O352" s="11">
        <v>437</v>
      </c>
      <c r="P352" s="11">
        <f t="shared" si="20"/>
        <v>0</v>
      </c>
      <c r="Q352" s="11">
        <f t="shared" si="21"/>
        <v>0</v>
      </c>
      <c r="R352" s="11">
        <f t="shared" si="22"/>
        <v>0</v>
      </c>
      <c r="S352" s="12">
        <f t="shared" si="23"/>
        <v>1</v>
      </c>
      <c r="T352" s="11" t="s">
        <v>1624</v>
      </c>
      <c r="U352" s="11" t="s">
        <v>1625</v>
      </c>
      <c r="V352" s="11" t="s">
        <v>1626</v>
      </c>
    </row>
    <row r="353" spans="1:22" x14ac:dyDescent="0.2">
      <c r="A353" s="10" t="s">
        <v>1627</v>
      </c>
      <c r="B353" s="11">
        <v>10365.700000000001</v>
      </c>
      <c r="C353" s="11">
        <v>352</v>
      </c>
      <c r="D353" s="11">
        <v>-186</v>
      </c>
      <c r="E353" s="11">
        <v>8992</v>
      </c>
      <c r="F353" s="11">
        <v>-1098</v>
      </c>
      <c r="G353" s="11">
        <v>28033</v>
      </c>
      <c r="H353" s="11" t="s">
        <v>61</v>
      </c>
      <c r="I353" s="11" t="s">
        <v>125</v>
      </c>
      <c r="J353" s="11" t="s">
        <v>126</v>
      </c>
      <c r="K353" s="11" t="s">
        <v>26</v>
      </c>
      <c r="L353" s="11" t="s">
        <v>26</v>
      </c>
      <c r="M353" s="11" t="s">
        <v>26</v>
      </c>
      <c r="N353" s="11" t="s">
        <v>26</v>
      </c>
      <c r="O353" s="11">
        <v>166</v>
      </c>
      <c r="P353" s="11">
        <f t="shared" si="20"/>
        <v>0</v>
      </c>
      <c r="Q353" s="11">
        <f t="shared" si="21"/>
        <v>0</v>
      </c>
      <c r="R353" s="11">
        <f t="shared" si="22"/>
        <v>0</v>
      </c>
      <c r="S353" s="12">
        <f t="shared" si="23"/>
        <v>0</v>
      </c>
      <c r="T353" s="11" t="s">
        <v>1628</v>
      </c>
      <c r="U353" s="11" t="s">
        <v>1629</v>
      </c>
      <c r="V353" s="11" t="s">
        <v>1630</v>
      </c>
    </row>
    <row r="354" spans="1:22" x14ac:dyDescent="0.2">
      <c r="A354" s="10" t="s">
        <v>1631</v>
      </c>
      <c r="B354" s="11">
        <v>5366.2</v>
      </c>
      <c r="C354" s="11">
        <v>353</v>
      </c>
      <c r="D354" s="11">
        <v>-10</v>
      </c>
      <c r="E354" s="11">
        <v>8942</v>
      </c>
      <c r="F354" s="11">
        <v>-351</v>
      </c>
      <c r="G354" s="11">
        <v>6000</v>
      </c>
      <c r="H354" s="11" t="s">
        <v>61</v>
      </c>
      <c r="I354" s="11" t="s">
        <v>125</v>
      </c>
      <c r="J354" s="11" t="s">
        <v>126</v>
      </c>
      <c r="K354" s="11" t="s">
        <v>26</v>
      </c>
      <c r="L354" s="11" t="s">
        <v>26</v>
      </c>
      <c r="M354" s="11" t="s">
        <v>26</v>
      </c>
      <c r="N354" s="11" t="s">
        <v>26</v>
      </c>
      <c r="O354" s="11">
        <v>343</v>
      </c>
      <c r="P354" s="11">
        <f t="shared" si="20"/>
        <v>0</v>
      </c>
      <c r="Q354" s="11">
        <f t="shared" si="21"/>
        <v>0</v>
      </c>
      <c r="R354" s="11">
        <f t="shared" si="22"/>
        <v>0</v>
      </c>
      <c r="S354" s="12">
        <f t="shared" si="23"/>
        <v>0</v>
      </c>
      <c r="T354" s="11" t="s">
        <v>1632</v>
      </c>
      <c r="U354" s="11" t="s">
        <v>1633</v>
      </c>
      <c r="V354" s="11" t="s">
        <v>1634</v>
      </c>
    </row>
    <row r="355" spans="1:22" x14ac:dyDescent="0.2">
      <c r="A355" s="10" t="s">
        <v>1635</v>
      </c>
      <c r="B355" s="11">
        <v>3748</v>
      </c>
      <c r="C355" s="11">
        <v>354</v>
      </c>
      <c r="D355" s="11">
        <v>9</v>
      </c>
      <c r="E355" s="11">
        <v>8925.7999999999993</v>
      </c>
      <c r="F355" s="11">
        <v>-24.4</v>
      </c>
      <c r="G355" s="11">
        <v>39900</v>
      </c>
      <c r="H355" s="11" t="s">
        <v>265</v>
      </c>
      <c r="I355" s="11" t="s">
        <v>492</v>
      </c>
      <c r="J355" s="11" t="s">
        <v>475</v>
      </c>
      <c r="K355" s="11" t="s">
        <v>26</v>
      </c>
      <c r="L355" s="11" t="s">
        <v>26</v>
      </c>
      <c r="M355" s="11" t="s">
        <v>26</v>
      </c>
      <c r="N355" s="11" t="s">
        <v>26</v>
      </c>
      <c r="O355" s="11">
        <v>363</v>
      </c>
      <c r="P355" s="11">
        <f t="shared" si="20"/>
        <v>0</v>
      </c>
      <c r="Q355" s="11">
        <f t="shared" si="21"/>
        <v>0</v>
      </c>
      <c r="R355" s="11">
        <f t="shared" si="22"/>
        <v>0</v>
      </c>
      <c r="S355" s="12">
        <f t="shared" si="23"/>
        <v>0</v>
      </c>
      <c r="T355" s="11" t="s">
        <v>1636</v>
      </c>
      <c r="U355" s="11" t="s">
        <v>1637</v>
      </c>
      <c r="V355" s="11" t="s">
        <v>1638</v>
      </c>
    </row>
    <row r="356" spans="1:22" x14ac:dyDescent="0.2">
      <c r="A356" s="10" t="s">
        <v>1639</v>
      </c>
      <c r="B356" s="11">
        <v>44049.599999999999</v>
      </c>
      <c r="C356" s="11">
        <v>355</v>
      </c>
      <c r="D356" s="11">
        <v>-11</v>
      </c>
      <c r="E356" s="11">
        <v>8918.9</v>
      </c>
      <c r="F356" s="11">
        <v>1760</v>
      </c>
      <c r="G356" s="11">
        <v>17570</v>
      </c>
      <c r="H356" s="11" t="s">
        <v>429</v>
      </c>
      <c r="I356" s="11" t="s">
        <v>1640</v>
      </c>
      <c r="J356" s="11" t="s">
        <v>85</v>
      </c>
      <c r="K356" s="11" t="s">
        <v>26</v>
      </c>
      <c r="L356" s="11" t="s">
        <v>26</v>
      </c>
      <c r="M356" s="11" t="s">
        <v>26</v>
      </c>
      <c r="N356" s="11" t="s">
        <v>27</v>
      </c>
      <c r="O356" s="11">
        <v>344</v>
      </c>
      <c r="P356" s="11">
        <f t="shared" si="20"/>
        <v>0</v>
      </c>
      <c r="Q356" s="11">
        <f t="shared" si="21"/>
        <v>0</v>
      </c>
      <c r="R356" s="11">
        <f t="shared" si="22"/>
        <v>0</v>
      </c>
      <c r="S356" s="12">
        <f t="shared" si="23"/>
        <v>1</v>
      </c>
      <c r="T356" s="11" t="s">
        <v>1641</v>
      </c>
      <c r="U356" s="11" t="s">
        <v>1642</v>
      </c>
      <c r="V356" s="11" t="s">
        <v>1643</v>
      </c>
    </row>
    <row r="357" spans="1:22" x14ac:dyDescent="0.2">
      <c r="A357" s="10" t="s">
        <v>1644</v>
      </c>
      <c r="B357" s="11">
        <v>4098.2</v>
      </c>
      <c r="C357" s="11">
        <v>356</v>
      </c>
      <c r="D357" s="11">
        <v>-31</v>
      </c>
      <c r="E357" s="11">
        <v>8906.2999999999993</v>
      </c>
      <c r="F357" s="11">
        <v>-1067.4000000000001</v>
      </c>
      <c r="G357" s="11">
        <v>12600</v>
      </c>
      <c r="H357" s="11" t="s">
        <v>429</v>
      </c>
      <c r="I357" s="11" t="s">
        <v>1645</v>
      </c>
      <c r="J357" s="11" t="s">
        <v>475</v>
      </c>
      <c r="K357" s="11" t="s">
        <v>26</v>
      </c>
      <c r="L357" s="11" t="s">
        <v>26</v>
      </c>
      <c r="M357" s="11" t="s">
        <v>26</v>
      </c>
      <c r="N357" s="11" t="s">
        <v>26</v>
      </c>
      <c r="O357" s="11">
        <v>325</v>
      </c>
      <c r="P357" s="11">
        <f t="shared" si="20"/>
        <v>0</v>
      </c>
      <c r="Q357" s="11">
        <f t="shared" si="21"/>
        <v>0</v>
      </c>
      <c r="R357" s="11">
        <f t="shared" si="22"/>
        <v>0</v>
      </c>
      <c r="S357" s="12">
        <f t="shared" si="23"/>
        <v>0</v>
      </c>
      <c r="T357" s="11" t="s">
        <v>1646</v>
      </c>
      <c r="U357" s="11" t="s">
        <v>1647</v>
      </c>
      <c r="V357" s="11" t="s">
        <v>1648</v>
      </c>
    </row>
    <row r="358" spans="1:22" x14ac:dyDescent="0.2">
      <c r="A358" s="10" t="s">
        <v>1649</v>
      </c>
      <c r="B358" s="11">
        <v>7420.3</v>
      </c>
      <c r="C358" s="11">
        <v>357</v>
      </c>
      <c r="D358" s="11">
        <v>14</v>
      </c>
      <c r="E358" s="11">
        <v>8899</v>
      </c>
      <c r="F358" s="11">
        <v>549</v>
      </c>
      <c r="G358" s="11">
        <v>42000</v>
      </c>
      <c r="H358" s="11" t="s">
        <v>242</v>
      </c>
      <c r="I358" s="11" t="s">
        <v>1650</v>
      </c>
      <c r="J358" s="11" t="s">
        <v>254</v>
      </c>
      <c r="K358" s="11" t="s">
        <v>26</v>
      </c>
      <c r="L358" s="11" t="s">
        <v>26</v>
      </c>
      <c r="M358" s="11" t="s">
        <v>26</v>
      </c>
      <c r="N358" s="11" t="s">
        <v>27</v>
      </c>
      <c r="O358" s="11">
        <v>371</v>
      </c>
      <c r="P358" s="11">
        <f t="shared" si="20"/>
        <v>0</v>
      </c>
      <c r="Q358" s="11">
        <f t="shared" si="21"/>
        <v>0</v>
      </c>
      <c r="R358" s="11">
        <f t="shared" si="22"/>
        <v>0</v>
      </c>
      <c r="S358" s="12">
        <f t="shared" si="23"/>
        <v>1</v>
      </c>
      <c r="T358" s="11" t="s">
        <v>1651</v>
      </c>
      <c r="U358" s="11" t="s">
        <v>1652</v>
      </c>
      <c r="V358" s="11" t="s">
        <v>1653</v>
      </c>
    </row>
    <row r="359" spans="1:22" x14ac:dyDescent="0.2">
      <c r="A359" s="10" t="s">
        <v>1654</v>
      </c>
      <c r="B359" s="11">
        <v>4463</v>
      </c>
      <c r="C359" s="11">
        <v>358</v>
      </c>
      <c r="D359" s="11">
        <v>31</v>
      </c>
      <c r="E359" s="11">
        <v>8878</v>
      </c>
      <c r="F359" s="11">
        <v>404</v>
      </c>
      <c r="G359" s="11">
        <v>48000</v>
      </c>
      <c r="H359" s="11" t="s">
        <v>705</v>
      </c>
      <c r="I359" s="11" t="s">
        <v>1655</v>
      </c>
      <c r="J359" s="11" t="s">
        <v>192</v>
      </c>
      <c r="K359" s="11" t="s">
        <v>26</v>
      </c>
      <c r="L359" s="11" t="s">
        <v>26</v>
      </c>
      <c r="M359" s="11" t="s">
        <v>26</v>
      </c>
      <c r="N359" s="11" t="s">
        <v>27</v>
      </c>
      <c r="O359" s="11">
        <v>389</v>
      </c>
      <c r="P359" s="11">
        <f t="shared" si="20"/>
        <v>0</v>
      </c>
      <c r="Q359" s="11">
        <f t="shared" si="21"/>
        <v>0</v>
      </c>
      <c r="R359" s="11">
        <f t="shared" si="22"/>
        <v>0</v>
      </c>
      <c r="S359" s="12">
        <f t="shared" si="23"/>
        <v>1</v>
      </c>
      <c r="T359" s="11" t="s">
        <v>1656</v>
      </c>
      <c r="U359" s="11" t="s">
        <v>1657</v>
      </c>
      <c r="V359" s="11" t="s">
        <v>1658</v>
      </c>
    </row>
    <row r="360" spans="1:22" x14ac:dyDescent="0.2">
      <c r="A360" s="10" t="s">
        <v>1659</v>
      </c>
      <c r="B360" s="11">
        <v>2972.7</v>
      </c>
      <c r="C360" s="11">
        <v>359</v>
      </c>
      <c r="D360" s="11">
        <v>5</v>
      </c>
      <c r="E360" s="11">
        <v>8845.6</v>
      </c>
      <c r="F360" s="11">
        <v>262.89999999999998</v>
      </c>
      <c r="G360" s="11">
        <v>9400</v>
      </c>
      <c r="H360" s="11" t="s">
        <v>332</v>
      </c>
      <c r="I360" s="11" t="s">
        <v>1100</v>
      </c>
      <c r="J360" s="11" t="s">
        <v>139</v>
      </c>
      <c r="K360" s="11" t="s">
        <v>26</v>
      </c>
      <c r="L360" s="11" t="s">
        <v>26</v>
      </c>
      <c r="M360" s="11" t="s">
        <v>26</v>
      </c>
      <c r="N360" s="11" t="s">
        <v>27</v>
      </c>
      <c r="O360" s="11">
        <v>364</v>
      </c>
      <c r="P360" s="11">
        <f t="shared" si="20"/>
        <v>0</v>
      </c>
      <c r="Q360" s="11">
        <f t="shared" si="21"/>
        <v>0</v>
      </c>
      <c r="R360" s="11">
        <f t="shared" si="22"/>
        <v>0</v>
      </c>
      <c r="S360" s="12">
        <f t="shared" si="23"/>
        <v>1</v>
      </c>
      <c r="T360" s="11" t="s">
        <v>1660</v>
      </c>
      <c r="U360" s="11" t="s">
        <v>1661</v>
      </c>
      <c r="V360" s="11"/>
    </row>
    <row r="361" spans="1:22" x14ac:dyDescent="0.2">
      <c r="A361" s="10" t="s">
        <v>1662</v>
      </c>
      <c r="B361" s="11">
        <v>3490</v>
      </c>
      <c r="C361" s="11">
        <v>360</v>
      </c>
      <c r="D361" s="11">
        <v>8</v>
      </c>
      <c r="E361" s="11">
        <v>8781</v>
      </c>
      <c r="F361" s="11">
        <v>769</v>
      </c>
      <c r="G361" s="11">
        <v>24134</v>
      </c>
      <c r="H361" s="11" t="s">
        <v>265</v>
      </c>
      <c r="I361" s="11" t="s">
        <v>34</v>
      </c>
      <c r="J361" s="11" t="s">
        <v>35</v>
      </c>
      <c r="K361" s="11" t="s">
        <v>26</v>
      </c>
      <c r="L361" s="11" t="s">
        <v>26</v>
      </c>
      <c r="M361" s="11" t="s">
        <v>26</v>
      </c>
      <c r="N361" s="11" t="s">
        <v>27</v>
      </c>
      <c r="O361" s="11">
        <v>368</v>
      </c>
      <c r="P361" s="11">
        <f t="shared" si="20"/>
        <v>0</v>
      </c>
      <c r="Q361" s="11">
        <f t="shared" si="21"/>
        <v>0</v>
      </c>
      <c r="R361" s="11">
        <f t="shared" si="22"/>
        <v>0</v>
      </c>
      <c r="S361" s="12">
        <f t="shared" si="23"/>
        <v>1</v>
      </c>
      <c r="T361" s="11" t="s">
        <v>1663</v>
      </c>
      <c r="U361" s="11" t="s">
        <v>1664</v>
      </c>
      <c r="V361" s="11" t="s">
        <v>1665</v>
      </c>
    </row>
    <row r="362" spans="1:22" x14ac:dyDescent="0.2">
      <c r="A362" s="10" t="s">
        <v>1666</v>
      </c>
      <c r="B362" s="11">
        <v>16033.2</v>
      </c>
      <c r="C362" s="11">
        <v>361</v>
      </c>
      <c r="D362" s="11">
        <v>1</v>
      </c>
      <c r="E362" s="11">
        <v>8776</v>
      </c>
      <c r="F362" s="11">
        <v>713</v>
      </c>
      <c r="G362" s="11">
        <v>450000</v>
      </c>
      <c r="H362" s="11" t="s">
        <v>590</v>
      </c>
      <c r="I362" s="11" t="s">
        <v>1349</v>
      </c>
      <c r="J362" s="11" t="s">
        <v>42</v>
      </c>
      <c r="K362" s="11" t="s">
        <v>26</v>
      </c>
      <c r="L362" s="11" t="s">
        <v>26</v>
      </c>
      <c r="M362" s="11" t="s">
        <v>27</v>
      </c>
      <c r="N362" s="11" t="s">
        <v>27</v>
      </c>
      <c r="O362" s="11">
        <v>362</v>
      </c>
      <c r="P362" s="11">
        <f t="shared" si="20"/>
        <v>0</v>
      </c>
      <c r="Q362" s="11">
        <f t="shared" si="21"/>
        <v>0</v>
      </c>
      <c r="R362" s="11">
        <f t="shared" si="22"/>
        <v>1</v>
      </c>
      <c r="S362" s="12">
        <f t="shared" si="23"/>
        <v>1</v>
      </c>
      <c r="T362" s="11" t="s">
        <v>1667</v>
      </c>
      <c r="U362" s="11" t="s">
        <v>1668</v>
      </c>
      <c r="V362" s="11" t="s">
        <v>1669</v>
      </c>
    </row>
    <row r="363" spans="1:22" x14ac:dyDescent="0.2">
      <c r="A363" s="10" t="s">
        <v>1670</v>
      </c>
      <c r="B363" s="11">
        <v>1848.3</v>
      </c>
      <c r="C363" s="11">
        <v>362</v>
      </c>
      <c r="D363" s="11">
        <v>-3</v>
      </c>
      <c r="E363" s="11">
        <v>8750.7000000000007</v>
      </c>
      <c r="F363" s="11">
        <v>297.5</v>
      </c>
      <c r="G363" s="11">
        <v>28450</v>
      </c>
      <c r="H363" s="11" t="s">
        <v>23</v>
      </c>
      <c r="I363" s="11" t="s">
        <v>1671</v>
      </c>
      <c r="J363" s="11" t="s">
        <v>85</v>
      </c>
      <c r="K363" s="11" t="s">
        <v>26</v>
      </c>
      <c r="L363" s="11" t="s">
        <v>26</v>
      </c>
      <c r="M363" s="11" t="s">
        <v>27</v>
      </c>
      <c r="N363" s="11" t="s">
        <v>27</v>
      </c>
      <c r="O363" s="11">
        <v>359</v>
      </c>
      <c r="P363" s="11">
        <f t="shared" si="20"/>
        <v>0</v>
      </c>
      <c r="Q363" s="11">
        <f t="shared" si="21"/>
        <v>0</v>
      </c>
      <c r="R363" s="11">
        <f t="shared" si="22"/>
        <v>1</v>
      </c>
      <c r="S363" s="12">
        <f t="shared" si="23"/>
        <v>1</v>
      </c>
      <c r="T363" s="11" t="s">
        <v>1672</v>
      </c>
      <c r="U363" s="11" t="s">
        <v>1673</v>
      </c>
      <c r="V363" s="11" t="s">
        <v>1674</v>
      </c>
    </row>
    <row r="364" spans="1:22" x14ac:dyDescent="0.2">
      <c r="A364" s="10" t="s">
        <v>1675</v>
      </c>
      <c r="B364" s="11">
        <v>4612.1000000000004</v>
      </c>
      <c r="C364" s="11">
        <v>363</v>
      </c>
      <c r="D364" s="11">
        <v>2</v>
      </c>
      <c r="E364" s="11">
        <v>8742</v>
      </c>
      <c r="F364" s="11">
        <v>-1195</v>
      </c>
      <c r="G364" s="11">
        <v>64000</v>
      </c>
      <c r="H364" s="11" t="s">
        <v>590</v>
      </c>
      <c r="I364" s="11" t="s">
        <v>1128</v>
      </c>
      <c r="J364" s="11" t="s">
        <v>1129</v>
      </c>
      <c r="K364" s="11" t="s">
        <v>26</v>
      </c>
      <c r="L364" s="11" t="s">
        <v>26</v>
      </c>
      <c r="M364" s="11" t="s">
        <v>26</v>
      </c>
      <c r="N364" s="11" t="s">
        <v>26</v>
      </c>
      <c r="O364" s="11">
        <v>365</v>
      </c>
      <c r="P364" s="11">
        <f t="shared" si="20"/>
        <v>0</v>
      </c>
      <c r="Q364" s="11">
        <f t="shared" si="21"/>
        <v>0</v>
      </c>
      <c r="R364" s="11">
        <f t="shared" si="22"/>
        <v>0</v>
      </c>
      <c r="S364" s="12">
        <f t="shared" si="23"/>
        <v>0</v>
      </c>
      <c r="T364" s="11" t="s">
        <v>1676</v>
      </c>
      <c r="U364" s="11" t="s">
        <v>1677</v>
      </c>
      <c r="V364" s="11"/>
    </row>
    <row r="365" spans="1:22" x14ac:dyDescent="0.2">
      <c r="A365" s="10" t="s">
        <v>1678</v>
      </c>
      <c r="B365" s="11">
        <v>1675.8</v>
      </c>
      <c r="C365" s="11">
        <v>364</v>
      </c>
      <c r="D365" s="11">
        <v>-4</v>
      </c>
      <c r="E365" s="11">
        <v>8681</v>
      </c>
      <c r="F365" s="11">
        <v>343</v>
      </c>
      <c r="G365" s="11">
        <v>3100</v>
      </c>
      <c r="H365" s="11" t="s">
        <v>61</v>
      </c>
      <c r="I365" s="11" t="s">
        <v>832</v>
      </c>
      <c r="J365" s="11" t="s">
        <v>254</v>
      </c>
      <c r="K365" s="11" t="s">
        <v>26</v>
      </c>
      <c r="L365" s="11" t="s">
        <v>26</v>
      </c>
      <c r="M365" s="11" t="s">
        <v>26</v>
      </c>
      <c r="N365" s="11" t="s">
        <v>27</v>
      </c>
      <c r="O365" s="11">
        <v>360</v>
      </c>
      <c r="P365" s="11">
        <f t="shared" si="20"/>
        <v>0</v>
      </c>
      <c r="Q365" s="11">
        <f t="shared" si="21"/>
        <v>0</v>
      </c>
      <c r="R365" s="11">
        <f t="shared" si="22"/>
        <v>0</v>
      </c>
      <c r="S365" s="12">
        <f t="shared" si="23"/>
        <v>1</v>
      </c>
      <c r="T365" s="11" t="s">
        <v>1679</v>
      </c>
      <c r="U365" s="11" t="s">
        <v>1680</v>
      </c>
      <c r="V365" s="11" t="s">
        <v>1681</v>
      </c>
    </row>
    <row r="366" spans="1:22" x14ac:dyDescent="0.2">
      <c r="A366" s="10" t="s">
        <v>1682</v>
      </c>
      <c r="B366" s="11">
        <v>1610.8</v>
      </c>
      <c r="C366" s="11">
        <v>365</v>
      </c>
      <c r="D366" s="11">
        <v>-63</v>
      </c>
      <c r="E366" s="11">
        <v>8671.1</v>
      </c>
      <c r="F366" s="11">
        <v>-209.2</v>
      </c>
      <c r="G366" s="11">
        <v>2680</v>
      </c>
      <c r="H366" s="11" t="s">
        <v>40</v>
      </c>
      <c r="I366" s="11" t="s">
        <v>181</v>
      </c>
      <c r="J366" s="11" t="s">
        <v>42</v>
      </c>
      <c r="K366" s="11" t="s">
        <v>26</v>
      </c>
      <c r="L366" s="11" t="s">
        <v>26</v>
      </c>
      <c r="M366" s="11" t="s">
        <v>26</v>
      </c>
      <c r="N366" s="11" t="s">
        <v>26</v>
      </c>
      <c r="O366" s="11">
        <v>302</v>
      </c>
      <c r="P366" s="11">
        <f t="shared" si="20"/>
        <v>0</v>
      </c>
      <c r="Q366" s="11">
        <f t="shared" si="21"/>
        <v>0</v>
      </c>
      <c r="R366" s="11">
        <f t="shared" si="22"/>
        <v>0</v>
      </c>
      <c r="S366" s="12">
        <f t="shared" si="23"/>
        <v>0</v>
      </c>
      <c r="T366" s="11" t="s">
        <v>1683</v>
      </c>
      <c r="U366" s="11" t="s">
        <v>1684</v>
      </c>
      <c r="V366" s="11" t="s">
        <v>1685</v>
      </c>
    </row>
    <row r="367" spans="1:22" x14ac:dyDescent="0.2">
      <c r="A367" s="10" t="s">
        <v>1686</v>
      </c>
      <c r="B367" s="11">
        <v>3924.4</v>
      </c>
      <c r="C367" s="11">
        <v>366</v>
      </c>
      <c r="D367" s="11">
        <v>-32</v>
      </c>
      <c r="E367" s="11">
        <v>8648.5</v>
      </c>
      <c r="F367" s="11">
        <v>-3784.2</v>
      </c>
      <c r="G367" s="11">
        <v>19000</v>
      </c>
      <c r="H367" s="11" t="s">
        <v>300</v>
      </c>
      <c r="I367" s="11" t="s">
        <v>125</v>
      </c>
      <c r="J367" s="11" t="s">
        <v>126</v>
      </c>
      <c r="K367" s="11" t="s">
        <v>26</v>
      </c>
      <c r="L367" s="11" t="s">
        <v>26</v>
      </c>
      <c r="M367" s="11" t="s">
        <v>27</v>
      </c>
      <c r="N367" s="11" t="s">
        <v>26</v>
      </c>
      <c r="O367" s="11">
        <v>334</v>
      </c>
      <c r="P367" s="11">
        <f t="shared" si="20"/>
        <v>0</v>
      </c>
      <c r="Q367" s="11">
        <f t="shared" si="21"/>
        <v>0</v>
      </c>
      <c r="R367" s="11">
        <f t="shared" si="22"/>
        <v>1</v>
      </c>
      <c r="S367" s="12">
        <f t="shared" si="23"/>
        <v>0</v>
      </c>
      <c r="T367" s="11" t="s">
        <v>1687</v>
      </c>
      <c r="U367" s="11" t="s">
        <v>1688</v>
      </c>
      <c r="V367" s="11" t="s">
        <v>1689</v>
      </c>
    </row>
    <row r="368" spans="1:22" x14ac:dyDescent="0.2">
      <c r="A368" s="10" t="s">
        <v>1690</v>
      </c>
      <c r="B368" s="11">
        <v>1128.2</v>
      </c>
      <c r="C368" s="11">
        <v>367</v>
      </c>
      <c r="D368" s="11">
        <v>6</v>
      </c>
      <c r="E368" s="11">
        <v>8620</v>
      </c>
      <c r="F368" s="11">
        <v>226</v>
      </c>
      <c r="G368" s="11">
        <v>36300</v>
      </c>
      <c r="H368" s="11" t="s">
        <v>95</v>
      </c>
      <c r="I368" s="11" t="s">
        <v>1691</v>
      </c>
      <c r="J368" s="11" t="s">
        <v>120</v>
      </c>
      <c r="K368" s="11" t="s">
        <v>26</v>
      </c>
      <c r="L368" s="11" t="s">
        <v>26</v>
      </c>
      <c r="M368" s="11" t="s">
        <v>26</v>
      </c>
      <c r="N368" s="11" t="s">
        <v>27</v>
      </c>
      <c r="O368" s="11">
        <v>373</v>
      </c>
      <c r="P368" s="11">
        <f t="shared" si="20"/>
        <v>0</v>
      </c>
      <c r="Q368" s="11">
        <f t="shared" si="21"/>
        <v>0</v>
      </c>
      <c r="R368" s="11">
        <f t="shared" si="22"/>
        <v>0</v>
      </c>
      <c r="S368" s="12">
        <f t="shared" si="23"/>
        <v>1</v>
      </c>
      <c r="T368" s="11" t="s">
        <v>1692</v>
      </c>
      <c r="U368" s="11" t="s">
        <v>1693</v>
      </c>
      <c r="V368" s="11" t="s">
        <v>1694</v>
      </c>
    </row>
    <row r="369" spans="1:22" x14ac:dyDescent="0.2">
      <c r="A369" s="10" t="s">
        <v>1695</v>
      </c>
      <c r="B369" s="11"/>
      <c r="C369" s="11">
        <v>368</v>
      </c>
      <c r="D369" s="11">
        <v>-17</v>
      </c>
      <c r="E369" s="11">
        <v>8611.7000000000007</v>
      </c>
      <c r="F369" s="11">
        <v>968.1</v>
      </c>
      <c r="G369" s="11">
        <v>3235</v>
      </c>
      <c r="H369" s="11" t="s">
        <v>61</v>
      </c>
      <c r="I369" s="11" t="s">
        <v>233</v>
      </c>
      <c r="J369" s="11" t="s">
        <v>69</v>
      </c>
      <c r="K369" s="11" t="s">
        <v>26</v>
      </c>
      <c r="L369" s="11" t="s">
        <v>26</v>
      </c>
      <c r="M369" s="11" t="s">
        <v>27</v>
      </c>
      <c r="N369" s="11" t="s">
        <v>27</v>
      </c>
      <c r="O369" s="11">
        <v>351</v>
      </c>
      <c r="P369" s="11">
        <f t="shared" si="20"/>
        <v>0</v>
      </c>
      <c r="Q369" s="11">
        <f t="shared" si="21"/>
        <v>0</v>
      </c>
      <c r="R369" s="11">
        <f t="shared" si="22"/>
        <v>1</v>
      </c>
      <c r="S369" s="12">
        <f t="shared" si="23"/>
        <v>1</v>
      </c>
      <c r="T369" s="11" t="s">
        <v>1696</v>
      </c>
      <c r="U369" s="11" t="s">
        <v>1697</v>
      </c>
      <c r="V369" s="11"/>
    </row>
    <row r="370" spans="1:22" x14ac:dyDescent="0.2">
      <c r="A370" s="10" t="s">
        <v>1698</v>
      </c>
      <c r="B370" s="11">
        <v>4017.4</v>
      </c>
      <c r="C370" s="11">
        <v>369</v>
      </c>
      <c r="D370" s="11">
        <v>-48</v>
      </c>
      <c r="E370" s="11">
        <v>8547.6</v>
      </c>
      <c r="F370" s="11">
        <v>461.5</v>
      </c>
      <c r="G370" s="11">
        <v>61957</v>
      </c>
      <c r="H370" s="11" t="s">
        <v>95</v>
      </c>
      <c r="I370" s="11" t="s">
        <v>1457</v>
      </c>
      <c r="J370" s="11" t="s">
        <v>97</v>
      </c>
      <c r="K370" s="11" t="s">
        <v>26</v>
      </c>
      <c r="L370" s="11" t="s">
        <v>26</v>
      </c>
      <c r="M370" s="11" t="s">
        <v>26</v>
      </c>
      <c r="N370" s="11" t="s">
        <v>27</v>
      </c>
      <c r="O370" s="11">
        <v>321</v>
      </c>
      <c r="P370" s="11">
        <f t="shared" si="20"/>
        <v>0</v>
      </c>
      <c r="Q370" s="11">
        <f t="shared" si="21"/>
        <v>0</v>
      </c>
      <c r="R370" s="11">
        <f t="shared" si="22"/>
        <v>0</v>
      </c>
      <c r="S370" s="12">
        <f t="shared" si="23"/>
        <v>1</v>
      </c>
      <c r="T370" s="11" t="s">
        <v>1699</v>
      </c>
      <c r="U370" s="11" t="s">
        <v>1700</v>
      </c>
      <c r="V370" s="11" t="s">
        <v>1701</v>
      </c>
    </row>
    <row r="371" spans="1:22" x14ac:dyDescent="0.2">
      <c r="A371" s="10" t="s">
        <v>1702</v>
      </c>
      <c r="B371" s="11">
        <v>520.5</v>
      </c>
      <c r="C371" s="11">
        <v>370</v>
      </c>
      <c r="D371" s="11">
        <v>7</v>
      </c>
      <c r="E371" s="11">
        <v>8536.1</v>
      </c>
      <c r="F371" s="11">
        <v>5.7</v>
      </c>
      <c r="G371" s="11">
        <v>13800</v>
      </c>
      <c r="H371" s="11" t="s">
        <v>332</v>
      </c>
      <c r="I371" s="11" t="s">
        <v>1703</v>
      </c>
      <c r="J371" s="11" t="s">
        <v>97</v>
      </c>
      <c r="K371" s="11" t="s">
        <v>26</v>
      </c>
      <c r="L371" s="11" t="s">
        <v>26</v>
      </c>
      <c r="M371" s="11" t="s">
        <v>26</v>
      </c>
      <c r="N371" s="11" t="s">
        <v>27</v>
      </c>
      <c r="O371" s="11">
        <v>377</v>
      </c>
      <c r="P371" s="11">
        <f t="shared" si="20"/>
        <v>0</v>
      </c>
      <c r="Q371" s="11">
        <f t="shared" si="21"/>
        <v>0</v>
      </c>
      <c r="R371" s="11">
        <f t="shared" si="22"/>
        <v>0</v>
      </c>
      <c r="S371" s="12">
        <f t="shared" si="23"/>
        <v>1</v>
      </c>
      <c r="T371" s="11" t="s">
        <v>1704</v>
      </c>
      <c r="U371" s="11" t="s">
        <v>1705</v>
      </c>
      <c r="V371" s="11" t="s">
        <v>1706</v>
      </c>
    </row>
    <row r="372" spans="1:22" x14ac:dyDescent="0.2">
      <c r="A372" s="10" t="s">
        <v>1707</v>
      </c>
      <c r="B372" s="11">
        <v>25835.3</v>
      </c>
      <c r="C372" s="11">
        <v>371</v>
      </c>
      <c r="D372" s="11">
        <v>-13</v>
      </c>
      <c r="E372" s="11">
        <v>8526.5</v>
      </c>
      <c r="F372" s="11">
        <v>909.1</v>
      </c>
      <c r="G372" s="11">
        <v>8234</v>
      </c>
      <c r="H372" s="11" t="s">
        <v>40</v>
      </c>
      <c r="I372" s="11" t="s">
        <v>483</v>
      </c>
      <c r="J372" s="11" t="s">
        <v>213</v>
      </c>
      <c r="K372" s="11" t="s">
        <v>26</v>
      </c>
      <c r="L372" s="11" t="s">
        <v>26</v>
      </c>
      <c r="M372" s="11" t="s">
        <v>26</v>
      </c>
      <c r="N372" s="11" t="s">
        <v>27</v>
      </c>
      <c r="O372" s="11">
        <v>358</v>
      </c>
      <c r="P372" s="11">
        <f t="shared" si="20"/>
        <v>0</v>
      </c>
      <c r="Q372" s="11">
        <f t="shared" si="21"/>
        <v>0</v>
      </c>
      <c r="R372" s="11">
        <f t="shared" si="22"/>
        <v>0</v>
      </c>
      <c r="S372" s="12">
        <f t="shared" si="23"/>
        <v>1</v>
      </c>
      <c r="T372" s="11" t="s">
        <v>1708</v>
      </c>
      <c r="U372" s="11" t="s">
        <v>1709</v>
      </c>
      <c r="V372" s="11" t="s">
        <v>1710</v>
      </c>
    </row>
    <row r="373" spans="1:22" x14ac:dyDescent="0.2">
      <c r="A373" s="10" t="s">
        <v>1711</v>
      </c>
      <c r="B373" s="11">
        <v>6580</v>
      </c>
      <c r="C373" s="11">
        <v>372</v>
      </c>
      <c r="D373" s="11">
        <v>4</v>
      </c>
      <c r="E373" s="11">
        <v>8510.4</v>
      </c>
      <c r="F373" s="11">
        <v>713.4</v>
      </c>
      <c r="G373" s="11">
        <v>184514</v>
      </c>
      <c r="H373" s="11" t="s">
        <v>590</v>
      </c>
      <c r="I373" s="11" t="s">
        <v>1712</v>
      </c>
      <c r="J373" s="11" t="s">
        <v>475</v>
      </c>
      <c r="K373" s="11" t="s">
        <v>26</v>
      </c>
      <c r="L373" s="11" t="s">
        <v>26</v>
      </c>
      <c r="M373" s="11" t="s">
        <v>26</v>
      </c>
      <c r="N373" s="11" t="s">
        <v>27</v>
      </c>
      <c r="O373" s="11">
        <v>376</v>
      </c>
      <c r="P373" s="11">
        <f t="shared" si="20"/>
        <v>0</v>
      </c>
      <c r="Q373" s="11">
        <f t="shared" si="21"/>
        <v>0</v>
      </c>
      <c r="R373" s="11">
        <f t="shared" si="22"/>
        <v>0</v>
      </c>
      <c r="S373" s="12">
        <f t="shared" si="23"/>
        <v>1</v>
      </c>
      <c r="T373" s="11" t="s">
        <v>1713</v>
      </c>
      <c r="U373" s="11" t="s">
        <v>1714</v>
      </c>
      <c r="V373" s="11" t="s">
        <v>1715</v>
      </c>
    </row>
    <row r="374" spans="1:22" x14ac:dyDescent="0.2">
      <c r="A374" s="10" t="s">
        <v>1716</v>
      </c>
      <c r="B374" s="11">
        <v>337.7</v>
      </c>
      <c r="C374" s="11">
        <v>373</v>
      </c>
      <c r="D374" s="11">
        <v>-64</v>
      </c>
      <c r="E374" s="11">
        <v>8489</v>
      </c>
      <c r="F374" s="11">
        <v>-308</v>
      </c>
      <c r="G374" s="11">
        <v>2300</v>
      </c>
      <c r="H374" s="11" t="s">
        <v>40</v>
      </c>
      <c r="I374" s="11" t="s">
        <v>1717</v>
      </c>
      <c r="J374" s="11" t="s">
        <v>649</v>
      </c>
      <c r="K374" s="11" t="s">
        <v>26</v>
      </c>
      <c r="L374" s="11" t="s">
        <v>26</v>
      </c>
      <c r="M374" s="11" t="s">
        <v>26</v>
      </c>
      <c r="N374" s="11" t="s">
        <v>26</v>
      </c>
      <c r="O374" s="11">
        <v>309</v>
      </c>
      <c r="P374" s="11">
        <f t="shared" si="20"/>
        <v>0</v>
      </c>
      <c r="Q374" s="11">
        <f t="shared" si="21"/>
        <v>0</v>
      </c>
      <c r="R374" s="11">
        <f t="shared" si="22"/>
        <v>0</v>
      </c>
      <c r="S374" s="12">
        <f t="shared" si="23"/>
        <v>0</v>
      </c>
      <c r="T374" s="11" t="s">
        <v>1718</v>
      </c>
      <c r="U374" s="11" t="s">
        <v>1719</v>
      </c>
      <c r="V374" s="11" t="s">
        <v>1720</v>
      </c>
    </row>
    <row r="375" spans="1:22" x14ac:dyDescent="0.2">
      <c r="A375" s="10" t="s">
        <v>1721</v>
      </c>
      <c r="B375" s="11">
        <v>3793.9</v>
      </c>
      <c r="C375" s="11">
        <v>374</v>
      </c>
      <c r="D375" s="11">
        <v>-17</v>
      </c>
      <c r="E375" s="11">
        <v>8479</v>
      </c>
      <c r="F375" s="11">
        <v>-6095</v>
      </c>
      <c r="G375" s="11">
        <v>34645</v>
      </c>
      <c r="H375" s="11" t="s">
        <v>40</v>
      </c>
      <c r="I375" s="11" t="s">
        <v>181</v>
      </c>
      <c r="J375" s="11" t="s">
        <v>42</v>
      </c>
      <c r="K375" s="11" t="s">
        <v>26</v>
      </c>
      <c r="L375" s="11" t="s">
        <v>26</v>
      </c>
      <c r="M375" s="11" t="s">
        <v>26</v>
      </c>
      <c r="N375" s="11" t="s">
        <v>26</v>
      </c>
      <c r="O375" s="11">
        <v>357</v>
      </c>
      <c r="P375" s="11">
        <f t="shared" si="20"/>
        <v>0</v>
      </c>
      <c r="Q375" s="11">
        <f t="shared" si="21"/>
        <v>0</v>
      </c>
      <c r="R375" s="11">
        <f t="shared" si="22"/>
        <v>0</v>
      </c>
      <c r="S375" s="12">
        <f t="shared" si="23"/>
        <v>0</v>
      </c>
      <c r="T375" s="11" t="s">
        <v>1722</v>
      </c>
      <c r="U375" s="11" t="s">
        <v>1723</v>
      </c>
      <c r="V375" s="11" t="s">
        <v>1721</v>
      </c>
    </row>
    <row r="376" spans="1:22" x14ac:dyDescent="0.2">
      <c r="A376" s="10" t="s">
        <v>1724</v>
      </c>
      <c r="B376" s="11">
        <v>6854.3</v>
      </c>
      <c r="C376" s="11">
        <v>375</v>
      </c>
      <c r="D376" s="11">
        <v>27</v>
      </c>
      <c r="E376" s="11">
        <v>8469</v>
      </c>
      <c r="F376" s="11">
        <v>1062</v>
      </c>
      <c r="G376" s="11">
        <v>23484</v>
      </c>
      <c r="H376" s="11" t="s">
        <v>61</v>
      </c>
      <c r="I376" s="11" t="s">
        <v>1267</v>
      </c>
      <c r="J376" s="11" t="s">
        <v>475</v>
      </c>
      <c r="K376" s="11" t="s">
        <v>26</v>
      </c>
      <c r="L376" s="11" t="s">
        <v>26</v>
      </c>
      <c r="M376" s="11" t="s">
        <v>26</v>
      </c>
      <c r="N376" s="11" t="s">
        <v>27</v>
      </c>
      <c r="O376" s="11">
        <v>402</v>
      </c>
      <c r="P376" s="11">
        <f t="shared" si="20"/>
        <v>0</v>
      </c>
      <c r="Q376" s="11">
        <f t="shared" si="21"/>
        <v>0</v>
      </c>
      <c r="R376" s="11">
        <f t="shared" si="22"/>
        <v>0</v>
      </c>
      <c r="S376" s="12">
        <f t="shared" si="23"/>
        <v>1</v>
      </c>
      <c r="T376" s="11" t="s">
        <v>1725</v>
      </c>
      <c r="U376" s="11" t="s">
        <v>1726</v>
      </c>
      <c r="V376" s="11" t="s">
        <v>1727</v>
      </c>
    </row>
    <row r="377" spans="1:22" x14ac:dyDescent="0.2">
      <c r="A377" s="10" t="s">
        <v>1728</v>
      </c>
      <c r="B377" s="11"/>
      <c r="C377" s="11">
        <v>376</v>
      </c>
      <c r="D377" s="11">
        <v>5</v>
      </c>
      <c r="E377" s="11">
        <v>8443.2999999999993</v>
      </c>
      <c r="F377" s="11">
        <v>551</v>
      </c>
      <c r="G377" s="11">
        <v>5778</v>
      </c>
      <c r="H377" s="11" t="s">
        <v>61</v>
      </c>
      <c r="I377" s="11" t="s">
        <v>1729</v>
      </c>
      <c r="J377" s="11" t="s">
        <v>85</v>
      </c>
      <c r="K377" s="11" t="s">
        <v>26</v>
      </c>
      <c r="L377" s="11" t="s">
        <v>26</v>
      </c>
      <c r="M377" s="11" t="s">
        <v>26</v>
      </c>
      <c r="N377" s="11" t="s">
        <v>27</v>
      </c>
      <c r="O377" s="11">
        <v>381</v>
      </c>
      <c r="P377" s="11">
        <f t="shared" si="20"/>
        <v>0</v>
      </c>
      <c r="Q377" s="11">
        <f t="shared" si="21"/>
        <v>0</v>
      </c>
      <c r="R377" s="11">
        <f t="shared" si="22"/>
        <v>0</v>
      </c>
      <c r="S377" s="12">
        <f t="shared" si="23"/>
        <v>1</v>
      </c>
      <c r="T377" s="11" t="s">
        <v>1730</v>
      </c>
      <c r="U377" s="11" t="s">
        <v>1731</v>
      </c>
      <c r="V377" s="11"/>
    </row>
    <row r="378" spans="1:22" x14ac:dyDescent="0.2">
      <c r="A378" s="10" t="s">
        <v>1732</v>
      </c>
      <c r="B378" s="11">
        <v>6517</v>
      </c>
      <c r="C378" s="11">
        <v>377</v>
      </c>
      <c r="D378" s="11">
        <v>18</v>
      </c>
      <c r="E378" s="11">
        <v>8382</v>
      </c>
      <c r="F378" s="11">
        <v>579.4</v>
      </c>
      <c r="G378" s="11">
        <v>15400</v>
      </c>
      <c r="H378" s="11" t="s">
        <v>211</v>
      </c>
      <c r="I378" s="11" t="s">
        <v>1732</v>
      </c>
      <c r="J378" s="11" t="s">
        <v>539</v>
      </c>
      <c r="K378" s="11" t="s">
        <v>26</v>
      </c>
      <c r="L378" s="11" t="s">
        <v>26</v>
      </c>
      <c r="M378" s="11" t="s">
        <v>26</v>
      </c>
      <c r="N378" s="11" t="s">
        <v>27</v>
      </c>
      <c r="O378" s="11">
        <v>395</v>
      </c>
      <c r="P378" s="11">
        <f t="shared" si="20"/>
        <v>0</v>
      </c>
      <c r="Q378" s="11">
        <f t="shared" si="21"/>
        <v>0</v>
      </c>
      <c r="R378" s="11">
        <f t="shared" si="22"/>
        <v>0</v>
      </c>
      <c r="S378" s="12">
        <f t="shared" si="23"/>
        <v>1</v>
      </c>
      <c r="T378" s="11" t="s">
        <v>1733</v>
      </c>
      <c r="U378" s="11" t="s">
        <v>1734</v>
      </c>
      <c r="V378" s="11" t="s">
        <v>1735</v>
      </c>
    </row>
    <row r="379" spans="1:22" x14ac:dyDescent="0.2">
      <c r="A379" s="10" t="s">
        <v>1736</v>
      </c>
      <c r="B379" s="11">
        <v>4874.8</v>
      </c>
      <c r="C379" s="11">
        <v>378</v>
      </c>
      <c r="D379" s="11">
        <v>30</v>
      </c>
      <c r="E379" s="11">
        <v>8364.9</v>
      </c>
      <c r="F379" s="11">
        <v>203.9</v>
      </c>
      <c r="G379" s="11">
        <v>26866</v>
      </c>
      <c r="H379" s="11" t="s">
        <v>23</v>
      </c>
      <c r="I379" s="11" t="s">
        <v>1737</v>
      </c>
      <c r="J379" s="11" t="s">
        <v>979</v>
      </c>
      <c r="K379" s="11" t="s">
        <v>26</v>
      </c>
      <c r="L379" s="11" t="s">
        <v>26</v>
      </c>
      <c r="M379" s="11" t="s">
        <v>26</v>
      </c>
      <c r="N379" s="11" t="s">
        <v>27</v>
      </c>
      <c r="O379" s="11">
        <v>408</v>
      </c>
      <c r="P379" s="11">
        <f t="shared" si="20"/>
        <v>0</v>
      </c>
      <c r="Q379" s="11">
        <f t="shared" si="21"/>
        <v>0</v>
      </c>
      <c r="R379" s="11">
        <f t="shared" si="22"/>
        <v>0</v>
      </c>
      <c r="S379" s="12">
        <f t="shared" si="23"/>
        <v>1</v>
      </c>
      <c r="T379" s="11" t="s">
        <v>1738</v>
      </c>
      <c r="U379" s="11" t="s">
        <v>1739</v>
      </c>
      <c r="V379" s="11" t="s">
        <v>1740</v>
      </c>
    </row>
    <row r="380" spans="1:22" x14ac:dyDescent="0.2">
      <c r="A380" s="10" t="s">
        <v>1741</v>
      </c>
      <c r="B380" s="11">
        <v>4294</v>
      </c>
      <c r="C380" s="11">
        <v>379</v>
      </c>
      <c r="D380" s="11">
        <v>-9</v>
      </c>
      <c r="E380" s="11">
        <v>8358.9</v>
      </c>
      <c r="F380" s="11">
        <v>223.4</v>
      </c>
      <c r="G380" s="11">
        <v>9500</v>
      </c>
      <c r="H380" s="11" t="s">
        <v>332</v>
      </c>
      <c r="I380" s="11" t="s">
        <v>759</v>
      </c>
      <c r="J380" s="11" t="s">
        <v>85</v>
      </c>
      <c r="K380" s="11" t="s">
        <v>26</v>
      </c>
      <c r="L380" s="11" t="s">
        <v>26</v>
      </c>
      <c r="M380" s="11" t="s">
        <v>26</v>
      </c>
      <c r="N380" s="11" t="s">
        <v>27</v>
      </c>
      <c r="O380" s="11">
        <v>370</v>
      </c>
      <c r="P380" s="11">
        <f t="shared" si="20"/>
        <v>0</v>
      </c>
      <c r="Q380" s="11">
        <f t="shared" si="21"/>
        <v>0</v>
      </c>
      <c r="R380" s="11">
        <f t="shared" si="22"/>
        <v>0</v>
      </c>
      <c r="S380" s="12">
        <f t="shared" si="23"/>
        <v>1</v>
      </c>
      <c r="T380" s="11" t="s">
        <v>1742</v>
      </c>
      <c r="U380" s="11" t="s">
        <v>1743</v>
      </c>
      <c r="V380" s="11" t="s">
        <v>1744</v>
      </c>
    </row>
    <row r="381" spans="1:22" x14ac:dyDescent="0.2">
      <c r="A381" s="10" t="s">
        <v>1745</v>
      </c>
      <c r="B381" s="11">
        <v>9809.9</v>
      </c>
      <c r="C381" s="11">
        <v>380</v>
      </c>
      <c r="D381" s="11">
        <v>8</v>
      </c>
      <c r="E381" s="11">
        <v>8351.9</v>
      </c>
      <c r="F381" s="11">
        <v>562.4</v>
      </c>
      <c r="G381" s="11">
        <v>24000</v>
      </c>
      <c r="H381" s="11" t="s">
        <v>23</v>
      </c>
      <c r="I381" s="11" t="s">
        <v>1586</v>
      </c>
      <c r="J381" s="11" t="s">
        <v>285</v>
      </c>
      <c r="K381" s="11" t="s">
        <v>26</v>
      </c>
      <c r="L381" s="11" t="s">
        <v>26</v>
      </c>
      <c r="M381" s="11" t="s">
        <v>26</v>
      </c>
      <c r="N381" s="11" t="s">
        <v>27</v>
      </c>
      <c r="O381" s="11">
        <v>388</v>
      </c>
      <c r="P381" s="11">
        <f t="shared" si="20"/>
        <v>0</v>
      </c>
      <c r="Q381" s="11">
        <f t="shared" si="21"/>
        <v>0</v>
      </c>
      <c r="R381" s="11">
        <f t="shared" si="22"/>
        <v>0</v>
      </c>
      <c r="S381" s="12">
        <f t="shared" si="23"/>
        <v>1</v>
      </c>
      <c r="T381" s="11" t="s">
        <v>1746</v>
      </c>
      <c r="U381" s="11" t="s">
        <v>1747</v>
      </c>
      <c r="V381" s="11" t="s">
        <v>1748</v>
      </c>
    </row>
    <row r="382" spans="1:22" x14ac:dyDescent="0.2">
      <c r="A382" s="10" t="s">
        <v>1749</v>
      </c>
      <c r="B382" s="11">
        <v>1779</v>
      </c>
      <c r="C382" s="11">
        <v>381</v>
      </c>
      <c r="D382" s="11">
        <v>0</v>
      </c>
      <c r="E382" s="11">
        <v>8345.1</v>
      </c>
      <c r="F382" s="11">
        <v>-929.5</v>
      </c>
      <c r="G382" s="11">
        <v>30000</v>
      </c>
      <c r="H382" s="11" t="s">
        <v>47</v>
      </c>
      <c r="I382" s="11" t="s">
        <v>1750</v>
      </c>
      <c r="J382" s="11" t="s">
        <v>170</v>
      </c>
      <c r="K382" s="11" t="s">
        <v>27</v>
      </c>
      <c r="L382" s="11" t="s">
        <v>26</v>
      </c>
      <c r="M382" s="11" t="s">
        <v>26</v>
      </c>
      <c r="N382" s="11" t="s">
        <v>26</v>
      </c>
      <c r="O382" s="11" t="e">
        <v>#N/A</v>
      </c>
      <c r="P382" s="11">
        <f t="shared" si="20"/>
        <v>1</v>
      </c>
      <c r="Q382" s="11">
        <f t="shared" si="21"/>
        <v>0</v>
      </c>
      <c r="R382" s="11">
        <f t="shared" si="22"/>
        <v>0</v>
      </c>
      <c r="S382" s="12">
        <f t="shared" si="23"/>
        <v>0</v>
      </c>
      <c r="T382" s="11" t="s">
        <v>1751</v>
      </c>
      <c r="U382" s="11" t="s">
        <v>1752</v>
      </c>
      <c r="V382" s="11" t="s">
        <v>1753</v>
      </c>
    </row>
    <row r="383" spans="1:22" x14ac:dyDescent="0.2">
      <c r="A383" s="10" t="s">
        <v>1754</v>
      </c>
      <c r="B383" s="11">
        <v>3217.2</v>
      </c>
      <c r="C383" s="11">
        <v>382</v>
      </c>
      <c r="D383" s="11">
        <v>-106</v>
      </c>
      <c r="E383" s="11">
        <v>8342</v>
      </c>
      <c r="F383" s="11">
        <v>562</v>
      </c>
      <c r="G383" s="11">
        <v>10000</v>
      </c>
      <c r="H383" s="11" t="s">
        <v>429</v>
      </c>
      <c r="I383" s="11" t="s">
        <v>1755</v>
      </c>
      <c r="J383" s="11" t="s">
        <v>42</v>
      </c>
      <c r="K383" s="11" t="s">
        <v>26</v>
      </c>
      <c r="L383" s="11" t="s">
        <v>26</v>
      </c>
      <c r="M383" s="11" t="s">
        <v>26</v>
      </c>
      <c r="N383" s="11" t="s">
        <v>27</v>
      </c>
      <c r="O383" s="11">
        <v>276</v>
      </c>
      <c r="P383" s="11">
        <f t="shared" si="20"/>
        <v>0</v>
      </c>
      <c r="Q383" s="11">
        <f t="shared" si="21"/>
        <v>0</v>
      </c>
      <c r="R383" s="11">
        <f t="shared" si="22"/>
        <v>0</v>
      </c>
      <c r="S383" s="12">
        <f t="shared" si="23"/>
        <v>1</v>
      </c>
      <c r="T383" s="11" t="s">
        <v>1756</v>
      </c>
      <c r="U383" s="11" t="s">
        <v>1757</v>
      </c>
      <c r="V383" s="11" t="s">
        <v>1758</v>
      </c>
    </row>
    <row r="384" spans="1:22" x14ac:dyDescent="0.2">
      <c r="A384" s="10" t="s">
        <v>1759</v>
      </c>
      <c r="B384" s="11">
        <v>6331</v>
      </c>
      <c r="C384" s="11">
        <v>383</v>
      </c>
      <c r="D384" s="11">
        <v>44</v>
      </c>
      <c r="E384" s="11">
        <v>8237</v>
      </c>
      <c r="F384" s="11">
        <v>897</v>
      </c>
      <c r="G384" s="11">
        <v>7700</v>
      </c>
      <c r="H384" s="11" t="s">
        <v>61</v>
      </c>
      <c r="I384" s="11" t="s">
        <v>158</v>
      </c>
      <c r="J384" s="11" t="s">
        <v>120</v>
      </c>
      <c r="K384" s="11" t="s">
        <v>26</v>
      </c>
      <c r="L384" s="11" t="s">
        <v>26</v>
      </c>
      <c r="M384" s="11" t="s">
        <v>26</v>
      </c>
      <c r="N384" s="11" t="s">
        <v>27</v>
      </c>
      <c r="O384" s="11">
        <v>427</v>
      </c>
      <c r="P384" s="11">
        <f t="shared" si="20"/>
        <v>0</v>
      </c>
      <c r="Q384" s="11">
        <f t="shared" si="21"/>
        <v>0</v>
      </c>
      <c r="R384" s="11">
        <f t="shared" si="22"/>
        <v>0</v>
      </c>
      <c r="S384" s="12">
        <f t="shared" si="23"/>
        <v>1</v>
      </c>
      <c r="T384" s="11" t="s">
        <v>1760</v>
      </c>
      <c r="U384" s="11" t="s">
        <v>1761</v>
      </c>
      <c r="V384" s="11" t="s">
        <v>1762</v>
      </c>
    </row>
    <row r="385" spans="1:22" x14ac:dyDescent="0.2">
      <c r="A385" s="10" t="s">
        <v>1763</v>
      </c>
      <c r="B385" s="11">
        <v>9118</v>
      </c>
      <c r="C385" s="11">
        <v>384</v>
      </c>
      <c r="D385" s="11">
        <v>-18</v>
      </c>
      <c r="E385" s="11">
        <v>8235</v>
      </c>
      <c r="F385" s="11">
        <v>935</v>
      </c>
      <c r="G385" s="11">
        <v>22000</v>
      </c>
      <c r="H385" s="11" t="s">
        <v>300</v>
      </c>
      <c r="I385" s="11" t="s">
        <v>1764</v>
      </c>
      <c r="J385" s="11" t="s">
        <v>97</v>
      </c>
      <c r="K385" s="11" t="s">
        <v>26</v>
      </c>
      <c r="L385" s="11" t="s">
        <v>26</v>
      </c>
      <c r="M385" s="11" t="s">
        <v>26</v>
      </c>
      <c r="N385" s="11" t="s">
        <v>27</v>
      </c>
      <c r="O385" s="11">
        <v>366</v>
      </c>
      <c r="P385" s="11">
        <f t="shared" si="20"/>
        <v>0</v>
      </c>
      <c r="Q385" s="11">
        <f t="shared" si="21"/>
        <v>0</v>
      </c>
      <c r="R385" s="11">
        <f t="shared" si="22"/>
        <v>0</v>
      </c>
      <c r="S385" s="12">
        <f t="shared" si="23"/>
        <v>1</v>
      </c>
      <c r="T385" s="11" t="s">
        <v>1765</v>
      </c>
      <c r="U385" s="11" t="s">
        <v>1766</v>
      </c>
      <c r="V385" s="11" t="s">
        <v>1767</v>
      </c>
    </row>
    <row r="386" spans="1:22" x14ac:dyDescent="0.2">
      <c r="A386" s="10" t="s">
        <v>1768</v>
      </c>
      <c r="B386" s="11">
        <v>1927.2</v>
      </c>
      <c r="C386" s="11">
        <v>385</v>
      </c>
      <c r="D386" s="11">
        <v>44</v>
      </c>
      <c r="E386" s="11">
        <v>8233.9</v>
      </c>
      <c r="F386" s="11">
        <v>141.5</v>
      </c>
      <c r="G386" s="11">
        <v>38500</v>
      </c>
      <c r="H386" s="11" t="s">
        <v>47</v>
      </c>
      <c r="I386" s="11" t="s">
        <v>364</v>
      </c>
      <c r="J386" s="11" t="s">
        <v>49</v>
      </c>
      <c r="K386" s="11" t="s">
        <v>26</v>
      </c>
      <c r="L386" s="11" t="s">
        <v>26</v>
      </c>
      <c r="M386" s="11" t="s">
        <v>26</v>
      </c>
      <c r="N386" s="11" t="s">
        <v>27</v>
      </c>
      <c r="O386" s="11">
        <v>429</v>
      </c>
      <c r="P386" s="11">
        <f t="shared" ref="P386:P449" si="24">IF(K386="yes", 1, 0)</f>
        <v>0</v>
      </c>
      <c r="Q386" s="11">
        <f t="shared" ref="Q386:Q449" si="25">IF(L386="yes", 1, 0)</f>
        <v>0</v>
      </c>
      <c r="R386" s="11">
        <f t="shared" ref="R386:R449" si="26">IF(M386="yes", 1, 0)</f>
        <v>0</v>
      </c>
      <c r="S386" s="12">
        <f t="shared" ref="S386:S449" si="27">IF(N386="yes", 1, 0)</f>
        <v>1</v>
      </c>
      <c r="T386" s="11" t="s">
        <v>1769</v>
      </c>
      <c r="U386" s="11" t="s">
        <v>1770</v>
      </c>
      <c r="V386" s="11" t="s">
        <v>1771</v>
      </c>
    </row>
    <row r="387" spans="1:22" x14ac:dyDescent="0.2">
      <c r="A387" s="10" t="s">
        <v>1772</v>
      </c>
      <c r="B387" s="11">
        <v>21725.599999999999</v>
      </c>
      <c r="C387" s="11">
        <v>386</v>
      </c>
      <c r="D387" s="11">
        <v>-17</v>
      </c>
      <c r="E387" s="11">
        <v>8225.4</v>
      </c>
      <c r="F387" s="11">
        <v>1155</v>
      </c>
      <c r="G387" s="11">
        <v>74000</v>
      </c>
      <c r="H387" s="11" t="s">
        <v>47</v>
      </c>
      <c r="I387" s="11" t="s">
        <v>1773</v>
      </c>
      <c r="J387" s="11" t="s">
        <v>103</v>
      </c>
      <c r="K387" s="11" t="s">
        <v>26</v>
      </c>
      <c r="L387" s="11" t="s">
        <v>26</v>
      </c>
      <c r="M387" s="11" t="s">
        <v>26</v>
      </c>
      <c r="N387" s="11" t="s">
        <v>27</v>
      </c>
      <c r="O387" s="11">
        <v>369</v>
      </c>
      <c r="P387" s="11">
        <f t="shared" si="24"/>
        <v>0</v>
      </c>
      <c r="Q387" s="11">
        <f t="shared" si="25"/>
        <v>0</v>
      </c>
      <c r="R387" s="11">
        <f t="shared" si="26"/>
        <v>0</v>
      </c>
      <c r="S387" s="12">
        <f t="shared" si="27"/>
        <v>1</v>
      </c>
      <c r="T387" s="11" t="s">
        <v>1774</v>
      </c>
      <c r="U387" s="11" t="s">
        <v>1775</v>
      </c>
      <c r="V387" s="11" t="s">
        <v>1776</v>
      </c>
    </row>
    <row r="388" spans="1:22" x14ac:dyDescent="0.2">
      <c r="A388" s="10" t="s">
        <v>1777</v>
      </c>
      <c r="B388" s="11">
        <v>17165.7</v>
      </c>
      <c r="C388" s="11">
        <v>387</v>
      </c>
      <c r="D388" s="11">
        <v>-39</v>
      </c>
      <c r="E388" s="11">
        <v>8201</v>
      </c>
      <c r="F388" s="11">
        <v>850</v>
      </c>
      <c r="G388" s="11">
        <v>4812</v>
      </c>
      <c r="H388" s="11" t="s">
        <v>40</v>
      </c>
      <c r="I388" s="11" t="s">
        <v>648</v>
      </c>
      <c r="J388" s="11" t="s">
        <v>649</v>
      </c>
      <c r="K388" s="11" t="s">
        <v>26</v>
      </c>
      <c r="L388" s="11" t="s">
        <v>26</v>
      </c>
      <c r="M388" s="11" t="s">
        <v>26</v>
      </c>
      <c r="N388" s="11" t="s">
        <v>27</v>
      </c>
      <c r="O388" s="11">
        <v>348</v>
      </c>
      <c r="P388" s="11">
        <f t="shared" si="24"/>
        <v>0</v>
      </c>
      <c r="Q388" s="11">
        <f t="shared" si="25"/>
        <v>0</v>
      </c>
      <c r="R388" s="11">
        <f t="shared" si="26"/>
        <v>0</v>
      </c>
      <c r="S388" s="12">
        <f t="shared" si="27"/>
        <v>1</v>
      </c>
      <c r="T388" s="11" t="s">
        <v>1778</v>
      </c>
      <c r="U388" s="11" t="s">
        <v>1779</v>
      </c>
      <c r="V388" s="11" t="s">
        <v>1780</v>
      </c>
    </row>
    <row r="389" spans="1:22" x14ac:dyDescent="0.2">
      <c r="A389" s="10" t="s">
        <v>1781</v>
      </c>
      <c r="B389" s="11">
        <v>9227.1</v>
      </c>
      <c r="C389" s="11">
        <v>388</v>
      </c>
      <c r="D389" s="11">
        <v>0</v>
      </c>
      <c r="E389" s="11">
        <v>8200</v>
      </c>
      <c r="F389" s="11">
        <v>326.7</v>
      </c>
      <c r="G389" s="11">
        <v>27500</v>
      </c>
      <c r="H389" s="11" t="s">
        <v>211</v>
      </c>
      <c r="I389" s="11" t="s">
        <v>759</v>
      </c>
      <c r="J389" s="11" t="s">
        <v>85</v>
      </c>
      <c r="K389" s="11" t="s">
        <v>27</v>
      </c>
      <c r="L389" s="11" t="s">
        <v>26</v>
      </c>
      <c r="M389" s="11" t="s">
        <v>26</v>
      </c>
      <c r="N389" s="11" t="s">
        <v>27</v>
      </c>
      <c r="O389" s="11" t="e">
        <v>#N/A</v>
      </c>
      <c r="P389" s="11">
        <f t="shared" si="24"/>
        <v>1</v>
      </c>
      <c r="Q389" s="11">
        <f t="shared" si="25"/>
        <v>0</v>
      </c>
      <c r="R389" s="11">
        <f t="shared" si="26"/>
        <v>0</v>
      </c>
      <c r="S389" s="12">
        <f t="shared" si="27"/>
        <v>1</v>
      </c>
      <c r="T389" s="11" t="s">
        <v>1782</v>
      </c>
      <c r="U389" s="11" t="s">
        <v>1783</v>
      </c>
      <c r="V389" s="11" t="s">
        <v>1784</v>
      </c>
    </row>
    <row r="390" spans="1:22" x14ac:dyDescent="0.2">
      <c r="A390" s="10" t="s">
        <v>1785</v>
      </c>
      <c r="B390" s="11">
        <v>11208.2</v>
      </c>
      <c r="C390" s="11">
        <v>389</v>
      </c>
      <c r="D390" s="11">
        <v>-15</v>
      </c>
      <c r="E390" s="11">
        <v>8175.4</v>
      </c>
      <c r="F390" s="11">
        <v>590.4</v>
      </c>
      <c r="G390" s="11">
        <v>18000</v>
      </c>
      <c r="H390" s="11" t="s">
        <v>265</v>
      </c>
      <c r="I390" s="11" t="s">
        <v>34</v>
      </c>
      <c r="J390" s="11" t="s">
        <v>35</v>
      </c>
      <c r="K390" s="11" t="s">
        <v>26</v>
      </c>
      <c r="L390" s="11" t="s">
        <v>26</v>
      </c>
      <c r="M390" s="11" t="s">
        <v>26</v>
      </c>
      <c r="N390" s="11" t="s">
        <v>27</v>
      </c>
      <c r="O390" s="11">
        <v>374</v>
      </c>
      <c r="P390" s="11">
        <f t="shared" si="24"/>
        <v>0</v>
      </c>
      <c r="Q390" s="11">
        <f t="shared" si="25"/>
        <v>0</v>
      </c>
      <c r="R390" s="11">
        <f t="shared" si="26"/>
        <v>0</v>
      </c>
      <c r="S390" s="12">
        <f t="shared" si="27"/>
        <v>1</v>
      </c>
      <c r="T390" s="11" t="s">
        <v>1786</v>
      </c>
      <c r="U390" s="11" t="s">
        <v>1787</v>
      </c>
      <c r="V390" s="11" t="s">
        <v>1788</v>
      </c>
    </row>
    <row r="391" spans="1:22" x14ac:dyDescent="0.2">
      <c r="A391" s="10" t="s">
        <v>1789</v>
      </c>
      <c r="B391" s="11">
        <v>628.70000000000005</v>
      </c>
      <c r="C391" s="11">
        <v>390</v>
      </c>
      <c r="D391" s="11">
        <v>0</v>
      </c>
      <c r="E391" s="11">
        <v>8170.2</v>
      </c>
      <c r="F391" s="11">
        <v>18.3</v>
      </c>
      <c r="G391" s="11">
        <v>2284</v>
      </c>
      <c r="H391" s="11" t="s">
        <v>305</v>
      </c>
      <c r="I391" s="11" t="s">
        <v>1691</v>
      </c>
      <c r="J391" s="11" t="s">
        <v>120</v>
      </c>
      <c r="K391" s="11" t="s">
        <v>27</v>
      </c>
      <c r="L391" s="11" t="s">
        <v>26</v>
      </c>
      <c r="M391" s="11" t="s">
        <v>26</v>
      </c>
      <c r="N391" s="11" t="s">
        <v>27</v>
      </c>
      <c r="O391" s="11" t="e">
        <v>#N/A</v>
      </c>
      <c r="P391" s="11">
        <f t="shared" si="24"/>
        <v>1</v>
      </c>
      <c r="Q391" s="11">
        <f t="shared" si="25"/>
        <v>0</v>
      </c>
      <c r="R391" s="11">
        <f t="shared" si="26"/>
        <v>0</v>
      </c>
      <c r="S391" s="12">
        <f t="shared" si="27"/>
        <v>1</v>
      </c>
      <c r="T391" s="11" t="s">
        <v>1790</v>
      </c>
      <c r="U391" s="11" t="s">
        <v>1791</v>
      </c>
      <c r="V391" s="11" t="s">
        <v>1792</v>
      </c>
    </row>
    <row r="392" spans="1:22" x14ac:dyDescent="0.2">
      <c r="A392" s="10" t="s">
        <v>1793</v>
      </c>
      <c r="B392" s="11">
        <v>4900.8</v>
      </c>
      <c r="C392" s="11">
        <v>391</v>
      </c>
      <c r="D392" s="11">
        <v>-39</v>
      </c>
      <c r="E392" s="11">
        <v>8118</v>
      </c>
      <c r="F392" s="11">
        <v>421</v>
      </c>
      <c r="G392" s="11">
        <v>9430</v>
      </c>
      <c r="H392" s="11" t="s">
        <v>429</v>
      </c>
      <c r="I392" s="11" t="s">
        <v>181</v>
      </c>
      <c r="J392" s="11" t="s">
        <v>42</v>
      </c>
      <c r="K392" s="11" t="s">
        <v>26</v>
      </c>
      <c r="L392" s="11" t="s">
        <v>26</v>
      </c>
      <c r="M392" s="11" t="s">
        <v>26</v>
      </c>
      <c r="N392" s="11" t="s">
        <v>27</v>
      </c>
      <c r="O392" s="11">
        <v>352</v>
      </c>
      <c r="P392" s="11">
        <f t="shared" si="24"/>
        <v>0</v>
      </c>
      <c r="Q392" s="11">
        <f t="shared" si="25"/>
        <v>0</v>
      </c>
      <c r="R392" s="11">
        <f t="shared" si="26"/>
        <v>0</v>
      </c>
      <c r="S392" s="12">
        <f t="shared" si="27"/>
        <v>1</v>
      </c>
      <c r="T392" s="11" t="s">
        <v>1794</v>
      </c>
      <c r="U392" s="11" t="s">
        <v>1795</v>
      </c>
      <c r="V392" s="11" t="s">
        <v>1796</v>
      </c>
    </row>
    <row r="393" spans="1:22" x14ac:dyDescent="0.2">
      <c r="A393" s="10" t="s">
        <v>1797</v>
      </c>
      <c r="B393" s="11">
        <v>27601.3</v>
      </c>
      <c r="C393" s="11">
        <v>392</v>
      </c>
      <c r="D393" s="11">
        <v>11</v>
      </c>
      <c r="E393" s="11">
        <v>8116</v>
      </c>
      <c r="F393" s="11">
        <v>3435.9</v>
      </c>
      <c r="G393" s="11">
        <v>9800</v>
      </c>
      <c r="H393" s="11" t="s">
        <v>305</v>
      </c>
      <c r="I393" s="11" t="s">
        <v>1798</v>
      </c>
      <c r="J393" s="11" t="s">
        <v>126</v>
      </c>
      <c r="K393" s="11" t="s">
        <v>26</v>
      </c>
      <c r="L393" s="11" t="s">
        <v>26</v>
      </c>
      <c r="M393" s="11" t="s">
        <v>26</v>
      </c>
      <c r="N393" s="11" t="s">
        <v>27</v>
      </c>
      <c r="O393" s="11">
        <v>403</v>
      </c>
      <c r="P393" s="11">
        <f t="shared" si="24"/>
        <v>0</v>
      </c>
      <c r="Q393" s="11">
        <f t="shared" si="25"/>
        <v>0</v>
      </c>
      <c r="R393" s="11">
        <f t="shared" si="26"/>
        <v>0</v>
      </c>
      <c r="S393" s="12">
        <f t="shared" si="27"/>
        <v>1</v>
      </c>
      <c r="T393" s="11" t="s">
        <v>1799</v>
      </c>
      <c r="U393" s="11" t="s">
        <v>1800</v>
      </c>
      <c r="V393" s="11" t="s">
        <v>1801</v>
      </c>
    </row>
    <row r="394" spans="1:22" x14ac:dyDescent="0.2">
      <c r="A394" s="10" t="s">
        <v>1802</v>
      </c>
      <c r="B394" s="11">
        <v>39.9</v>
      </c>
      <c r="C394" s="11">
        <v>393</v>
      </c>
      <c r="D394" s="11">
        <v>-38</v>
      </c>
      <c r="E394" s="11">
        <v>8107</v>
      </c>
      <c r="F394" s="11">
        <v>-5911</v>
      </c>
      <c r="G394" s="11">
        <v>18317</v>
      </c>
      <c r="H394" s="11" t="s">
        <v>78</v>
      </c>
      <c r="I394" s="11" t="s">
        <v>1017</v>
      </c>
      <c r="J394" s="11" t="s">
        <v>103</v>
      </c>
      <c r="K394" s="11" t="s">
        <v>26</v>
      </c>
      <c r="L394" s="11" t="s">
        <v>26</v>
      </c>
      <c r="M394" s="11" t="s">
        <v>26</v>
      </c>
      <c r="N394" s="11" t="s">
        <v>26</v>
      </c>
      <c r="O394" s="11">
        <v>355</v>
      </c>
      <c r="P394" s="11">
        <f t="shared" si="24"/>
        <v>0</v>
      </c>
      <c r="Q394" s="11">
        <f t="shared" si="25"/>
        <v>0</v>
      </c>
      <c r="R394" s="11">
        <f t="shared" si="26"/>
        <v>0</v>
      </c>
      <c r="S394" s="12">
        <f t="shared" si="27"/>
        <v>0</v>
      </c>
      <c r="T394" s="11" t="s">
        <v>1803</v>
      </c>
      <c r="U394" s="11" t="s">
        <v>1804</v>
      </c>
      <c r="V394" s="11" t="s">
        <v>1805</v>
      </c>
    </row>
    <row r="395" spans="1:22" x14ac:dyDescent="0.2">
      <c r="A395" s="10" t="s">
        <v>1806</v>
      </c>
      <c r="B395" s="11">
        <v>2525.6999999999998</v>
      </c>
      <c r="C395" s="11">
        <v>394</v>
      </c>
      <c r="D395" s="11">
        <v>5</v>
      </c>
      <c r="E395" s="11">
        <v>8094</v>
      </c>
      <c r="F395" s="11">
        <v>569</v>
      </c>
      <c r="G395" s="11">
        <v>19032</v>
      </c>
      <c r="H395" s="11" t="s">
        <v>265</v>
      </c>
      <c r="I395" s="11" t="s">
        <v>1520</v>
      </c>
      <c r="J395" s="11" t="s">
        <v>126</v>
      </c>
      <c r="K395" s="11" t="s">
        <v>26</v>
      </c>
      <c r="L395" s="11" t="s">
        <v>26</v>
      </c>
      <c r="M395" s="11" t="s">
        <v>26</v>
      </c>
      <c r="N395" s="11" t="s">
        <v>27</v>
      </c>
      <c r="O395" s="11">
        <v>399</v>
      </c>
      <c r="P395" s="11">
        <f t="shared" si="24"/>
        <v>0</v>
      </c>
      <c r="Q395" s="11">
        <f t="shared" si="25"/>
        <v>0</v>
      </c>
      <c r="R395" s="11">
        <f t="shared" si="26"/>
        <v>0</v>
      </c>
      <c r="S395" s="12">
        <f t="shared" si="27"/>
        <v>1</v>
      </c>
      <c r="T395" s="11" t="s">
        <v>1807</v>
      </c>
      <c r="U395" s="11" t="s">
        <v>1808</v>
      </c>
      <c r="V395" s="11" t="s">
        <v>1809</v>
      </c>
    </row>
    <row r="396" spans="1:22" x14ac:dyDescent="0.2">
      <c r="A396" s="10" t="s">
        <v>1810</v>
      </c>
      <c r="B396" s="11">
        <v>8040</v>
      </c>
      <c r="C396" s="11">
        <v>395</v>
      </c>
      <c r="D396" s="11">
        <v>20</v>
      </c>
      <c r="E396" s="11">
        <v>8066</v>
      </c>
      <c r="F396" s="11">
        <v>1791</v>
      </c>
      <c r="G396" s="11">
        <v>17997</v>
      </c>
      <c r="H396" s="11" t="s">
        <v>61</v>
      </c>
      <c r="I396" s="11" t="s">
        <v>677</v>
      </c>
      <c r="J396" s="11" t="s">
        <v>56</v>
      </c>
      <c r="K396" s="11" t="s">
        <v>26</v>
      </c>
      <c r="L396" s="11" t="s">
        <v>26</v>
      </c>
      <c r="M396" s="11" t="s">
        <v>26</v>
      </c>
      <c r="N396" s="11" t="s">
        <v>27</v>
      </c>
      <c r="O396" s="11">
        <v>415</v>
      </c>
      <c r="P396" s="11">
        <f t="shared" si="24"/>
        <v>0</v>
      </c>
      <c r="Q396" s="11">
        <f t="shared" si="25"/>
        <v>0</v>
      </c>
      <c r="R396" s="11">
        <f t="shared" si="26"/>
        <v>0</v>
      </c>
      <c r="S396" s="12">
        <f t="shared" si="27"/>
        <v>1</v>
      </c>
      <c r="T396" s="11" t="s">
        <v>1811</v>
      </c>
      <c r="U396" s="11" t="s">
        <v>1812</v>
      </c>
      <c r="V396" s="11" t="s">
        <v>1813</v>
      </c>
    </row>
    <row r="397" spans="1:22" x14ac:dyDescent="0.2">
      <c r="A397" s="10" t="s">
        <v>1814</v>
      </c>
      <c r="B397" s="11">
        <v>14236</v>
      </c>
      <c r="C397" s="11">
        <v>396</v>
      </c>
      <c r="D397" s="11">
        <v>11</v>
      </c>
      <c r="E397" s="11">
        <v>8023</v>
      </c>
      <c r="F397" s="11">
        <v>1034</v>
      </c>
      <c r="G397" s="11">
        <v>14200</v>
      </c>
      <c r="H397" s="11" t="s">
        <v>61</v>
      </c>
      <c r="I397" s="11" t="s">
        <v>621</v>
      </c>
      <c r="J397" s="11" t="s">
        <v>475</v>
      </c>
      <c r="K397" s="11" t="s">
        <v>26</v>
      </c>
      <c r="L397" s="11" t="s">
        <v>26</v>
      </c>
      <c r="M397" s="11" t="s">
        <v>26</v>
      </c>
      <c r="N397" s="11" t="s">
        <v>27</v>
      </c>
      <c r="O397" s="11">
        <v>407</v>
      </c>
      <c r="P397" s="11">
        <f t="shared" si="24"/>
        <v>0</v>
      </c>
      <c r="Q397" s="11">
        <f t="shared" si="25"/>
        <v>0</v>
      </c>
      <c r="R397" s="11">
        <f t="shared" si="26"/>
        <v>0</v>
      </c>
      <c r="S397" s="12">
        <f t="shared" si="27"/>
        <v>1</v>
      </c>
      <c r="T397" s="11" t="s">
        <v>1815</v>
      </c>
      <c r="U397" s="11" t="s">
        <v>1816</v>
      </c>
      <c r="V397" s="11" t="s">
        <v>1817</v>
      </c>
    </row>
    <row r="398" spans="1:22" x14ac:dyDescent="0.2">
      <c r="A398" s="10" t="s">
        <v>1818</v>
      </c>
      <c r="B398" s="11">
        <v>2297.4</v>
      </c>
      <c r="C398" s="11">
        <v>397</v>
      </c>
      <c r="D398" s="11">
        <v>-12</v>
      </c>
      <c r="E398" s="11">
        <v>8005</v>
      </c>
      <c r="F398" s="11">
        <v>491</v>
      </c>
      <c r="G398" s="11">
        <v>33294</v>
      </c>
      <c r="H398" s="11" t="s">
        <v>23</v>
      </c>
      <c r="I398" s="11" t="s">
        <v>125</v>
      </c>
      <c r="J398" s="11" t="s">
        <v>126</v>
      </c>
      <c r="K398" s="11" t="s">
        <v>26</v>
      </c>
      <c r="L398" s="11" t="s">
        <v>26</v>
      </c>
      <c r="M398" s="11" t="s">
        <v>26</v>
      </c>
      <c r="N398" s="11" t="s">
        <v>27</v>
      </c>
      <c r="O398" s="11">
        <v>385</v>
      </c>
      <c r="P398" s="11">
        <f t="shared" si="24"/>
        <v>0</v>
      </c>
      <c r="Q398" s="11">
        <f t="shared" si="25"/>
        <v>0</v>
      </c>
      <c r="R398" s="11">
        <f t="shared" si="26"/>
        <v>0</v>
      </c>
      <c r="S398" s="12">
        <f t="shared" si="27"/>
        <v>1</v>
      </c>
      <c r="T398" s="11" t="s">
        <v>1819</v>
      </c>
      <c r="U398" s="11" t="s">
        <v>1820</v>
      </c>
      <c r="V398" s="11" t="s">
        <v>475</v>
      </c>
    </row>
    <row r="399" spans="1:22" x14ac:dyDescent="0.2">
      <c r="A399" s="10" t="s">
        <v>1821</v>
      </c>
      <c r="B399" s="11">
        <v>27791.8</v>
      </c>
      <c r="C399" s="11">
        <v>398</v>
      </c>
      <c r="D399" s="11">
        <v>-7</v>
      </c>
      <c r="E399" s="11">
        <v>7986.3</v>
      </c>
      <c r="F399" s="11">
        <v>1149.7</v>
      </c>
      <c r="G399" s="11">
        <v>15330</v>
      </c>
      <c r="H399" s="11" t="s">
        <v>305</v>
      </c>
      <c r="I399" s="11" t="s">
        <v>1821</v>
      </c>
      <c r="J399" s="11" t="s">
        <v>85</v>
      </c>
      <c r="K399" s="11" t="s">
        <v>26</v>
      </c>
      <c r="L399" s="11" t="s">
        <v>26</v>
      </c>
      <c r="M399" s="11" t="s">
        <v>27</v>
      </c>
      <c r="N399" s="11" t="s">
        <v>27</v>
      </c>
      <c r="O399" s="11">
        <v>391</v>
      </c>
      <c r="P399" s="11">
        <f t="shared" si="24"/>
        <v>0</v>
      </c>
      <c r="Q399" s="11">
        <f t="shared" si="25"/>
        <v>0</v>
      </c>
      <c r="R399" s="11">
        <f t="shared" si="26"/>
        <v>1</v>
      </c>
      <c r="S399" s="12">
        <f t="shared" si="27"/>
        <v>1</v>
      </c>
      <c r="T399" s="11" t="s">
        <v>1822</v>
      </c>
      <c r="U399" s="11" t="s">
        <v>1823</v>
      </c>
      <c r="V399" s="11" t="s">
        <v>1824</v>
      </c>
    </row>
    <row r="400" spans="1:22" x14ac:dyDescent="0.2">
      <c r="A400" s="10" t="s">
        <v>1825</v>
      </c>
      <c r="B400" s="11">
        <v>20891.400000000001</v>
      </c>
      <c r="C400" s="11">
        <v>399</v>
      </c>
      <c r="D400" s="11">
        <v>-12</v>
      </c>
      <c r="E400" s="11">
        <v>7982.2</v>
      </c>
      <c r="F400" s="11">
        <v>1131.5999999999999</v>
      </c>
      <c r="G400" s="11">
        <v>19900</v>
      </c>
      <c r="H400" s="11" t="s">
        <v>54</v>
      </c>
      <c r="I400" s="11" t="s">
        <v>1826</v>
      </c>
      <c r="J400" s="11" t="s">
        <v>192</v>
      </c>
      <c r="K400" s="11" t="s">
        <v>26</v>
      </c>
      <c r="L400" s="11" t="s">
        <v>26</v>
      </c>
      <c r="M400" s="11" t="s">
        <v>26</v>
      </c>
      <c r="N400" s="11" t="s">
        <v>27</v>
      </c>
      <c r="O400" s="11">
        <v>387</v>
      </c>
      <c r="P400" s="11">
        <f t="shared" si="24"/>
        <v>0</v>
      </c>
      <c r="Q400" s="11">
        <f t="shared" si="25"/>
        <v>0</v>
      </c>
      <c r="R400" s="11">
        <f t="shared" si="26"/>
        <v>0</v>
      </c>
      <c r="S400" s="12">
        <f t="shared" si="27"/>
        <v>1</v>
      </c>
      <c r="T400" s="11" t="s">
        <v>1827</v>
      </c>
      <c r="U400" s="11" t="s">
        <v>1828</v>
      </c>
      <c r="V400" s="11" t="s">
        <v>1829</v>
      </c>
    </row>
    <row r="401" spans="1:22" x14ac:dyDescent="0.2">
      <c r="A401" s="10" t="s">
        <v>1830</v>
      </c>
      <c r="B401" s="11">
        <v>12241.5</v>
      </c>
      <c r="C401" s="11">
        <v>400</v>
      </c>
      <c r="D401" s="11">
        <v>0</v>
      </c>
      <c r="E401" s="11">
        <v>7924.2</v>
      </c>
      <c r="F401" s="11">
        <v>1997.4</v>
      </c>
      <c r="G401" s="11">
        <v>5200</v>
      </c>
      <c r="H401" s="11" t="s">
        <v>61</v>
      </c>
      <c r="I401" s="11" t="s">
        <v>1831</v>
      </c>
      <c r="J401" s="11" t="s">
        <v>120</v>
      </c>
      <c r="K401" s="11" t="s">
        <v>27</v>
      </c>
      <c r="L401" s="11" t="s">
        <v>26</v>
      </c>
      <c r="M401" s="11" t="s">
        <v>26</v>
      </c>
      <c r="N401" s="11" t="s">
        <v>27</v>
      </c>
      <c r="O401" s="11" t="e">
        <v>#N/A</v>
      </c>
      <c r="P401" s="11">
        <f t="shared" si="24"/>
        <v>1</v>
      </c>
      <c r="Q401" s="11">
        <f t="shared" si="25"/>
        <v>0</v>
      </c>
      <c r="R401" s="11">
        <f t="shared" si="26"/>
        <v>0</v>
      </c>
      <c r="S401" s="12">
        <f t="shared" si="27"/>
        <v>1</v>
      </c>
      <c r="T401" s="11" t="s">
        <v>1832</v>
      </c>
      <c r="U401" s="11" t="s">
        <v>1833</v>
      </c>
      <c r="V401" s="11" t="s">
        <v>1834</v>
      </c>
    </row>
    <row r="402" spans="1:22" x14ac:dyDescent="0.2">
      <c r="A402" s="10" t="s">
        <v>1835</v>
      </c>
      <c r="B402" s="11"/>
      <c r="C402" s="11">
        <v>401</v>
      </c>
      <c r="D402" s="11">
        <v>20</v>
      </c>
      <c r="E402" s="11">
        <v>7920.5</v>
      </c>
      <c r="F402" s="11">
        <v>244.9</v>
      </c>
      <c r="G402" s="11">
        <v>2787</v>
      </c>
      <c r="H402" s="11" t="s">
        <v>61</v>
      </c>
      <c r="I402" s="11" t="s">
        <v>158</v>
      </c>
      <c r="J402" s="11" t="s">
        <v>120</v>
      </c>
      <c r="K402" s="11" t="s">
        <v>26</v>
      </c>
      <c r="L402" s="11" t="s">
        <v>26</v>
      </c>
      <c r="M402" s="11" t="s">
        <v>26</v>
      </c>
      <c r="N402" s="11" t="s">
        <v>27</v>
      </c>
      <c r="O402" s="11">
        <v>421</v>
      </c>
      <c r="P402" s="11">
        <f t="shared" si="24"/>
        <v>0</v>
      </c>
      <c r="Q402" s="11">
        <f t="shared" si="25"/>
        <v>0</v>
      </c>
      <c r="R402" s="11">
        <f t="shared" si="26"/>
        <v>0</v>
      </c>
      <c r="S402" s="12">
        <f t="shared" si="27"/>
        <v>1</v>
      </c>
      <c r="T402" s="11" t="s">
        <v>1836</v>
      </c>
      <c r="U402" s="11" t="s">
        <v>1837</v>
      </c>
      <c r="V402" s="11"/>
    </row>
    <row r="403" spans="1:22" x14ac:dyDescent="0.2">
      <c r="A403" s="10" t="s">
        <v>1838</v>
      </c>
      <c r="B403" s="11">
        <v>9569.1</v>
      </c>
      <c r="C403" s="11">
        <v>402</v>
      </c>
      <c r="D403" s="11">
        <v>-5</v>
      </c>
      <c r="E403" s="11">
        <v>7902.2</v>
      </c>
      <c r="F403" s="11">
        <v>681.9</v>
      </c>
      <c r="G403" s="11">
        <v>7493</v>
      </c>
      <c r="H403" s="11" t="s">
        <v>61</v>
      </c>
      <c r="I403" s="11" t="s">
        <v>957</v>
      </c>
      <c r="J403" s="11" t="s">
        <v>103</v>
      </c>
      <c r="K403" s="11" t="s">
        <v>26</v>
      </c>
      <c r="L403" s="11" t="s">
        <v>26</v>
      </c>
      <c r="M403" s="11" t="s">
        <v>26</v>
      </c>
      <c r="N403" s="11" t="s">
        <v>27</v>
      </c>
      <c r="O403" s="11">
        <v>397</v>
      </c>
      <c r="P403" s="11">
        <f t="shared" si="24"/>
        <v>0</v>
      </c>
      <c r="Q403" s="11">
        <f t="shared" si="25"/>
        <v>0</v>
      </c>
      <c r="R403" s="11">
        <f t="shared" si="26"/>
        <v>0</v>
      </c>
      <c r="S403" s="12">
        <f t="shared" si="27"/>
        <v>1</v>
      </c>
      <c r="T403" s="11" t="s">
        <v>1839</v>
      </c>
      <c r="U403" s="11" t="s">
        <v>1840</v>
      </c>
      <c r="V403" s="11" t="s">
        <v>1841</v>
      </c>
    </row>
    <row r="404" spans="1:22" x14ac:dyDescent="0.2">
      <c r="A404" s="10" t="s">
        <v>1842</v>
      </c>
      <c r="B404" s="11">
        <v>29314</v>
      </c>
      <c r="C404" s="11">
        <v>403</v>
      </c>
      <c r="D404" s="11">
        <v>13</v>
      </c>
      <c r="E404" s="11">
        <v>7887</v>
      </c>
      <c r="F404" s="11">
        <v>868</v>
      </c>
      <c r="G404" s="11">
        <v>17000</v>
      </c>
      <c r="H404" s="11" t="s">
        <v>47</v>
      </c>
      <c r="I404" s="11" t="s">
        <v>248</v>
      </c>
      <c r="J404" s="11" t="s">
        <v>139</v>
      </c>
      <c r="K404" s="11" t="s">
        <v>26</v>
      </c>
      <c r="L404" s="11" t="s">
        <v>26</v>
      </c>
      <c r="M404" s="11" t="s">
        <v>26</v>
      </c>
      <c r="N404" s="11" t="s">
        <v>27</v>
      </c>
      <c r="O404" s="11">
        <v>416</v>
      </c>
      <c r="P404" s="11">
        <f t="shared" si="24"/>
        <v>0</v>
      </c>
      <c r="Q404" s="11">
        <f t="shared" si="25"/>
        <v>0</v>
      </c>
      <c r="R404" s="11">
        <f t="shared" si="26"/>
        <v>0</v>
      </c>
      <c r="S404" s="12">
        <f t="shared" si="27"/>
        <v>1</v>
      </c>
      <c r="T404" s="11" t="s">
        <v>1843</v>
      </c>
      <c r="U404" s="11" t="s">
        <v>1844</v>
      </c>
      <c r="V404" s="11" t="s">
        <v>1845</v>
      </c>
    </row>
    <row r="405" spans="1:22" x14ac:dyDescent="0.2">
      <c r="A405" s="10" t="s">
        <v>1846</v>
      </c>
      <c r="B405" s="11">
        <v>2328.3000000000002</v>
      </c>
      <c r="C405" s="11">
        <v>404</v>
      </c>
      <c r="D405" s="11">
        <v>-37</v>
      </c>
      <c r="E405" s="11">
        <v>7864.8</v>
      </c>
      <c r="F405" s="11">
        <v>133.30000000000001</v>
      </c>
      <c r="G405" s="11">
        <v>21750</v>
      </c>
      <c r="H405" s="11" t="s">
        <v>95</v>
      </c>
      <c r="I405" s="11" t="s">
        <v>1847</v>
      </c>
      <c r="J405" s="11" t="s">
        <v>192</v>
      </c>
      <c r="K405" s="11" t="s">
        <v>26</v>
      </c>
      <c r="L405" s="11" t="s">
        <v>26</v>
      </c>
      <c r="M405" s="11" t="s">
        <v>26</v>
      </c>
      <c r="N405" s="11" t="s">
        <v>27</v>
      </c>
      <c r="O405" s="11">
        <v>367</v>
      </c>
      <c r="P405" s="11">
        <f t="shared" si="24"/>
        <v>0</v>
      </c>
      <c r="Q405" s="11">
        <f t="shared" si="25"/>
        <v>0</v>
      </c>
      <c r="R405" s="11">
        <f t="shared" si="26"/>
        <v>0</v>
      </c>
      <c r="S405" s="12">
        <f t="shared" si="27"/>
        <v>1</v>
      </c>
      <c r="T405" s="11" t="s">
        <v>1848</v>
      </c>
      <c r="U405" s="11" t="s">
        <v>1849</v>
      </c>
      <c r="V405" s="11" t="s">
        <v>1850</v>
      </c>
    </row>
    <row r="406" spans="1:22" x14ac:dyDescent="0.2">
      <c r="A406" s="10" t="s">
        <v>1851</v>
      </c>
      <c r="B406" s="11">
        <v>61028</v>
      </c>
      <c r="C406" s="11">
        <v>405</v>
      </c>
      <c r="D406" s="11">
        <v>45</v>
      </c>
      <c r="E406" s="11">
        <v>7863.4</v>
      </c>
      <c r="F406" s="11">
        <v>2115.8000000000002</v>
      </c>
      <c r="G406" s="11">
        <v>8100</v>
      </c>
      <c r="H406" s="11" t="s">
        <v>54</v>
      </c>
      <c r="I406" s="11" t="s">
        <v>1852</v>
      </c>
      <c r="J406" s="11" t="s">
        <v>126</v>
      </c>
      <c r="K406" s="11" t="s">
        <v>26</v>
      </c>
      <c r="L406" s="11" t="s">
        <v>27</v>
      </c>
      <c r="M406" s="11" t="s">
        <v>26</v>
      </c>
      <c r="N406" s="11" t="s">
        <v>27</v>
      </c>
      <c r="O406" s="11">
        <v>450</v>
      </c>
      <c r="P406" s="11">
        <f t="shared" si="24"/>
        <v>0</v>
      </c>
      <c r="Q406" s="11">
        <f t="shared" si="25"/>
        <v>1</v>
      </c>
      <c r="R406" s="11">
        <f t="shared" si="26"/>
        <v>0</v>
      </c>
      <c r="S406" s="12">
        <f t="shared" si="27"/>
        <v>1</v>
      </c>
      <c r="T406" s="11" t="s">
        <v>1853</v>
      </c>
      <c r="U406" s="11" t="s">
        <v>1854</v>
      </c>
      <c r="V406" s="11" t="s">
        <v>1855</v>
      </c>
    </row>
    <row r="407" spans="1:22" x14ac:dyDescent="0.2">
      <c r="A407" s="10" t="s">
        <v>1856</v>
      </c>
      <c r="B407" s="11">
        <v>2506.5</v>
      </c>
      <c r="C407" s="11">
        <v>406</v>
      </c>
      <c r="D407" s="11">
        <v>14</v>
      </c>
      <c r="E407" s="11">
        <v>7863.1</v>
      </c>
      <c r="F407" s="11">
        <v>530.1</v>
      </c>
      <c r="G407" s="11">
        <v>18200</v>
      </c>
      <c r="H407" s="11" t="s">
        <v>242</v>
      </c>
      <c r="I407" s="11" t="s">
        <v>1857</v>
      </c>
      <c r="J407" s="11" t="s">
        <v>1858</v>
      </c>
      <c r="K407" s="11" t="s">
        <v>26</v>
      </c>
      <c r="L407" s="11" t="s">
        <v>26</v>
      </c>
      <c r="M407" s="11" t="s">
        <v>26</v>
      </c>
      <c r="N407" s="11" t="s">
        <v>27</v>
      </c>
      <c r="O407" s="11">
        <v>420</v>
      </c>
      <c r="P407" s="11">
        <f t="shared" si="24"/>
        <v>0</v>
      </c>
      <c r="Q407" s="11">
        <f t="shared" si="25"/>
        <v>0</v>
      </c>
      <c r="R407" s="11">
        <f t="shared" si="26"/>
        <v>0</v>
      </c>
      <c r="S407" s="12">
        <f t="shared" si="27"/>
        <v>1</v>
      </c>
      <c r="T407" s="11" t="s">
        <v>1859</v>
      </c>
      <c r="U407" s="11" t="s">
        <v>1860</v>
      </c>
      <c r="V407" s="11" t="s">
        <v>1861</v>
      </c>
    </row>
    <row r="408" spans="1:22" x14ac:dyDescent="0.2">
      <c r="A408" s="10" t="s">
        <v>1862</v>
      </c>
      <c r="B408" s="11">
        <v>12658.2</v>
      </c>
      <c r="C408" s="11">
        <v>407</v>
      </c>
      <c r="D408" s="11">
        <v>7</v>
      </c>
      <c r="E408" s="11">
        <v>7838</v>
      </c>
      <c r="F408" s="11">
        <v>514.4</v>
      </c>
      <c r="G408" s="11">
        <v>7400</v>
      </c>
      <c r="H408" s="11" t="s">
        <v>305</v>
      </c>
      <c r="I408" s="11" t="s">
        <v>1863</v>
      </c>
      <c r="J408" s="11" t="s">
        <v>120</v>
      </c>
      <c r="K408" s="11" t="s">
        <v>26</v>
      </c>
      <c r="L408" s="11" t="s">
        <v>26</v>
      </c>
      <c r="M408" s="11" t="s">
        <v>26</v>
      </c>
      <c r="N408" s="11" t="s">
        <v>27</v>
      </c>
      <c r="O408" s="11">
        <v>414</v>
      </c>
      <c r="P408" s="11">
        <f t="shared" si="24"/>
        <v>0</v>
      </c>
      <c r="Q408" s="11">
        <f t="shared" si="25"/>
        <v>0</v>
      </c>
      <c r="R408" s="11">
        <f t="shared" si="26"/>
        <v>0</v>
      </c>
      <c r="S408" s="12">
        <f t="shared" si="27"/>
        <v>1</v>
      </c>
      <c r="T408" s="11" t="s">
        <v>1864</v>
      </c>
      <c r="U408" s="11" t="s">
        <v>1865</v>
      </c>
      <c r="V408" s="11" t="s">
        <v>1866</v>
      </c>
    </row>
    <row r="409" spans="1:22" x14ac:dyDescent="0.2">
      <c r="A409" s="10" t="s">
        <v>1867</v>
      </c>
      <c r="B409" s="11">
        <v>18949.599999999999</v>
      </c>
      <c r="C409" s="11">
        <v>408</v>
      </c>
      <c r="D409" s="11">
        <v>-16</v>
      </c>
      <c r="E409" s="11">
        <v>7769</v>
      </c>
      <c r="F409" s="11">
        <v>1746</v>
      </c>
      <c r="G409" s="11">
        <v>12280</v>
      </c>
      <c r="H409" s="11" t="s">
        <v>40</v>
      </c>
      <c r="I409" s="11" t="s">
        <v>1640</v>
      </c>
      <c r="J409" s="11" t="s">
        <v>85</v>
      </c>
      <c r="K409" s="11" t="s">
        <v>26</v>
      </c>
      <c r="L409" s="11" t="s">
        <v>26</v>
      </c>
      <c r="M409" s="11" t="s">
        <v>26</v>
      </c>
      <c r="N409" s="11" t="s">
        <v>27</v>
      </c>
      <c r="O409" s="11">
        <v>392</v>
      </c>
      <c r="P409" s="11">
        <f t="shared" si="24"/>
        <v>0</v>
      </c>
      <c r="Q409" s="11">
        <f t="shared" si="25"/>
        <v>0</v>
      </c>
      <c r="R409" s="11">
        <f t="shared" si="26"/>
        <v>0</v>
      </c>
      <c r="S409" s="12">
        <f t="shared" si="27"/>
        <v>1</v>
      </c>
      <c r="T409" s="11" t="s">
        <v>1868</v>
      </c>
      <c r="U409" s="11" t="s">
        <v>1869</v>
      </c>
      <c r="V409" s="11" t="s">
        <v>1867</v>
      </c>
    </row>
    <row r="410" spans="1:22" x14ac:dyDescent="0.2">
      <c r="A410" s="10" t="s">
        <v>1870</v>
      </c>
      <c r="B410" s="11">
        <v>2842</v>
      </c>
      <c r="C410" s="11">
        <v>409</v>
      </c>
      <c r="D410" s="11">
        <v>21</v>
      </c>
      <c r="E410" s="11">
        <v>7731.2</v>
      </c>
      <c r="F410" s="11">
        <v>159.4</v>
      </c>
      <c r="G410" s="11">
        <v>11261</v>
      </c>
      <c r="H410" s="11" t="s">
        <v>47</v>
      </c>
      <c r="I410" s="11" t="s">
        <v>1871</v>
      </c>
      <c r="J410" s="11" t="s">
        <v>841</v>
      </c>
      <c r="K410" s="11" t="s">
        <v>26</v>
      </c>
      <c r="L410" s="11" t="s">
        <v>26</v>
      </c>
      <c r="M410" s="11" t="s">
        <v>26</v>
      </c>
      <c r="N410" s="11" t="s">
        <v>27</v>
      </c>
      <c r="O410" s="11">
        <v>430</v>
      </c>
      <c r="P410" s="11">
        <f t="shared" si="24"/>
        <v>0</v>
      </c>
      <c r="Q410" s="11">
        <f t="shared" si="25"/>
        <v>0</v>
      </c>
      <c r="R410" s="11">
        <f t="shared" si="26"/>
        <v>0</v>
      </c>
      <c r="S410" s="12">
        <f t="shared" si="27"/>
        <v>1</v>
      </c>
      <c r="T410" s="11" t="s">
        <v>1872</v>
      </c>
      <c r="U410" s="11" t="s">
        <v>1873</v>
      </c>
      <c r="V410" s="11" t="s">
        <v>1874</v>
      </c>
    </row>
    <row r="411" spans="1:22" x14ac:dyDescent="0.2">
      <c r="A411" s="10" t="s">
        <v>1875</v>
      </c>
      <c r="B411" s="11">
        <v>17164</v>
      </c>
      <c r="C411" s="11">
        <v>410</v>
      </c>
      <c r="D411" s="11">
        <v>-6</v>
      </c>
      <c r="E411" s="11">
        <v>7726</v>
      </c>
      <c r="F411" s="11">
        <v>858</v>
      </c>
      <c r="G411" s="11">
        <v>47000</v>
      </c>
      <c r="H411" s="11" t="s">
        <v>54</v>
      </c>
      <c r="I411" s="11" t="s">
        <v>1876</v>
      </c>
      <c r="J411" s="11" t="s">
        <v>224</v>
      </c>
      <c r="K411" s="11" t="s">
        <v>26</v>
      </c>
      <c r="L411" s="11" t="s">
        <v>26</v>
      </c>
      <c r="M411" s="11" t="s">
        <v>26</v>
      </c>
      <c r="N411" s="11" t="s">
        <v>27</v>
      </c>
      <c r="O411" s="11">
        <v>404</v>
      </c>
      <c r="P411" s="11">
        <f t="shared" si="24"/>
        <v>0</v>
      </c>
      <c r="Q411" s="11">
        <f t="shared" si="25"/>
        <v>0</v>
      </c>
      <c r="R411" s="11">
        <f t="shared" si="26"/>
        <v>0</v>
      </c>
      <c r="S411" s="12">
        <f t="shared" si="27"/>
        <v>1</v>
      </c>
      <c r="T411" s="11" t="s">
        <v>1877</v>
      </c>
      <c r="U411" s="11" t="s">
        <v>1878</v>
      </c>
      <c r="V411" s="11" t="s">
        <v>1879</v>
      </c>
    </row>
    <row r="412" spans="1:22" x14ac:dyDescent="0.2">
      <c r="A412" s="10" t="s">
        <v>1880</v>
      </c>
      <c r="B412" s="11">
        <v>10057.799999999999</v>
      </c>
      <c r="C412" s="11">
        <v>411</v>
      </c>
      <c r="D412" s="11">
        <v>2</v>
      </c>
      <c r="E412" s="11">
        <v>7694</v>
      </c>
      <c r="F412" s="11">
        <v>1717</v>
      </c>
      <c r="G412" s="11">
        <v>17045</v>
      </c>
      <c r="H412" s="11" t="s">
        <v>61</v>
      </c>
      <c r="I412" s="11" t="s">
        <v>887</v>
      </c>
      <c r="J412" s="11" t="s">
        <v>120</v>
      </c>
      <c r="K412" s="11" t="s">
        <v>26</v>
      </c>
      <c r="L412" s="11" t="s">
        <v>26</v>
      </c>
      <c r="M412" s="11" t="s">
        <v>26</v>
      </c>
      <c r="N412" s="11" t="s">
        <v>27</v>
      </c>
      <c r="O412" s="11">
        <v>413</v>
      </c>
      <c r="P412" s="11">
        <f t="shared" si="24"/>
        <v>0</v>
      </c>
      <c r="Q412" s="11">
        <f t="shared" si="25"/>
        <v>0</v>
      </c>
      <c r="R412" s="11">
        <f t="shared" si="26"/>
        <v>0</v>
      </c>
      <c r="S412" s="12">
        <f t="shared" si="27"/>
        <v>1</v>
      </c>
      <c r="T412" s="11" t="s">
        <v>1881</v>
      </c>
      <c r="U412" s="11" t="s">
        <v>1882</v>
      </c>
      <c r="V412" s="11" t="s">
        <v>1883</v>
      </c>
    </row>
    <row r="413" spans="1:22" x14ac:dyDescent="0.2">
      <c r="A413" s="10" t="s">
        <v>1884</v>
      </c>
      <c r="B413" s="11">
        <v>126.9</v>
      </c>
      <c r="C413" s="11">
        <v>412</v>
      </c>
      <c r="D413" s="11">
        <v>-65</v>
      </c>
      <c r="E413" s="11">
        <v>7659.4</v>
      </c>
      <c r="F413" s="11">
        <v>-29.5</v>
      </c>
      <c r="G413" s="11">
        <v>8000</v>
      </c>
      <c r="H413" s="11" t="s">
        <v>332</v>
      </c>
      <c r="I413" s="11" t="s">
        <v>175</v>
      </c>
      <c r="J413" s="11" t="s">
        <v>176</v>
      </c>
      <c r="K413" s="11" t="s">
        <v>26</v>
      </c>
      <c r="L413" s="11" t="s">
        <v>26</v>
      </c>
      <c r="M413" s="11" t="s">
        <v>26</v>
      </c>
      <c r="N413" s="11" t="s">
        <v>26</v>
      </c>
      <c r="O413" s="11">
        <v>347</v>
      </c>
      <c r="P413" s="11">
        <f t="shared" si="24"/>
        <v>0</v>
      </c>
      <c r="Q413" s="11">
        <f t="shared" si="25"/>
        <v>0</v>
      </c>
      <c r="R413" s="11">
        <f t="shared" si="26"/>
        <v>0</v>
      </c>
      <c r="S413" s="12">
        <f t="shared" si="27"/>
        <v>0</v>
      </c>
      <c r="T413" s="11" t="s">
        <v>1885</v>
      </c>
      <c r="U413" s="11" t="s">
        <v>1886</v>
      </c>
      <c r="V413" s="11" t="s">
        <v>1887</v>
      </c>
    </row>
    <row r="414" spans="1:22" x14ac:dyDescent="0.2">
      <c r="A414" s="10" t="s">
        <v>1888</v>
      </c>
      <c r="B414" s="11">
        <v>847.9</v>
      </c>
      <c r="C414" s="11">
        <v>413</v>
      </c>
      <c r="D414" s="11">
        <v>-93</v>
      </c>
      <c r="E414" s="11">
        <v>7625</v>
      </c>
      <c r="F414" s="11">
        <v>17</v>
      </c>
      <c r="G414" s="11">
        <v>2250</v>
      </c>
      <c r="H414" s="11" t="s">
        <v>40</v>
      </c>
      <c r="I414" s="11" t="s">
        <v>1105</v>
      </c>
      <c r="J414" s="11" t="s">
        <v>572</v>
      </c>
      <c r="K414" s="11" t="s">
        <v>26</v>
      </c>
      <c r="L414" s="11" t="s">
        <v>26</v>
      </c>
      <c r="M414" s="11" t="s">
        <v>26</v>
      </c>
      <c r="N414" s="11" t="s">
        <v>27</v>
      </c>
      <c r="O414" s="11">
        <v>320</v>
      </c>
      <c r="P414" s="11">
        <f t="shared" si="24"/>
        <v>0</v>
      </c>
      <c r="Q414" s="11">
        <f t="shared" si="25"/>
        <v>0</v>
      </c>
      <c r="R414" s="11">
        <f t="shared" si="26"/>
        <v>0</v>
      </c>
      <c r="S414" s="12">
        <f t="shared" si="27"/>
        <v>1</v>
      </c>
      <c r="T414" s="11" t="s">
        <v>1889</v>
      </c>
      <c r="U414" s="11" t="s">
        <v>1890</v>
      </c>
      <c r="V414" s="11" t="s">
        <v>1891</v>
      </c>
    </row>
    <row r="415" spans="1:22" x14ac:dyDescent="0.2">
      <c r="A415" s="10" t="s">
        <v>1892</v>
      </c>
      <c r="B415" s="11">
        <v>98962</v>
      </c>
      <c r="C415" s="11">
        <v>414</v>
      </c>
      <c r="D415" s="11">
        <v>-4</v>
      </c>
      <c r="E415" s="11">
        <v>7580.3</v>
      </c>
      <c r="F415" s="11">
        <v>1887.8</v>
      </c>
      <c r="G415" s="11">
        <v>5454</v>
      </c>
      <c r="H415" s="11" t="s">
        <v>61</v>
      </c>
      <c r="I415" s="11" t="s">
        <v>212</v>
      </c>
      <c r="J415" s="11" t="s">
        <v>213</v>
      </c>
      <c r="K415" s="11" t="s">
        <v>26</v>
      </c>
      <c r="L415" s="11" t="s">
        <v>26</v>
      </c>
      <c r="M415" s="11" t="s">
        <v>26</v>
      </c>
      <c r="N415" s="11" t="s">
        <v>27</v>
      </c>
      <c r="O415" s="11">
        <v>410</v>
      </c>
      <c r="P415" s="11">
        <f t="shared" si="24"/>
        <v>0</v>
      </c>
      <c r="Q415" s="11">
        <f t="shared" si="25"/>
        <v>0</v>
      </c>
      <c r="R415" s="11">
        <f t="shared" si="26"/>
        <v>0</v>
      </c>
      <c r="S415" s="12">
        <f t="shared" si="27"/>
        <v>1</v>
      </c>
      <c r="T415" s="11" t="s">
        <v>1893</v>
      </c>
      <c r="U415" s="11" t="s">
        <v>1894</v>
      </c>
      <c r="V415" s="11" t="s">
        <v>1895</v>
      </c>
    </row>
    <row r="416" spans="1:22" x14ac:dyDescent="0.2">
      <c r="A416" s="10" t="s">
        <v>1896</v>
      </c>
      <c r="B416" s="11"/>
      <c r="C416" s="11">
        <v>415</v>
      </c>
      <c r="D416" s="11">
        <v>8</v>
      </c>
      <c r="E416" s="11">
        <v>7523.9</v>
      </c>
      <c r="F416" s="11">
        <v>144.5</v>
      </c>
      <c r="G416" s="11">
        <v>9000</v>
      </c>
      <c r="H416" s="11" t="s">
        <v>332</v>
      </c>
      <c r="I416" s="11" t="s">
        <v>259</v>
      </c>
      <c r="J416" s="11" t="s">
        <v>260</v>
      </c>
      <c r="K416" s="11" t="s">
        <v>26</v>
      </c>
      <c r="L416" s="11" t="s">
        <v>26</v>
      </c>
      <c r="M416" s="11" t="s">
        <v>27</v>
      </c>
      <c r="N416" s="11" t="s">
        <v>27</v>
      </c>
      <c r="O416" s="11">
        <v>423</v>
      </c>
      <c r="P416" s="11">
        <f t="shared" si="24"/>
        <v>0</v>
      </c>
      <c r="Q416" s="11">
        <f t="shared" si="25"/>
        <v>0</v>
      </c>
      <c r="R416" s="11">
        <f t="shared" si="26"/>
        <v>1</v>
      </c>
      <c r="S416" s="12">
        <f t="shared" si="27"/>
        <v>1</v>
      </c>
      <c r="T416" s="11" t="s">
        <v>1897</v>
      </c>
      <c r="U416" s="11" t="s">
        <v>1898</v>
      </c>
      <c r="V416" s="11"/>
    </row>
    <row r="417" spans="1:22" x14ac:dyDescent="0.2">
      <c r="A417" s="10" t="s">
        <v>1899</v>
      </c>
      <c r="B417" s="11">
        <v>27799.200000000001</v>
      </c>
      <c r="C417" s="11">
        <v>416</v>
      </c>
      <c r="D417" s="11">
        <v>-18</v>
      </c>
      <c r="E417" s="11">
        <v>7523.1</v>
      </c>
      <c r="F417" s="11">
        <v>1134</v>
      </c>
      <c r="G417" s="11">
        <v>7509</v>
      </c>
      <c r="H417" s="11" t="s">
        <v>40</v>
      </c>
      <c r="I417" s="11" t="s">
        <v>538</v>
      </c>
      <c r="J417" s="11" t="s">
        <v>539</v>
      </c>
      <c r="K417" s="11" t="s">
        <v>26</v>
      </c>
      <c r="L417" s="11" t="s">
        <v>26</v>
      </c>
      <c r="M417" s="11" t="s">
        <v>26</v>
      </c>
      <c r="N417" s="11" t="s">
        <v>27</v>
      </c>
      <c r="O417" s="11">
        <v>398</v>
      </c>
      <c r="P417" s="11">
        <f t="shared" si="24"/>
        <v>0</v>
      </c>
      <c r="Q417" s="11">
        <f t="shared" si="25"/>
        <v>0</v>
      </c>
      <c r="R417" s="11">
        <f t="shared" si="26"/>
        <v>0</v>
      </c>
      <c r="S417" s="12">
        <f t="shared" si="27"/>
        <v>1</v>
      </c>
      <c r="T417" s="11" t="s">
        <v>1900</v>
      </c>
      <c r="U417" s="11" t="s">
        <v>1901</v>
      </c>
      <c r="V417" s="11" t="s">
        <v>1902</v>
      </c>
    </row>
    <row r="418" spans="1:22" x14ac:dyDescent="0.2">
      <c r="A418" s="10" t="s">
        <v>1903</v>
      </c>
      <c r="B418" s="11">
        <v>15920</v>
      </c>
      <c r="C418" s="11">
        <v>417</v>
      </c>
      <c r="D418" s="11">
        <v>7</v>
      </c>
      <c r="E418" s="11">
        <v>7428.4</v>
      </c>
      <c r="F418" s="11">
        <v>878.5</v>
      </c>
      <c r="G418" s="11">
        <v>5700</v>
      </c>
      <c r="H418" s="11" t="s">
        <v>741</v>
      </c>
      <c r="I418" s="11" t="s">
        <v>452</v>
      </c>
      <c r="J418" s="11" t="s">
        <v>254</v>
      </c>
      <c r="K418" s="11" t="s">
        <v>26</v>
      </c>
      <c r="L418" s="11" t="s">
        <v>26</v>
      </c>
      <c r="M418" s="11" t="s">
        <v>26</v>
      </c>
      <c r="N418" s="11" t="s">
        <v>27</v>
      </c>
      <c r="O418" s="11">
        <v>424</v>
      </c>
      <c r="P418" s="11">
        <f t="shared" si="24"/>
        <v>0</v>
      </c>
      <c r="Q418" s="11">
        <f t="shared" si="25"/>
        <v>0</v>
      </c>
      <c r="R418" s="11">
        <f t="shared" si="26"/>
        <v>0</v>
      </c>
      <c r="S418" s="12">
        <f t="shared" si="27"/>
        <v>1</v>
      </c>
      <c r="T418" s="11" t="s">
        <v>1904</v>
      </c>
      <c r="U418" s="11" t="s">
        <v>1905</v>
      </c>
      <c r="V418" s="11" t="s">
        <v>1903</v>
      </c>
    </row>
    <row r="419" spans="1:22" x14ac:dyDescent="0.2">
      <c r="A419" s="10" t="s">
        <v>1906</v>
      </c>
      <c r="B419" s="11">
        <v>9893.6</v>
      </c>
      <c r="C419" s="11">
        <v>418</v>
      </c>
      <c r="D419" s="11">
        <v>31</v>
      </c>
      <c r="E419" s="11">
        <v>7398.1</v>
      </c>
      <c r="F419" s="11">
        <v>705.9</v>
      </c>
      <c r="G419" s="11">
        <v>31000</v>
      </c>
      <c r="H419" s="11" t="s">
        <v>23</v>
      </c>
      <c r="I419" s="11" t="s">
        <v>1907</v>
      </c>
      <c r="J419" s="11" t="s">
        <v>139</v>
      </c>
      <c r="K419" s="11" t="s">
        <v>26</v>
      </c>
      <c r="L419" s="11" t="s">
        <v>26</v>
      </c>
      <c r="M419" s="11" t="s">
        <v>27</v>
      </c>
      <c r="N419" s="11" t="s">
        <v>27</v>
      </c>
      <c r="O419" s="11">
        <v>449</v>
      </c>
      <c r="P419" s="11">
        <f t="shared" si="24"/>
        <v>0</v>
      </c>
      <c r="Q419" s="11">
        <f t="shared" si="25"/>
        <v>0</v>
      </c>
      <c r="R419" s="11">
        <f t="shared" si="26"/>
        <v>1</v>
      </c>
      <c r="S419" s="12">
        <f t="shared" si="27"/>
        <v>1</v>
      </c>
      <c r="T419" s="11" t="s">
        <v>1908</v>
      </c>
      <c r="U419" s="11" t="s">
        <v>1909</v>
      </c>
      <c r="V419" s="11" t="s">
        <v>1910</v>
      </c>
    </row>
    <row r="420" spans="1:22" x14ac:dyDescent="0.2">
      <c r="A420" s="10" t="s">
        <v>1911</v>
      </c>
      <c r="B420" s="11">
        <v>2645.8</v>
      </c>
      <c r="C420" s="11">
        <v>419</v>
      </c>
      <c r="D420" s="11">
        <v>-122</v>
      </c>
      <c r="E420" s="11">
        <v>7372</v>
      </c>
      <c r="F420" s="11">
        <v>-355</v>
      </c>
      <c r="G420" s="11">
        <v>1800</v>
      </c>
      <c r="H420" s="11" t="s">
        <v>40</v>
      </c>
      <c r="I420" s="11" t="s">
        <v>1717</v>
      </c>
      <c r="J420" s="11" t="s">
        <v>649</v>
      </c>
      <c r="K420" s="11" t="s">
        <v>26</v>
      </c>
      <c r="L420" s="11" t="s">
        <v>26</v>
      </c>
      <c r="M420" s="11" t="s">
        <v>26</v>
      </c>
      <c r="N420" s="11" t="s">
        <v>26</v>
      </c>
      <c r="O420" s="11">
        <v>297</v>
      </c>
      <c r="P420" s="11">
        <f t="shared" si="24"/>
        <v>0</v>
      </c>
      <c r="Q420" s="11">
        <f t="shared" si="25"/>
        <v>0</v>
      </c>
      <c r="R420" s="11">
        <f t="shared" si="26"/>
        <v>0</v>
      </c>
      <c r="S420" s="12">
        <f t="shared" si="27"/>
        <v>0</v>
      </c>
      <c r="T420" s="11" t="s">
        <v>1912</v>
      </c>
      <c r="U420" s="11" t="s">
        <v>1913</v>
      </c>
      <c r="V420" s="11" t="s">
        <v>1914</v>
      </c>
    </row>
    <row r="421" spans="1:22" x14ac:dyDescent="0.2">
      <c r="A421" s="10" t="s">
        <v>1915</v>
      </c>
      <c r="B421" s="11">
        <v>30696.400000000001</v>
      </c>
      <c r="C421" s="11">
        <v>420</v>
      </c>
      <c r="D421" s="11">
        <v>22</v>
      </c>
      <c r="E421" s="11">
        <v>7338.3</v>
      </c>
      <c r="F421" s="11">
        <v>2049.6999999999998</v>
      </c>
      <c r="G421" s="11">
        <v>2905</v>
      </c>
      <c r="H421" s="11" t="s">
        <v>61</v>
      </c>
      <c r="I421" s="11" t="s">
        <v>125</v>
      </c>
      <c r="J421" s="11" t="s">
        <v>126</v>
      </c>
      <c r="K421" s="11" t="s">
        <v>26</v>
      </c>
      <c r="L421" s="11" t="s">
        <v>27</v>
      </c>
      <c r="M421" s="11" t="s">
        <v>26</v>
      </c>
      <c r="N421" s="11" t="s">
        <v>27</v>
      </c>
      <c r="O421" s="11">
        <v>442</v>
      </c>
      <c r="P421" s="11">
        <f t="shared" si="24"/>
        <v>0</v>
      </c>
      <c r="Q421" s="11">
        <f t="shared" si="25"/>
        <v>1</v>
      </c>
      <c r="R421" s="11">
        <f t="shared" si="26"/>
        <v>0</v>
      </c>
      <c r="S421" s="12">
        <f t="shared" si="27"/>
        <v>1</v>
      </c>
      <c r="T421" s="11" t="s">
        <v>1916</v>
      </c>
      <c r="U421" s="11" t="s">
        <v>1917</v>
      </c>
      <c r="V421" s="11" t="s">
        <v>1918</v>
      </c>
    </row>
    <row r="422" spans="1:22" x14ac:dyDescent="0.2">
      <c r="A422" s="10" t="s">
        <v>1919</v>
      </c>
      <c r="B422" s="11">
        <v>9.6999999999999993</v>
      </c>
      <c r="C422" s="11">
        <v>421</v>
      </c>
      <c r="D422" s="11">
        <v>-28</v>
      </c>
      <c r="E422" s="11">
        <v>7328.7</v>
      </c>
      <c r="F422" s="11">
        <v>-499.9</v>
      </c>
      <c r="G422" s="11">
        <v>14500</v>
      </c>
      <c r="H422" s="11" t="s">
        <v>305</v>
      </c>
      <c r="I422" s="11" t="s">
        <v>79</v>
      </c>
      <c r="J422" s="11" t="s">
        <v>42</v>
      </c>
      <c r="K422" s="11" t="s">
        <v>26</v>
      </c>
      <c r="L422" s="11" t="s">
        <v>26</v>
      </c>
      <c r="M422" s="11" t="s">
        <v>26</v>
      </c>
      <c r="N422" s="11" t="s">
        <v>26</v>
      </c>
      <c r="O422" s="11">
        <v>393</v>
      </c>
      <c r="P422" s="11">
        <f t="shared" si="24"/>
        <v>0</v>
      </c>
      <c r="Q422" s="11">
        <f t="shared" si="25"/>
        <v>0</v>
      </c>
      <c r="R422" s="11">
        <f t="shared" si="26"/>
        <v>0</v>
      </c>
      <c r="S422" s="12">
        <f t="shared" si="27"/>
        <v>0</v>
      </c>
      <c r="T422" s="11" t="s">
        <v>1920</v>
      </c>
      <c r="U422" s="11" t="s">
        <v>1921</v>
      </c>
      <c r="V422" s="11" t="s">
        <v>1922</v>
      </c>
    </row>
    <row r="423" spans="1:22" x14ac:dyDescent="0.2">
      <c r="A423" s="10" t="s">
        <v>1923</v>
      </c>
      <c r="B423" s="11">
        <v>23672</v>
      </c>
      <c r="C423" s="11">
        <v>422</v>
      </c>
      <c r="D423" s="11">
        <v>0</v>
      </c>
      <c r="E423" s="11">
        <v>7326.1</v>
      </c>
      <c r="F423" s="11">
        <v>738.9</v>
      </c>
      <c r="G423" s="11">
        <v>25000</v>
      </c>
      <c r="H423" s="11" t="s">
        <v>211</v>
      </c>
      <c r="I423" s="11" t="s">
        <v>1924</v>
      </c>
      <c r="J423" s="11" t="s">
        <v>35</v>
      </c>
      <c r="K423" s="11" t="s">
        <v>26</v>
      </c>
      <c r="L423" s="11" t="s">
        <v>26</v>
      </c>
      <c r="M423" s="11" t="s">
        <v>26</v>
      </c>
      <c r="N423" s="11" t="s">
        <v>27</v>
      </c>
      <c r="O423" s="11">
        <v>422</v>
      </c>
      <c r="P423" s="11">
        <f t="shared" si="24"/>
        <v>0</v>
      </c>
      <c r="Q423" s="11">
        <f t="shared" si="25"/>
        <v>0</v>
      </c>
      <c r="R423" s="11">
        <f t="shared" si="26"/>
        <v>0</v>
      </c>
      <c r="S423" s="12">
        <f t="shared" si="27"/>
        <v>1</v>
      </c>
      <c r="T423" s="11" t="s">
        <v>1925</v>
      </c>
      <c r="U423" s="11" t="s">
        <v>1926</v>
      </c>
      <c r="V423" s="11" t="s">
        <v>1927</v>
      </c>
    </row>
    <row r="424" spans="1:22" x14ac:dyDescent="0.2">
      <c r="A424" s="10" t="s">
        <v>1928</v>
      </c>
      <c r="B424" s="11">
        <v>5562</v>
      </c>
      <c r="C424" s="11">
        <v>423</v>
      </c>
      <c r="D424" s="11">
        <v>-23</v>
      </c>
      <c r="E424" s="11">
        <v>7320.4</v>
      </c>
      <c r="F424" s="11">
        <v>256.2</v>
      </c>
      <c r="G424" s="11">
        <v>12800</v>
      </c>
      <c r="H424" s="11" t="s">
        <v>40</v>
      </c>
      <c r="I424" s="11" t="s">
        <v>1327</v>
      </c>
      <c r="J424" s="11" t="s">
        <v>85</v>
      </c>
      <c r="K424" s="11" t="s">
        <v>26</v>
      </c>
      <c r="L424" s="11" t="s">
        <v>26</v>
      </c>
      <c r="M424" s="11" t="s">
        <v>26</v>
      </c>
      <c r="N424" s="11" t="s">
        <v>27</v>
      </c>
      <c r="O424" s="11">
        <v>400</v>
      </c>
      <c r="P424" s="11">
        <f t="shared" si="24"/>
        <v>0</v>
      </c>
      <c r="Q424" s="11">
        <f t="shared" si="25"/>
        <v>0</v>
      </c>
      <c r="R424" s="11">
        <f t="shared" si="26"/>
        <v>0</v>
      </c>
      <c r="S424" s="12">
        <f t="shared" si="27"/>
        <v>1</v>
      </c>
      <c r="T424" s="11" t="s">
        <v>1929</v>
      </c>
      <c r="U424" s="11" t="s">
        <v>1930</v>
      </c>
      <c r="V424" s="11" t="s">
        <v>1928</v>
      </c>
    </row>
    <row r="425" spans="1:22" x14ac:dyDescent="0.2">
      <c r="A425" s="10" t="s">
        <v>1931</v>
      </c>
      <c r="B425" s="11">
        <v>10441.299999999999</v>
      </c>
      <c r="C425" s="11">
        <v>424</v>
      </c>
      <c r="D425" s="11">
        <v>27</v>
      </c>
      <c r="E425" s="11">
        <v>7286.4</v>
      </c>
      <c r="F425" s="11">
        <v>465.1</v>
      </c>
      <c r="G425" s="11">
        <v>47000</v>
      </c>
      <c r="H425" s="11" t="s">
        <v>23</v>
      </c>
      <c r="I425" s="11" t="s">
        <v>1296</v>
      </c>
      <c r="J425" s="11" t="s">
        <v>224</v>
      </c>
      <c r="K425" s="11" t="s">
        <v>26</v>
      </c>
      <c r="L425" s="11" t="s">
        <v>26</v>
      </c>
      <c r="M425" s="11" t="s">
        <v>26</v>
      </c>
      <c r="N425" s="11" t="s">
        <v>27</v>
      </c>
      <c r="O425" s="11">
        <v>451</v>
      </c>
      <c r="P425" s="11">
        <f t="shared" si="24"/>
        <v>0</v>
      </c>
      <c r="Q425" s="11">
        <f t="shared" si="25"/>
        <v>0</v>
      </c>
      <c r="R425" s="11">
        <f t="shared" si="26"/>
        <v>0</v>
      </c>
      <c r="S425" s="12">
        <f t="shared" si="27"/>
        <v>1</v>
      </c>
      <c r="T425" s="11"/>
      <c r="U425" s="11" t="s">
        <v>1932</v>
      </c>
      <c r="V425" s="11" t="s">
        <v>1933</v>
      </c>
    </row>
    <row r="426" spans="1:22" x14ac:dyDescent="0.2">
      <c r="A426" s="10" t="s">
        <v>1934</v>
      </c>
      <c r="B426" s="11">
        <v>1420.3</v>
      </c>
      <c r="C426" s="11">
        <v>425</v>
      </c>
      <c r="D426" s="11">
        <v>-31</v>
      </c>
      <c r="E426" s="11">
        <v>7280.4</v>
      </c>
      <c r="F426" s="11">
        <v>221.8</v>
      </c>
      <c r="G426" s="11">
        <v>15800</v>
      </c>
      <c r="H426" s="11" t="s">
        <v>705</v>
      </c>
      <c r="I426" s="11" t="s">
        <v>79</v>
      </c>
      <c r="J426" s="11" t="s">
        <v>42</v>
      </c>
      <c r="K426" s="11" t="s">
        <v>26</v>
      </c>
      <c r="L426" s="11" t="s">
        <v>26</v>
      </c>
      <c r="M426" s="11" t="s">
        <v>26</v>
      </c>
      <c r="N426" s="11" t="s">
        <v>27</v>
      </c>
      <c r="O426" s="11">
        <v>394</v>
      </c>
      <c r="P426" s="11">
        <f t="shared" si="24"/>
        <v>0</v>
      </c>
      <c r="Q426" s="11">
        <f t="shared" si="25"/>
        <v>0</v>
      </c>
      <c r="R426" s="11">
        <f t="shared" si="26"/>
        <v>0</v>
      </c>
      <c r="S426" s="12">
        <f t="shared" si="27"/>
        <v>1</v>
      </c>
      <c r="T426" s="11" t="s">
        <v>1935</v>
      </c>
      <c r="U426" s="11" t="s">
        <v>1936</v>
      </c>
      <c r="V426" s="11" t="s">
        <v>1937</v>
      </c>
    </row>
    <row r="427" spans="1:22" x14ac:dyDescent="0.2">
      <c r="A427" s="10" t="s">
        <v>1938</v>
      </c>
      <c r="B427" s="11">
        <v>6075</v>
      </c>
      <c r="C427" s="11">
        <v>426</v>
      </c>
      <c r="D427" s="11">
        <v>2</v>
      </c>
      <c r="E427" s="11">
        <v>7224</v>
      </c>
      <c r="F427" s="11">
        <v>590</v>
      </c>
      <c r="G427" s="11">
        <v>5100</v>
      </c>
      <c r="H427" s="11" t="s">
        <v>741</v>
      </c>
      <c r="I427" s="11" t="s">
        <v>1939</v>
      </c>
      <c r="J427" s="11" t="s">
        <v>85</v>
      </c>
      <c r="K427" s="11" t="s">
        <v>26</v>
      </c>
      <c r="L427" s="11" t="s">
        <v>26</v>
      </c>
      <c r="M427" s="11" t="s">
        <v>26</v>
      </c>
      <c r="N427" s="11" t="s">
        <v>27</v>
      </c>
      <c r="O427" s="11">
        <v>428</v>
      </c>
      <c r="P427" s="11">
        <f t="shared" si="24"/>
        <v>0</v>
      </c>
      <c r="Q427" s="11">
        <f t="shared" si="25"/>
        <v>0</v>
      </c>
      <c r="R427" s="11">
        <f t="shared" si="26"/>
        <v>0</v>
      </c>
      <c r="S427" s="12">
        <f t="shared" si="27"/>
        <v>1</v>
      </c>
      <c r="T427" s="11" t="s">
        <v>1940</v>
      </c>
      <c r="U427" s="11" t="s">
        <v>1941</v>
      </c>
      <c r="V427" s="11" t="s">
        <v>1942</v>
      </c>
    </row>
    <row r="428" spans="1:22" x14ac:dyDescent="0.2">
      <c r="A428" s="10" t="s">
        <v>1943</v>
      </c>
      <c r="B428" s="11">
        <v>4634.8999999999996</v>
      </c>
      <c r="C428" s="11">
        <v>427</v>
      </c>
      <c r="D428" s="11">
        <v>54</v>
      </c>
      <c r="E428" s="11">
        <v>7213.7</v>
      </c>
      <c r="F428" s="11">
        <v>1056.4000000000001</v>
      </c>
      <c r="G428" s="11">
        <v>9000</v>
      </c>
      <c r="H428" s="11" t="s">
        <v>61</v>
      </c>
      <c r="I428" s="11" t="s">
        <v>248</v>
      </c>
      <c r="J428" s="11" t="s">
        <v>139</v>
      </c>
      <c r="K428" s="11" t="s">
        <v>26</v>
      </c>
      <c r="L428" s="11" t="s">
        <v>26</v>
      </c>
      <c r="M428" s="11" t="s">
        <v>26</v>
      </c>
      <c r="N428" s="11" t="s">
        <v>27</v>
      </c>
      <c r="O428" s="11">
        <v>481</v>
      </c>
      <c r="P428" s="11">
        <f t="shared" si="24"/>
        <v>0</v>
      </c>
      <c r="Q428" s="11">
        <f t="shared" si="25"/>
        <v>0</v>
      </c>
      <c r="R428" s="11">
        <f t="shared" si="26"/>
        <v>0</v>
      </c>
      <c r="S428" s="12">
        <f t="shared" si="27"/>
        <v>1</v>
      </c>
      <c r="T428" s="11" t="s">
        <v>1944</v>
      </c>
      <c r="U428" s="11" t="s">
        <v>1945</v>
      </c>
      <c r="V428" s="11" t="s">
        <v>1946</v>
      </c>
    </row>
    <row r="429" spans="1:22" x14ac:dyDescent="0.2">
      <c r="A429" s="10" t="s">
        <v>1947</v>
      </c>
      <c r="B429" s="11">
        <v>1064.8</v>
      </c>
      <c r="C429" s="11">
        <v>428</v>
      </c>
      <c r="D429" s="11">
        <v>11</v>
      </c>
      <c r="E429" s="11">
        <v>7210.3</v>
      </c>
      <c r="F429" s="11">
        <v>184.4</v>
      </c>
      <c r="G429" s="11">
        <v>8500</v>
      </c>
      <c r="H429" s="11" t="s">
        <v>23</v>
      </c>
      <c r="I429" s="11" t="s">
        <v>1620</v>
      </c>
      <c r="J429" s="11" t="s">
        <v>176</v>
      </c>
      <c r="K429" s="11" t="s">
        <v>26</v>
      </c>
      <c r="L429" s="11" t="s">
        <v>26</v>
      </c>
      <c r="M429" s="11" t="s">
        <v>26</v>
      </c>
      <c r="N429" s="11" t="s">
        <v>27</v>
      </c>
      <c r="O429" s="11">
        <v>439</v>
      </c>
      <c r="P429" s="11">
        <f t="shared" si="24"/>
        <v>0</v>
      </c>
      <c r="Q429" s="11">
        <f t="shared" si="25"/>
        <v>0</v>
      </c>
      <c r="R429" s="11">
        <f t="shared" si="26"/>
        <v>0</v>
      </c>
      <c r="S429" s="12">
        <f t="shared" si="27"/>
        <v>1</v>
      </c>
      <c r="T429" s="11" t="s">
        <v>1948</v>
      </c>
      <c r="U429" s="11" t="s">
        <v>1949</v>
      </c>
      <c r="V429" s="11" t="s">
        <v>1950</v>
      </c>
    </row>
    <row r="430" spans="1:22" x14ac:dyDescent="0.2">
      <c r="A430" s="10" t="s">
        <v>1951</v>
      </c>
      <c r="B430" s="11">
        <v>15454.9</v>
      </c>
      <c r="C430" s="11">
        <v>429</v>
      </c>
      <c r="D430" s="11">
        <v>6</v>
      </c>
      <c r="E430" s="11">
        <v>7195</v>
      </c>
      <c r="F430" s="11">
        <v>668.8</v>
      </c>
      <c r="G430" s="11">
        <v>33247</v>
      </c>
      <c r="H430" s="11" t="s">
        <v>61</v>
      </c>
      <c r="I430" s="11" t="s">
        <v>1952</v>
      </c>
      <c r="J430" s="11" t="s">
        <v>139</v>
      </c>
      <c r="K430" s="11" t="s">
        <v>26</v>
      </c>
      <c r="L430" s="11" t="s">
        <v>26</v>
      </c>
      <c r="M430" s="11" t="s">
        <v>26</v>
      </c>
      <c r="N430" s="11" t="s">
        <v>27</v>
      </c>
      <c r="O430" s="11">
        <v>435</v>
      </c>
      <c r="P430" s="11">
        <f t="shared" si="24"/>
        <v>0</v>
      </c>
      <c r="Q430" s="11">
        <f t="shared" si="25"/>
        <v>0</v>
      </c>
      <c r="R430" s="11">
        <f t="shared" si="26"/>
        <v>0</v>
      </c>
      <c r="S430" s="12">
        <f t="shared" si="27"/>
        <v>1</v>
      </c>
      <c r="T430" s="11" t="s">
        <v>1953</v>
      </c>
      <c r="U430" s="11" t="s">
        <v>1954</v>
      </c>
      <c r="V430" s="11" t="s">
        <v>1955</v>
      </c>
    </row>
    <row r="431" spans="1:22" x14ac:dyDescent="0.2">
      <c r="A431" s="10" t="s">
        <v>1956</v>
      </c>
      <c r="B431" s="11">
        <v>6040</v>
      </c>
      <c r="C431" s="11">
        <v>430</v>
      </c>
      <c r="D431" s="11">
        <v>6</v>
      </c>
      <c r="E431" s="11">
        <v>7183.2</v>
      </c>
      <c r="F431" s="11">
        <v>392.3</v>
      </c>
      <c r="G431" s="11">
        <v>21000</v>
      </c>
      <c r="H431" s="11" t="s">
        <v>741</v>
      </c>
      <c r="I431" s="11" t="s">
        <v>1957</v>
      </c>
      <c r="J431" s="11" t="s">
        <v>475</v>
      </c>
      <c r="K431" s="11" t="s">
        <v>26</v>
      </c>
      <c r="L431" s="11" t="s">
        <v>26</v>
      </c>
      <c r="M431" s="11" t="s">
        <v>26</v>
      </c>
      <c r="N431" s="11" t="s">
        <v>27</v>
      </c>
      <c r="O431" s="11">
        <v>436</v>
      </c>
      <c r="P431" s="11">
        <f t="shared" si="24"/>
        <v>0</v>
      </c>
      <c r="Q431" s="11">
        <f t="shared" si="25"/>
        <v>0</v>
      </c>
      <c r="R431" s="11">
        <f t="shared" si="26"/>
        <v>0</v>
      </c>
      <c r="S431" s="12">
        <f t="shared" si="27"/>
        <v>1</v>
      </c>
      <c r="T431" s="11" t="s">
        <v>1958</v>
      </c>
      <c r="U431" s="11" t="s">
        <v>1959</v>
      </c>
      <c r="V431" s="11" t="s">
        <v>1960</v>
      </c>
    </row>
    <row r="432" spans="1:22" x14ac:dyDescent="0.2">
      <c r="A432" s="10" t="s">
        <v>1961</v>
      </c>
      <c r="B432" s="11">
        <v>4200.8999999999996</v>
      </c>
      <c r="C432" s="11">
        <v>431</v>
      </c>
      <c r="D432" s="11">
        <v>0</v>
      </c>
      <c r="E432" s="11">
        <v>7160</v>
      </c>
      <c r="F432" s="11">
        <v>405</v>
      </c>
      <c r="G432" s="11">
        <v>19000</v>
      </c>
      <c r="H432" s="11" t="s">
        <v>705</v>
      </c>
      <c r="I432" s="11" t="s">
        <v>1962</v>
      </c>
      <c r="J432" s="11" t="s">
        <v>120</v>
      </c>
      <c r="K432" s="11" t="s">
        <v>26</v>
      </c>
      <c r="L432" s="11" t="s">
        <v>26</v>
      </c>
      <c r="M432" s="11" t="s">
        <v>26</v>
      </c>
      <c r="N432" s="11" t="s">
        <v>27</v>
      </c>
      <c r="O432" s="11">
        <v>431</v>
      </c>
      <c r="P432" s="11">
        <f t="shared" si="24"/>
        <v>0</v>
      </c>
      <c r="Q432" s="11">
        <f t="shared" si="25"/>
        <v>0</v>
      </c>
      <c r="R432" s="11">
        <f t="shared" si="26"/>
        <v>0</v>
      </c>
      <c r="S432" s="12">
        <f t="shared" si="27"/>
        <v>1</v>
      </c>
      <c r="T432" s="11" t="s">
        <v>1963</v>
      </c>
      <c r="U432" s="11" t="s">
        <v>1964</v>
      </c>
      <c r="V432" s="11" t="s">
        <v>1965</v>
      </c>
    </row>
    <row r="433" spans="1:22" x14ac:dyDescent="0.2">
      <c r="A433" s="10" t="s">
        <v>1966</v>
      </c>
      <c r="B433" s="11">
        <v>1188.2</v>
      </c>
      <c r="C433" s="11">
        <v>432</v>
      </c>
      <c r="D433" s="11">
        <v>-15</v>
      </c>
      <c r="E433" s="11">
        <v>7159.4</v>
      </c>
      <c r="F433" s="11">
        <v>55.9</v>
      </c>
      <c r="G433" s="11">
        <v>10100</v>
      </c>
      <c r="H433" s="11" t="s">
        <v>54</v>
      </c>
      <c r="I433" s="11" t="s">
        <v>840</v>
      </c>
      <c r="J433" s="11" t="s">
        <v>841</v>
      </c>
      <c r="K433" s="11" t="s">
        <v>26</v>
      </c>
      <c r="L433" s="11" t="s">
        <v>26</v>
      </c>
      <c r="M433" s="11" t="s">
        <v>26</v>
      </c>
      <c r="N433" s="11" t="s">
        <v>27</v>
      </c>
      <c r="O433" s="11">
        <v>417</v>
      </c>
      <c r="P433" s="11">
        <f t="shared" si="24"/>
        <v>0</v>
      </c>
      <c r="Q433" s="11">
        <f t="shared" si="25"/>
        <v>0</v>
      </c>
      <c r="R433" s="11">
        <f t="shared" si="26"/>
        <v>0</v>
      </c>
      <c r="S433" s="12">
        <f t="shared" si="27"/>
        <v>1</v>
      </c>
      <c r="T433" s="11" t="s">
        <v>1967</v>
      </c>
      <c r="U433" s="11" t="s">
        <v>1968</v>
      </c>
      <c r="V433" s="11" t="s">
        <v>1969</v>
      </c>
    </row>
    <row r="434" spans="1:22" x14ac:dyDescent="0.2">
      <c r="A434" s="10" t="s">
        <v>1970</v>
      </c>
      <c r="B434" s="11">
        <v>12094.4</v>
      </c>
      <c r="C434" s="11">
        <v>433</v>
      </c>
      <c r="D434" s="11">
        <v>-21</v>
      </c>
      <c r="E434" s="11">
        <v>7136.4</v>
      </c>
      <c r="F434" s="11">
        <v>677.9</v>
      </c>
      <c r="G434" s="11">
        <v>24000</v>
      </c>
      <c r="H434" s="11" t="s">
        <v>211</v>
      </c>
      <c r="I434" s="11" t="s">
        <v>1573</v>
      </c>
      <c r="J434" s="11" t="s">
        <v>139</v>
      </c>
      <c r="K434" s="11" t="s">
        <v>26</v>
      </c>
      <c r="L434" s="11" t="s">
        <v>26</v>
      </c>
      <c r="M434" s="11" t="s">
        <v>26</v>
      </c>
      <c r="N434" s="11" t="s">
        <v>27</v>
      </c>
      <c r="O434" s="11">
        <v>412</v>
      </c>
      <c r="P434" s="11">
        <f t="shared" si="24"/>
        <v>0</v>
      </c>
      <c r="Q434" s="11">
        <f t="shared" si="25"/>
        <v>0</v>
      </c>
      <c r="R434" s="11">
        <f t="shared" si="26"/>
        <v>0</v>
      </c>
      <c r="S434" s="12">
        <f t="shared" si="27"/>
        <v>1</v>
      </c>
      <c r="T434" s="11" t="s">
        <v>1971</v>
      </c>
      <c r="U434" s="11" t="s">
        <v>1972</v>
      </c>
      <c r="V434" s="11" t="s">
        <v>1973</v>
      </c>
    </row>
    <row r="435" spans="1:22" x14ac:dyDescent="0.2">
      <c r="A435" s="10" t="s">
        <v>1974</v>
      </c>
      <c r="B435" s="11">
        <v>1138</v>
      </c>
      <c r="C435" s="11">
        <v>434</v>
      </c>
      <c r="D435" s="11">
        <v>30</v>
      </c>
      <c r="E435" s="11">
        <v>7105.2</v>
      </c>
      <c r="F435" s="11">
        <v>-10.6</v>
      </c>
      <c r="G435" s="11">
        <v>8147</v>
      </c>
      <c r="H435" s="11" t="s">
        <v>332</v>
      </c>
      <c r="I435" s="11" t="s">
        <v>1975</v>
      </c>
      <c r="J435" s="11" t="s">
        <v>254</v>
      </c>
      <c r="K435" s="11" t="s">
        <v>26</v>
      </c>
      <c r="L435" s="11" t="s">
        <v>26</v>
      </c>
      <c r="M435" s="11" t="s">
        <v>26</v>
      </c>
      <c r="N435" s="11" t="s">
        <v>26</v>
      </c>
      <c r="O435" s="11">
        <v>464</v>
      </c>
      <c r="P435" s="11">
        <f t="shared" si="24"/>
        <v>0</v>
      </c>
      <c r="Q435" s="11">
        <f t="shared" si="25"/>
        <v>0</v>
      </c>
      <c r="R435" s="11">
        <f t="shared" si="26"/>
        <v>0</v>
      </c>
      <c r="S435" s="12">
        <f t="shared" si="27"/>
        <v>0</v>
      </c>
      <c r="T435" s="11" t="s">
        <v>1976</v>
      </c>
      <c r="U435" s="11" t="s">
        <v>1977</v>
      </c>
      <c r="V435" s="11" t="s">
        <v>1978</v>
      </c>
    </row>
    <row r="436" spans="1:22" x14ac:dyDescent="0.2">
      <c r="A436" s="10" t="s">
        <v>1979</v>
      </c>
      <c r="B436" s="11">
        <v>8485.4</v>
      </c>
      <c r="C436" s="11">
        <v>435</v>
      </c>
      <c r="D436" s="11">
        <v>-10</v>
      </c>
      <c r="E436" s="11">
        <v>7070.1</v>
      </c>
      <c r="F436" s="11">
        <v>303.60000000000002</v>
      </c>
      <c r="G436" s="11">
        <v>30000</v>
      </c>
      <c r="H436" s="11" t="s">
        <v>705</v>
      </c>
      <c r="I436" s="11" t="s">
        <v>1980</v>
      </c>
      <c r="J436" s="11" t="s">
        <v>49</v>
      </c>
      <c r="K436" s="11" t="s">
        <v>26</v>
      </c>
      <c r="L436" s="11" t="s">
        <v>26</v>
      </c>
      <c r="M436" s="11" t="s">
        <v>26</v>
      </c>
      <c r="N436" s="11" t="s">
        <v>27</v>
      </c>
      <c r="O436" s="11">
        <v>425</v>
      </c>
      <c r="P436" s="11">
        <f t="shared" si="24"/>
        <v>0</v>
      </c>
      <c r="Q436" s="11">
        <f t="shared" si="25"/>
        <v>0</v>
      </c>
      <c r="R436" s="11">
        <f t="shared" si="26"/>
        <v>0</v>
      </c>
      <c r="S436" s="12">
        <f t="shared" si="27"/>
        <v>1</v>
      </c>
      <c r="T436" s="11" t="s">
        <v>1981</v>
      </c>
      <c r="U436" s="11" t="s">
        <v>1982</v>
      </c>
      <c r="V436" s="11" t="s">
        <v>1983</v>
      </c>
    </row>
    <row r="437" spans="1:22" x14ac:dyDescent="0.2">
      <c r="A437" s="10" t="s">
        <v>1984</v>
      </c>
      <c r="B437" s="11">
        <v>2816.5</v>
      </c>
      <c r="C437" s="11">
        <v>436</v>
      </c>
      <c r="D437" s="11">
        <v>8</v>
      </c>
      <c r="E437" s="11">
        <v>6966.9</v>
      </c>
      <c r="F437" s="11">
        <v>600.70000000000005</v>
      </c>
      <c r="G437" s="11">
        <v>63000</v>
      </c>
      <c r="H437" s="11" t="s">
        <v>462</v>
      </c>
      <c r="I437" s="11" t="s">
        <v>1985</v>
      </c>
      <c r="J437" s="11" t="s">
        <v>170</v>
      </c>
      <c r="K437" s="11" t="s">
        <v>26</v>
      </c>
      <c r="L437" s="11" t="s">
        <v>26</v>
      </c>
      <c r="M437" s="11" t="s">
        <v>26</v>
      </c>
      <c r="N437" s="11" t="s">
        <v>27</v>
      </c>
      <c r="O437" s="11">
        <v>444</v>
      </c>
      <c r="P437" s="11">
        <f t="shared" si="24"/>
        <v>0</v>
      </c>
      <c r="Q437" s="11">
        <f t="shared" si="25"/>
        <v>0</v>
      </c>
      <c r="R437" s="11">
        <f t="shared" si="26"/>
        <v>0</v>
      </c>
      <c r="S437" s="12">
        <f t="shared" si="27"/>
        <v>1</v>
      </c>
      <c r="T437" s="11" t="s">
        <v>1986</v>
      </c>
      <c r="U437" s="11" t="s">
        <v>1987</v>
      </c>
      <c r="V437" s="11" t="s">
        <v>1988</v>
      </c>
    </row>
    <row r="438" spans="1:22" x14ac:dyDescent="0.2">
      <c r="A438" s="10" t="s">
        <v>1989</v>
      </c>
      <c r="B438" s="11">
        <v>13321</v>
      </c>
      <c r="C438" s="11">
        <v>437</v>
      </c>
      <c r="D438" s="11">
        <v>-5</v>
      </c>
      <c r="E438" s="11">
        <v>6964.3</v>
      </c>
      <c r="F438" s="11">
        <v>696.4</v>
      </c>
      <c r="G438" s="11">
        <v>15500</v>
      </c>
      <c r="H438" s="11" t="s">
        <v>705</v>
      </c>
      <c r="I438" s="11" t="s">
        <v>909</v>
      </c>
      <c r="J438" s="11" t="s">
        <v>139</v>
      </c>
      <c r="K438" s="11" t="s">
        <v>26</v>
      </c>
      <c r="L438" s="11" t="s">
        <v>26</v>
      </c>
      <c r="M438" s="11" t="s">
        <v>26</v>
      </c>
      <c r="N438" s="11" t="s">
        <v>27</v>
      </c>
      <c r="O438" s="11">
        <v>432</v>
      </c>
      <c r="P438" s="11">
        <f t="shared" si="24"/>
        <v>0</v>
      </c>
      <c r="Q438" s="11">
        <f t="shared" si="25"/>
        <v>0</v>
      </c>
      <c r="R438" s="11">
        <f t="shared" si="26"/>
        <v>0</v>
      </c>
      <c r="S438" s="12">
        <f t="shared" si="27"/>
        <v>1</v>
      </c>
      <c r="T438" s="11" t="s">
        <v>1990</v>
      </c>
      <c r="U438" s="11" t="s">
        <v>1991</v>
      </c>
      <c r="V438" s="11" t="s">
        <v>1992</v>
      </c>
    </row>
    <row r="439" spans="1:22" x14ac:dyDescent="0.2">
      <c r="A439" s="10" t="s">
        <v>1993</v>
      </c>
      <c r="B439" s="11">
        <v>18440</v>
      </c>
      <c r="C439" s="11">
        <v>438</v>
      </c>
      <c r="D439" s="11">
        <v>24</v>
      </c>
      <c r="E439" s="11">
        <v>6941.3</v>
      </c>
      <c r="F439" s="11">
        <v>1929.1</v>
      </c>
      <c r="G439" s="11">
        <v>17386</v>
      </c>
      <c r="H439" s="11" t="s">
        <v>61</v>
      </c>
      <c r="I439" s="11" t="s">
        <v>1994</v>
      </c>
      <c r="J439" s="11" t="s">
        <v>126</v>
      </c>
      <c r="K439" s="11" t="s">
        <v>26</v>
      </c>
      <c r="L439" s="11" t="s">
        <v>26</v>
      </c>
      <c r="M439" s="11" t="s">
        <v>26</v>
      </c>
      <c r="N439" s="11" t="s">
        <v>27</v>
      </c>
      <c r="O439" s="11">
        <v>462</v>
      </c>
      <c r="P439" s="11">
        <f t="shared" si="24"/>
        <v>0</v>
      </c>
      <c r="Q439" s="11">
        <f t="shared" si="25"/>
        <v>0</v>
      </c>
      <c r="R439" s="11">
        <f t="shared" si="26"/>
        <v>0</v>
      </c>
      <c r="S439" s="12">
        <f t="shared" si="27"/>
        <v>1</v>
      </c>
      <c r="T439" s="11" t="s">
        <v>1995</v>
      </c>
      <c r="U439" s="11" t="s">
        <v>1996</v>
      </c>
      <c r="V439" s="11" t="s">
        <v>1997</v>
      </c>
    </row>
    <row r="440" spans="1:22" x14ac:dyDescent="0.2">
      <c r="A440" s="10" t="s">
        <v>1998</v>
      </c>
      <c r="B440" s="11">
        <v>2287</v>
      </c>
      <c r="C440" s="11">
        <v>439</v>
      </c>
      <c r="D440" s="11">
        <v>26</v>
      </c>
      <c r="E440" s="11">
        <v>6915</v>
      </c>
      <c r="F440" s="11">
        <v>564</v>
      </c>
      <c r="G440" s="11">
        <v>36000</v>
      </c>
      <c r="H440" s="11" t="s">
        <v>47</v>
      </c>
      <c r="I440" s="11" t="s">
        <v>175</v>
      </c>
      <c r="J440" s="11" t="s">
        <v>176</v>
      </c>
      <c r="K440" s="11" t="s">
        <v>26</v>
      </c>
      <c r="L440" s="11" t="s">
        <v>26</v>
      </c>
      <c r="M440" s="11" t="s">
        <v>26</v>
      </c>
      <c r="N440" s="11" t="s">
        <v>27</v>
      </c>
      <c r="O440" s="11">
        <v>465</v>
      </c>
      <c r="P440" s="11">
        <f t="shared" si="24"/>
        <v>0</v>
      </c>
      <c r="Q440" s="11">
        <f t="shared" si="25"/>
        <v>0</v>
      </c>
      <c r="R440" s="11">
        <f t="shared" si="26"/>
        <v>0</v>
      </c>
      <c r="S440" s="12">
        <f t="shared" si="27"/>
        <v>1</v>
      </c>
      <c r="T440" s="11" t="s">
        <v>1999</v>
      </c>
      <c r="U440" s="11" t="s">
        <v>2000</v>
      </c>
      <c r="V440" s="11" t="s">
        <v>1998</v>
      </c>
    </row>
    <row r="441" spans="1:22" x14ac:dyDescent="0.2">
      <c r="A441" s="10" t="s">
        <v>2001</v>
      </c>
      <c r="B441" s="11">
        <v>19730</v>
      </c>
      <c r="C441" s="11">
        <v>440</v>
      </c>
      <c r="D441" s="11">
        <v>13</v>
      </c>
      <c r="E441" s="11">
        <v>6895.1</v>
      </c>
      <c r="F441" s="11">
        <v>1492.2</v>
      </c>
      <c r="G441" s="11">
        <v>19800</v>
      </c>
      <c r="H441" s="11" t="s">
        <v>61</v>
      </c>
      <c r="I441" s="11" t="s">
        <v>248</v>
      </c>
      <c r="J441" s="11" t="s">
        <v>139</v>
      </c>
      <c r="K441" s="11" t="s">
        <v>26</v>
      </c>
      <c r="L441" s="11" t="s">
        <v>26</v>
      </c>
      <c r="M441" s="11" t="s">
        <v>26</v>
      </c>
      <c r="N441" s="11" t="s">
        <v>27</v>
      </c>
      <c r="O441" s="11">
        <v>453</v>
      </c>
      <c r="P441" s="11">
        <f t="shared" si="24"/>
        <v>0</v>
      </c>
      <c r="Q441" s="11">
        <f t="shared" si="25"/>
        <v>0</v>
      </c>
      <c r="R441" s="11">
        <f t="shared" si="26"/>
        <v>0</v>
      </c>
      <c r="S441" s="12">
        <f t="shared" si="27"/>
        <v>1</v>
      </c>
      <c r="T441" s="11" t="s">
        <v>2002</v>
      </c>
      <c r="U441" s="11" t="s">
        <v>2003</v>
      </c>
      <c r="V441" s="11" t="s">
        <v>2004</v>
      </c>
    </row>
    <row r="442" spans="1:22" x14ac:dyDescent="0.2">
      <c r="A442" s="10" t="s">
        <v>2005</v>
      </c>
      <c r="B442" s="11">
        <v>18023.599999999999</v>
      </c>
      <c r="C442" s="11">
        <v>441</v>
      </c>
      <c r="D442" s="11">
        <v>18</v>
      </c>
      <c r="E442" s="11">
        <v>6892.3</v>
      </c>
      <c r="F442" s="11">
        <v>885</v>
      </c>
      <c r="G442" s="11">
        <v>45000</v>
      </c>
      <c r="H442" s="11" t="s">
        <v>696</v>
      </c>
      <c r="I442" s="11" t="s">
        <v>158</v>
      </c>
      <c r="J442" s="11" t="s">
        <v>120</v>
      </c>
      <c r="K442" s="11" t="s">
        <v>26</v>
      </c>
      <c r="L442" s="11" t="s">
        <v>26</v>
      </c>
      <c r="M442" s="11" t="s">
        <v>26</v>
      </c>
      <c r="N442" s="11" t="s">
        <v>27</v>
      </c>
      <c r="O442" s="11">
        <v>459</v>
      </c>
      <c r="P442" s="11">
        <f t="shared" si="24"/>
        <v>0</v>
      </c>
      <c r="Q442" s="11">
        <f t="shared" si="25"/>
        <v>0</v>
      </c>
      <c r="R442" s="11">
        <f t="shared" si="26"/>
        <v>0</v>
      </c>
      <c r="S442" s="12">
        <f t="shared" si="27"/>
        <v>1</v>
      </c>
      <c r="T442" s="11" t="s">
        <v>2006</v>
      </c>
      <c r="U442" s="11" t="s">
        <v>2007</v>
      </c>
      <c r="V442" s="11" t="s">
        <v>2008</v>
      </c>
    </row>
    <row r="443" spans="1:22" x14ac:dyDescent="0.2">
      <c r="A443" s="10" t="s">
        <v>2009</v>
      </c>
      <c r="B443" s="11">
        <v>7219</v>
      </c>
      <c r="C443" s="11">
        <v>442</v>
      </c>
      <c r="D443" s="11">
        <v>34</v>
      </c>
      <c r="E443" s="11">
        <v>6863.4</v>
      </c>
      <c r="F443" s="11">
        <v>324</v>
      </c>
      <c r="G443" s="11">
        <v>14000</v>
      </c>
      <c r="H443" s="11" t="s">
        <v>265</v>
      </c>
      <c r="I443" s="11" t="s">
        <v>2010</v>
      </c>
      <c r="J443" s="11" t="s">
        <v>69</v>
      </c>
      <c r="K443" s="11" t="s">
        <v>26</v>
      </c>
      <c r="L443" s="11" t="s">
        <v>26</v>
      </c>
      <c r="M443" s="11" t="s">
        <v>26</v>
      </c>
      <c r="N443" s="11" t="s">
        <v>27</v>
      </c>
      <c r="O443" s="11">
        <v>476</v>
      </c>
      <c r="P443" s="11">
        <f t="shared" si="24"/>
        <v>0</v>
      </c>
      <c r="Q443" s="11">
        <f t="shared" si="25"/>
        <v>0</v>
      </c>
      <c r="R443" s="11">
        <f t="shared" si="26"/>
        <v>0</v>
      </c>
      <c r="S443" s="12">
        <f t="shared" si="27"/>
        <v>1</v>
      </c>
      <c r="T443" s="11" t="s">
        <v>2011</v>
      </c>
      <c r="U443" s="11" t="s">
        <v>2012</v>
      </c>
      <c r="V443" s="11" t="s">
        <v>2013</v>
      </c>
    </row>
    <row r="444" spans="1:22" x14ac:dyDescent="0.2">
      <c r="A444" s="10" t="s">
        <v>2014</v>
      </c>
      <c r="B444" s="11">
        <v>16697.2</v>
      </c>
      <c r="C444" s="11">
        <v>443</v>
      </c>
      <c r="D444" s="11">
        <v>-3</v>
      </c>
      <c r="E444" s="11">
        <v>6845</v>
      </c>
      <c r="F444" s="11">
        <v>680</v>
      </c>
      <c r="G444" s="11">
        <v>8459</v>
      </c>
      <c r="H444" s="11" t="s">
        <v>40</v>
      </c>
      <c r="I444" s="11" t="s">
        <v>2015</v>
      </c>
      <c r="J444" s="11" t="s">
        <v>97</v>
      </c>
      <c r="K444" s="11" t="s">
        <v>26</v>
      </c>
      <c r="L444" s="11" t="s">
        <v>26</v>
      </c>
      <c r="M444" s="11" t="s">
        <v>27</v>
      </c>
      <c r="N444" s="11" t="s">
        <v>27</v>
      </c>
      <c r="O444" s="11">
        <v>440</v>
      </c>
      <c r="P444" s="11">
        <f t="shared" si="24"/>
        <v>0</v>
      </c>
      <c r="Q444" s="11">
        <f t="shared" si="25"/>
        <v>0</v>
      </c>
      <c r="R444" s="11">
        <f t="shared" si="26"/>
        <v>1</v>
      </c>
      <c r="S444" s="12">
        <f t="shared" si="27"/>
        <v>1</v>
      </c>
      <c r="T444" s="11" t="s">
        <v>928</v>
      </c>
      <c r="U444" s="11" t="s">
        <v>2016</v>
      </c>
      <c r="V444" s="11" t="s">
        <v>2017</v>
      </c>
    </row>
    <row r="445" spans="1:22" x14ac:dyDescent="0.2">
      <c r="A445" s="10" t="s">
        <v>2018</v>
      </c>
      <c r="B445" s="11">
        <v>3273.8</v>
      </c>
      <c r="C445" s="11">
        <v>444</v>
      </c>
      <c r="D445" s="11">
        <v>11</v>
      </c>
      <c r="E445" s="11">
        <v>6840</v>
      </c>
      <c r="F445" s="11">
        <v>283</v>
      </c>
      <c r="G445" s="11">
        <v>13100</v>
      </c>
      <c r="H445" s="11" t="s">
        <v>305</v>
      </c>
      <c r="I445" s="11" t="s">
        <v>2019</v>
      </c>
      <c r="J445" s="11" t="s">
        <v>1858</v>
      </c>
      <c r="K445" s="11" t="s">
        <v>26</v>
      </c>
      <c r="L445" s="11" t="s">
        <v>26</v>
      </c>
      <c r="M445" s="11" t="s">
        <v>26</v>
      </c>
      <c r="N445" s="11" t="s">
        <v>27</v>
      </c>
      <c r="O445" s="11">
        <v>455</v>
      </c>
      <c r="P445" s="11">
        <f t="shared" si="24"/>
        <v>0</v>
      </c>
      <c r="Q445" s="11">
        <f t="shared" si="25"/>
        <v>0</v>
      </c>
      <c r="R445" s="11">
        <f t="shared" si="26"/>
        <v>0</v>
      </c>
      <c r="S445" s="12">
        <f t="shared" si="27"/>
        <v>1</v>
      </c>
      <c r="T445" s="11" t="s">
        <v>2020</v>
      </c>
      <c r="U445" s="11" t="s">
        <v>2021</v>
      </c>
      <c r="V445" s="11" t="s">
        <v>2022</v>
      </c>
    </row>
    <row r="446" spans="1:22" x14ac:dyDescent="0.2">
      <c r="A446" s="10" t="s">
        <v>2023</v>
      </c>
      <c r="B446" s="11">
        <v>102329</v>
      </c>
      <c r="C446" s="11">
        <v>445</v>
      </c>
      <c r="D446" s="11">
        <v>37</v>
      </c>
      <c r="E446" s="11">
        <v>6784</v>
      </c>
      <c r="F446" s="11">
        <v>1557</v>
      </c>
      <c r="G446" s="11">
        <v>9400</v>
      </c>
      <c r="H446" s="11" t="s">
        <v>47</v>
      </c>
      <c r="I446" s="11" t="s">
        <v>90</v>
      </c>
      <c r="J446" s="11" t="s">
        <v>49</v>
      </c>
      <c r="K446" s="11" t="s">
        <v>26</v>
      </c>
      <c r="L446" s="11" t="s">
        <v>26</v>
      </c>
      <c r="M446" s="11" t="s">
        <v>26</v>
      </c>
      <c r="N446" s="11" t="s">
        <v>27</v>
      </c>
      <c r="O446" s="11">
        <v>482</v>
      </c>
      <c r="P446" s="11">
        <f t="shared" si="24"/>
        <v>0</v>
      </c>
      <c r="Q446" s="11">
        <f t="shared" si="25"/>
        <v>0</v>
      </c>
      <c r="R446" s="11">
        <f t="shared" si="26"/>
        <v>0</v>
      </c>
      <c r="S446" s="12">
        <f t="shared" si="27"/>
        <v>1</v>
      </c>
      <c r="T446" s="11" t="s">
        <v>2024</v>
      </c>
      <c r="U446" s="11" t="s">
        <v>2025</v>
      </c>
      <c r="V446" s="11" t="s">
        <v>2026</v>
      </c>
    </row>
    <row r="447" spans="1:22" x14ac:dyDescent="0.2">
      <c r="A447" s="10" t="s">
        <v>2027</v>
      </c>
      <c r="B447" s="11">
        <v>8587.7999999999993</v>
      </c>
      <c r="C447" s="11">
        <v>446</v>
      </c>
      <c r="D447" s="11">
        <v>1</v>
      </c>
      <c r="E447" s="11">
        <v>6755</v>
      </c>
      <c r="F447" s="11">
        <v>1582</v>
      </c>
      <c r="G447" s="11">
        <v>19564</v>
      </c>
      <c r="H447" s="11" t="s">
        <v>61</v>
      </c>
      <c r="I447" s="11" t="s">
        <v>2028</v>
      </c>
      <c r="J447" s="11" t="s">
        <v>2029</v>
      </c>
      <c r="K447" s="11" t="s">
        <v>26</v>
      </c>
      <c r="L447" s="11" t="s">
        <v>26</v>
      </c>
      <c r="M447" s="11" t="s">
        <v>26</v>
      </c>
      <c r="N447" s="11" t="s">
        <v>27</v>
      </c>
      <c r="O447" s="11">
        <v>447</v>
      </c>
      <c r="P447" s="11">
        <f t="shared" si="24"/>
        <v>0</v>
      </c>
      <c r="Q447" s="11">
        <f t="shared" si="25"/>
        <v>0</v>
      </c>
      <c r="R447" s="11">
        <f t="shared" si="26"/>
        <v>0</v>
      </c>
      <c r="S447" s="12">
        <f t="shared" si="27"/>
        <v>1</v>
      </c>
      <c r="T447" s="11" t="s">
        <v>2030</v>
      </c>
      <c r="U447" s="11" t="s">
        <v>2031</v>
      </c>
      <c r="V447" s="11" t="s">
        <v>2032</v>
      </c>
    </row>
    <row r="448" spans="1:22" x14ac:dyDescent="0.2">
      <c r="A448" s="10" t="s">
        <v>2033</v>
      </c>
      <c r="B448" s="11"/>
      <c r="C448" s="11">
        <v>447</v>
      </c>
      <c r="D448" s="11">
        <v>0</v>
      </c>
      <c r="E448" s="11">
        <v>6743.1</v>
      </c>
      <c r="F448" s="11">
        <v>2479.3000000000002</v>
      </c>
      <c r="G448" s="11">
        <v>5591</v>
      </c>
      <c r="H448" s="11" t="s">
        <v>61</v>
      </c>
      <c r="I448" s="11" t="s">
        <v>2034</v>
      </c>
      <c r="J448" s="11" t="s">
        <v>56</v>
      </c>
      <c r="K448" s="11" t="s">
        <v>27</v>
      </c>
      <c r="L448" s="11" t="s">
        <v>26</v>
      </c>
      <c r="M448" s="11" t="s">
        <v>26</v>
      </c>
      <c r="N448" s="11" t="s">
        <v>27</v>
      </c>
      <c r="O448" s="11" t="e">
        <v>#N/A</v>
      </c>
      <c r="P448" s="11">
        <f t="shared" si="24"/>
        <v>1</v>
      </c>
      <c r="Q448" s="11">
        <f t="shared" si="25"/>
        <v>0</v>
      </c>
      <c r="R448" s="11">
        <f t="shared" si="26"/>
        <v>0</v>
      </c>
      <c r="S448" s="12">
        <f t="shared" si="27"/>
        <v>1</v>
      </c>
      <c r="T448" s="11" t="s">
        <v>2035</v>
      </c>
      <c r="U448" s="11" t="s">
        <v>2036</v>
      </c>
      <c r="V448" s="11"/>
    </row>
    <row r="449" spans="1:22" x14ac:dyDescent="0.2">
      <c r="A449" s="10" t="s">
        <v>2037</v>
      </c>
      <c r="B449" s="11">
        <v>106741</v>
      </c>
      <c r="C449" s="11">
        <v>448</v>
      </c>
      <c r="D449" s="11">
        <v>12</v>
      </c>
      <c r="E449" s="11">
        <v>6731</v>
      </c>
      <c r="F449" s="11">
        <v>341</v>
      </c>
      <c r="G449" s="11">
        <v>11400</v>
      </c>
      <c r="H449" s="11" t="s">
        <v>47</v>
      </c>
      <c r="I449" s="11" t="s">
        <v>274</v>
      </c>
      <c r="J449" s="11" t="s">
        <v>49</v>
      </c>
      <c r="K449" s="11" t="s">
        <v>26</v>
      </c>
      <c r="L449" s="11" t="s">
        <v>26</v>
      </c>
      <c r="M449" s="11" t="s">
        <v>27</v>
      </c>
      <c r="N449" s="11" t="s">
        <v>27</v>
      </c>
      <c r="O449" s="11">
        <v>460</v>
      </c>
      <c r="P449" s="11">
        <f t="shared" si="24"/>
        <v>0</v>
      </c>
      <c r="Q449" s="11">
        <f t="shared" si="25"/>
        <v>0</v>
      </c>
      <c r="R449" s="11">
        <f t="shared" si="26"/>
        <v>1</v>
      </c>
      <c r="S449" s="12">
        <f t="shared" si="27"/>
        <v>1</v>
      </c>
      <c r="T449" s="11" t="s">
        <v>2038</v>
      </c>
      <c r="U449" s="11" t="s">
        <v>2039</v>
      </c>
      <c r="V449" s="11" t="s">
        <v>2040</v>
      </c>
    </row>
    <row r="450" spans="1:22" x14ac:dyDescent="0.2">
      <c r="A450" s="10" t="s">
        <v>2041</v>
      </c>
      <c r="B450" s="11">
        <v>701.5</v>
      </c>
      <c r="C450" s="11">
        <v>449</v>
      </c>
      <c r="D450" s="11">
        <v>0</v>
      </c>
      <c r="E450" s="11">
        <v>6726</v>
      </c>
      <c r="F450" s="11">
        <v>234</v>
      </c>
      <c r="G450" s="11">
        <v>2571</v>
      </c>
      <c r="H450" s="11" t="s">
        <v>40</v>
      </c>
      <c r="I450" s="11" t="s">
        <v>1105</v>
      </c>
      <c r="J450" s="11" t="s">
        <v>572</v>
      </c>
      <c r="K450" s="11" t="s">
        <v>27</v>
      </c>
      <c r="L450" s="11" t="s">
        <v>26</v>
      </c>
      <c r="M450" s="11" t="s">
        <v>26</v>
      </c>
      <c r="N450" s="11" t="s">
        <v>27</v>
      </c>
      <c r="O450" s="11" t="e">
        <v>#N/A</v>
      </c>
      <c r="P450" s="11">
        <f t="shared" ref="P450:P501" si="28">IF(K450="yes", 1, 0)</f>
        <v>1</v>
      </c>
      <c r="Q450" s="11">
        <f t="shared" ref="Q450:Q501" si="29">IF(L450="yes", 1, 0)</f>
        <v>0</v>
      </c>
      <c r="R450" s="11">
        <f t="shared" ref="R450:R501" si="30">IF(M450="yes", 1, 0)</f>
        <v>0</v>
      </c>
      <c r="S450" s="12">
        <f t="shared" ref="S450:S501" si="31">IF(N450="yes", 1, 0)</f>
        <v>1</v>
      </c>
      <c r="T450" s="11" t="s">
        <v>2042</v>
      </c>
      <c r="U450" s="11" t="s">
        <v>2043</v>
      </c>
      <c r="V450" s="11" t="s">
        <v>2044</v>
      </c>
    </row>
    <row r="451" spans="1:22" x14ac:dyDescent="0.2">
      <c r="A451" s="10" t="s">
        <v>2045</v>
      </c>
      <c r="B451" s="11">
        <v>13101</v>
      </c>
      <c r="C451" s="11">
        <v>450</v>
      </c>
      <c r="D451" s="11">
        <v>25</v>
      </c>
      <c r="E451" s="11">
        <v>6704</v>
      </c>
      <c r="F451" s="11">
        <v>418.5</v>
      </c>
      <c r="G451" s="11">
        <v>26100</v>
      </c>
      <c r="H451" s="11" t="s">
        <v>47</v>
      </c>
      <c r="I451" s="11" t="s">
        <v>253</v>
      </c>
      <c r="J451" s="11" t="s">
        <v>254</v>
      </c>
      <c r="K451" s="11" t="s">
        <v>26</v>
      </c>
      <c r="L451" s="11" t="s">
        <v>26</v>
      </c>
      <c r="M451" s="11" t="s">
        <v>26</v>
      </c>
      <c r="N451" s="11" t="s">
        <v>27</v>
      </c>
      <c r="O451" s="11">
        <v>475</v>
      </c>
      <c r="P451" s="11">
        <f t="shared" si="28"/>
        <v>0</v>
      </c>
      <c r="Q451" s="11">
        <f t="shared" si="29"/>
        <v>0</v>
      </c>
      <c r="R451" s="11">
        <f t="shared" si="30"/>
        <v>0</v>
      </c>
      <c r="S451" s="12">
        <f t="shared" si="31"/>
        <v>1</v>
      </c>
      <c r="T451" s="11" t="s">
        <v>2046</v>
      </c>
      <c r="U451" s="11" t="s">
        <v>2047</v>
      </c>
      <c r="V451" s="11" t="s">
        <v>2048</v>
      </c>
    </row>
    <row r="452" spans="1:22" x14ac:dyDescent="0.2">
      <c r="A452" s="10" t="s">
        <v>2049</v>
      </c>
      <c r="B452" s="11">
        <v>77459</v>
      </c>
      <c r="C452" s="11">
        <v>451</v>
      </c>
      <c r="D452" s="11">
        <v>19</v>
      </c>
      <c r="E452" s="11">
        <v>6699</v>
      </c>
      <c r="F452" s="11">
        <v>2123</v>
      </c>
      <c r="G452" s="11">
        <v>22500</v>
      </c>
      <c r="H452" s="11" t="s">
        <v>696</v>
      </c>
      <c r="I452" s="11" t="s">
        <v>125</v>
      </c>
      <c r="J452" s="11" t="s">
        <v>126</v>
      </c>
      <c r="K452" s="11" t="s">
        <v>26</v>
      </c>
      <c r="L452" s="11" t="s">
        <v>26</v>
      </c>
      <c r="M452" s="11" t="s">
        <v>26</v>
      </c>
      <c r="N452" s="11" t="s">
        <v>27</v>
      </c>
      <c r="O452" s="11">
        <v>470</v>
      </c>
      <c r="P452" s="11">
        <f t="shared" si="28"/>
        <v>0</v>
      </c>
      <c r="Q452" s="11">
        <f t="shared" si="29"/>
        <v>0</v>
      </c>
      <c r="R452" s="11">
        <f t="shared" si="30"/>
        <v>0</v>
      </c>
      <c r="S452" s="12">
        <f t="shared" si="31"/>
        <v>1</v>
      </c>
      <c r="T452" s="11" t="s">
        <v>2050</v>
      </c>
      <c r="U452" s="11" t="s">
        <v>2051</v>
      </c>
      <c r="V452" s="11" t="s">
        <v>2052</v>
      </c>
    </row>
    <row r="453" spans="1:22" x14ac:dyDescent="0.2">
      <c r="A453" s="10" t="s">
        <v>2053</v>
      </c>
      <c r="B453" s="11">
        <v>17533.3</v>
      </c>
      <c r="C453" s="11">
        <v>452</v>
      </c>
      <c r="D453" s="11">
        <v>0</v>
      </c>
      <c r="E453" s="11">
        <v>6694.8</v>
      </c>
      <c r="F453" s="11">
        <v>695.8</v>
      </c>
      <c r="G453" s="11">
        <v>23000</v>
      </c>
      <c r="H453" s="11" t="s">
        <v>211</v>
      </c>
      <c r="I453" s="11" t="s">
        <v>538</v>
      </c>
      <c r="J453" s="11" t="s">
        <v>539</v>
      </c>
      <c r="K453" s="11" t="s">
        <v>26</v>
      </c>
      <c r="L453" s="11" t="s">
        <v>26</v>
      </c>
      <c r="M453" s="11" t="s">
        <v>26</v>
      </c>
      <c r="N453" s="11" t="s">
        <v>27</v>
      </c>
      <c r="O453" s="11">
        <v>452</v>
      </c>
      <c r="P453" s="11">
        <f t="shared" si="28"/>
        <v>0</v>
      </c>
      <c r="Q453" s="11">
        <f t="shared" si="29"/>
        <v>0</v>
      </c>
      <c r="R453" s="11">
        <f t="shared" si="30"/>
        <v>0</v>
      </c>
      <c r="S453" s="12">
        <f t="shared" si="31"/>
        <v>1</v>
      </c>
      <c r="T453" s="11" t="s">
        <v>2054</v>
      </c>
      <c r="U453" s="11" t="s">
        <v>2055</v>
      </c>
      <c r="V453" s="11" t="s">
        <v>2056</v>
      </c>
    </row>
    <row r="454" spans="1:22" x14ac:dyDescent="0.2">
      <c r="A454" s="10" t="s">
        <v>2057</v>
      </c>
      <c r="B454" s="11">
        <v>1108.5</v>
      </c>
      <c r="C454" s="11">
        <v>453</v>
      </c>
      <c r="D454" s="11">
        <v>-15</v>
      </c>
      <c r="E454" s="11">
        <v>6691</v>
      </c>
      <c r="F454" s="11">
        <v>-400</v>
      </c>
      <c r="G454" s="11">
        <v>27500</v>
      </c>
      <c r="H454" s="11" t="s">
        <v>705</v>
      </c>
      <c r="I454" s="11" t="s">
        <v>2058</v>
      </c>
      <c r="J454" s="11" t="s">
        <v>120</v>
      </c>
      <c r="K454" s="11" t="s">
        <v>26</v>
      </c>
      <c r="L454" s="11" t="s">
        <v>26</v>
      </c>
      <c r="M454" s="11" t="s">
        <v>26</v>
      </c>
      <c r="N454" s="11" t="s">
        <v>26</v>
      </c>
      <c r="O454" s="11">
        <v>438</v>
      </c>
      <c r="P454" s="11">
        <f t="shared" si="28"/>
        <v>0</v>
      </c>
      <c r="Q454" s="11">
        <f t="shared" si="29"/>
        <v>0</v>
      </c>
      <c r="R454" s="11">
        <f t="shared" si="30"/>
        <v>0</v>
      </c>
      <c r="S454" s="12">
        <f t="shared" si="31"/>
        <v>0</v>
      </c>
      <c r="T454" s="11" t="s">
        <v>2059</v>
      </c>
      <c r="U454" s="11" t="s">
        <v>2060</v>
      </c>
      <c r="V454" s="11" t="s">
        <v>2061</v>
      </c>
    </row>
    <row r="455" spans="1:22" x14ac:dyDescent="0.2">
      <c r="A455" s="10" t="s">
        <v>2062</v>
      </c>
      <c r="B455" s="11">
        <v>11874</v>
      </c>
      <c r="C455" s="11">
        <v>454</v>
      </c>
      <c r="D455" s="11">
        <v>-6</v>
      </c>
      <c r="E455" s="11">
        <v>6611.1</v>
      </c>
      <c r="F455" s="11">
        <v>123</v>
      </c>
      <c r="G455" s="11">
        <v>30200</v>
      </c>
      <c r="H455" s="11" t="s">
        <v>590</v>
      </c>
      <c r="I455" s="11" t="s">
        <v>1128</v>
      </c>
      <c r="J455" s="11" t="s">
        <v>1129</v>
      </c>
      <c r="K455" s="11" t="s">
        <v>26</v>
      </c>
      <c r="L455" s="11" t="s">
        <v>26</v>
      </c>
      <c r="M455" s="11" t="s">
        <v>26</v>
      </c>
      <c r="N455" s="11" t="s">
        <v>27</v>
      </c>
      <c r="O455" s="11">
        <v>448</v>
      </c>
      <c r="P455" s="11">
        <f t="shared" si="28"/>
        <v>0</v>
      </c>
      <c r="Q455" s="11">
        <f t="shared" si="29"/>
        <v>0</v>
      </c>
      <c r="R455" s="11">
        <f t="shared" si="30"/>
        <v>0</v>
      </c>
      <c r="S455" s="12">
        <f t="shared" si="31"/>
        <v>1</v>
      </c>
      <c r="T455" s="11" t="s">
        <v>2063</v>
      </c>
      <c r="U455" s="11" t="s">
        <v>2064</v>
      </c>
      <c r="V455" s="11" t="s">
        <v>2065</v>
      </c>
    </row>
    <row r="456" spans="1:22" x14ac:dyDescent="0.2">
      <c r="A456" s="10" t="s">
        <v>2066</v>
      </c>
      <c r="B456" s="11"/>
      <c r="C456" s="11">
        <v>455</v>
      </c>
      <c r="D456" s="11">
        <v>0</v>
      </c>
      <c r="E456" s="11">
        <v>6600.6</v>
      </c>
      <c r="F456" s="11">
        <v>434.8</v>
      </c>
      <c r="G456" s="11">
        <v>6400</v>
      </c>
      <c r="H456" s="11" t="s">
        <v>61</v>
      </c>
      <c r="I456" s="11" t="s">
        <v>543</v>
      </c>
      <c r="J456" s="11" t="s">
        <v>69</v>
      </c>
      <c r="K456" s="11" t="s">
        <v>27</v>
      </c>
      <c r="L456" s="11" t="s">
        <v>26</v>
      </c>
      <c r="M456" s="11" t="s">
        <v>26</v>
      </c>
      <c r="N456" s="11" t="s">
        <v>27</v>
      </c>
      <c r="O456" s="11" t="e">
        <v>#N/A</v>
      </c>
      <c r="P456" s="11">
        <f t="shared" si="28"/>
        <v>1</v>
      </c>
      <c r="Q456" s="11">
        <f t="shared" si="29"/>
        <v>0</v>
      </c>
      <c r="R456" s="11">
        <f t="shared" si="30"/>
        <v>0</v>
      </c>
      <c r="S456" s="12">
        <f t="shared" si="31"/>
        <v>1</v>
      </c>
      <c r="T456" s="11" t="s">
        <v>2067</v>
      </c>
      <c r="U456" s="11" t="s">
        <v>2068</v>
      </c>
      <c r="V456" s="11"/>
    </row>
    <row r="457" spans="1:22" x14ac:dyDescent="0.2">
      <c r="A457" s="10" t="s">
        <v>2069</v>
      </c>
      <c r="B457" s="11">
        <v>1602.7</v>
      </c>
      <c r="C457" s="11">
        <v>456</v>
      </c>
      <c r="D457" s="11">
        <v>-66</v>
      </c>
      <c r="E457" s="11">
        <v>6580.9</v>
      </c>
      <c r="F457" s="11">
        <v>278</v>
      </c>
      <c r="G457" s="11">
        <v>8500</v>
      </c>
      <c r="H457" s="11" t="s">
        <v>696</v>
      </c>
      <c r="I457" s="11" t="s">
        <v>413</v>
      </c>
      <c r="J457" s="11" t="s">
        <v>120</v>
      </c>
      <c r="K457" s="11" t="s">
        <v>26</v>
      </c>
      <c r="L457" s="11" t="s">
        <v>26</v>
      </c>
      <c r="M457" s="11" t="s">
        <v>26</v>
      </c>
      <c r="N457" s="11" t="s">
        <v>27</v>
      </c>
      <c r="O457" s="11">
        <v>390</v>
      </c>
      <c r="P457" s="11">
        <f t="shared" si="28"/>
        <v>0</v>
      </c>
      <c r="Q457" s="11">
        <f t="shared" si="29"/>
        <v>0</v>
      </c>
      <c r="R457" s="11">
        <f t="shared" si="30"/>
        <v>0</v>
      </c>
      <c r="S457" s="12">
        <f t="shared" si="31"/>
        <v>1</v>
      </c>
      <c r="T457" s="11" t="s">
        <v>2070</v>
      </c>
      <c r="U457" s="11" t="s">
        <v>2071</v>
      </c>
      <c r="V457" s="11" t="s">
        <v>2072</v>
      </c>
    </row>
    <row r="458" spans="1:22" x14ac:dyDescent="0.2">
      <c r="A458" s="10" t="s">
        <v>2073</v>
      </c>
      <c r="B458" s="11">
        <v>12636.5</v>
      </c>
      <c r="C458" s="11">
        <v>457</v>
      </c>
      <c r="D458" s="11">
        <v>-51</v>
      </c>
      <c r="E458" s="11">
        <v>6554</v>
      </c>
      <c r="F458" s="11">
        <v>-76</v>
      </c>
      <c r="G458" s="11">
        <v>9400</v>
      </c>
      <c r="H458" s="11" t="s">
        <v>705</v>
      </c>
      <c r="I458" s="11" t="s">
        <v>34</v>
      </c>
      <c r="J458" s="11" t="s">
        <v>35</v>
      </c>
      <c r="K458" s="11" t="s">
        <v>26</v>
      </c>
      <c r="L458" s="11" t="s">
        <v>26</v>
      </c>
      <c r="M458" s="11" t="s">
        <v>26</v>
      </c>
      <c r="N458" s="11" t="s">
        <v>26</v>
      </c>
      <c r="O458" s="11">
        <v>406</v>
      </c>
      <c r="P458" s="11">
        <f t="shared" si="28"/>
        <v>0</v>
      </c>
      <c r="Q458" s="11">
        <f t="shared" si="29"/>
        <v>0</v>
      </c>
      <c r="R458" s="11">
        <f t="shared" si="30"/>
        <v>0</v>
      </c>
      <c r="S458" s="12">
        <f t="shared" si="31"/>
        <v>0</v>
      </c>
      <c r="T458" s="11" t="s">
        <v>2074</v>
      </c>
      <c r="U458" s="11" t="s">
        <v>2075</v>
      </c>
      <c r="V458" s="11" t="s">
        <v>2076</v>
      </c>
    </row>
    <row r="459" spans="1:22" x14ac:dyDescent="0.2">
      <c r="A459" s="10" t="s">
        <v>2077</v>
      </c>
      <c r="B459" s="11">
        <v>2540.1999999999998</v>
      </c>
      <c r="C459" s="11">
        <v>457</v>
      </c>
      <c r="D459" s="11">
        <v>-115</v>
      </c>
      <c r="E459" s="11">
        <v>6554</v>
      </c>
      <c r="F459" s="11">
        <v>-740</v>
      </c>
      <c r="G459" s="11">
        <v>1330</v>
      </c>
      <c r="H459" s="11" t="s">
        <v>61</v>
      </c>
      <c r="I459" s="11" t="s">
        <v>169</v>
      </c>
      <c r="J459" s="11" t="s">
        <v>170</v>
      </c>
      <c r="K459" s="11" t="s">
        <v>26</v>
      </c>
      <c r="L459" s="11" t="s">
        <v>26</v>
      </c>
      <c r="M459" s="11" t="s">
        <v>26</v>
      </c>
      <c r="N459" s="11" t="s">
        <v>26</v>
      </c>
      <c r="O459" s="11">
        <v>342</v>
      </c>
      <c r="P459" s="11">
        <f t="shared" si="28"/>
        <v>0</v>
      </c>
      <c r="Q459" s="11">
        <f t="shared" si="29"/>
        <v>0</v>
      </c>
      <c r="R459" s="11">
        <f t="shared" si="30"/>
        <v>0</v>
      </c>
      <c r="S459" s="12">
        <f t="shared" si="31"/>
        <v>0</v>
      </c>
      <c r="T459" s="11" t="s">
        <v>2078</v>
      </c>
      <c r="U459" s="11" t="s">
        <v>2079</v>
      </c>
      <c r="V459" s="11" t="s">
        <v>2080</v>
      </c>
    </row>
    <row r="460" spans="1:22" x14ac:dyDescent="0.2">
      <c r="A460" s="10" t="s">
        <v>2081</v>
      </c>
      <c r="B460" s="11">
        <v>56723</v>
      </c>
      <c r="C460" s="11">
        <v>459</v>
      </c>
      <c r="D460" s="11">
        <v>10</v>
      </c>
      <c r="E460" s="11">
        <v>6547</v>
      </c>
      <c r="F460" s="11">
        <v>1933</v>
      </c>
      <c r="G460" s="11">
        <v>5989</v>
      </c>
      <c r="H460" s="11" t="s">
        <v>61</v>
      </c>
      <c r="I460" s="11" t="s">
        <v>175</v>
      </c>
      <c r="J460" s="11" t="s">
        <v>176</v>
      </c>
      <c r="K460" s="11" t="s">
        <v>26</v>
      </c>
      <c r="L460" s="11" t="s">
        <v>27</v>
      </c>
      <c r="M460" s="11" t="s">
        <v>26</v>
      </c>
      <c r="N460" s="11" t="s">
        <v>27</v>
      </c>
      <c r="O460" s="11">
        <v>469</v>
      </c>
      <c r="P460" s="11">
        <f t="shared" si="28"/>
        <v>0</v>
      </c>
      <c r="Q460" s="11">
        <f t="shared" si="29"/>
        <v>1</v>
      </c>
      <c r="R460" s="11">
        <f t="shared" si="30"/>
        <v>0</v>
      </c>
      <c r="S460" s="12">
        <f t="shared" si="31"/>
        <v>1</v>
      </c>
      <c r="T460" s="11" t="s">
        <v>2082</v>
      </c>
      <c r="U460" s="11" t="s">
        <v>2083</v>
      </c>
      <c r="V460" s="11" t="s">
        <v>2084</v>
      </c>
    </row>
    <row r="461" spans="1:22" x14ac:dyDescent="0.2">
      <c r="A461" s="10" t="s">
        <v>2085</v>
      </c>
      <c r="B461" s="11">
        <v>408.1</v>
      </c>
      <c r="C461" s="11">
        <v>460</v>
      </c>
      <c r="D461" s="11">
        <v>-42</v>
      </c>
      <c r="E461" s="11">
        <v>6530.9</v>
      </c>
      <c r="F461" s="11">
        <v>-484.5</v>
      </c>
      <c r="G461" s="11">
        <v>20000</v>
      </c>
      <c r="H461" s="11" t="s">
        <v>95</v>
      </c>
      <c r="I461" s="11" t="s">
        <v>132</v>
      </c>
      <c r="J461" s="11" t="s">
        <v>97</v>
      </c>
      <c r="K461" s="11" t="s">
        <v>26</v>
      </c>
      <c r="L461" s="11" t="s">
        <v>26</v>
      </c>
      <c r="M461" s="11" t="s">
        <v>26</v>
      </c>
      <c r="N461" s="11" t="s">
        <v>26</v>
      </c>
      <c r="O461" s="11">
        <v>418</v>
      </c>
      <c r="P461" s="11">
        <f t="shared" si="28"/>
        <v>0</v>
      </c>
      <c r="Q461" s="11">
        <f t="shared" si="29"/>
        <v>0</v>
      </c>
      <c r="R461" s="11">
        <f t="shared" si="30"/>
        <v>0</v>
      </c>
      <c r="S461" s="12">
        <f t="shared" si="31"/>
        <v>0</v>
      </c>
      <c r="T461" s="11" t="s">
        <v>2086</v>
      </c>
      <c r="U461" s="11" t="s">
        <v>2087</v>
      </c>
      <c r="V461" s="11" t="s">
        <v>2088</v>
      </c>
    </row>
    <row r="462" spans="1:22" x14ac:dyDescent="0.2">
      <c r="A462" s="10" t="s">
        <v>2089</v>
      </c>
      <c r="B462" s="11">
        <v>10163.6</v>
      </c>
      <c r="C462" s="11">
        <v>461</v>
      </c>
      <c r="D462" s="11">
        <v>0</v>
      </c>
      <c r="E462" s="11">
        <v>6510</v>
      </c>
      <c r="F462" s="11">
        <v>-408</v>
      </c>
      <c r="G462" s="11">
        <v>1775</v>
      </c>
      <c r="H462" s="11" t="s">
        <v>40</v>
      </c>
      <c r="I462" s="11" t="s">
        <v>125</v>
      </c>
      <c r="J462" s="11" t="s">
        <v>126</v>
      </c>
      <c r="K462" s="11" t="s">
        <v>26</v>
      </c>
      <c r="L462" s="11" t="s">
        <v>26</v>
      </c>
      <c r="M462" s="11" t="s">
        <v>26</v>
      </c>
      <c r="N462" s="11" t="s">
        <v>26</v>
      </c>
      <c r="O462" s="11">
        <v>461</v>
      </c>
      <c r="P462" s="11">
        <f t="shared" si="28"/>
        <v>0</v>
      </c>
      <c r="Q462" s="11">
        <f t="shared" si="29"/>
        <v>0</v>
      </c>
      <c r="R462" s="11">
        <f t="shared" si="30"/>
        <v>0</v>
      </c>
      <c r="S462" s="12">
        <f t="shared" si="31"/>
        <v>0</v>
      </c>
      <c r="T462" s="11" t="s">
        <v>2090</v>
      </c>
      <c r="U462" s="11" t="s">
        <v>2091</v>
      </c>
      <c r="V462" s="11" t="s">
        <v>2092</v>
      </c>
    </row>
    <row r="463" spans="1:22" x14ac:dyDescent="0.2">
      <c r="A463" s="10" t="s">
        <v>2093</v>
      </c>
      <c r="B463" s="11">
        <v>1623.1</v>
      </c>
      <c r="C463" s="11">
        <v>462</v>
      </c>
      <c r="D463" s="11">
        <v>1</v>
      </c>
      <c r="E463" s="11">
        <v>6498.6</v>
      </c>
      <c r="F463" s="11">
        <v>127.4</v>
      </c>
      <c r="G463" s="11">
        <v>140000</v>
      </c>
      <c r="H463" s="11" t="s">
        <v>696</v>
      </c>
      <c r="I463" s="11" t="s">
        <v>125</v>
      </c>
      <c r="J463" s="11" t="s">
        <v>126</v>
      </c>
      <c r="K463" s="11" t="s">
        <v>26</v>
      </c>
      <c r="L463" s="11" t="s">
        <v>26</v>
      </c>
      <c r="M463" s="11" t="s">
        <v>26</v>
      </c>
      <c r="N463" s="11" t="s">
        <v>27</v>
      </c>
      <c r="O463" s="11">
        <v>463</v>
      </c>
      <c r="P463" s="11">
        <f t="shared" si="28"/>
        <v>0</v>
      </c>
      <c r="Q463" s="11">
        <f t="shared" si="29"/>
        <v>0</v>
      </c>
      <c r="R463" s="11">
        <f t="shared" si="30"/>
        <v>0</v>
      </c>
      <c r="S463" s="12">
        <f t="shared" si="31"/>
        <v>1</v>
      </c>
      <c r="T463" s="11" t="s">
        <v>2094</v>
      </c>
      <c r="U463" s="11" t="s">
        <v>2095</v>
      </c>
      <c r="V463" s="11" t="s">
        <v>2096</v>
      </c>
    </row>
    <row r="464" spans="1:22" x14ac:dyDescent="0.2">
      <c r="A464" s="10" t="s">
        <v>2097</v>
      </c>
      <c r="B464" s="11">
        <v>73515</v>
      </c>
      <c r="C464" s="11">
        <v>463</v>
      </c>
      <c r="D464" s="11">
        <v>-58</v>
      </c>
      <c r="E464" s="11">
        <v>6489</v>
      </c>
      <c r="F464" s="11">
        <v>1503</v>
      </c>
      <c r="G464" s="11">
        <v>9200</v>
      </c>
      <c r="H464" s="11" t="s">
        <v>294</v>
      </c>
      <c r="I464" s="11" t="s">
        <v>2098</v>
      </c>
      <c r="J464" s="11" t="s">
        <v>49</v>
      </c>
      <c r="K464" s="11" t="s">
        <v>26</v>
      </c>
      <c r="L464" s="11" t="s">
        <v>26</v>
      </c>
      <c r="M464" s="11" t="s">
        <v>26</v>
      </c>
      <c r="N464" s="11" t="s">
        <v>27</v>
      </c>
      <c r="O464" s="11">
        <v>405</v>
      </c>
      <c r="P464" s="11">
        <f t="shared" si="28"/>
        <v>0</v>
      </c>
      <c r="Q464" s="11">
        <f t="shared" si="29"/>
        <v>0</v>
      </c>
      <c r="R464" s="11">
        <f t="shared" si="30"/>
        <v>0</v>
      </c>
      <c r="S464" s="12">
        <f t="shared" si="31"/>
        <v>1</v>
      </c>
      <c r="T464" s="11" t="s">
        <v>2099</v>
      </c>
      <c r="U464" s="11" t="s">
        <v>2100</v>
      </c>
      <c r="V464" s="11" t="s">
        <v>2101</v>
      </c>
    </row>
    <row r="465" spans="1:22" x14ac:dyDescent="0.2">
      <c r="A465" s="10" t="s">
        <v>2102</v>
      </c>
      <c r="B465" s="11">
        <v>225.6</v>
      </c>
      <c r="C465" s="11">
        <v>464</v>
      </c>
      <c r="D465" s="11">
        <v>-118</v>
      </c>
      <c r="E465" s="11">
        <v>6466</v>
      </c>
      <c r="F465" s="11">
        <v>-470.9</v>
      </c>
      <c r="G465" s="11">
        <v>30000</v>
      </c>
      <c r="H465" s="11" t="s">
        <v>23</v>
      </c>
      <c r="I465" s="11" t="s">
        <v>2103</v>
      </c>
      <c r="J465" s="11" t="s">
        <v>42</v>
      </c>
      <c r="K465" s="11" t="s">
        <v>26</v>
      </c>
      <c r="L465" s="11" t="s">
        <v>26</v>
      </c>
      <c r="M465" s="11" t="s">
        <v>26</v>
      </c>
      <c r="N465" s="11" t="s">
        <v>26</v>
      </c>
      <c r="O465" s="11">
        <v>346</v>
      </c>
      <c r="P465" s="11">
        <f t="shared" si="28"/>
        <v>0</v>
      </c>
      <c r="Q465" s="11">
        <f t="shared" si="29"/>
        <v>0</v>
      </c>
      <c r="R465" s="11">
        <f t="shared" si="30"/>
        <v>0</v>
      </c>
      <c r="S465" s="12">
        <f t="shared" si="31"/>
        <v>0</v>
      </c>
      <c r="T465" s="11" t="s">
        <v>2104</v>
      </c>
      <c r="U465" s="11" t="s">
        <v>2105</v>
      </c>
      <c r="V465" s="11" t="s">
        <v>2106</v>
      </c>
    </row>
    <row r="466" spans="1:22" x14ac:dyDescent="0.2">
      <c r="A466" s="10" t="s">
        <v>2107</v>
      </c>
      <c r="B466" s="11">
        <v>6595</v>
      </c>
      <c r="C466" s="11">
        <v>465</v>
      </c>
      <c r="D466" s="11">
        <v>-54</v>
      </c>
      <c r="E466" s="11">
        <v>6411</v>
      </c>
      <c r="F466" s="11">
        <v>-3553</v>
      </c>
      <c r="G466" s="11">
        <v>3163</v>
      </c>
      <c r="H466" s="11" t="s">
        <v>40</v>
      </c>
      <c r="I466" s="11" t="s">
        <v>181</v>
      </c>
      <c r="J466" s="11" t="s">
        <v>42</v>
      </c>
      <c r="K466" s="11" t="s">
        <v>26</v>
      </c>
      <c r="L466" s="11" t="s">
        <v>26</v>
      </c>
      <c r="M466" s="11" t="s">
        <v>26</v>
      </c>
      <c r="N466" s="11" t="s">
        <v>26</v>
      </c>
      <c r="O466" s="11">
        <v>411</v>
      </c>
      <c r="P466" s="11">
        <f t="shared" si="28"/>
        <v>0</v>
      </c>
      <c r="Q466" s="11">
        <f t="shared" si="29"/>
        <v>0</v>
      </c>
      <c r="R466" s="11">
        <f t="shared" si="30"/>
        <v>0</v>
      </c>
      <c r="S466" s="12">
        <f t="shared" si="31"/>
        <v>0</v>
      </c>
      <c r="T466" s="11" t="s">
        <v>2108</v>
      </c>
      <c r="U466" s="11" t="s">
        <v>2109</v>
      </c>
      <c r="V466" s="11" t="s">
        <v>2107</v>
      </c>
    </row>
    <row r="467" spans="1:22" x14ac:dyDescent="0.2">
      <c r="A467" s="10" t="s">
        <v>2110</v>
      </c>
      <c r="B467" s="11">
        <v>5882</v>
      </c>
      <c r="C467" s="11">
        <v>466</v>
      </c>
      <c r="D467" s="11">
        <v>0</v>
      </c>
      <c r="E467" s="11">
        <v>6379</v>
      </c>
      <c r="F467" s="11">
        <v>226</v>
      </c>
      <c r="G467" s="11">
        <v>24311</v>
      </c>
      <c r="H467" s="11" t="s">
        <v>47</v>
      </c>
      <c r="I467" s="11" t="s">
        <v>452</v>
      </c>
      <c r="J467" s="11" t="s">
        <v>254</v>
      </c>
      <c r="K467" s="11" t="s">
        <v>27</v>
      </c>
      <c r="L467" s="11" t="s">
        <v>26</v>
      </c>
      <c r="M467" s="11" t="s">
        <v>27</v>
      </c>
      <c r="N467" s="11" t="s">
        <v>27</v>
      </c>
      <c r="O467" s="11" t="e">
        <v>#N/A</v>
      </c>
      <c r="P467" s="11">
        <f t="shared" si="28"/>
        <v>1</v>
      </c>
      <c r="Q467" s="11">
        <f t="shared" si="29"/>
        <v>0</v>
      </c>
      <c r="R467" s="11">
        <f t="shared" si="30"/>
        <v>1</v>
      </c>
      <c r="S467" s="12">
        <f t="shared" si="31"/>
        <v>1</v>
      </c>
      <c r="T467" s="11" t="s">
        <v>2111</v>
      </c>
      <c r="U467" s="11" t="s">
        <v>2112</v>
      </c>
      <c r="V467" s="11" t="s">
        <v>2113</v>
      </c>
    </row>
    <row r="468" spans="1:22" x14ac:dyDescent="0.2">
      <c r="A468" s="10" t="s">
        <v>2114</v>
      </c>
      <c r="B468" s="11"/>
      <c r="C468" s="11">
        <v>467</v>
      </c>
      <c r="D468" s="11">
        <v>-24</v>
      </c>
      <c r="E468" s="11">
        <v>6359.4</v>
      </c>
      <c r="F468" s="11">
        <v>11.2</v>
      </c>
      <c r="G468" s="11">
        <v>9300</v>
      </c>
      <c r="H468" s="11" t="s">
        <v>705</v>
      </c>
      <c r="I468" s="11" t="s">
        <v>2115</v>
      </c>
      <c r="J468" s="11" t="s">
        <v>120</v>
      </c>
      <c r="K468" s="11" t="s">
        <v>26</v>
      </c>
      <c r="L468" s="11" t="s">
        <v>26</v>
      </c>
      <c r="M468" s="11" t="s">
        <v>26</v>
      </c>
      <c r="N468" s="11" t="s">
        <v>27</v>
      </c>
      <c r="O468" s="11">
        <v>443</v>
      </c>
      <c r="P468" s="11">
        <f t="shared" si="28"/>
        <v>0</v>
      </c>
      <c r="Q468" s="11">
        <f t="shared" si="29"/>
        <v>0</v>
      </c>
      <c r="R468" s="11">
        <f t="shared" si="30"/>
        <v>0</v>
      </c>
      <c r="S468" s="12">
        <f t="shared" si="31"/>
        <v>1</v>
      </c>
      <c r="T468" s="11" t="s">
        <v>2116</v>
      </c>
      <c r="U468" s="11" t="s">
        <v>2117</v>
      </c>
      <c r="V468" s="11"/>
    </row>
    <row r="469" spans="1:22" x14ac:dyDescent="0.2">
      <c r="A469" s="10" t="s">
        <v>2118</v>
      </c>
      <c r="B469" s="11">
        <v>863.8</v>
      </c>
      <c r="C469" s="11">
        <v>468</v>
      </c>
      <c r="D469" s="11">
        <v>-10</v>
      </c>
      <c r="E469" s="11">
        <v>6343.2</v>
      </c>
      <c r="F469" s="11">
        <v>111.1</v>
      </c>
      <c r="G469" s="11">
        <v>30400</v>
      </c>
      <c r="H469" s="11" t="s">
        <v>23</v>
      </c>
      <c r="I469" s="11" t="s">
        <v>2119</v>
      </c>
      <c r="J469" s="11" t="s">
        <v>25</v>
      </c>
      <c r="K469" s="11" t="s">
        <v>26</v>
      </c>
      <c r="L469" s="11" t="s">
        <v>26</v>
      </c>
      <c r="M469" s="11" t="s">
        <v>26</v>
      </c>
      <c r="N469" s="11" t="s">
        <v>27</v>
      </c>
      <c r="O469" s="11">
        <v>458</v>
      </c>
      <c r="P469" s="11">
        <f t="shared" si="28"/>
        <v>0</v>
      </c>
      <c r="Q469" s="11">
        <f t="shared" si="29"/>
        <v>0</v>
      </c>
      <c r="R469" s="11">
        <f t="shared" si="30"/>
        <v>0</v>
      </c>
      <c r="S469" s="12">
        <f t="shared" si="31"/>
        <v>1</v>
      </c>
      <c r="T469" s="11" t="s">
        <v>2120</v>
      </c>
      <c r="U469" s="11" t="s">
        <v>2121</v>
      </c>
      <c r="V469" s="11" t="s">
        <v>2122</v>
      </c>
    </row>
    <row r="470" spans="1:22" x14ac:dyDescent="0.2">
      <c r="A470" s="10" t="s">
        <v>2123</v>
      </c>
      <c r="B470" s="11">
        <v>4928.3</v>
      </c>
      <c r="C470" s="11">
        <v>469</v>
      </c>
      <c r="D470" s="11">
        <v>4</v>
      </c>
      <c r="E470" s="11">
        <v>6313</v>
      </c>
      <c r="F470" s="11">
        <v>430.9</v>
      </c>
      <c r="G470" s="11">
        <v>18650</v>
      </c>
      <c r="H470" s="11" t="s">
        <v>462</v>
      </c>
      <c r="I470" s="11" t="s">
        <v>125</v>
      </c>
      <c r="J470" s="11" t="s">
        <v>126</v>
      </c>
      <c r="K470" s="11" t="s">
        <v>26</v>
      </c>
      <c r="L470" s="11" t="s">
        <v>26</v>
      </c>
      <c r="M470" s="11" t="s">
        <v>26</v>
      </c>
      <c r="N470" s="11" t="s">
        <v>27</v>
      </c>
      <c r="O470" s="11">
        <v>473</v>
      </c>
      <c r="P470" s="11">
        <f t="shared" si="28"/>
        <v>0</v>
      </c>
      <c r="Q470" s="11">
        <f t="shared" si="29"/>
        <v>0</v>
      </c>
      <c r="R470" s="11">
        <f t="shared" si="30"/>
        <v>0</v>
      </c>
      <c r="S470" s="12">
        <f t="shared" si="31"/>
        <v>1</v>
      </c>
      <c r="T470" s="11" t="s">
        <v>2124</v>
      </c>
      <c r="U470" s="11" t="s">
        <v>2125</v>
      </c>
      <c r="V470" s="11" t="s">
        <v>2126</v>
      </c>
    </row>
    <row r="471" spans="1:22" x14ac:dyDescent="0.2">
      <c r="A471" s="10" t="s">
        <v>2127</v>
      </c>
      <c r="B471" s="11">
        <v>8775</v>
      </c>
      <c r="C471" s="11">
        <v>470</v>
      </c>
      <c r="D471" s="11">
        <v>-44</v>
      </c>
      <c r="E471" s="11">
        <v>6297</v>
      </c>
      <c r="F471" s="11">
        <v>852</v>
      </c>
      <c r="G471" s="11">
        <v>7714</v>
      </c>
      <c r="H471" s="11" t="s">
        <v>429</v>
      </c>
      <c r="I471" s="11" t="s">
        <v>41</v>
      </c>
      <c r="J471" s="11" t="s">
        <v>42</v>
      </c>
      <c r="K471" s="11" t="s">
        <v>26</v>
      </c>
      <c r="L471" s="11" t="s">
        <v>26</v>
      </c>
      <c r="M471" s="11" t="s">
        <v>27</v>
      </c>
      <c r="N471" s="11" t="s">
        <v>27</v>
      </c>
      <c r="O471" s="11">
        <v>426</v>
      </c>
      <c r="P471" s="11">
        <f t="shared" si="28"/>
        <v>0</v>
      </c>
      <c r="Q471" s="11">
        <f t="shared" si="29"/>
        <v>0</v>
      </c>
      <c r="R471" s="11">
        <f t="shared" si="30"/>
        <v>1</v>
      </c>
      <c r="S471" s="12">
        <f t="shared" si="31"/>
        <v>1</v>
      </c>
      <c r="T471" s="11" t="s">
        <v>2128</v>
      </c>
      <c r="U471" s="11" t="s">
        <v>2129</v>
      </c>
      <c r="V471" s="11" t="s">
        <v>2130</v>
      </c>
    </row>
    <row r="472" spans="1:22" x14ac:dyDescent="0.2">
      <c r="A472" s="10" t="s">
        <v>2131</v>
      </c>
      <c r="B472" s="11">
        <v>68</v>
      </c>
      <c r="C472" s="11">
        <v>471</v>
      </c>
      <c r="D472" s="11">
        <v>-26</v>
      </c>
      <c r="E472" s="11">
        <v>6276.2</v>
      </c>
      <c r="F472" s="11">
        <v>-93.2</v>
      </c>
      <c r="G472" s="11">
        <v>36400</v>
      </c>
      <c r="H472" s="11" t="s">
        <v>294</v>
      </c>
      <c r="I472" s="11" t="s">
        <v>248</v>
      </c>
      <c r="J472" s="11" t="s">
        <v>139</v>
      </c>
      <c r="K472" s="11" t="s">
        <v>26</v>
      </c>
      <c r="L472" s="11" t="s">
        <v>26</v>
      </c>
      <c r="M472" s="11" t="s">
        <v>26</v>
      </c>
      <c r="N472" s="11" t="s">
        <v>26</v>
      </c>
      <c r="O472" s="11">
        <v>445</v>
      </c>
      <c r="P472" s="11">
        <f t="shared" si="28"/>
        <v>0</v>
      </c>
      <c r="Q472" s="11">
        <f t="shared" si="29"/>
        <v>0</v>
      </c>
      <c r="R472" s="11">
        <f t="shared" si="30"/>
        <v>0</v>
      </c>
      <c r="S472" s="12">
        <f t="shared" si="31"/>
        <v>0</v>
      </c>
      <c r="T472" s="11" t="s">
        <v>2132</v>
      </c>
      <c r="U472" s="11" t="s">
        <v>2133</v>
      </c>
      <c r="V472" s="11" t="s">
        <v>2134</v>
      </c>
    </row>
    <row r="473" spans="1:22" x14ac:dyDescent="0.2">
      <c r="A473" s="10" t="s">
        <v>2135</v>
      </c>
      <c r="B473" s="11">
        <v>55895</v>
      </c>
      <c r="C473" s="11">
        <v>472</v>
      </c>
      <c r="D473" s="11">
        <v>15</v>
      </c>
      <c r="E473" s="11">
        <v>6260</v>
      </c>
      <c r="F473" s="11">
        <v>1500</v>
      </c>
      <c r="G473" s="11">
        <v>10600</v>
      </c>
      <c r="H473" s="11" t="s">
        <v>54</v>
      </c>
      <c r="I473" s="11" t="s">
        <v>638</v>
      </c>
      <c r="J473" s="11" t="s">
        <v>224</v>
      </c>
      <c r="K473" s="11" t="s">
        <v>26</v>
      </c>
      <c r="L473" s="11" t="s">
        <v>26</v>
      </c>
      <c r="M473" s="11" t="s">
        <v>27</v>
      </c>
      <c r="N473" s="11" t="s">
        <v>27</v>
      </c>
      <c r="O473" s="11">
        <v>487</v>
      </c>
      <c r="P473" s="11">
        <f t="shared" si="28"/>
        <v>0</v>
      </c>
      <c r="Q473" s="11">
        <f t="shared" si="29"/>
        <v>0</v>
      </c>
      <c r="R473" s="11">
        <f t="shared" si="30"/>
        <v>1</v>
      </c>
      <c r="S473" s="12">
        <f t="shared" si="31"/>
        <v>1</v>
      </c>
      <c r="T473" s="11" t="s">
        <v>2136</v>
      </c>
      <c r="U473" s="11" t="s">
        <v>2137</v>
      </c>
      <c r="V473" s="11" t="s">
        <v>2138</v>
      </c>
    </row>
    <row r="474" spans="1:22" x14ac:dyDescent="0.2">
      <c r="A474" s="10" t="s">
        <v>2139</v>
      </c>
      <c r="B474" s="11">
        <v>13.9</v>
      </c>
      <c r="C474" s="11">
        <v>473</v>
      </c>
      <c r="D474" s="11">
        <v>-16</v>
      </c>
      <c r="E474" s="11">
        <v>6242.8</v>
      </c>
      <c r="F474" s="11">
        <v>-661.4</v>
      </c>
      <c r="G474" s="11">
        <v>33000</v>
      </c>
      <c r="H474" s="11" t="s">
        <v>23</v>
      </c>
      <c r="I474" s="11" t="s">
        <v>2140</v>
      </c>
      <c r="J474" s="11" t="s">
        <v>224</v>
      </c>
      <c r="K474" s="11" t="s">
        <v>26</v>
      </c>
      <c r="L474" s="11" t="s">
        <v>26</v>
      </c>
      <c r="M474" s="11" t="s">
        <v>27</v>
      </c>
      <c r="N474" s="11" t="s">
        <v>26</v>
      </c>
      <c r="O474" s="11">
        <v>457</v>
      </c>
      <c r="P474" s="11">
        <f t="shared" si="28"/>
        <v>0</v>
      </c>
      <c r="Q474" s="11">
        <f t="shared" si="29"/>
        <v>0</v>
      </c>
      <c r="R474" s="11">
        <f t="shared" si="30"/>
        <v>1</v>
      </c>
      <c r="S474" s="12">
        <f t="shared" si="31"/>
        <v>0</v>
      </c>
      <c r="T474" s="11" t="s">
        <v>2141</v>
      </c>
      <c r="U474" s="11" t="s">
        <v>2142</v>
      </c>
      <c r="V474" s="11" t="s">
        <v>2143</v>
      </c>
    </row>
    <row r="475" spans="1:22" x14ac:dyDescent="0.2">
      <c r="A475" s="10" t="s">
        <v>2144</v>
      </c>
      <c r="B475" s="11">
        <v>21673.5</v>
      </c>
      <c r="C475" s="11">
        <v>474</v>
      </c>
      <c r="D475" s="11">
        <v>3</v>
      </c>
      <c r="E475" s="11">
        <v>6214</v>
      </c>
      <c r="F475" s="11">
        <v>820</v>
      </c>
      <c r="G475" s="11">
        <v>8800</v>
      </c>
      <c r="H475" s="11" t="s">
        <v>300</v>
      </c>
      <c r="I475" s="11" t="s">
        <v>2145</v>
      </c>
      <c r="J475" s="11" t="s">
        <v>49</v>
      </c>
      <c r="K475" s="11" t="s">
        <v>26</v>
      </c>
      <c r="L475" s="11" t="s">
        <v>26</v>
      </c>
      <c r="M475" s="11" t="s">
        <v>27</v>
      </c>
      <c r="N475" s="11" t="s">
        <v>27</v>
      </c>
      <c r="O475" s="11">
        <v>477</v>
      </c>
      <c r="P475" s="11">
        <f t="shared" si="28"/>
        <v>0</v>
      </c>
      <c r="Q475" s="11">
        <f t="shared" si="29"/>
        <v>0</v>
      </c>
      <c r="R475" s="11">
        <f t="shared" si="30"/>
        <v>1</v>
      </c>
      <c r="S475" s="12">
        <f t="shared" si="31"/>
        <v>1</v>
      </c>
      <c r="T475" s="11" t="s">
        <v>2146</v>
      </c>
      <c r="U475" s="11" t="s">
        <v>2147</v>
      </c>
      <c r="V475" s="11" t="s">
        <v>2148</v>
      </c>
    </row>
    <row r="476" spans="1:22" x14ac:dyDescent="0.2">
      <c r="A476" s="10" t="s">
        <v>2149</v>
      </c>
      <c r="B476" s="11">
        <v>5300</v>
      </c>
      <c r="C476" s="11">
        <v>475</v>
      </c>
      <c r="D476" s="11">
        <v>11</v>
      </c>
      <c r="E476" s="11">
        <v>6209</v>
      </c>
      <c r="F476" s="11">
        <v>413</v>
      </c>
      <c r="G476" s="11">
        <v>11000</v>
      </c>
      <c r="H476" s="11" t="s">
        <v>305</v>
      </c>
      <c r="I476" s="11" t="s">
        <v>2150</v>
      </c>
      <c r="J476" s="11" t="s">
        <v>139</v>
      </c>
      <c r="K476" s="11" t="s">
        <v>26</v>
      </c>
      <c r="L476" s="11" t="s">
        <v>26</v>
      </c>
      <c r="M476" s="11" t="s">
        <v>26</v>
      </c>
      <c r="N476" s="11" t="s">
        <v>27</v>
      </c>
      <c r="O476" s="11">
        <v>486</v>
      </c>
      <c r="P476" s="11">
        <f t="shared" si="28"/>
        <v>0</v>
      </c>
      <c r="Q476" s="11">
        <f t="shared" si="29"/>
        <v>0</v>
      </c>
      <c r="R476" s="11">
        <f t="shared" si="30"/>
        <v>0</v>
      </c>
      <c r="S476" s="12">
        <f t="shared" si="31"/>
        <v>1</v>
      </c>
      <c r="T476" s="11" t="s">
        <v>2151</v>
      </c>
      <c r="U476" s="11" t="s">
        <v>2152</v>
      </c>
      <c r="V476" s="11" t="s">
        <v>2153</v>
      </c>
    </row>
    <row r="477" spans="1:22" x14ac:dyDescent="0.2">
      <c r="A477" s="10" t="s">
        <v>2154</v>
      </c>
      <c r="B477" s="11">
        <v>4790.6000000000004</v>
      </c>
      <c r="C477" s="11">
        <v>476</v>
      </c>
      <c r="D477" s="11">
        <v>15</v>
      </c>
      <c r="E477" s="11">
        <v>6202.1</v>
      </c>
      <c r="F477" s="11">
        <v>707.4</v>
      </c>
      <c r="G477" s="11">
        <v>18412</v>
      </c>
      <c r="H477" s="11" t="s">
        <v>61</v>
      </c>
      <c r="I477" s="11" t="s">
        <v>2155</v>
      </c>
      <c r="J477" s="11" t="s">
        <v>49</v>
      </c>
      <c r="K477" s="11" t="s">
        <v>26</v>
      </c>
      <c r="L477" s="11" t="s">
        <v>26</v>
      </c>
      <c r="M477" s="11" t="s">
        <v>26</v>
      </c>
      <c r="N477" s="11" t="s">
        <v>27</v>
      </c>
      <c r="O477" s="11">
        <v>491</v>
      </c>
      <c r="P477" s="11">
        <f t="shared" si="28"/>
        <v>0</v>
      </c>
      <c r="Q477" s="11">
        <f t="shared" si="29"/>
        <v>0</v>
      </c>
      <c r="R477" s="11">
        <f t="shared" si="30"/>
        <v>0</v>
      </c>
      <c r="S477" s="12">
        <f t="shared" si="31"/>
        <v>1</v>
      </c>
      <c r="T477" s="11" t="s">
        <v>2156</v>
      </c>
      <c r="U477" s="11" t="s">
        <v>2157</v>
      </c>
      <c r="V477" s="11" t="s">
        <v>2158</v>
      </c>
    </row>
    <row r="478" spans="1:22" x14ac:dyDescent="0.2">
      <c r="A478" s="10" t="s">
        <v>2159</v>
      </c>
      <c r="B478" s="11">
        <v>3542</v>
      </c>
      <c r="C478" s="11">
        <v>477</v>
      </c>
      <c r="D478" s="11">
        <v>3</v>
      </c>
      <c r="E478" s="11">
        <v>6160.1</v>
      </c>
      <c r="F478" s="11">
        <v>206.8</v>
      </c>
      <c r="G478" s="11">
        <v>18000</v>
      </c>
      <c r="H478" s="11" t="s">
        <v>705</v>
      </c>
      <c r="I478" s="11" t="s">
        <v>175</v>
      </c>
      <c r="J478" s="11" t="s">
        <v>176</v>
      </c>
      <c r="K478" s="11" t="s">
        <v>26</v>
      </c>
      <c r="L478" s="11" t="s">
        <v>26</v>
      </c>
      <c r="M478" s="11" t="s">
        <v>26</v>
      </c>
      <c r="N478" s="11" t="s">
        <v>27</v>
      </c>
      <c r="O478" s="11">
        <v>480</v>
      </c>
      <c r="P478" s="11">
        <f t="shared" si="28"/>
        <v>0</v>
      </c>
      <c r="Q478" s="11">
        <f t="shared" si="29"/>
        <v>0</v>
      </c>
      <c r="R478" s="11">
        <f t="shared" si="30"/>
        <v>0</v>
      </c>
      <c r="S478" s="12">
        <f t="shared" si="31"/>
        <v>1</v>
      </c>
      <c r="T478" s="11" t="s">
        <v>2160</v>
      </c>
      <c r="U478" s="11" t="s">
        <v>2161</v>
      </c>
      <c r="V478" s="11" t="s">
        <v>2162</v>
      </c>
    </row>
    <row r="479" spans="1:22" x14ac:dyDescent="0.2">
      <c r="A479" s="10" t="s">
        <v>2163</v>
      </c>
      <c r="B479" s="11">
        <v>9220.9</v>
      </c>
      <c r="C479" s="11">
        <v>478</v>
      </c>
      <c r="D479" s="11">
        <v>5</v>
      </c>
      <c r="E479" s="11">
        <v>6146</v>
      </c>
      <c r="F479" s="11">
        <v>1169</v>
      </c>
      <c r="G479" s="11">
        <v>10500</v>
      </c>
      <c r="H479" s="11" t="s">
        <v>47</v>
      </c>
      <c r="I479" s="11" t="s">
        <v>2164</v>
      </c>
      <c r="J479" s="11" t="s">
        <v>49</v>
      </c>
      <c r="K479" s="11" t="s">
        <v>26</v>
      </c>
      <c r="L479" s="11" t="s">
        <v>26</v>
      </c>
      <c r="M479" s="11" t="s">
        <v>26</v>
      </c>
      <c r="N479" s="11" t="s">
        <v>27</v>
      </c>
      <c r="O479" s="11">
        <v>483</v>
      </c>
      <c r="P479" s="11">
        <f t="shared" si="28"/>
        <v>0</v>
      </c>
      <c r="Q479" s="11">
        <f t="shared" si="29"/>
        <v>0</v>
      </c>
      <c r="R479" s="11">
        <f t="shared" si="30"/>
        <v>0</v>
      </c>
      <c r="S479" s="12">
        <f t="shared" si="31"/>
        <v>1</v>
      </c>
      <c r="T479" s="11" t="s">
        <v>2165</v>
      </c>
      <c r="U479" s="11" t="s">
        <v>2166</v>
      </c>
      <c r="V479" s="11" t="s">
        <v>2167</v>
      </c>
    </row>
    <row r="480" spans="1:22" x14ac:dyDescent="0.2">
      <c r="A480" s="10" t="s">
        <v>2168</v>
      </c>
      <c r="B480" s="11"/>
      <c r="C480" s="11">
        <v>478</v>
      </c>
      <c r="D480" s="11">
        <v>1</v>
      </c>
      <c r="E480" s="11">
        <v>6146</v>
      </c>
      <c r="F480" s="11">
        <v>452</v>
      </c>
      <c r="G480" s="11">
        <v>11500</v>
      </c>
      <c r="H480" s="11" t="s">
        <v>332</v>
      </c>
      <c r="I480" s="11" t="s">
        <v>175</v>
      </c>
      <c r="J480" s="11" t="s">
        <v>176</v>
      </c>
      <c r="K480" s="11" t="s">
        <v>26</v>
      </c>
      <c r="L480" s="11" t="s">
        <v>26</v>
      </c>
      <c r="M480" s="11" t="s">
        <v>26</v>
      </c>
      <c r="N480" s="11" t="s">
        <v>27</v>
      </c>
      <c r="O480" s="11">
        <v>479</v>
      </c>
      <c r="P480" s="11">
        <f t="shared" si="28"/>
        <v>0</v>
      </c>
      <c r="Q480" s="11">
        <f t="shared" si="29"/>
        <v>0</v>
      </c>
      <c r="R480" s="11">
        <f t="shared" si="30"/>
        <v>0</v>
      </c>
      <c r="S480" s="12">
        <f t="shared" si="31"/>
        <v>1</v>
      </c>
      <c r="T480" s="11" t="s">
        <v>2169</v>
      </c>
      <c r="U480" s="11" t="s">
        <v>2170</v>
      </c>
      <c r="V480" s="11"/>
    </row>
    <row r="481" spans="1:22" x14ac:dyDescent="0.2">
      <c r="A481" s="10" t="s">
        <v>2171</v>
      </c>
      <c r="B481" s="11">
        <v>81.2</v>
      </c>
      <c r="C481" s="11">
        <v>480</v>
      </c>
      <c r="D481" s="11">
        <v>-47</v>
      </c>
      <c r="E481" s="11">
        <v>6117.4</v>
      </c>
      <c r="F481" s="11">
        <v>33.299999999999997</v>
      </c>
      <c r="G481" s="11">
        <v>18594</v>
      </c>
      <c r="H481" s="11" t="s">
        <v>23</v>
      </c>
      <c r="I481" s="11" t="s">
        <v>1151</v>
      </c>
      <c r="J481" s="11" t="s">
        <v>120</v>
      </c>
      <c r="K481" s="11" t="s">
        <v>26</v>
      </c>
      <c r="L481" s="11" t="s">
        <v>26</v>
      </c>
      <c r="M481" s="11" t="s">
        <v>26</v>
      </c>
      <c r="N481" s="11" t="s">
        <v>27</v>
      </c>
      <c r="O481" s="11">
        <v>433</v>
      </c>
      <c r="P481" s="11">
        <f t="shared" si="28"/>
        <v>0</v>
      </c>
      <c r="Q481" s="11">
        <f t="shared" si="29"/>
        <v>0</v>
      </c>
      <c r="R481" s="11">
        <f t="shared" si="30"/>
        <v>0</v>
      </c>
      <c r="S481" s="12">
        <f t="shared" si="31"/>
        <v>1</v>
      </c>
      <c r="T481" s="11" t="s">
        <v>2172</v>
      </c>
      <c r="U481" s="11" t="s">
        <v>2173</v>
      </c>
      <c r="V481" s="11" t="s">
        <v>2174</v>
      </c>
    </row>
    <row r="482" spans="1:22" x14ac:dyDescent="0.2">
      <c r="A482" s="10" t="s">
        <v>2175</v>
      </c>
      <c r="B482" s="11">
        <v>1841.8</v>
      </c>
      <c r="C482" s="11">
        <v>481</v>
      </c>
      <c r="D482" s="11">
        <v>-47</v>
      </c>
      <c r="E482" s="11">
        <v>6110</v>
      </c>
      <c r="F482" s="11">
        <v>-11.3</v>
      </c>
      <c r="G482" s="11">
        <v>6500</v>
      </c>
      <c r="H482" s="11" t="s">
        <v>429</v>
      </c>
      <c r="I482" s="11" t="s">
        <v>2176</v>
      </c>
      <c r="J482" s="11" t="s">
        <v>260</v>
      </c>
      <c r="K482" s="11" t="s">
        <v>26</v>
      </c>
      <c r="L482" s="11" t="s">
        <v>26</v>
      </c>
      <c r="M482" s="11" t="s">
        <v>26</v>
      </c>
      <c r="N482" s="11" t="s">
        <v>26</v>
      </c>
      <c r="O482" s="11">
        <v>434</v>
      </c>
      <c r="P482" s="11">
        <f t="shared" si="28"/>
        <v>0</v>
      </c>
      <c r="Q482" s="11">
        <f t="shared" si="29"/>
        <v>0</v>
      </c>
      <c r="R482" s="11">
        <f t="shared" si="30"/>
        <v>0</v>
      </c>
      <c r="S482" s="12">
        <f t="shared" si="31"/>
        <v>0</v>
      </c>
      <c r="T482" s="11" t="s">
        <v>2177</v>
      </c>
      <c r="U482" s="11" t="s">
        <v>2178</v>
      </c>
      <c r="V482" s="11" t="s">
        <v>2179</v>
      </c>
    </row>
    <row r="483" spans="1:22" x14ac:dyDescent="0.2">
      <c r="A483" s="10" t="s">
        <v>2180</v>
      </c>
      <c r="B483" s="11">
        <v>7602</v>
      </c>
      <c r="C483" s="11">
        <v>482</v>
      </c>
      <c r="D483" s="11">
        <v>8</v>
      </c>
      <c r="E483" s="11">
        <v>6074.4</v>
      </c>
      <c r="F483" s="11">
        <v>454.4</v>
      </c>
      <c r="G483" s="11">
        <v>16000</v>
      </c>
      <c r="H483" s="11" t="s">
        <v>696</v>
      </c>
      <c r="I483" s="11" t="s">
        <v>279</v>
      </c>
      <c r="J483" s="11" t="s">
        <v>49</v>
      </c>
      <c r="K483" s="11" t="s">
        <v>26</v>
      </c>
      <c r="L483" s="11" t="s">
        <v>26</v>
      </c>
      <c r="M483" s="11" t="s">
        <v>26</v>
      </c>
      <c r="N483" s="11" t="s">
        <v>27</v>
      </c>
      <c r="O483" s="11">
        <v>490</v>
      </c>
      <c r="P483" s="11">
        <f t="shared" si="28"/>
        <v>0</v>
      </c>
      <c r="Q483" s="11">
        <f t="shared" si="29"/>
        <v>0</v>
      </c>
      <c r="R483" s="11">
        <f t="shared" si="30"/>
        <v>0</v>
      </c>
      <c r="S483" s="12">
        <f t="shared" si="31"/>
        <v>1</v>
      </c>
      <c r="T483" s="11" t="s">
        <v>2181</v>
      </c>
      <c r="U483" s="11" t="s">
        <v>2182</v>
      </c>
      <c r="V483" s="11" t="s">
        <v>2183</v>
      </c>
    </row>
    <row r="484" spans="1:22" x14ac:dyDescent="0.2">
      <c r="A484" s="10" t="s">
        <v>2184</v>
      </c>
      <c r="B484" s="11">
        <v>537.29999999999995</v>
      </c>
      <c r="C484" s="11">
        <v>483</v>
      </c>
      <c r="D484" s="11">
        <v>-87</v>
      </c>
      <c r="E484" s="11">
        <v>6052.9</v>
      </c>
      <c r="F484" s="11">
        <v>-1119.3</v>
      </c>
      <c r="G484" s="11">
        <v>1355</v>
      </c>
      <c r="H484" s="11" t="s">
        <v>40</v>
      </c>
      <c r="I484" s="11" t="s">
        <v>79</v>
      </c>
      <c r="J484" s="11" t="s">
        <v>42</v>
      </c>
      <c r="K484" s="11" t="s">
        <v>26</v>
      </c>
      <c r="L484" s="11" t="s">
        <v>26</v>
      </c>
      <c r="M484" s="11" t="s">
        <v>26</v>
      </c>
      <c r="N484" s="11" t="s">
        <v>26</v>
      </c>
      <c r="O484" s="11">
        <v>396</v>
      </c>
      <c r="P484" s="11">
        <f t="shared" si="28"/>
        <v>0</v>
      </c>
      <c r="Q484" s="11">
        <f t="shared" si="29"/>
        <v>0</v>
      </c>
      <c r="R484" s="11">
        <f t="shared" si="30"/>
        <v>0</v>
      </c>
      <c r="S484" s="12">
        <f t="shared" si="31"/>
        <v>0</v>
      </c>
      <c r="T484" s="11" t="s">
        <v>2185</v>
      </c>
      <c r="U484" s="11" t="s">
        <v>2186</v>
      </c>
      <c r="V484" s="11" t="s">
        <v>2187</v>
      </c>
    </row>
    <row r="485" spans="1:22" x14ac:dyDescent="0.2">
      <c r="A485" s="10" t="s">
        <v>2188</v>
      </c>
      <c r="B485" s="11">
        <v>7155.6</v>
      </c>
      <c r="C485" s="11">
        <v>484</v>
      </c>
      <c r="D485" s="11">
        <v>0</v>
      </c>
      <c r="E485" s="11">
        <v>6040.3</v>
      </c>
      <c r="F485" s="11">
        <v>37.799999999999997</v>
      </c>
      <c r="G485" s="11">
        <v>12000</v>
      </c>
      <c r="H485" s="11" t="s">
        <v>47</v>
      </c>
      <c r="I485" s="11" t="s">
        <v>923</v>
      </c>
      <c r="J485" s="11" t="s">
        <v>85</v>
      </c>
      <c r="K485" s="11" t="s">
        <v>27</v>
      </c>
      <c r="L485" s="11" t="s">
        <v>26</v>
      </c>
      <c r="M485" s="11" t="s">
        <v>26</v>
      </c>
      <c r="N485" s="11" t="s">
        <v>27</v>
      </c>
      <c r="O485" s="11" t="e">
        <v>#N/A</v>
      </c>
      <c r="P485" s="11">
        <f t="shared" si="28"/>
        <v>1</v>
      </c>
      <c r="Q485" s="11">
        <f t="shared" si="29"/>
        <v>0</v>
      </c>
      <c r="R485" s="11">
        <f t="shared" si="30"/>
        <v>0</v>
      </c>
      <c r="S485" s="12">
        <f t="shared" si="31"/>
        <v>1</v>
      </c>
      <c r="T485" s="11" t="s">
        <v>2189</v>
      </c>
      <c r="U485" s="11" t="s">
        <v>2190</v>
      </c>
      <c r="V485" s="11" t="s">
        <v>2191</v>
      </c>
    </row>
    <row r="486" spans="1:22" x14ac:dyDescent="0.2">
      <c r="A486" s="10" t="s">
        <v>2192</v>
      </c>
      <c r="B486" s="11">
        <v>3574.6</v>
      </c>
      <c r="C486" s="11">
        <v>485</v>
      </c>
      <c r="D486" s="11">
        <v>-1</v>
      </c>
      <c r="E486" s="11">
        <v>6027.1</v>
      </c>
      <c r="F486" s="11">
        <v>643.4</v>
      </c>
      <c r="G486" s="11">
        <v>17400</v>
      </c>
      <c r="H486" s="11" t="s">
        <v>462</v>
      </c>
      <c r="I486" s="11" t="s">
        <v>125</v>
      </c>
      <c r="J486" s="11" t="s">
        <v>126</v>
      </c>
      <c r="K486" s="11" t="s">
        <v>26</v>
      </c>
      <c r="L486" s="11" t="s">
        <v>26</v>
      </c>
      <c r="M486" s="11" t="s">
        <v>27</v>
      </c>
      <c r="N486" s="11" t="s">
        <v>27</v>
      </c>
      <c r="O486" s="11">
        <v>484</v>
      </c>
      <c r="P486" s="11">
        <f t="shared" si="28"/>
        <v>0</v>
      </c>
      <c r="Q486" s="11">
        <f t="shared" si="29"/>
        <v>0</v>
      </c>
      <c r="R486" s="11">
        <f t="shared" si="30"/>
        <v>1</v>
      </c>
      <c r="S486" s="12">
        <f t="shared" si="31"/>
        <v>1</v>
      </c>
      <c r="T486" s="11" t="s">
        <v>2193</v>
      </c>
      <c r="U486" s="11" t="s">
        <v>2194</v>
      </c>
      <c r="V486" s="11" t="s">
        <v>2195</v>
      </c>
    </row>
    <row r="487" spans="1:22" x14ac:dyDescent="0.2">
      <c r="A487" s="10" t="s">
        <v>2196</v>
      </c>
      <c r="B487" s="11">
        <v>18738.8</v>
      </c>
      <c r="C487" s="11">
        <v>486</v>
      </c>
      <c r="D487" s="11">
        <v>0</v>
      </c>
      <c r="E487" s="11">
        <v>6016</v>
      </c>
      <c r="F487" s="11">
        <v>2208</v>
      </c>
      <c r="G487" s="11">
        <v>9226</v>
      </c>
      <c r="H487" s="11" t="s">
        <v>61</v>
      </c>
      <c r="I487" s="11" t="s">
        <v>62</v>
      </c>
      <c r="J487" s="11" t="s">
        <v>63</v>
      </c>
      <c r="K487" s="11" t="s">
        <v>27</v>
      </c>
      <c r="L487" s="11" t="s">
        <v>26</v>
      </c>
      <c r="M487" s="11" t="s">
        <v>26</v>
      </c>
      <c r="N487" s="11" t="s">
        <v>27</v>
      </c>
      <c r="O487" s="11" t="e">
        <v>#N/A</v>
      </c>
      <c r="P487" s="11">
        <f t="shared" si="28"/>
        <v>1</v>
      </c>
      <c r="Q487" s="11">
        <f t="shared" si="29"/>
        <v>0</v>
      </c>
      <c r="R487" s="11">
        <f t="shared" si="30"/>
        <v>0</v>
      </c>
      <c r="S487" s="12">
        <f t="shared" si="31"/>
        <v>1</v>
      </c>
      <c r="T487" s="11" t="s">
        <v>2197</v>
      </c>
      <c r="U487" s="11" t="s">
        <v>2198</v>
      </c>
      <c r="V487" s="11"/>
    </row>
    <row r="488" spans="1:22" x14ac:dyDescent="0.2">
      <c r="A488" s="10" t="s">
        <v>2199</v>
      </c>
      <c r="B488" s="11">
        <v>33010.9</v>
      </c>
      <c r="C488" s="11">
        <v>487</v>
      </c>
      <c r="D488" s="11">
        <v>-15</v>
      </c>
      <c r="E488" s="11">
        <v>5991.1</v>
      </c>
      <c r="F488" s="11">
        <v>1363</v>
      </c>
      <c r="G488" s="11">
        <v>16400</v>
      </c>
      <c r="H488" s="11" t="s">
        <v>47</v>
      </c>
      <c r="I488" s="11" t="s">
        <v>2200</v>
      </c>
      <c r="J488" s="11" t="s">
        <v>213</v>
      </c>
      <c r="K488" s="11" t="s">
        <v>26</v>
      </c>
      <c r="L488" s="11" t="s">
        <v>26</v>
      </c>
      <c r="M488" s="11" t="s">
        <v>26</v>
      </c>
      <c r="N488" s="11" t="s">
        <v>27</v>
      </c>
      <c r="O488" s="11">
        <v>472</v>
      </c>
      <c r="P488" s="11">
        <f t="shared" si="28"/>
        <v>0</v>
      </c>
      <c r="Q488" s="11">
        <f t="shared" si="29"/>
        <v>0</v>
      </c>
      <c r="R488" s="11">
        <f t="shared" si="30"/>
        <v>0</v>
      </c>
      <c r="S488" s="12">
        <f t="shared" si="31"/>
        <v>1</v>
      </c>
      <c r="T488" s="11" t="s">
        <v>2201</v>
      </c>
      <c r="U488" s="11" t="s">
        <v>2202</v>
      </c>
      <c r="V488" s="11" t="s">
        <v>2203</v>
      </c>
    </row>
    <row r="489" spans="1:22" x14ac:dyDescent="0.2">
      <c r="A489" s="10" t="s">
        <v>2204</v>
      </c>
      <c r="B489" s="11">
        <v>17969.900000000001</v>
      </c>
      <c r="C489" s="11">
        <v>488</v>
      </c>
      <c r="D489" s="11">
        <v>-20</v>
      </c>
      <c r="E489" s="11">
        <v>5910</v>
      </c>
      <c r="F489" s="11">
        <v>828</v>
      </c>
      <c r="G489" s="11">
        <v>9323</v>
      </c>
      <c r="H489" s="11" t="s">
        <v>40</v>
      </c>
      <c r="I489" s="11" t="s">
        <v>259</v>
      </c>
      <c r="J489" s="11" t="s">
        <v>260</v>
      </c>
      <c r="K489" s="11" t="s">
        <v>26</v>
      </c>
      <c r="L489" s="11" t="s">
        <v>26</v>
      </c>
      <c r="M489" s="11" t="s">
        <v>26</v>
      </c>
      <c r="N489" s="11" t="s">
        <v>27</v>
      </c>
      <c r="O489" s="11">
        <v>468</v>
      </c>
      <c r="P489" s="11">
        <f t="shared" si="28"/>
        <v>0</v>
      </c>
      <c r="Q489" s="11">
        <f t="shared" si="29"/>
        <v>0</v>
      </c>
      <c r="R489" s="11">
        <f t="shared" si="30"/>
        <v>0</v>
      </c>
      <c r="S489" s="12">
        <f t="shared" si="31"/>
        <v>1</v>
      </c>
      <c r="T489" s="11" t="s">
        <v>2205</v>
      </c>
      <c r="U489" s="11" t="s">
        <v>2206</v>
      </c>
      <c r="V489" s="11" t="s">
        <v>2207</v>
      </c>
    </row>
    <row r="490" spans="1:22" x14ac:dyDescent="0.2">
      <c r="A490" s="10" t="s">
        <v>2208</v>
      </c>
      <c r="B490" s="11">
        <v>7238</v>
      </c>
      <c r="C490" s="11">
        <v>489</v>
      </c>
      <c r="D490" s="11">
        <v>6</v>
      </c>
      <c r="E490" s="11">
        <v>5898</v>
      </c>
      <c r="F490" s="11">
        <v>356.1</v>
      </c>
      <c r="G490" s="11">
        <v>19300</v>
      </c>
      <c r="H490" s="11" t="s">
        <v>23</v>
      </c>
      <c r="I490" s="11" t="s">
        <v>197</v>
      </c>
      <c r="J490" s="11" t="s">
        <v>49</v>
      </c>
      <c r="K490" s="11" t="s">
        <v>26</v>
      </c>
      <c r="L490" s="11" t="s">
        <v>26</v>
      </c>
      <c r="M490" s="11" t="s">
        <v>27</v>
      </c>
      <c r="N490" s="11" t="s">
        <v>27</v>
      </c>
      <c r="O490" s="11">
        <v>495</v>
      </c>
      <c r="P490" s="11">
        <f t="shared" si="28"/>
        <v>0</v>
      </c>
      <c r="Q490" s="11">
        <f t="shared" si="29"/>
        <v>0</v>
      </c>
      <c r="R490" s="11">
        <f t="shared" si="30"/>
        <v>1</v>
      </c>
      <c r="S490" s="12">
        <f t="shared" si="31"/>
        <v>1</v>
      </c>
      <c r="T490" s="11" t="s">
        <v>2209</v>
      </c>
      <c r="U490" s="11" t="s">
        <v>2210</v>
      </c>
      <c r="V490" s="11" t="s">
        <v>2211</v>
      </c>
    </row>
    <row r="491" spans="1:22" x14ac:dyDescent="0.2">
      <c r="A491" s="10" t="s">
        <v>2212</v>
      </c>
      <c r="B491" s="11">
        <v>346.9</v>
      </c>
      <c r="C491" s="11">
        <v>490</v>
      </c>
      <c r="D491" s="11">
        <v>-12</v>
      </c>
      <c r="E491" s="11">
        <v>5870</v>
      </c>
      <c r="F491" s="11">
        <v>-188</v>
      </c>
      <c r="G491" s="11">
        <v>10150</v>
      </c>
      <c r="H491" s="11" t="s">
        <v>61</v>
      </c>
      <c r="I491" s="11" t="s">
        <v>1212</v>
      </c>
      <c r="J491" s="11" t="s">
        <v>224</v>
      </c>
      <c r="K491" s="11" t="s">
        <v>26</v>
      </c>
      <c r="L491" s="11" t="s">
        <v>26</v>
      </c>
      <c r="M491" s="11" t="s">
        <v>26</v>
      </c>
      <c r="N491" s="11" t="s">
        <v>26</v>
      </c>
      <c r="O491" s="11">
        <v>478</v>
      </c>
      <c r="P491" s="11">
        <f t="shared" si="28"/>
        <v>0</v>
      </c>
      <c r="Q491" s="11">
        <f t="shared" si="29"/>
        <v>0</v>
      </c>
      <c r="R491" s="11">
        <f t="shared" si="30"/>
        <v>0</v>
      </c>
      <c r="S491" s="12">
        <f t="shared" si="31"/>
        <v>0</v>
      </c>
      <c r="T491" s="11" t="s">
        <v>2213</v>
      </c>
      <c r="U491" s="11" t="s">
        <v>2214</v>
      </c>
      <c r="V491" s="11" t="s">
        <v>2215</v>
      </c>
    </row>
    <row r="492" spans="1:22" x14ac:dyDescent="0.2">
      <c r="A492" s="10" t="s">
        <v>2216</v>
      </c>
      <c r="B492" s="11">
        <v>1880</v>
      </c>
      <c r="C492" s="11">
        <v>491</v>
      </c>
      <c r="D492" s="11">
        <v>0</v>
      </c>
      <c r="E492" s="11">
        <v>5829</v>
      </c>
      <c r="F492" s="11">
        <v>198.1</v>
      </c>
      <c r="G492" s="11">
        <v>11524</v>
      </c>
      <c r="H492" s="11" t="s">
        <v>705</v>
      </c>
      <c r="I492" s="11" t="s">
        <v>41</v>
      </c>
      <c r="J492" s="11" t="s">
        <v>42</v>
      </c>
      <c r="K492" s="11" t="s">
        <v>27</v>
      </c>
      <c r="L492" s="11" t="s">
        <v>26</v>
      </c>
      <c r="M492" s="11" t="s">
        <v>27</v>
      </c>
      <c r="N492" s="11" t="s">
        <v>27</v>
      </c>
      <c r="O492" s="11" t="e">
        <v>#N/A</v>
      </c>
      <c r="P492" s="11">
        <f t="shared" si="28"/>
        <v>1</v>
      </c>
      <c r="Q492" s="11">
        <f t="shared" si="29"/>
        <v>0</v>
      </c>
      <c r="R492" s="11">
        <f t="shared" si="30"/>
        <v>1</v>
      </c>
      <c r="S492" s="12">
        <f t="shared" si="31"/>
        <v>1</v>
      </c>
      <c r="T492" s="11" t="s">
        <v>2217</v>
      </c>
      <c r="U492" s="11" t="s">
        <v>2218</v>
      </c>
      <c r="V492" s="11" t="s">
        <v>2219</v>
      </c>
    </row>
    <row r="493" spans="1:22" x14ac:dyDescent="0.2">
      <c r="A493" s="10" t="s">
        <v>2220</v>
      </c>
      <c r="B493" s="11">
        <v>1145.5999999999999</v>
      </c>
      <c r="C493" s="11">
        <v>492</v>
      </c>
      <c r="D493" s="11">
        <v>0</v>
      </c>
      <c r="E493" s="11">
        <v>5809.8</v>
      </c>
      <c r="F493" s="11">
        <v>141.6</v>
      </c>
      <c r="G493" s="11">
        <v>7244</v>
      </c>
      <c r="H493" s="11" t="s">
        <v>23</v>
      </c>
      <c r="I493" s="11" t="s">
        <v>2221</v>
      </c>
      <c r="J493" s="11" t="s">
        <v>42</v>
      </c>
      <c r="K493" s="11" t="s">
        <v>27</v>
      </c>
      <c r="L493" s="11" t="s">
        <v>26</v>
      </c>
      <c r="M493" s="11" t="s">
        <v>26</v>
      </c>
      <c r="N493" s="11" t="s">
        <v>27</v>
      </c>
      <c r="O493" s="11" t="e">
        <v>#N/A</v>
      </c>
      <c r="P493" s="11">
        <f t="shared" si="28"/>
        <v>1</v>
      </c>
      <c r="Q493" s="11">
        <f t="shared" si="29"/>
        <v>0</v>
      </c>
      <c r="R493" s="11">
        <f t="shared" si="30"/>
        <v>0</v>
      </c>
      <c r="S493" s="12">
        <f t="shared" si="31"/>
        <v>1</v>
      </c>
      <c r="T493" s="11" t="s">
        <v>2222</v>
      </c>
      <c r="U493" s="11" t="s">
        <v>2223</v>
      </c>
      <c r="V493" s="11" t="s">
        <v>2224</v>
      </c>
    </row>
    <row r="494" spans="1:22" x14ac:dyDescent="0.2">
      <c r="A494" s="10" t="s">
        <v>2225</v>
      </c>
      <c r="B494" s="11">
        <v>8293.2000000000007</v>
      </c>
      <c r="C494" s="11">
        <v>493</v>
      </c>
      <c r="D494" s="11">
        <v>-26</v>
      </c>
      <c r="E494" s="11">
        <v>5774.5</v>
      </c>
      <c r="F494" s="11">
        <v>1195.7</v>
      </c>
      <c r="G494" s="11">
        <v>9597</v>
      </c>
      <c r="H494" s="11" t="s">
        <v>61</v>
      </c>
      <c r="I494" s="11" t="s">
        <v>2226</v>
      </c>
      <c r="J494" s="11" t="s">
        <v>49</v>
      </c>
      <c r="K494" s="11" t="s">
        <v>26</v>
      </c>
      <c r="L494" s="11" t="s">
        <v>26</v>
      </c>
      <c r="M494" s="11" t="s">
        <v>27</v>
      </c>
      <c r="N494" s="11" t="s">
        <v>27</v>
      </c>
      <c r="O494" s="11">
        <v>467</v>
      </c>
      <c r="P494" s="11">
        <f t="shared" si="28"/>
        <v>0</v>
      </c>
      <c r="Q494" s="11">
        <f t="shared" si="29"/>
        <v>0</v>
      </c>
      <c r="R494" s="11">
        <f t="shared" si="30"/>
        <v>1</v>
      </c>
      <c r="S494" s="12">
        <f t="shared" si="31"/>
        <v>1</v>
      </c>
      <c r="T494" s="11" t="s">
        <v>2227</v>
      </c>
      <c r="U494" s="11" t="s">
        <v>2228</v>
      </c>
      <c r="V494" s="11" t="s">
        <v>2229</v>
      </c>
    </row>
    <row r="495" spans="1:22" x14ac:dyDescent="0.2">
      <c r="A495" s="10" t="s">
        <v>2230</v>
      </c>
      <c r="B495" s="11">
        <v>12761</v>
      </c>
      <c r="C495" s="11">
        <v>494</v>
      </c>
      <c r="D495" s="11">
        <v>0</v>
      </c>
      <c r="E495" s="11">
        <v>5764.6</v>
      </c>
      <c r="F495" s="11">
        <v>431.9</v>
      </c>
      <c r="G495" s="11">
        <v>24700</v>
      </c>
      <c r="H495" s="11" t="s">
        <v>300</v>
      </c>
      <c r="I495" s="11" t="s">
        <v>138</v>
      </c>
      <c r="J495" s="11" t="s">
        <v>139</v>
      </c>
      <c r="K495" s="11" t="s">
        <v>27</v>
      </c>
      <c r="L495" s="11" t="s">
        <v>26</v>
      </c>
      <c r="M495" s="11" t="s">
        <v>26</v>
      </c>
      <c r="N495" s="11" t="s">
        <v>27</v>
      </c>
      <c r="O495" s="11" t="e">
        <v>#N/A</v>
      </c>
      <c r="P495" s="11">
        <f t="shared" si="28"/>
        <v>1</v>
      </c>
      <c r="Q495" s="11">
        <f t="shared" si="29"/>
        <v>0</v>
      </c>
      <c r="R495" s="11">
        <f t="shared" si="30"/>
        <v>0</v>
      </c>
      <c r="S495" s="12">
        <f t="shared" si="31"/>
        <v>1</v>
      </c>
      <c r="T495" s="11" t="s">
        <v>2231</v>
      </c>
      <c r="U495" s="11" t="s">
        <v>2232</v>
      </c>
      <c r="V495" s="11" t="s">
        <v>2233</v>
      </c>
    </row>
    <row r="496" spans="1:22" x14ac:dyDescent="0.2">
      <c r="A496" s="10" t="s">
        <v>2234</v>
      </c>
      <c r="B496" s="11">
        <v>8393</v>
      </c>
      <c r="C496" s="11">
        <v>495</v>
      </c>
      <c r="D496" s="11">
        <v>5</v>
      </c>
      <c r="E496" s="11">
        <v>5763.1</v>
      </c>
      <c r="F496" s="11">
        <v>394.6</v>
      </c>
      <c r="G496" s="11">
        <v>15800</v>
      </c>
      <c r="H496" s="11" t="s">
        <v>462</v>
      </c>
      <c r="I496" s="11" t="s">
        <v>197</v>
      </c>
      <c r="J496" s="11" t="s">
        <v>49</v>
      </c>
      <c r="K496" s="11" t="s">
        <v>26</v>
      </c>
      <c r="L496" s="11" t="s">
        <v>26</v>
      </c>
      <c r="M496" s="11" t="s">
        <v>26</v>
      </c>
      <c r="N496" s="11" t="s">
        <v>27</v>
      </c>
      <c r="O496" s="11">
        <v>500</v>
      </c>
      <c r="P496" s="11">
        <f t="shared" si="28"/>
        <v>0</v>
      </c>
      <c r="Q496" s="11">
        <f t="shared" si="29"/>
        <v>0</v>
      </c>
      <c r="R496" s="11">
        <f t="shared" si="30"/>
        <v>0</v>
      </c>
      <c r="S496" s="12">
        <f t="shared" si="31"/>
        <v>1</v>
      </c>
      <c r="T496" s="11" t="s">
        <v>2235</v>
      </c>
      <c r="U496" s="11" t="s">
        <v>2236</v>
      </c>
      <c r="V496" s="11" t="s">
        <v>2237</v>
      </c>
    </row>
    <row r="497" spans="1:22" x14ac:dyDescent="0.2">
      <c r="A497" s="10" t="s">
        <v>2238</v>
      </c>
      <c r="B497" s="11">
        <v>60178.6</v>
      </c>
      <c r="C497" s="11">
        <v>496</v>
      </c>
      <c r="D497" s="11">
        <v>0</v>
      </c>
      <c r="E497" s="11">
        <v>5763</v>
      </c>
      <c r="F497" s="11">
        <v>860</v>
      </c>
      <c r="G497" s="11">
        <v>5100</v>
      </c>
      <c r="H497" s="11" t="s">
        <v>61</v>
      </c>
      <c r="I497" s="11" t="s">
        <v>181</v>
      </c>
      <c r="J497" s="11" t="s">
        <v>42</v>
      </c>
      <c r="K497" s="11" t="s">
        <v>27</v>
      </c>
      <c r="L497" s="11" t="s">
        <v>26</v>
      </c>
      <c r="M497" s="11" t="s">
        <v>26</v>
      </c>
      <c r="N497" s="11" t="s">
        <v>27</v>
      </c>
      <c r="O497" s="11" t="e">
        <v>#N/A</v>
      </c>
      <c r="P497" s="11">
        <f t="shared" si="28"/>
        <v>1</v>
      </c>
      <c r="Q497" s="11">
        <f t="shared" si="29"/>
        <v>0</v>
      </c>
      <c r="R497" s="11">
        <f t="shared" si="30"/>
        <v>0</v>
      </c>
      <c r="S497" s="12">
        <f t="shared" si="31"/>
        <v>1</v>
      </c>
      <c r="T497" s="11" t="s">
        <v>2239</v>
      </c>
      <c r="U497" s="11" t="s">
        <v>2240</v>
      </c>
      <c r="V497" s="11" t="s">
        <v>2241</v>
      </c>
    </row>
    <row r="498" spans="1:22" x14ac:dyDescent="0.2">
      <c r="A498" s="10" t="s">
        <v>2242</v>
      </c>
      <c r="B498" s="11">
        <v>31269</v>
      </c>
      <c r="C498" s="11">
        <v>497</v>
      </c>
      <c r="D498" s="11">
        <v>-1</v>
      </c>
      <c r="E498" s="11">
        <v>5755.2</v>
      </c>
      <c r="F498" s="11">
        <v>2101.6</v>
      </c>
      <c r="G498" s="11">
        <v>3750</v>
      </c>
      <c r="H498" s="11" t="s">
        <v>61</v>
      </c>
      <c r="I498" s="11" t="s">
        <v>191</v>
      </c>
      <c r="J498" s="11" t="s">
        <v>192</v>
      </c>
      <c r="K498" s="11" t="s">
        <v>26</v>
      </c>
      <c r="L498" s="11" t="s">
        <v>26</v>
      </c>
      <c r="M498" s="11" t="s">
        <v>26</v>
      </c>
      <c r="N498" s="11" t="s">
        <v>27</v>
      </c>
      <c r="O498" s="11">
        <v>496</v>
      </c>
      <c r="P498" s="11">
        <f t="shared" si="28"/>
        <v>0</v>
      </c>
      <c r="Q498" s="11">
        <f t="shared" si="29"/>
        <v>0</v>
      </c>
      <c r="R498" s="11">
        <f t="shared" si="30"/>
        <v>0</v>
      </c>
      <c r="S498" s="12">
        <f t="shared" si="31"/>
        <v>1</v>
      </c>
      <c r="T498" s="11" t="s">
        <v>2243</v>
      </c>
      <c r="U498" s="11" t="s">
        <v>2244</v>
      </c>
      <c r="V498" s="11" t="s">
        <v>2245</v>
      </c>
    </row>
    <row r="499" spans="1:22" x14ac:dyDescent="0.2">
      <c r="A499" s="10" t="s">
        <v>2246</v>
      </c>
      <c r="B499" s="11">
        <v>19164.400000000001</v>
      </c>
      <c r="C499" s="11">
        <v>498</v>
      </c>
      <c r="D499" s="11">
        <v>0</v>
      </c>
      <c r="E499" s="11">
        <v>5692.6</v>
      </c>
      <c r="F499" s="11">
        <v>529.5</v>
      </c>
      <c r="G499" s="11">
        <v>27400</v>
      </c>
      <c r="H499" s="11" t="s">
        <v>54</v>
      </c>
      <c r="I499" s="11" t="s">
        <v>2247</v>
      </c>
      <c r="J499" s="11" t="s">
        <v>260</v>
      </c>
      <c r="K499" s="11" t="s">
        <v>27</v>
      </c>
      <c r="L499" s="11" t="s">
        <v>26</v>
      </c>
      <c r="M499" s="11" t="s">
        <v>26</v>
      </c>
      <c r="N499" s="11" t="s">
        <v>27</v>
      </c>
      <c r="O499" s="11" t="e">
        <v>#N/A</v>
      </c>
      <c r="P499" s="11">
        <f t="shared" si="28"/>
        <v>1</v>
      </c>
      <c r="Q499" s="11">
        <f t="shared" si="29"/>
        <v>0</v>
      </c>
      <c r="R499" s="11">
        <f t="shared" si="30"/>
        <v>0</v>
      </c>
      <c r="S499" s="12">
        <f t="shared" si="31"/>
        <v>1</v>
      </c>
      <c r="T499" s="11" t="s">
        <v>2248</v>
      </c>
      <c r="U499" s="11" t="s">
        <v>2249</v>
      </c>
      <c r="V499" s="11" t="s">
        <v>2250</v>
      </c>
    </row>
    <row r="500" spans="1:22" x14ac:dyDescent="0.2">
      <c r="A500" s="10" t="s">
        <v>2251</v>
      </c>
      <c r="B500" s="11">
        <v>5732</v>
      </c>
      <c r="C500" s="11">
        <v>499</v>
      </c>
      <c r="D500" s="11">
        <v>-28</v>
      </c>
      <c r="E500" s="11">
        <v>5681.1</v>
      </c>
      <c r="F500" s="11">
        <v>124.7</v>
      </c>
      <c r="G500" s="11">
        <v>10100</v>
      </c>
      <c r="H500" s="11" t="s">
        <v>305</v>
      </c>
      <c r="I500" s="11" t="s">
        <v>259</v>
      </c>
      <c r="J500" s="11" t="s">
        <v>260</v>
      </c>
      <c r="K500" s="11" t="s">
        <v>26</v>
      </c>
      <c r="L500" s="11" t="s">
        <v>26</v>
      </c>
      <c r="M500" s="11" t="s">
        <v>26</v>
      </c>
      <c r="N500" s="11" t="s">
        <v>27</v>
      </c>
      <c r="O500" s="11">
        <v>471</v>
      </c>
      <c r="P500" s="11">
        <f t="shared" si="28"/>
        <v>0</v>
      </c>
      <c r="Q500" s="11">
        <f t="shared" si="29"/>
        <v>0</v>
      </c>
      <c r="R500" s="11">
        <f t="shared" si="30"/>
        <v>0</v>
      </c>
      <c r="S500" s="12">
        <f t="shared" si="31"/>
        <v>1</v>
      </c>
      <c r="T500" s="11" t="s">
        <v>2252</v>
      </c>
      <c r="U500" s="11" t="s">
        <v>2253</v>
      </c>
      <c r="V500" s="11" t="s">
        <v>2254</v>
      </c>
    </row>
    <row r="501" spans="1:22" ht="16" thickBot="1" x14ac:dyDescent="0.25">
      <c r="A501" s="13" t="s">
        <v>2255</v>
      </c>
      <c r="B501" s="14">
        <v>8398.6</v>
      </c>
      <c r="C501" s="14">
        <v>500</v>
      </c>
      <c r="D501" s="14">
        <v>0</v>
      </c>
      <c r="E501" s="14">
        <v>5655</v>
      </c>
      <c r="F501" s="14">
        <v>1411</v>
      </c>
      <c r="G501" s="14">
        <v>15664</v>
      </c>
      <c r="H501" s="14" t="s">
        <v>61</v>
      </c>
      <c r="I501" s="14" t="s">
        <v>413</v>
      </c>
      <c r="J501" s="14" t="s">
        <v>120</v>
      </c>
      <c r="K501" s="14" t="s">
        <v>27</v>
      </c>
      <c r="L501" s="14" t="s">
        <v>26</v>
      </c>
      <c r="M501" s="14" t="s">
        <v>26</v>
      </c>
      <c r="N501" s="14" t="s">
        <v>27</v>
      </c>
      <c r="O501" s="14" t="e">
        <v>#N/A</v>
      </c>
      <c r="P501" s="14">
        <f t="shared" si="28"/>
        <v>1</v>
      </c>
      <c r="Q501" s="14">
        <f t="shared" si="29"/>
        <v>0</v>
      </c>
      <c r="R501" s="14">
        <f t="shared" si="30"/>
        <v>0</v>
      </c>
      <c r="S501" s="15">
        <f t="shared" si="31"/>
        <v>1</v>
      </c>
      <c r="T501" s="14" t="s">
        <v>2256</v>
      </c>
      <c r="U501" s="14" t="s">
        <v>2257</v>
      </c>
      <c r="V501" s="14" t="s">
        <v>2258</v>
      </c>
    </row>
    <row r="502" spans="1:22" ht="16" thickTop="1" x14ac:dyDescent="0.2"/>
  </sheetData>
  <conditionalFormatting sqref="Z3:A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9"/>
  <sheetViews>
    <sheetView workbookViewId="0"/>
  </sheetViews>
  <sheetFormatPr baseColWidth="10" defaultColWidth="8.83203125" defaultRowHeight="15" x14ac:dyDescent="0.2"/>
  <sheetData>
    <row r="9" spans="2:2" x14ac:dyDescent="0.2">
      <c r="B9">
        <f>1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77"/>
  <sheetViews>
    <sheetView workbookViewId="0"/>
  </sheetViews>
  <sheetFormatPr baseColWidth="10" defaultColWidth="30.5" defaultRowHeight="15" x14ac:dyDescent="0.2"/>
  <cols>
    <col min="1" max="1" width="30.5" style="3"/>
    <col min="2" max="16384" width="30.5" style="2"/>
  </cols>
  <sheetData>
    <row r="1" spans="1:20" x14ac:dyDescent="0.2">
      <c r="A1" s="3" t="s">
        <v>2259</v>
      </c>
      <c r="B1" s="2" t="s">
        <v>32</v>
      </c>
      <c r="C1" s="2" t="s">
        <v>2260</v>
      </c>
      <c r="D1" s="2">
        <v>8</v>
      </c>
      <c r="E1" s="2" t="s">
        <v>2261</v>
      </c>
      <c r="F1" s="2">
        <v>2</v>
      </c>
      <c r="G1" s="2" t="s">
        <v>2262</v>
      </c>
      <c r="H1" s="2">
        <v>0</v>
      </c>
      <c r="I1" s="2" t="s">
        <v>2263</v>
      </c>
      <c r="J1" s="2">
        <v>1</v>
      </c>
      <c r="K1" s="2" t="s">
        <v>2264</v>
      </c>
      <c r="L1" s="2">
        <v>0</v>
      </c>
      <c r="M1" s="2" t="s">
        <v>2265</v>
      </c>
      <c r="N1" s="2">
        <v>0</v>
      </c>
      <c r="O1" s="2" t="s">
        <v>2266</v>
      </c>
      <c r="P1" s="2">
        <v>1</v>
      </c>
      <c r="Q1" s="2" t="s">
        <v>2267</v>
      </c>
      <c r="R1" s="2">
        <v>0</v>
      </c>
      <c r="S1" s="2" t="s">
        <v>2268</v>
      </c>
      <c r="T1" s="2">
        <v>0</v>
      </c>
    </row>
    <row r="2" spans="1:20" x14ac:dyDescent="0.2">
      <c r="A2" s="3" t="s">
        <v>2269</v>
      </c>
      <c r="B2" s="2" t="s">
        <v>2270</v>
      </c>
    </row>
    <row r="3" spans="1:20" x14ac:dyDescent="0.2">
      <c r="A3" s="3" t="s">
        <v>2271</v>
      </c>
      <c r="B3" s="2" t="b">
        <f>IF(B10&gt;256,"TripUpST110AndEarlier",TRUE)</f>
        <v>1</v>
      </c>
    </row>
    <row r="4" spans="1:20" x14ac:dyDescent="0.2">
      <c r="A4" s="3" t="s">
        <v>2272</v>
      </c>
      <c r="B4" s="2" t="s">
        <v>2273</v>
      </c>
    </row>
    <row r="5" spans="1:20" x14ac:dyDescent="0.2">
      <c r="A5" s="3" t="s">
        <v>2274</v>
      </c>
      <c r="B5" s="2" t="b">
        <v>1</v>
      </c>
    </row>
    <row r="6" spans="1:20" x14ac:dyDescent="0.2">
      <c r="A6" s="3" t="s">
        <v>2275</v>
      </c>
      <c r="B6" s="2" t="b">
        <v>0</v>
      </c>
    </row>
    <row r="7" spans="1:20" x14ac:dyDescent="0.2">
      <c r="A7" s="3" t="s">
        <v>2276</v>
      </c>
      <c r="B7" s="2">
        <f>'Company Data'!$A$1:$V$501</f>
        <v>550878</v>
      </c>
    </row>
    <row r="8" spans="1:20" x14ac:dyDescent="0.2">
      <c r="A8" s="3" t="s">
        <v>2277</v>
      </c>
      <c r="B8" s="2">
        <v>2</v>
      </c>
    </row>
    <row r="9" spans="1:20" x14ac:dyDescent="0.2">
      <c r="A9" s="3" t="s">
        <v>2278</v>
      </c>
      <c r="B9" s="2">
        <f>1</f>
        <v>1</v>
      </c>
    </row>
    <row r="10" spans="1:20" x14ac:dyDescent="0.2">
      <c r="A10" s="3" t="s">
        <v>2279</v>
      </c>
      <c r="B10" s="2">
        <v>22</v>
      </c>
    </row>
    <row r="12" spans="1:20" x14ac:dyDescent="0.2">
      <c r="A12" s="3" t="s">
        <v>2280</v>
      </c>
      <c r="B12" s="2" t="s">
        <v>2281</v>
      </c>
      <c r="C12" s="2" t="s">
        <v>2282</v>
      </c>
      <c r="D12" s="2" t="s">
        <v>2283</v>
      </c>
      <c r="E12" s="2" t="b">
        <v>1</v>
      </c>
      <c r="F12" s="2">
        <v>0</v>
      </c>
      <c r="G12" s="2">
        <v>4</v>
      </c>
      <c r="H12" s="2">
        <v>1</v>
      </c>
    </row>
    <row r="13" spans="1:20" x14ac:dyDescent="0.2">
      <c r="A13" s="3" t="s">
        <v>2284</v>
      </c>
      <c r="B13" s="2" t="str">
        <f>'Company Data'!$A$1:$A$501</f>
        <v>Ford Motor</v>
      </c>
    </row>
    <row r="14" spans="1:20" x14ac:dyDescent="0.2">
      <c r="A14" s="3" t="s">
        <v>2285</v>
      </c>
    </row>
    <row r="15" spans="1:20" x14ac:dyDescent="0.2">
      <c r="A15" s="3" t="s">
        <v>2286</v>
      </c>
      <c r="B15" s="2" t="s">
        <v>2287</v>
      </c>
      <c r="C15" s="2" t="s">
        <v>2288</v>
      </c>
      <c r="D15" s="2" t="s">
        <v>2289</v>
      </c>
      <c r="E15" s="2" t="b">
        <v>1</v>
      </c>
      <c r="F15" s="2">
        <v>0</v>
      </c>
      <c r="G15" s="2">
        <v>4</v>
      </c>
      <c r="H15" s="2">
        <v>0</v>
      </c>
    </row>
    <row r="16" spans="1:20" x14ac:dyDescent="0.2">
      <c r="A16" s="3" t="s">
        <v>2290</v>
      </c>
      <c r="B16" s="2">
        <f>'Company Data'!$C$1:$C$501</f>
        <v>15</v>
      </c>
    </row>
    <row r="17" spans="1:8" x14ac:dyDescent="0.2">
      <c r="A17" s="3" t="s">
        <v>2291</v>
      </c>
    </row>
    <row r="18" spans="1:8" x14ac:dyDescent="0.2">
      <c r="A18" s="3" t="s">
        <v>2292</v>
      </c>
      <c r="B18" s="2" t="s">
        <v>2293</v>
      </c>
      <c r="C18" s="2" t="s">
        <v>2294</v>
      </c>
      <c r="D18" s="2" t="s">
        <v>2295</v>
      </c>
      <c r="E18" s="2" t="b">
        <v>1</v>
      </c>
      <c r="F18" s="2">
        <v>0</v>
      </c>
      <c r="G18" s="2">
        <v>4</v>
      </c>
      <c r="H18" s="2">
        <v>0</v>
      </c>
    </row>
    <row r="19" spans="1:8" x14ac:dyDescent="0.2">
      <c r="A19" s="3" t="s">
        <v>2296</v>
      </c>
      <c r="B19" s="2">
        <f>'Company Data'!$D$1:$D$501</f>
        <v>-5</v>
      </c>
    </row>
    <row r="20" spans="1:8" x14ac:dyDescent="0.2">
      <c r="A20" s="3" t="s">
        <v>2297</v>
      </c>
    </row>
    <row r="21" spans="1:8" x14ac:dyDescent="0.2">
      <c r="A21" s="3" t="s">
        <v>2298</v>
      </c>
      <c r="B21" s="2" t="s">
        <v>2299</v>
      </c>
      <c r="C21" s="2" t="s">
        <v>2300</v>
      </c>
      <c r="D21" s="2" t="s">
        <v>2301</v>
      </c>
      <c r="E21" s="2" t="b">
        <v>1</v>
      </c>
      <c r="F21" s="2">
        <v>0</v>
      </c>
      <c r="G21" s="2">
        <v>4</v>
      </c>
      <c r="H21" s="2">
        <v>0</v>
      </c>
    </row>
    <row r="22" spans="1:8" x14ac:dyDescent="0.2">
      <c r="A22" s="3" t="s">
        <v>2302</v>
      </c>
      <c r="B22" s="2">
        <f>'Company Data'!$E$1:$E$501</f>
        <v>125843</v>
      </c>
    </row>
    <row r="23" spans="1:8" x14ac:dyDescent="0.2">
      <c r="A23" s="3" t="s">
        <v>2303</v>
      </c>
    </row>
    <row r="24" spans="1:8" x14ac:dyDescent="0.2">
      <c r="A24" s="3" t="s">
        <v>2304</v>
      </c>
      <c r="B24" s="2" t="s">
        <v>2305</v>
      </c>
      <c r="C24" s="2" t="s">
        <v>2306</v>
      </c>
      <c r="D24" s="2" t="s">
        <v>2307</v>
      </c>
      <c r="E24" s="2" t="b">
        <v>1</v>
      </c>
      <c r="F24" s="2">
        <v>0</v>
      </c>
      <c r="G24" s="2">
        <v>4</v>
      </c>
      <c r="H24" s="2">
        <v>0</v>
      </c>
    </row>
    <row r="25" spans="1:8" x14ac:dyDescent="0.2">
      <c r="A25" s="3" t="s">
        <v>2308</v>
      </c>
      <c r="B25" s="2">
        <f>'Company Data'!$F$1:$F$501</f>
        <v>14160</v>
      </c>
    </row>
    <row r="26" spans="1:8" x14ac:dyDescent="0.2">
      <c r="A26" s="3" t="s">
        <v>2309</v>
      </c>
    </row>
    <row r="27" spans="1:8" x14ac:dyDescent="0.2">
      <c r="A27" s="3" t="s">
        <v>2310</v>
      </c>
      <c r="B27" s="2" t="s">
        <v>2311</v>
      </c>
      <c r="C27" s="2" t="s">
        <v>2312</v>
      </c>
      <c r="D27" s="2" t="s">
        <v>2313</v>
      </c>
      <c r="E27" s="2" t="b">
        <v>1</v>
      </c>
      <c r="F27" s="2">
        <v>0</v>
      </c>
      <c r="G27" s="2">
        <v>4</v>
      </c>
      <c r="H27" s="2">
        <v>0</v>
      </c>
    </row>
    <row r="28" spans="1:8" x14ac:dyDescent="0.2">
      <c r="A28" s="3" t="s">
        <v>2314</v>
      </c>
      <c r="B28" s="2">
        <f>'Company Data'!$G$1:$G$501</f>
        <v>14500</v>
      </c>
    </row>
    <row r="29" spans="1:8" x14ac:dyDescent="0.2">
      <c r="A29" s="3" t="s">
        <v>2315</v>
      </c>
    </row>
    <row r="30" spans="1:8" x14ac:dyDescent="0.2">
      <c r="A30" s="3" t="s">
        <v>2316</v>
      </c>
      <c r="B30" s="2" t="s">
        <v>2317</v>
      </c>
      <c r="C30" s="2" t="s">
        <v>2318</v>
      </c>
      <c r="D30" s="2" t="s">
        <v>2319</v>
      </c>
      <c r="E30" s="2" t="b">
        <v>1</v>
      </c>
      <c r="F30" s="2">
        <v>0</v>
      </c>
      <c r="G30" s="2">
        <v>4</v>
      </c>
      <c r="H30" s="2">
        <v>1</v>
      </c>
    </row>
    <row r="31" spans="1:8" x14ac:dyDescent="0.2">
      <c r="A31" s="3" t="s">
        <v>2320</v>
      </c>
      <c r="B31" s="2" t="str">
        <f>'Company Data'!$H$1:$H$501</f>
        <v>Financials</v>
      </c>
    </row>
    <row r="32" spans="1:8" x14ac:dyDescent="0.2">
      <c r="A32" s="3" t="s">
        <v>2321</v>
      </c>
    </row>
    <row r="33" spans="1:8" x14ac:dyDescent="0.2">
      <c r="A33" s="3" t="s">
        <v>2322</v>
      </c>
      <c r="B33" s="2" t="s">
        <v>2323</v>
      </c>
      <c r="C33" s="2" t="s">
        <v>2324</v>
      </c>
      <c r="D33" s="2" t="s">
        <v>2325</v>
      </c>
      <c r="E33" s="2" t="b">
        <v>1</v>
      </c>
      <c r="F33" s="2">
        <v>0</v>
      </c>
      <c r="G33" s="2">
        <v>4</v>
      </c>
      <c r="H33" s="2">
        <v>1</v>
      </c>
    </row>
    <row r="34" spans="1:8" x14ac:dyDescent="0.2">
      <c r="A34" s="3" t="s">
        <v>2326</v>
      </c>
      <c r="B34" s="2" t="str">
        <f>'Company Data'!$I$1:$I$501</f>
        <v>Boston</v>
      </c>
    </row>
    <row r="35" spans="1:8" x14ac:dyDescent="0.2">
      <c r="A35" s="3" t="s">
        <v>2327</v>
      </c>
    </row>
    <row r="36" spans="1:8" x14ac:dyDescent="0.2">
      <c r="A36" s="3" t="s">
        <v>2328</v>
      </c>
      <c r="B36" s="2" t="s">
        <v>2329</v>
      </c>
      <c r="C36" s="2" t="s">
        <v>2330</v>
      </c>
      <c r="D36" s="2" t="s">
        <v>2331</v>
      </c>
      <c r="E36" s="2" t="b">
        <v>1</v>
      </c>
      <c r="F36" s="2">
        <v>0</v>
      </c>
      <c r="G36" s="2">
        <v>4</v>
      </c>
      <c r="H36" s="2">
        <v>1</v>
      </c>
    </row>
    <row r="37" spans="1:8" x14ac:dyDescent="0.2">
      <c r="A37" s="3" t="s">
        <v>2332</v>
      </c>
      <c r="B37" s="2" t="str">
        <f>'Company Data'!$J$1:$J$501</f>
        <v>IL</v>
      </c>
    </row>
    <row r="38" spans="1:8" x14ac:dyDescent="0.2">
      <c r="A38" s="3" t="s">
        <v>2333</v>
      </c>
    </row>
    <row r="39" spans="1:8" x14ac:dyDescent="0.2">
      <c r="A39" s="3" t="s">
        <v>2334</v>
      </c>
      <c r="B39" s="2" t="s">
        <v>2335</v>
      </c>
      <c r="C39" s="2" t="s">
        <v>2336</v>
      </c>
      <c r="D39" s="2" t="s">
        <v>2337</v>
      </c>
      <c r="E39" s="2" t="b">
        <v>1</v>
      </c>
      <c r="F39" s="2">
        <v>0</v>
      </c>
      <c r="G39" s="2">
        <v>4</v>
      </c>
      <c r="H39" s="2">
        <v>1</v>
      </c>
    </row>
    <row r="40" spans="1:8" x14ac:dyDescent="0.2">
      <c r="A40" s="3" t="s">
        <v>2338</v>
      </c>
      <c r="B40" s="2" t="str">
        <f>'Company Data'!$K$1:$K$501</f>
        <v>no</v>
      </c>
    </row>
    <row r="41" spans="1:8" x14ac:dyDescent="0.2">
      <c r="A41" s="3" t="s">
        <v>2339</v>
      </c>
    </row>
    <row r="42" spans="1:8" x14ac:dyDescent="0.2">
      <c r="A42" s="3" t="s">
        <v>2340</v>
      </c>
      <c r="B42" s="2" t="s">
        <v>2341</v>
      </c>
      <c r="C42" s="2" t="s">
        <v>2342</v>
      </c>
      <c r="D42" s="2" t="s">
        <v>2343</v>
      </c>
      <c r="E42" s="2" t="b">
        <v>1</v>
      </c>
      <c r="F42" s="2">
        <v>0</v>
      </c>
      <c r="G42" s="2">
        <v>4</v>
      </c>
      <c r="H42" s="2">
        <v>1</v>
      </c>
    </row>
    <row r="43" spans="1:8" x14ac:dyDescent="0.2">
      <c r="A43" s="3" t="s">
        <v>2344</v>
      </c>
      <c r="B43" s="2" t="str">
        <f>'Company Data'!$L$1:$L$501</f>
        <v>no</v>
      </c>
    </row>
    <row r="44" spans="1:8" x14ac:dyDescent="0.2">
      <c r="A44" s="3" t="s">
        <v>2345</v>
      </c>
    </row>
    <row r="45" spans="1:8" x14ac:dyDescent="0.2">
      <c r="A45" s="3" t="s">
        <v>2346</v>
      </c>
      <c r="B45" s="2" t="s">
        <v>2347</v>
      </c>
      <c r="C45" s="2" t="s">
        <v>2348</v>
      </c>
      <c r="D45" s="2" t="s">
        <v>2349</v>
      </c>
      <c r="E45" s="2" t="b">
        <v>1</v>
      </c>
      <c r="F45" s="2">
        <v>0</v>
      </c>
      <c r="G45" s="2">
        <v>4</v>
      </c>
      <c r="H45" s="2">
        <v>1</v>
      </c>
    </row>
    <row r="46" spans="1:8" x14ac:dyDescent="0.2">
      <c r="A46" s="3" t="s">
        <v>2350</v>
      </c>
      <c r="B46" s="2" t="str">
        <f>'Company Data'!$M$1:$M$501</f>
        <v>no</v>
      </c>
    </row>
    <row r="47" spans="1:8" x14ac:dyDescent="0.2">
      <c r="A47" s="3" t="s">
        <v>2351</v>
      </c>
    </row>
    <row r="48" spans="1:8" x14ac:dyDescent="0.2">
      <c r="A48" s="3" t="s">
        <v>2352</v>
      </c>
      <c r="B48" s="2" t="s">
        <v>2353</v>
      </c>
      <c r="C48" s="2" t="s">
        <v>2354</v>
      </c>
      <c r="D48" s="2" t="s">
        <v>2355</v>
      </c>
      <c r="E48" s="2" t="b">
        <v>1</v>
      </c>
      <c r="F48" s="2">
        <v>0</v>
      </c>
      <c r="G48" s="2">
        <v>4</v>
      </c>
      <c r="H48" s="2">
        <v>1</v>
      </c>
    </row>
    <row r="49" spans="1:8" x14ac:dyDescent="0.2">
      <c r="A49" s="3" t="s">
        <v>2356</v>
      </c>
      <c r="B49" s="2" t="str">
        <f>'Company Data'!$N$1:$N$501</f>
        <v>yes</v>
      </c>
    </row>
    <row r="50" spans="1:8" x14ac:dyDescent="0.2">
      <c r="A50" s="3" t="s">
        <v>2357</v>
      </c>
    </row>
    <row r="51" spans="1:8" x14ac:dyDescent="0.2">
      <c r="A51" s="3" t="s">
        <v>2358</v>
      </c>
      <c r="B51" s="2" t="s">
        <v>2359</v>
      </c>
      <c r="C51" s="2" t="s">
        <v>2360</v>
      </c>
      <c r="D51" s="2" t="s">
        <v>2361</v>
      </c>
      <c r="E51" s="2" t="b">
        <v>1</v>
      </c>
      <c r="F51" s="2">
        <v>0</v>
      </c>
      <c r="G51" s="2">
        <v>4</v>
      </c>
      <c r="H51" s="2">
        <v>1</v>
      </c>
    </row>
    <row r="52" spans="1:8" x14ac:dyDescent="0.2">
      <c r="A52" s="3" t="s">
        <v>2362</v>
      </c>
      <c r="B52" s="2">
        <f>'Company Data'!$O$1:$O$501</f>
        <v>48</v>
      </c>
    </row>
    <row r="53" spans="1:8" x14ac:dyDescent="0.2">
      <c r="A53" s="3" t="s">
        <v>2363</v>
      </c>
    </row>
    <row r="54" spans="1:8" x14ac:dyDescent="0.2">
      <c r="A54" s="3" t="s">
        <v>2364</v>
      </c>
      <c r="B54" s="2" t="s">
        <v>2365</v>
      </c>
      <c r="C54" s="2" t="s">
        <v>2366</v>
      </c>
      <c r="D54" s="2" t="s">
        <v>2367</v>
      </c>
      <c r="E54" s="2" t="b">
        <v>1</v>
      </c>
      <c r="F54" s="2">
        <v>0</v>
      </c>
      <c r="G54" s="2">
        <v>4</v>
      </c>
      <c r="H54" s="2">
        <v>1</v>
      </c>
    </row>
    <row r="55" spans="1:8" x14ac:dyDescent="0.2">
      <c r="A55" s="3" t="s">
        <v>2368</v>
      </c>
      <c r="B55" s="2" t="str">
        <f>'Company Data'!$T$1:$T$501</f>
        <v>Juan R. Luciano</v>
      </c>
    </row>
    <row r="56" spans="1:8" x14ac:dyDescent="0.2">
      <c r="A56" s="3" t="s">
        <v>2369</v>
      </c>
    </row>
    <row r="57" spans="1:8" x14ac:dyDescent="0.2">
      <c r="A57" s="3" t="s">
        <v>2370</v>
      </c>
      <c r="B57" s="2" t="s">
        <v>2371</v>
      </c>
      <c r="C57" s="2" t="s">
        <v>2372</v>
      </c>
      <c r="D57" s="2" t="s">
        <v>2373</v>
      </c>
      <c r="E57" s="2" t="b">
        <v>1</v>
      </c>
      <c r="F57" s="2">
        <v>0</v>
      </c>
      <c r="G57" s="2">
        <v>4</v>
      </c>
      <c r="H57" s="2">
        <v>1</v>
      </c>
    </row>
    <row r="58" spans="1:8" x14ac:dyDescent="0.2">
      <c r="A58" s="3" t="s">
        <v>2374</v>
      </c>
      <c r="B58" s="2" t="str">
        <f>'Company Data'!$U$1:$U$501</f>
        <v>https://www.lockheedmartin.com</v>
      </c>
    </row>
    <row r="59" spans="1:8" x14ac:dyDescent="0.2">
      <c r="A59" s="3" t="s">
        <v>2375</v>
      </c>
    </row>
    <row r="60" spans="1:8" x14ac:dyDescent="0.2">
      <c r="A60" s="3" t="s">
        <v>2376</v>
      </c>
      <c r="B60" s="2" t="s">
        <v>2377</v>
      </c>
      <c r="C60" s="2" t="s">
        <v>2378</v>
      </c>
      <c r="D60" s="2" t="s">
        <v>2379</v>
      </c>
      <c r="E60" s="2" t="b">
        <v>1</v>
      </c>
      <c r="F60" s="2">
        <v>0</v>
      </c>
      <c r="G60" s="2">
        <v>4</v>
      </c>
      <c r="H60" s="2">
        <v>1</v>
      </c>
    </row>
    <row r="61" spans="1:8" x14ac:dyDescent="0.2">
      <c r="A61" s="3" t="s">
        <v>2380</v>
      </c>
      <c r="B61" s="2" t="str">
        <f>'Company Data'!$V$1:$V$501</f>
        <v>GS</v>
      </c>
    </row>
    <row r="62" spans="1:8" x14ac:dyDescent="0.2">
      <c r="A62" s="3" t="s">
        <v>2381</v>
      </c>
    </row>
    <row r="63" spans="1:8" x14ac:dyDescent="0.2">
      <c r="A63" s="3" t="s">
        <v>2382</v>
      </c>
      <c r="B63" s="2" t="s">
        <v>2383</v>
      </c>
      <c r="C63" s="2" t="s">
        <v>2384</v>
      </c>
      <c r="D63" s="2" t="s">
        <v>2385</v>
      </c>
      <c r="E63" s="2" t="b">
        <v>1</v>
      </c>
      <c r="F63" s="2">
        <v>0</v>
      </c>
      <c r="G63" s="2">
        <v>4</v>
      </c>
      <c r="H63" s="2">
        <v>0</v>
      </c>
    </row>
    <row r="64" spans="1:8" x14ac:dyDescent="0.2">
      <c r="A64" s="3" t="s">
        <v>2386</v>
      </c>
      <c r="B64" s="2">
        <f>'Company Data'!$B$1:$B$501</f>
        <v>191585</v>
      </c>
    </row>
    <row r="65" spans="1:8" x14ac:dyDescent="0.2">
      <c r="A65" s="3" t="s">
        <v>2387</v>
      </c>
    </row>
    <row r="66" spans="1:8" x14ac:dyDescent="0.2">
      <c r="A66" s="3" t="s">
        <v>2388</v>
      </c>
      <c r="B66" s="2" t="s">
        <v>2389</v>
      </c>
      <c r="C66" s="2" t="s">
        <v>2390</v>
      </c>
      <c r="D66" s="2" t="s">
        <v>2391</v>
      </c>
      <c r="E66" s="2" t="b">
        <v>1</v>
      </c>
      <c r="F66" s="2">
        <v>0</v>
      </c>
      <c r="G66" s="2">
        <v>4</v>
      </c>
      <c r="H66" s="2">
        <v>0</v>
      </c>
    </row>
    <row r="67" spans="1:8" x14ac:dyDescent="0.2">
      <c r="A67" s="3" t="s">
        <v>2392</v>
      </c>
      <c r="B67" s="2">
        <f>'Company Data'!$P$1:$P$501</f>
        <v>0</v>
      </c>
    </row>
    <row r="68" spans="1:8" x14ac:dyDescent="0.2">
      <c r="A68" s="3" t="s">
        <v>2393</v>
      </c>
    </row>
    <row r="69" spans="1:8" x14ac:dyDescent="0.2">
      <c r="A69" s="3" t="s">
        <v>2394</v>
      </c>
      <c r="B69" s="2" t="s">
        <v>2395</v>
      </c>
      <c r="C69" s="2" t="s">
        <v>2396</v>
      </c>
      <c r="D69" s="2" t="s">
        <v>2397</v>
      </c>
      <c r="E69" s="2" t="b">
        <v>1</v>
      </c>
      <c r="F69" s="2">
        <v>0</v>
      </c>
      <c r="G69" s="2">
        <v>4</v>
      </c>
      <c r="H69" s="2">
        <v>0</v>
      </c>
    </row>
    <row r="70" spans="1:8" x14ac:dyDescent="0.2">
      <c r="A70" s="3" t="s">
        <v>2398</v>
      </c>
      <c r="B70" s="2">
        <f>'Company Data'!$Q$1:$Q$501</f>
        <v>0</v>
      </c>
    </row>
    <row r="71" spans="1:8" x14ac:dyDescent="0.2">
      <c r="A71" s="3" t="s">
        <v>2399</v>
      </c>
    </row>
    <row r="72" spans="1:8" x14ac:dyDescent="0.2">
      <c r="A72" s="3" t="s">
        <v>2400</v>
      </c>
      <c r="B72" s="2" t="s">
        <v>2401</v>
      </c>
      <c r="C72" s="2" t="s">
        <v>2402</v>
      </c>
      <c r="D72" s="2" t="s">
        <v>2403</v>
      </c>
      <c r="E72" s="2" t="b">
        <v>1</v>
      </c>
      <c r="F72" s="2">
        <v>0</v>
      </c>
      <c r="G72" s="2">
        <v>4</v>
      </c>
      <c r="H72" s="2">
        <v>0</v>
      </c>
    </row>
    <row r="73" spans="1:8" x14ac:dyDescent="0.2">
      <c r="A73" s="3" t="s">
        <v>2404</v>
      </c>
      <c r="B73" s="2">
        <f>'Company Data'!$R$1:$R$501</f>
        <v>0</v>
      </c>
    </row>
    <row r="74" spans="1:8" x14ac:dyDescent="0.2">
      <c r="A74" s="3" t="s">
        <v>2405</v>
      </c>
    </row>
    <row r="75" spans="1:8" x14ac:dyDescent="0.2">
      <c r="A75" s="3" t="s">
        <v>2406</v>
      </c>
      <c r="B75" s="2" t="s">
        <v>2407</v>
      </c>
      <c r="C75" s="2" t="s">
        <v>2408</v>
      </c>
      <c r="D75" s="2" t="s">
        <v>2409</v>
      </c>
      <c r="E75" s="2" t="b">
        <v>1</v>
      </c>
      <c r="F75" s="2">
        <v>0</v>
      </c>
      <c r="G75" s="2">
        <v>4</v>
      </c>
      <c r="H75" s="2">
        <v>0</v>
      </c>
    </row>
    <row r="76" spans="1:8" x14ac:dyDescent="0.2">
      <c r="A76" s="3" t="s">
        <v>2410</v>
      </c>
      <c r="B76" s="2">
        <f>'Company Data'!$S$1:$S$501</f>
        <v>1</v>
      </c>
    </row>
    <row r="77" spans="1:8" x14ac:dyDescent="0.2">
      <c r="A77" s="3" t="s">
        <v>2411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5 9 0 0 0 0 7 - 6 c 9 1 - 4 0 9 4 - a e 5 5 - 4 c 1 3 8 a a 2 3 a 0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 3 5 . 1 4 3 9 8 4 0 1 5 1 7 3 9 2 < / L a t i t u d e > < L o n g i t u d e > - 9 6 . 8 8 9 7 7 7 3 2 7 3 6 7 4 5 5 < / L o n g i t u d e > < R o t a t i o n > 0 < / R o t a t i o n > < P i v o t A n g l e > - 0 . 0 5 8 1 9 0 0 8 7 0 4 3 6 5 7 5 7 9 < / P i v o t A n g l e > < D i s t a n c e > 0 . 9 6 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F + I S U R B V H h e 5 b 0 H n J 3 X W S f 8 v 7 1 P 7 1 2 j U e 9 y k W z H T W 6 x 0 w N J C B t Y l h L 6 s u H b Z T c E S I C P A D 8 W A m Q T Q i g L B F K d O L E T O 4 4 t y 7 I l F / V e p v d + p 9 3 e v + d / 3 v f O 3 J m 5 M 3 P v a M a S 8 / 2 l O 2 9 v 5 5 y n n u c 8 x / D k G z M p 5 I g n d p k R O / b / w m j Q d + g w O s v Q 3 / R L a C m O I H j 8 r / S 9 q 4 d t 1 0 c Q 7 n w Z o a g B 7 p I K x B s e R i q V 1 I 9 q S M l b n x 2 w Y n 9 d V N + z P p g M G n F p y I z b 6 m N w W r M X V S D g h 8 v l 1 r d W h 6 B 8 q 0 P u v 6 B o F e y G K K L X f 6 B v z S E c N 6 B z 3 I R t V f G s 1 x F T Y Q O M s v T Y U o g n Y o j F U 7 D b z E g m k 4 j H Y k j I M h S K A F U H c G r Y g f c 8 u B v B h A 2 v X g 3 I + U A 8 H s P U a A 8 i / k m U 1 G 2 D w z n 3 n R Z T S r U F o z z A L e + + p z a m H 1 k 9 U l K x 0 U g E N r t d 3 6 N h P G B E m W t + G 1 h P H O u 0 Y q 9 8 j 1 v K L Q 2 f b w Y G g x E p K T O 7 w y 5 l b k B U y s d u d 2 J k x o T W c b M q 6 5 z x o y t x W G v 2 6 l t z s O / 6 s C K m 0 O X v 6 n t u E A a T W r C B J f w j M P a 9 r L Y z E U 8 a U G h f + w K e C R v l 3 t I Q Q 0 a M + o y 4 P G x G d U F y E R P J R C w a w c j A o D S + h D T S B D q v X Z d G E U N P R y f 8 M z 5 c P H V a l n 6 Y L T a p D C A S j q D t 8 h X 5 T i N 6 2 z t h M p m B a A A J u b b j 6 j V E w 1 F 1 j U + u H e z r F 6 K O 6 0 + a D 7 s 5 h e 3 L E B N R Z E + h Q H 4 G O c l i t s B p t 8 q 3 G G G W Z 1 p t D v g T H o z G K u A o q o S x Z D u e u 5 j A k U s a M R F m u a a s p g V l D T v g 7 b u E 0 b 6 r i M U 0 J h Z L G B A R o i b j I 0 N Y K 5 C I C T J N 1 s X F Q Q t G f F q b G J E 6 I R L r S F u D 0 y Z h O J j H Q E n o F o s V b r c b n o I C t W 6 2 S H k 6 n K p t V B c m c P / G S H 4 E x U I 2 l W / X t z Q Y b B 5 E O 1 5 Q R J B M a r V g Y O 0 t A x 7 P / O k 7 t a X A X L J B X 9 N g i A X V B 2 W C 3 L G 5 N H t D W w 3 Y M I I x A 7 o n 5 D t S Q q y O J N z S E O 9 q i s J u S W H U v 3 R R k W t d P n s G J 4 6 + j N P H j 2 H T z l 0 4 + e p R X D 1 3 D k a T C Y G Z G Q z 1 9 e L I D 5 5 B V B p j w O d H 4 6 b N u H 7 h A j p a r 4 q E C O O 5 b 3 0 D A 7 2 9 2 L 7 v N r w p 9 5 m e n J S K K 8 L F k y f h c n q Q N A j R L Y O I F A V / u Y I N 8 9 q I G V 7 h / C z 7 / m S T 2 p 9 M z p U z a 2 R X g 0 0 1 G J t w 4 d r N B + A s r M R w 2 w l M T w z P 1 j f B q + J C Y G s B l i c R k v q I S r 2 Q a d Q U a M / q n z L h l Q 6 r e n 8 y v a X A 5 j I h 3 z a / 1 a w M M o f 2 M R P u a R a m I d y P 2 k c 8 H l c S 3 U h R v A L y U v m I + z c L Z z z 1 Z 2 r d I A + Y N N S g f N + 7 Y X G V Y O j 5 P 0 e R E + j r 7 E R x a Q n c h U X q Z U x G k 3 D r d l E X H E q c 2 0 W c U 9 U w m 8 0 I B g J K h J J g m j Z v U f d 1 P v B 7 8 L / 5 J b V O i G I B 2 7 b 3 I g y H v i c 3 k F h N w m F Z G O m S J d 1 y l e J a g 2 x J B S Z F H T I I U x j 2 W 1 D l j q p v S + i c c i X 4 Z q a F A K a F e 3 n g F A 7 W e f 0 a W r Z t R 9 D v 5 4 P g m 5 6 C 0 + V B W W W l c P e I k k D d 7 W 2 o a W i U / U 4 M C i G V V l T I n Q w Y H u h H T V 0 D J i f G R a 1 w o K S i E r 6 p K b j G j s K c X P p 9 y A y M B l H n l q c 7 h Z 5 J o 0 g U E 6 p b d s P u L l D f f n y 0 T j X C N M o 9 B u y O / Q i 9 h Y + J p A a m g 3 M i I Z G I Y 2 q 8 H 6 H J Q Z Q 2 7 J L 3 d G t l L e 3 t w U 2 i P t 4 g Z q Q 8 C w o K 9 a 3 5 I E G Z R V i Z p F w 7 v S Y c a M y u 8 l O q V Q o R V r h z F 2 W U h i + 3 2 X C n 3 J N S v b W 1 D X 5 h f n V 1 N R g e H s W k 1 M O O H V t R V l a u X 7 E Y p g / / 4 i c / o 6 / n h O E Z A z Z E T k g 7 F I 4 h F T D S f h a u 4 g p Y E M P V F / 9 N 6 e V u E Y m x a E y 4 m F c a j O j c c h 7 V o h n h u j Z p J C E h o p r 6 R h S W l M L p d C I c D C o C I 1 c u L i m B p e k + R A d O 6 U 9 k M x P V b / w a 7 B W b E U c O L U a H y W T B t / 7 5 n 6 S B X 1 X 3 L y 4 t w 4 l X j u K 1 w y + g p 6 0 d F q t F z j L g 8 P e e Q m V t P Z 7 5 + n 9 g v P s q 6 p q a R d o c Q f 2 G + Z J y K Z A 0 i 0 t L Y R e G Y Z L a J u E Y p X X Z R M + m L V B Q V K S Y C e 1 A N j y z x a z O s d m F + 8 t 5 h S X F o n 5 Z 1 a + k r E y 9 l 6 e w E A 4 h N h Y e z 4 O 3 V d h K 9 s Z B Q u g Q / b 3 S w / v r O 5 d A 3 5 Q R B m c l p m s e R Z u v D D 0 + N w Z E n U o a r P o Z w E M 7 r K g Z / S 5 a X U + g a z y F S C y D 0 g T k 1 E 5 3 E W w F 5 Z g Z 7 U Z w Z h x m h z A M j 1 G p x 6 u F P 2 q E V T S P m K i + 4 2 G H s v s W g g 3 d J a p Y R K Q h J R i / m Y i J C U A i S 6 P E m V T n 5 o P z A y T C p P q G G d E q R k b G s H l z C 8 b H v a i u q U R L S w s 6 O r q k X Z n E Z m b d s C z M e r 0 a 1 f 6 8 J R T F / w f u 9 M D / w q e 0 b Z E + m V A 3 k x o m h 0 8 m E r N i k h K I + 2 b X 5 T 4 8 r u 2 b K w l K K 9 e h P 5 g n o T L h P v g b m J n 2 6 l v L g 7 b J y N C Q v F M K I X 8 A b k 8 B p o T I H U 4 X n n / q S f z M r / 2 m P C + F i 2 d O K W l E Q n r u y W / K s k m I w Y l D 7 3 q 3 S N i V n R 6 5 q g M 3 A r O / H 8 n B k / p W / m C 9 t I 5 Z s O 3 + D 6 L D a 8 O u R q t q B N 9 5 f Q I p U S c p X a x m A x 5 u H E e k 6 x W Y i x t h 3 X A / x q a i e K 0 t o o h 2 K f h 9 U 5 j q v 4 L m b X t w e 7 P Y F a I i r w a d X v O s G n + h L 4 W W S i H c D D s m G 2 j v l L k S C M a N Y i + u j p g T 8 o g j r T Y 0 F C e w u S K u t K q T J 0 5 h 7 7 7 d c E g 7 y E Q 4 H E Z b W w d 2 7 t w u 5 W f A B b F 1 N + / Y h c G e b n j H R v M n K O K D d 9 g R e O m P 2 P r 1 P W s L + + 0 f R + j q 9 / S t + a A f z L D 9 o 6 q B L L S r V g K 5 S T I p R r w U B B k B V R c N 3 D b I s Z T i M m n b I N f 7 h 0 M h p Z 6 t J 6 w T l x A f b 9 O 3 8 o R J p N + m J 2 A r r E B 0 s g / h w f N w t d y P 5 y + T q c W w d 4 M T n t 6 n Y E x J e e h 1 a v J U I u E f Z S G I n V y A F 4 I P i W 2 p D i m Y p b x c d g N q S y x o K o 5 j Y q R P i H M I D 9 6 1 G 3 V F w i h X E p V Z E B W p Q w l F s F H T J F g J P L t 1 V H M c F e R J U H R A i T A U 7 c W A C s + c P d j d 3 S 2 a k w s V F Y t V u 3 A 4 g q t X r 2 H v 3 t 3 q G 9 u u X F P a V z w a F d V / Z r U E 5 U D g 8 K f 1 r b W H b c / H E G 5 / Q d / K A v k Q + 7 6 f R z A U 1 H f c X C y n 8 6 8 F g i J d L V Y 7 h l 7 4 S 1 T U 1 C j b r L y q G q F g Q K n W 3 t E R B G R f w 4 Z m R K R y K e V 9 0 9 O i N h Z h f H g I O x 9 8 P y Z G R 1 F Q X K T f U Y e t E K 6 6 P Q j S O 7 s C 8 z B s e i 9 C Y s P 2 j c f Q U h x G o u s w z K k 5 e 6 m v 4 C E M j E 1 j Q 5 U D x p g f R W U V i j n l C j 6 e N M h u i m J R 1 4 i A m A Y u l 0 u t r y X o g B r x G 1 F X K B r U A r o n E z 1 z + i x 2 7 t o B m 0 1 U 7 Q W I R C K 4 d O k K 9 u / f q z N m E j 3 L j o Y J r f 1 V I B G L w l h z J 0 z F u d k Y + S I y 2 a u v L Q G D C e H I + v Y / 5 Y O Y 2 I 3 r C b q p X 3 7 u G a V W x k V N j g o 3 7 L h 2 R d m i k + N j m B B V w y / c 0 S b 2 K O 1 Q S s z y q i p U 1 d W J b V i H C b E B W q 9 c W i w 1 I t M I d L w C a 9 O 9 s J R v E v V 7 a Q J I t T 0 N e 9 s 3 s G n q u z B 0 P j u P m I j 6 m c O 4 0 / I m i k a P o K i 0 A t e G 6 Y V j I 8 s N P I 8 2 z I V B C 7 p E 9 S N o X 3 v H x h W z W C t M C M F O B A 1 o E C m 6 k J g I 2 k 7 0 z F o s t K + z w S C a z Z w 0 o 8 Z D j Y b L l C x X J a G e 2 O d C s v 0 H M N i L E E u Z Y e 5 / G a l o f h 9 t 3 / 5 B R K 4 9 D Y O j B M n Q h L 6 X r y u M c / d P I d S 2 j I Q y W p D Y / B O L G 8 h N g l c a d e k y n p 8 b R S K h G b 3 W r m d U p V E q m U Q d 0 j i k Q X l K o 8 J g 6 E G k E y i Z o o c y g s K i Y l X Z C W e 1 k l p 0 d i y n x p r d F V I B K c T G O 4 T T S q O R a 1 a C 4 s 3 1 9 4 u I O s o 1 t S d Z u g 3 j y V K c b 5 9 A 1 L U B F r P m 8 K A 6 5 5 T V E m d C G f 8 O s b W o R r I / y y f q V 7 / Y Q + W 6 V 6 6 + a H 4 f A N 8 7 r Q a u t t 4 v D l m w v V L K b h k x 0 t H R i b K y U h Q W Z t c 4 y D x f O / 4 6 7 r v / 3 q z v s S q C e n y v A 4 k r 3 9 S 3 A E t B F e K d h / W t p U F d 3 N T 8 C M y F N U g E x o U I A 0 g G 5 4 i J Y I N J S M M w B A b 0 P Y t h M N s Q 2 f D e n H T s t w J T U 5 P K Z U 4 P J 1 W C W D y q O l F p V 7 E D l Z U Q i Y R V g y D n s 9 n s q l O Q h B E O B 5 X E 4 X 6 e b 7 X a V N d C I O g X + 0 a I w G J V X j 6 7 X V S p j u + L n T P H H X O B d d P j i I 5 d Q 0 o I L B 8 Y x O 5 K 2 Y p g m L j G 1 q z 2 G e 0 F Y l x R D T J g u P h B F B k m c b T b p Q 4 X u 0 x 4 c I f Y 1 v K Y S 3 0 R b K q y o r v 9 K n q D x d h c 6 0 T v p E n 1 J 5 3 t F 2 a o 0 y k b N t f 3 1 s V U p I X V r E V e L I c 0 Y Q U D f s U w c s V M 2 A A P O 7 j 1 7 W z g v c + f v 4 D N m z c p 6 a i Y h X Z o F p R O b 7 x x A n f f f X D t C O r d + x y I X s 4 g q N K N i F 9 / W t s o 2 w 5 b 7 X 6 x K o M I t 7 4 A + 8 Y H k D L Z k T I 7 E O k / l T N 3 i d t K Y Z 5 u n a 3 M T B j d Q s D 1 D y r D O K a 4 d 2 7 3 X C + Q Y J Z W E d Y G B U V l 8 J / 4 B 3 0 r R 0 j j T z l K 9 Y 3 V g S 5 h U z w k B B m G a e f H 4 L C b c K k 3 h N Z B T c 3 9 w I E C P H v G h 5 a y B O r D b 8 K 1 5 T E 8 c 8 q H S C w J 7 1 A H w j O j K G v a I w z B h c a S O F r K E y p M h + F c a d C 9 z b 6 f f J C P Z 5 V N y B c x r u i 0 8 H q 9 6 O / v x + 7 d u 3 F t l N 5 K q H f O B I n 5 2 L H j 2 L N n F 4 q L S / S 9 c 1 i V D T U + F d L X N M S 8 H U i U b I d 5 + 4 e F q g 0 I D 5 x F e O Q 6 U N i A 8 H g n I i N X E B 0 4 n V f D t 4 I 6 a f Y C Y D i S I z G N 5 O W v a p 6 p m 4 0 s R L / W S C W k w e k R B L k i l Q j D 3 S L q 2 A 2 A q i a J K m 7 2 4 I d n Z + C d i a F N J y a b x Y A X z / t V P 9 W m k g i S v m H 4 T v 0 r H i k 5 h w e 3 O 1 B Z 1 4 L S x t 2 Y 6 L s K 7 2 A 7 u s Y N O H z d h i v D 8 z U L S g / 2 o 6 U l V y 4 g M V E b i E b l u a N i Q / 7 p H 6 i o B u 4 j s X F J U K V k N M h y x E T J F A w G 8 f K R V 9 D S 3 K J s q F r b B M w G E i 2 9 w U m x S 6 N K Y x A l G 9 u 3 b s U r r 7 w m 9 1 5 8 z 7 w 7 d o k N p S l Y Z k R 6 Z I D E k g y M 6 V s 3 D n v d P s S 9 2 d 3 E J M u E f s x Z t g E x w 2 J v z F u J S D g k 9 s l c x + h 6 g A 3 H 7 i 5 E Y r p f 3 7 M y G A 2 S s o k d F Z r U 9 6 w O U U c D X J s P q U b Z M Z p C K B R U j I z 2 M 4 N t 9 z a a Y R H 7 L s 0 u + T z T x C V U x D s R L t o t t l m V n B d H J O S H 3 e l R q p T L J v Z T c s 5 p w T C i S M K Y V 2 Q D V X 7 2 N R r d b j j u E Y 1 F 6 i B t Y 9 H D S D f 8 p N w 3 b Z d l A 9 X t 6 9 e v 4 9 y 5 i 9 i z d x c u v v k m S s o q c P 7 E G x j r v g p 3 Y T E u n z 2 L y 6 d P I B w M o / X S R V T V 1 G B 8 d F z s 5 h I V D 0 k 1 1 W i y Y N i 3 i o 5 d 4 v G N U 0 j 0 v a p v r R M i U 1 I z u U m f 5 P a f X l Z K U O / l j 4 W s 9 T M J x 5 U K z u z h z t y f V i f M s o / c K n O / S f b T I c D j l K C M w J j 0 j q O 8 s k p / 2 v r B Z U 4 g d E V X r X N E y l 2 j r 6 0 e n i 2 P 4 E x X G F U F B r z R J d p D b A x x a z n u 3 u p E Z a E Z Q 8 P j c P c v j o Y n Y l s / p o J t 6 T A Z b j u J + u 3 v U P u b S h N K c v h E O q X B m E n G T i 7 n N K C H 9 / q 1 V m z d u l k R q U l O N i r N J z U r a R g 9 P x W I w 2 0 3 i L 1 q h c d T g O 7 u H i H 4 O f u T g c x R s W H Z L i o r K + B x u 4 Q 4 b O h u b U N P e x u K S k p R U l G B v q 5 O 1 I v U i g n T 7 G p t R U N L i 7 J 1 y 2 t r M d Q / g N 5 o N V y F F f C e + j q a N m 1 Z n Y R q i r 4 B Q 3 L 9 3 N a m s q 1 I T X f r W z n A W S n c 0 q K I I h s S U v B W 4 V 5 p n T v N w T Q O J 0 S z x P 5 0 Z M e i / a o C t f 2 K 8 M R + 0 j g j z 2 c U S H r J 4 F + p 8 A x L e + 5 a o / z U q o J 2 r n Y + 9 / O + 6 X P T s B r F I B 8 T V T o f 2 D x q Q e I n N 4 / F R F K E G U / p g F d U J Y s 0 u J m p K X m e C T P T U 3 C I M c 7 4 x 1 B A G m Y w J N K l D B 1 T D u z d V I a z H T M I i X q X N D r g t J m x F W f 4 4 r B O X 0 U y P K 2 e s x C h w l 3 o 8 8 Z U W U 6 P d K K g o l F 9 F y U S p R F t m z Q Y l M x f 6 R L D N H j d k 9 9 + C v f e e w + + 9 P f / g F d e P a Z i 7 O T T c O b s O a k D K 0 z T H T C N n Y M r 1 I 3 + S 0 d R 5 w w h O X 4 V n s Y D K h S u p q 4 W I Z 8 P C b F 7 G z d s U O F c l V W V 6 v 4 k q D I h r o 2 i 0 t U 2 N q p w s g 2 b N q F E l m V y z q Y d 2 1 F R X a X C w 6 x W C 1 w e N 0 6 e P g d P W S O i Y t p M C W N d F U F t s o i 6 l a P 0 y B s i O l N S A P n A M N 0 J Y 0 j U z e K N a p u c i o X P p W W 6 H c G U 5 j 1 b L 5 D L 0 X P 3 2 u H D 8 B Q V 4 f r F i 6 q h U Y 9 v u 3 R J D c l Q Q b p C Z B 1 X r q K 6 o Q F H n 3 s W o y N i C z p c S j c / 8 / p r 8 E t F M 2 i 2 4 + p V N e y D f T B j w 8 P C L c t U z N 9 q C M p a u Q M J a e w k V K o r w w N 9 K g q A t s X w Y B / G h 4 b R 1 L I Z 7 V c u q 8 7 i a e 8 k W i 9 f U P G V 7 D B u P P h B R I c v w l F Y h v 7 e H s S l w S e M b j y 6 2 4 F Y 9 8 u I T 3 Q t S U y E q 2 Y b 2 k Y 0 x 9 H M e A + c x T W K s I l C R 0 q p Y 3 R U D E y b l B u d Y 6 o Y C p T d 2 2 d A f / 8 g i o u K h Z C G R b J U Y t / e v U p z I F H U R q / i + I t P q 2 6 M g D C E u E i g D R u a l F b h c 2 + D x 2 m T 7 x t H f V O z C j g u l 2 t I 6 A z W j u m e 1 n x w v B 0 Y E 6 b k K h X i q 9 8 K R 9 W O / A m K H 7 r R R O 9 b 7 r p u P r C W b x U 7 o U f f y h 2 G e B D O i s 2 w m k Q N u / I k U q M X 5 G s v w R A Y Q t n 2 R 6 R x h / B q u 1 W I z I A i v S d + r c C I B Y s Q L B 0 y g z 0 9 2 H P g I M 6 + / r o K l h 0 d G s T W v f t Q X d + I v o 5 2 T E 9 O o E 5 U C E Y 7 T E + M 4 7 W X D s M / N Y 3 B v l 7 s u e O g F G t c B e U 2 b 9 u B y p p a v P D d b 8 u 7 h 1 E r R G g 1 C E G N 5 0 d Q y Z l + m K x u e L Y / g e u v / U C 4 b T l q 5 f 5 s Q C M D A 0 q 1 6 e / u V E G 8 / V 1 d S m 0 h Y Q W D f t V Z H J z o h 2 + w D e a 6 O 6 Q R j y N i K k L K a M O 2 I q 8 i p p X Q a 9 6 F s R l N 1 U p Z H M K H 4 / I s b Q w R B 2 0 W O 1 O w m V N o L k u g o i A J s w g s R o r T z V 5 b l F R 9 R + y f q p F j x K a W j U q S 7 N m 9 A 9 u 2 b 0 N R o V s R Q p 1 t G q b o B L Z s 3 o T m 5 m b U 1 F S j v q F e m J X O + A s 3 o K D A i V e e f w 5 b d + 3 B x N i Y 2 H Q h F B Y X K 2 2 A H b p 0 l W c D n S W B q K i P u i / l e K d V R b 1 7 p w N S t i K t 3 U W I y m N M U j 9 5 2 1 B V R W b s D j 6 l b 2 W B c C J p t Y u X y m T N s r 0 A S Y s H 5 m Q A S c a R r R H c B 3 5 V C k x s M g H j t / K N + V o J w 8 O D q K q q V R X D H 1 U Q g x S u s B 9 Z T 4 g q Y l I R D v x i 5 S h Q U e M m h F O i o q Q 4 3 k r O Y 5 n I z 8 C W R t U n G V N q m F Z O 1 P m j c J v j C F 5 5 R m 3 n C 0 p r a + P d i E 7 k x q x U F Q l Y X c T L w f t V F w X f h 6 / 4 s P s l 4 S R L S y b C V L o Z h 7 0 7 p b F p N w s G Z x A N + V F U W j M b i J o N 9 P r R l T 4 4 Y 1 L j k z a W L T 6 P r / K K M E j / y D W 8 f 5 8 F c Z G i V M e X g r 3 l Y Q Q T c 8 f T d j F N A c I r B F Z a n r 1 z n g T O o R 3 8 7 r G M c X F T 3 k G Y b Q 6 4 P Z r 7 / G B j n g M M i R L 3 M p d I 6 X d e u y Z G X Q c u n j w l n K 8 b l 0 6 d k o I M o f P 6 d Q T 8 A a X y j A w O q Q F 4 g 3 1 9 e q O Z g z H m w / R Q h 7 6 1 N o g F 5 7 x c a 0 1 M B J 0 X Z A 4 k H o 4 2 J T E w 8 D a R i E r D T I j d I k s 5 p q I W V K h K U p 1 j T Q V g T M W U w Z 4 Q g k k k Y o j L u f G 4 5 v r l v U h I 6 Y j 3 d C N f D a h y x Q Z O w b 3 5 k L 5 n e d A 7 N q y P j n V u e l i I i f J X Q 1 2 p q E Y r E J P R U Y w B + 2 3 K w X D X h g S q n G F R W 8 2 I B j T G R j V v K a S H X X B Q I Y m J k R S 0 u d r G z K p B + y I G H G 2 3 i W o 3 j I + 9 9 w A M P p H C y x A T Y X C U K q J Q S B n V i O i r 5 8 4 r V X x 8 Z A z n 3 3 h D P z g f J F w O Z q Q D J Z O Y C I b g c Y h Q G h x F n j d B M b p 4 K X A I d 9 2 G Z i E c n 4 o n o 2 g 3 i T g e F d W C Y 6 Q o Z p s 2 b 1 a x Z 8 W i e g y I e p Q N n q I y f W 0 + N I O d P 6 3 w 0 h x c / d P 3 U 0 I s R N q 5 s F 5 g 4 O p q k Z Y A O S G v k 7 N A C D Z w 5 t 9 h L W 3 W d y w N p h e o 8 G g t M D 0 y 1 i D E T x S 5 l m + 8 x G X j P b j a H 8 G h I j H a + 5 5 G i 6 V V V D M b A t 4 + d Z y D I Z c D p d S p H j N + d M W E l 6 4 b 8 W a X A e 2 j C d m X w j G x X R g Y P T 1 4 D a f b f W L D + f S r l s b M w F W l T h L U A m j H j Q 4 O q D Z z 5 e w Z d F y 7 O s v c O W q b Q 0 n Y N 3 a k b W n b O x E N z h M I V A v z t q F 2 V w R U R 2 4 2 K H W H b s j a W h U V T R u i s L g E F d U 1 K o 6 M o 1 J p D 1 T X N 6 h B d d T V 6 f b M h M F o h i E R y e r 0 Y M T 0 2 P A Q h Y H y U p 0 Q K V c m 9 2 T V j I u B H 4 t E l Z t T G / 0 6 B 0 v V H s V h 1 w t 0 v 6 9 3 p A R h j o f E v u x T 6 h u / h r H N a b l B h s L 1 z F / 2 / a I C b 3 0 n I m P z + x E X g u o N f 0 R v o g k T f v n G + A Q M V h e a n O N w h P u V V 5 B 1 P j E + r t 7 J a D Y r L Y T P M A y 8 g f 3 7 t i L S d 1 K k b Q o z Y o d Z q 3 b B P 9 E H a / E G k T x L a w p d X h P O d E t d d l 7 B 1 F g P Z s Z 7 4 f P 2 I z g 1 g s D k E I K T I w h O D 6 O 4 b g e a a w p R E F j Z i W W r 2 j E v j U B R W Y l y T l B r s F Z s k X f d o f b T W 9 s z Y c a A 2 E j L D b E n h t v e R E n t l l m i G g / k 2 Q 9 V 4 D D i Y E p 0 e B o J N 4 h p s W U i s f n j U A g S F K O g U 9 J 4 F m K o t 0 9 J G 8 Z w + X z T o s N O i F G t E e z 4 y L A a O N j T 2 Y 4 d + / a p C k 7 D e e e v q k F w a Z A 7 q U q X H 7 1 d b D h s e F S z u J N e I U o D F a k h S z U Q k t u 8 W C 5 I L o i n o 2 r G Z C b r D e N M L 1 J B z b b M / D 7 V 7 n X p N W / / r E R j H 4 2 + K i j Y + h h 8 V 5 / T t 5 Z H S u 7 x c u A + s Q F T 8 I Q u I V a 4 E 0 W + c 6 g J n 8 P U y I B o E 4 X C G G t E d T L h n K h N Z J x 0 G l R U 1 8 I v m o p f i I 7 l y r h F + 8 6 f Q M h R j 5 F Y G R 7 a n D 2 2 k P X x U q s N Y 3 3 X 4 C y q x O 6 W M j i s 7 K o Q i S D V c U W k X o n b J H V k w B 1 1 E c T a n k 1 / + r J I W A t h q r 9 H E R D f Z 6 E m w 3 J j e Y 2 L W n d u I L e 6 n B z r R 3 F F v b 6 l I S + C u q 3 Z j t L + b + l b N w b 2 k h u N i x + t E d S U i h 1 b C H I C x Q k p C a V Q 0 h 2 z a i n / 0 p 2 w 3 M 6 E 8 7 Z f g D 8 4 N 3 Y q 4 A + q E Z Y m i x k e T x G u n D u t i P G O + + 5 X n q 7 u 9 l b l n d u 2 e y 8 C v h n h Z u W I q n 6 L Z q W 6 y t t r N 9 J B F d f l 1 v p 7 1 h M O U 0 K F d d 0 o H P W 3 I 9 T z p r 6 1 P K J i y L 8 S v E c x E 0 e k C 0 n 3 B h i n r + O d 9 + 7 G l a f + R E W 3 D 4 k t z O E i H B H t l / K K x + K I R s P K S 2 h 3 O F V H K C V 4 5 Q O / j t 7 x C B r L 5 y R F N j A x S / 9 4 C A 3 m X l h 9 8 z 2 J l J C p G O t S q E i v Z 4 5 v I i H S 7 b 4 U q N q l m h 9 T B C U N h D v 0 I 3 N g Z + / L H d k 9 f V m R 5 R 5 5 E d T j m 4 N I d K 8 c V X 7 D C I 3 r K / m B Q w C o m z O s J R O O v T + L Q G R u z J L Z Y s W L 3 2 P K M w M e f f 8 H 0 N P e j t H h Q U V U F T W 1 6 h y O M 2 K H b V g f x G i 1 2 R E J h 1 V E + f a 9 e 9 S + N A r F 5 k u G 5 y T g q k E 7 U I z c a d / 8 o T B p S R P q e g 1 O x + I Q J 8 V o p E W R C Z R W V K r 3 p n O D Q b s c H 1 V Z U 6 0 Y U R p J W x m M o R F 9 a 2 W 8 E r p f G q 1 w 8 G R M 7 H m N e 2 + o M G P T R O 7 M l c 8 3 N b w D Q b B P c P k w L b 5 p O B x F K J p C y d h L i 6 Q J m S j H S L H D n r k 3 W D 5 k a s 5 l B i N m E l Q 2 C U X E 4 k k c 7 c h j 5 P W N E t T d Y s u 6 + 1 f n t s 0 V l F C p A C s 7 5 9 e a x V J S z 7 F P C C o 8 f x C g V q B 0 T + v q n J J 8 c 8 P f i T m V S U N a G m Y 2 T s J j M y B 4 / H P 6 1 o 0 j J c + x V O 9 F f O g 8 U m a 7 G j s W d V Q i 3 P V q V l s t I Q 3 h y r k z 2 H / X P W i 9 f A l R n f C b t 2 z F + V N v 4 h 0 P P z b r K Z y F p x 6 p q a 5 F 3 5 g N x 6 I P I B S h N O B 3 a + c z v V j 1 4 N f V e i 5 I G q 1 w b H 0 C w X B k 9 p m U K i x K m t F c 0 o v X M 0 H i m M Z k 3 y U 8 d H s 9 G m P n F 7 0 j Q 7 8 u n z m r H F / 7 7 r o L Z 1 4 7 r r 6 d H t W l w B R 4 h T u e Q C Q U Q D I W g a t y I x V h + R q D 3 C e A W O c R W C u 3 4 f s d 8 + 3 v Z Z G l 7 P I i q N s 3 2 l H S t z R X o n u T E m K B n y E v a A Q 1 r G + t D b I R 1 F r C I w w 3 + N p f 6 1 v r A / Z T u e 7 5 b Q R 6 F y d q o b O W H J s O m Z b t 2 9 H d 2 q o Y Q 0 l 5 h e q 4 Z a w h Q 2 o W w l K 1 F 4 6 i K i T C M z B a 7 E o 6 E o E B 9 u m Y Y a / a J o 0 v h J c v j M M f T o p R b 0 P C p G W O 3 b / B h r K + 3 A i K 7 3 7 c v x s l p S X Y V q 9 J k Z 4 J k y I g g l 0 K 8 U R c d b 5 P 9 p y D 1 V W K j z 2 y E Y b e l 3 h Q n Z M J j i y m A 6 r 9 6 m X U N j W p 8 W P F o p a b p e F R + i y C N P z + U b G 9 H H H l W Z 6 e m h Q t Y y 9 G B g e V 0 4 x e P 2 b b S m 1 8 D 1 7 I J 0 j n R g l q c 7 U V T d 5 v 6 1 u L Q S 5 D X 3 3 a 3 b o a r A 9 B / W c h q P W L P X R b k g i 9 / r f 6 1 v q B I 6 Q T Z T v 1 r b W B r b g e 0 a E L + l Z 2 v B R 7 t 9 a x m Q y K p N F s j I d K h e i m 2 9 X 6 c u A Q h 3 j d I b Q P T q O p v l q N Y b s 4 Z M a Y L w X / t B e B q U F E / V N w O q 0 w e e p w + 4 4 6 b L b 1 I D l 6 U b / D G k A a f q r y d l x + 7 s u q k W q 2 n k 8 5 T + j U G u j t w c Y 9 d 8 O 6 8 0 N 4 5 U o e e U p u l K A K n E b c Z X x J u F Y Q J k c h T E 5 t 8 F p 0 r A 3 O j f c h 4 R t B I j C G R E i z J w x W N 4 x W M U r r 7 4 T / y j P y f L 6 A 7 i 3 T 1 Q d R u t Q y v d 9 k L 9 B U E T a e 0 K Q 6 Q z t X O y v t + k 1 / S l p s c 6 9 2 F p G + R p Y b H o L d X a w S Q a 4 X P E J Q w b e A o C D M J l F 9 Q C / H t Y H R 4 l C j g D n G b C l M 1 7 4 X b 3 Y m Y U o G k D C 6 U F t i x o 6 Z J + X I X I k v h Z h I n m 7 b n a i p r k K H 1 4 L h G S N C Q T / G u k 7 D X d 4 E d 5 H Y f G Y L X F K G j + 4 r R L T r Z e V 0 S E Q C 6 n r t S 9 P P m W s 7 W r v Q 1 r m l r d I 5 l f 2 d 3 L t + A p H R a 7 A U V O t 7 5 N 2 m e k U q 2 x C Z 7 I M x O q P K 9 w 3 D E y h y m T E T S m D S v 7 Q K q X C j B E U 8 a v u + K K Q L u T 1 v k X n z u V u m R H e 2 1 9 2 G 6 F T / P P v k x q A 9 z 9 J w t 4 h 7 3 e O z D N Y 7 K 5 H H K j b U a 0 v b U J r t J d U u F a A 6 m S n K t Q N q P 7 e V D W e i c 4 E M h t t y W M 6 l O p S J l K M M q d K t + t b a w G J z I j 6 9 d M o B v u e P w o / D I I T H L D 9 P t H g R H 7 m M Z E Q a Y Q Z S s 2 n Z 1 B e o p W P 3 T + H L 3 z w O e 1 G N M L Y i B K f H M T P a i c q W O 1 V g 8 L 3 b n S i Y u Y D o d D 8 M o l 7 e K E w M B h 4 6 p 2 / N w d Z 8 C B E h V g 1 z x G i x O W C p 2 Y 9 g 5 z G 1 x 7 3 v p / G D M 3 7 c 0 e L A a 9 d E I u t V l R V r Q V D 3 b 3 P C 1 v o V f S t 3 m E s 2 I h a 9 8 Q L L h F U I i n o 3 0 T t p F m 6 I r H F f Q w P 9 q K 6 t 0 7 f W H i s 5 J W a m p s G 4 M e Z v 4 0 B E 5 j o P B g M q A p 7 j q T h z R 0 F x s U r 9 V V V b q 6 d y 3 o H L Z 0 + L r s 8 + t T k V 2 u S p R a x w 7 b J N m e y F S E 6 t P F T G t e O D m J S i N n c / o 0 k 0 d p L K u 2 s x i 9 K Q R B t x N 9 + r b L x U c E x s a W l s Q n z 2 u j v Q 5 i + V J p z E 4 W P n 4 C q u g 7 u w B A 6 b E Q c M L 8 C W 0 l S s p N k p K u X a 2 L m K E S 3 I o Z G y l 8 E Q m Z + / J B w K 8 2 S U b D s E U 1 E D Y j N D o l F 5 E D O 5 E I 4 m c P j i C u p f F o L K 2 3 3 g s q / O 4 8 D e 6 L V G I o N 7 c / K A r g k z r o 8 u 7 u O g h F h P G K Q S l o M m a U R l 4 h C O h P b O d H O z Q h x 2 h x o B 6 x 0 Z V u 5 k F b J l s 6 u O a u b V W 5 i i L O E f h K V Q c + 3 f C G w V 2 8 T 4 L 8 6 J m I j p S 8 / A 2 v V d R U y E K R W H i U P E h c v z Z 4 j 6 E P b K v f x D M C T j I q 1 i o r q F E O p 6 B X X e Z 9 A Q P o G f / + B B f G T 3 D B 6 1 P 4 v 7 D E / P E p O C E O R a Y c b n h 8 G 5 M H w t Q 2 6 w P d C j W 9 i C u L 0 K y f A M J r y T M L q r Y b S 5 8 d w Z H 9 5 s W 9 w P m g v y l l C P b B O 1 p Z X 6 c 3 5 w b X 8 f / F k 8 V D e C Z I W W b J B I p A w q 7 o o 6 N B P I Z 8 7 r M z n h R X H J j S U r W Q 4 F Y u Q G j v y R v r U Y m S o f i U j p c x m Y f y w t j X R 1 U G H + + a 4 H P g V f O 9 N 2 r R 7 K 1 s i j 7 y w u Z G P W i n p J M E 9 j O j V B v v D s / S h 8 F 5 Z u V 0 o d 1 s t D U 4 u X h n P L Y / C 3 v g h H 4 1 2 I d L + q y t T I d 0 u k 8 P r M D p R 4 r N h a a 8 P I R B B j / W 2 Y j t p F 5 R y G 3 V U A n 2 O T 8 l I z X t H r m 6 9 u L 4 L e 9 j K R N 0 G 9 d 8 M A w r 3 Z I 3 O X g 2 P T o w g O X d K 3 b h w s 3 F Q l C W p O + r z Y q g W p m o 0 p H B S i 4 p B q g h K A b m C 6 V D n o j 5 2 1 7 M 9 h d I M z N g a z z a W 0 a g 4 A 1 M b P s D 9 r b m Q u n 8 V E h g T v w / 2 s W 6 p i v C f P M j A v o a y o J 4 r k 5 D U m R w E w c h 7 x 0 S v c u 2 Y w N t y L + L L K / c q w l W 6 c N y H D S j B 6 q p F c x n F B m D x V 8 3 J e c M T v 1 M S E i r d k x z j H Y J m t Z h V Z U S D S l y N e 0 / D s / 0 / w n Z v L p L U Q 5 0 6 c g F X q j F + 9 Y f M W N W v J U k h K m 0 j X n d F R o t R a R / 1 t 6 B q N Y j K Q x N 5 G m 9 S v Q Y 3 T e v V q c A G 7 u j H k R V B u U f f u j g s X 0 T l F P o g X N M O U X J 0 Y z Q 4 S 1 H 5 9 X Q O H U w 9 N m 4 S Q k m q 8 T S 6 I 9 r 0 J m 2 X l 6 O n V g i N U w x e X b i i r g Z U z P E 4 u 4 0 R Y A S R 2 Q 8 Q n j F u Y h L Q 7 T s C m Q r b I + a W h M Z c g k + I 7 H J w x h F E L I b g b 9 i O 2 A m M w C N G l p r V o c n L v 8 0 I E O / f d h t 7 O D q X C 1 j Z t U G F I p e U V u H j 6 J H b d d p t 6 F 2 I l g r p w 8 i R 2 3 3 k A Z 9 9 4 T Z i a C b v v u D N r O z Q X 1 i H m G 9 K 3 Z L u g V r 5 N G J y o t k x 3 l 7 K 4 0 R 7 f L M Q V W 5 e A 6 b w I 6 o l t M c R b 8 0 s S k o Z z 2 7 s Q 6 L v x O L Q 0 V E V U z S e o f M F 7 x I V L c 9 a J f K E a I d 2 0 0 n D S L l x 6 t n j P d M Q F o z G c t X s Q e u M L 6 j i h G r O S q j y X 1 5 O Y t f V M q H M o C S k B F b f l T 7 / G 4 o R 5 x 4 c R m u i D x V 0 O a 3 E D T J S y c k 1 g o h / G 6 D T i v m H 1 H t o E C Q k Y 7 A V a N i J 3 F V K T H e i 5 d k m k h l V 1 u t Z J Q + / p 6 E C / N H y O E q A U 3 7 h 1 m w q 1 4 q h W p 9 u F i r t + D v 6 L S / d B E k w I Y 5 i Z S 6 M 9 N s I U 0 d O o r K 4 R a V S A m a l J u A o K 0 H H l C k o r K 1 R u B o L R 6 I W 3 / 4 w Q 1 D f U d j a k 4 z e 1 c p F n k f i z I G G w i H o o 5 w i z M D m K g L r 7 M O 4 3 o F M I K B x N I h h d e y L K R F 7 D N 6 w O J w p 8 + X e 4 d U + a U F z g n O 1 b I C h y O 6 5 f Z x t R 4 6 T Y e + 1 y e R Q n o 6 r A x P Y X T 5 1 S u j O 5 G o 1 4 N Z p V h 2 q Y n q U z + t B B U e x Y X t d W D X V m Q L 1 L P u B 1 f / 0 3 / w e 7 d + 3 G + f M X 4 Q s E c e r U a f z 9 l / 8 B j z 3 6 C P 7 w j / 8 E D z 7 w A H 7 l V 3 8 D 7 / n o r + C f / + T X c O z 4 c Y z K d x J P P f V d j E h j a 6 h v w P / 9 l 3 / B m T N n M S z b m z Z t U s f l 0 2 T / v 6 K z s w u N T Y 3 4 + t e / g V e O H V O J G D k E / N i r r 6 B 8 z 7 t h C Q / j 7 z / / V / i b z 3 4 S z / z H F 1 D n S e D L f / 1 Z f O d r / 4 q a q g r 8 + 1 f + F U 9 / 7 z s I B / x o a a h U j c x Z t 1 d J G u a a G + z t Q U F R M Q a 6 u 2 G z W 1 V U x b C o Y 0 W l p R g d H E R t Y x O C f p / q + K z d 8 x C i o 8 u H E a S s R S L 5 5 u w y l x A i E 5 1 o K d a 0 e a 5 Y 5 K U V 5 S o Z T B p 0 2 t i q d y M 6 f F n f s x i K g W p r W g E t A S E 7 k U S b h X l 4 V Y B 1 K j C K 1 4 Y r F S H R C 7 z e m D N A c s D l v g j s m x 7 R t 3 I H R 1 4 a z F Y 1 0 j K t + p P T J G J x D P f 3 Y 3 x 4 W K k Z b Z c v q U 6 + P u G U U + N e s X P k m s k p N S 3 m h R O 5 R U e n w a E h u S B f Y k q D j Z u V e + n S R S U 7 m N K q u r o a L 7 / y K g Y G N H W M 0 5 u k x q / g Y 7 / w a 9 h y 8 H G 8 9 y M / r 8 J q b r / n E O 5 4 5 M O i 3 x d h 3 w M f w C / / 1 i d h L G l B y u w S O 6 R G 1 B I X n O X N e M 9 H f g 7 u 0 j r 8 3 C / + C p p u f x z v / s m f U R O E x 4 u 3 o f X I v w H 2 E n z 8 4 7 + A j R s 3 4 v d / / / e x f f s W 9 c y D d x 3 E h g 2 N m m o k R P / E u 9 6 p 3 o d g p z u 5 O 2 e Y 3 H P n Q Z X F Z / P O n a g R 4 q 6 u r 8 e d 9 z + A p p Y W b N v L u Z S T K t v P 9 n 3 7 k M y h y y M z T V c + s N W w a 2 D t W r u 9 c o t 8 o + g N Q r 3 2 o m q s o 0 a / C H k R F P H D t k K y F H 0 r N 1 j l g 5 g c h f m r V V o C A T n O h k 2 b 1 V B x T q P J Y E 6 q B W V V V W J 0 b l W D 1 5 i / m u N t O A q 4 u L x c k y g 6 7 C U N + l p 2 b K n M r U 8 j 4 5 Z 5 o c D j E a K a w K Q Q P J N 7 M P P R 4 4 + / U 0 m T d C Q z 1 S l r 3 Z 0 I F + / B 0 U t j i J d u x 4 C h A c G S v X A 3 H U R Q 9 h 9 v m 0 G k Z C e + / c p 1 x K s P I F q y D a i 9 C + / 7 p d / H z / y P v 4 H X t h G R i j v x 3 c O n E S v d j Z 5 Y F b 5 z 5 D z + 5 e n j + J o 8 y 1 x z m 8 r s w 2 H 4 Z N y K i H b v V r n W P / H f f g s V F R X 4 4 h f m J q 8 L 9 p 8 l j 1 d I q 5 n z 1 U 3 9 a K Y U k H W j d e U o b C Y p W Q 2 i K j 4 w R w Y o 3 0 f Q O c Q g 2 c y h 7 + a i e j g 2 P 4 r n P / 8 J 9 H a 0 S T 3 I 8 d I t K H G u 7 r 1 W g 7 w J K i q G n K / 2 X f p W 7 u B A N T b e N L e g P m y 2 W r D z t t u x a c c O 1 D c 3 o 2 G j N o K y q L Q Y N Q 0 N 2 H v w o J o 6 k y p C o 3 D N O b G / F D j d p h X 9 P T 0 i 0 U 5 i d G h Y p f C i N C R B B w O L u S z 3 5 w u + x x N P P I H f / d T v o b O r C / V 1 Y j v I f p v V h s 9 8 + t P w C L E R J L R A 7 y l l a 6 X 7 b z g s 4 b N / 8 i f 4 s 8 / + k W p D x 4 4 e w e / 8 z v / C L / / i z 6 l B c / w X D E X w 8 V / + Z Z W 9 h 7 N A c M A j H Q Q s v 2 9 + 8 1 v 4 1 O / 8 N j 7 7 h 5 / C y y + 9 K G q 4 Z 9 4 c S s z 0 8 0 d / 9 M f 4 w Q + e w y d / 9 1 N K p b z 9 9 t v 1 o 2 Q g B n h 2 f 0 j f W h m q A U v 5 J S N + + K Z F / e v p R c A X A M e U h c T G Y q M d H h g U e y s K s 0 h c 3 / T 8 6 I m V w M j 6 G K w q + 6 5 1 6 3 t m f / b 6 O 0 Q N 3 A X P 3 o + o H / d x G X c 3 i Q 3 p w r S 5 B m G 3 M O S i L X A 2 3 Q X X d l G B y z Y h 1 H F E T e N D h h w 1 O F X q s 1 g k D N s q 7 O T V I G + 3 O f G + b X 6 E W p / X t 3 K D C h O a y C N 5 5 Q q w F N U h a p u f p Y a Z Q D k 5 N O f Q J e e 6 7 R 3 3 q t n V D z 7 4 E M 6 + f l z Z C P v v v k s / W y O M 1 N D p V U f H U x K R x p W j Q J G U 3 E / + a g S s G d A J k x Y r N 7 e P 5 2 m V m z 4 n v Z 4 J 7 d 5 0 Q m j V k 3 n P 9 L l c d z b c h m D H y / P O 0 z C 3 n S 3 k y 9 E g k r M 9 h 7 F t v D 4 u 7 1 + 9 H 9 d e / I q y r 7 w j I 8 o u m h g f R W V N v R B U L 8 o q R H W 8 + w m 8 + b 1 / w s E H D s 2 + 4 1 J g x L i 5 Y h f 6 J u K I i u r P l G b b 9 u 5 T + Q E 5 a N H S + 0 M 0 P P I b p G j 1 b R y o S L f 7 z I m v C M P s U i k Q A g E f i m s 3 Y + s j / 0 X N D D L c e Q n u 2 I C a W o m a U L D y f p w d t K v A X o 4 4 f i u w K o J 6 f I f o 4 t e W 9 / h k g h N N m 1 s e Q 2 p 4 7 b x 8 2 Q i K X q 3 j L 7 6 A H f t u k w r q V 7 P Q 1 z Q 0 S g V 0 o r a h S Q 0 k b G y Z S 1 C i G u y w E N Q 6 M i 8 V 8 h J b u w n D s o F J V 6 L D y 0 e M Z 4 N V V K Q V X e E k U G E C J l c 5 u i 6 d x P S k F x t a x F Y T C e A S 6 c m R z 4 z a p r 1 b u / 8 J J I b P q O u Y O m 0 5 T J X c h R M v H 4 G F E 3 J L C w x M T + P e d z 6 B 8 2 I r H 3 r 3 e 1 X d p E P V G C 1 i H T m B m K M S L q c L i b E r a v I E M j H H v p 9 B 2 N u P 5 O g 5 c H r T o d I n U G 7 1 w 5 6 c w n N d e Y x t W i O s i j d z D q B 8 Y B Z j 1 V 2 w e O q P G 8 M c H 6 C j g 2 m v y I n v O n Q I B c W F 2 L R z h x j Z t V I x c Z U k k g Z 2 J j H N I g v 3 X k s 4 y x r 1 t f V D b K p v S T f y c j A K k V j q D + p b 2 U F J w w D d 0 N Q w 6 p s a s X P f f r F 1 X a J W 1 Y p q 6 8 a W n T t V u u I 6 O e Y s L I F 5 6 q r Y h 3 f o V 2 c B V c 5 9 / w m e A g / 2 3 / M O 3 P v I O 7 H n z g M o r 6 l V A y O Z A p n p 1 D i J O O H 2 F M M 6 y g 7 o F C y h Y U S 9 H e j u H Y Z z 5 w d V m B Z 9 S s G h y y q x T 3 d b O 2 o L R b 1 2 F m E g X o e i e B / s 3 t O o c Y V h 6 D + G S g z A N H x C z R q y X l g V Q R 3 r E C K p o h c o V 6 T g P / M V 5 b J d D 3 C a x 5 V c 5 N l A 9 S v t Q E i D m k p S d A S 6 6 T W t R S t 8 q j 0 p 0 S P Y Z 6 J o W X 7 k 3 h w t m 5 B j R o N J D c n O d J w Q t C u W A t U e 3 k N 7 B 1 6 n r T N / H e / J Y y n Z T + d G P O 3 N W U O E B 8 4 g O n I Z x o K V Y w N p p y y F h K U A j q a 7 E W l / A Q Y p t M i l b 4 l K e U C I U b 7 I 4 l R q r 8 G u T Y 5 m s B X C 5 5 u U 7 z S r 4 f o s Z 2 Z v 3 S 1 2 n t 3 l F D u a t r K o t k I p T P I / c + l 7 U t b z m R 5 z V n C i a U Z h n D 9 1 C m U 7 H 1 W R 8 P G U l G f P S / A O d O P V J 7 + I + i o P p v q E w F O T m O i 5 j O a m K i A 0 K h r J + h H U q n K b s z 1 1 + E u w u c a O p D / 3 w Y B q F n O z X U p 1 e X U g F 5 i k Y h J m z R h f a e r 9 Z e E f n C U C 2 l 1 9 3 V 1 q p O v I 4 I C K / q Z u z + l N x s d G 0 X H 1 i p q Z w T s 6 h u G + X r E j b L h + 8 b x S N a n 7 V 9 X W i 8 G u D V x L g 0 k s s c S w h F E x 5 o f 6 e 5 V 6 c / b E 6 w g F g w g G g s p 7 N T X h V Y 4 b R g Z w 3 q P K a j b 6 7 N + p 5 s Z l U p v V N B R G j e u Z l J a C 0 V 2 J h H f p t G M O s X k i F 7 8 u 9 9 G n M 0 r G E B 8 S 1 Y 8 D R f 0 D M E o Z I z A I U + U e G G o O 4 v R r r 6 m 0 b 5 N j Y z j 7 5 u v o a W t V 3 t 2 B b j q T 3 s A 2 0 S 4 4 g y L D t i 6 8 f h Q 1 9 Y 3 K s Z N G 3 f 5 3 4 t K P v o K q m g o 0 3 P Y Y g s O t 6 L 5 8 G l v v e U K l m d u w 5 x 4 V V i Q y D T U t O z A 8 N I R N e w + I n m T B s K j / j u o t s 9 l s 1 x q r s q H S q C w 0 Y V / 8 h y p a N x + Y y z Y h r m Y r X z z U I l d k s 6 H y h 3 z 6 0 N y s i i Q M Z r S t 3 7 B R J T w h 9 3 S 4 X C p X W 0 x U k E g w p G a r U G n I p I K j k b A a m s F I A r v d q S I P m j Z t V t w 1 j a R h b t a P h Z j w e l U u d D 6 f R M j n V T f U K 4 P / 2 v n z 6 r l 2 p 1 P l H W d H 6 2 3 3 3 K N f O R 8 c u p 4 K a 9 l x e a + 0 g 4 J I O z c I 2 h y z R 7 h P X p O D P y M d h + d d k w m j r Q D m 4 g a R Z N l t L a O 9 C C m R C r k g u u f X Y B V 1 7 N T x V 5 X j w V M g N l h f j 5 I 4 / F a b w 6 H 2 F / g v i P S q U o l y t N h J o K h 0 v s l g l T Z k q 9 y G O K e U F T v V G P E i e P X 7 M H k q 0 e U 6 h O s D 0 d l v Z W 3 M r s v G E p + 6 J r g h g i p 0 G H F 3 9 R j i o S l 4 6 n Y i M T O I U H t u h W s u a V Y j N 1 m Q q 8 F a E B Q b k W F 4 / j S l c + v z q k H 9 V a q I f l x d q 9 b l J + v 8 p 1 S 0 D E 5 K x I W g z E s Q V O Z z 1 b N k m 0 R F p A c i q u d k r G d D m q B M o k a d P H Y U D c I Q D C J t L V K 2 l H q c w Y P z G q V n i + c 7 c n Z 4 T m M T D g a w 7 c G P w u w 9 q 5 6 x E H F 7 J c y R M a X q s h O c Q 1 U 4 C p t T x J h q 7 5 w 3 1 / J K s N / x K w g Y P K q c 1 P d m g G V B 1 d a e D C A i q m h 6 X 7 q c s 3 6 7 3 K d g 5 / v w 3 D k / 7 t v m B H o O w 7 X p Y X z n p D / b p 7 w l y F 7 T O W I 6 l M Q P O 0 t h r N i N 6 F h r z s R E x C c 6 Y T O K L r z a V 1 i j E p v f q H l b r e G y 0 c 1 f 1 w g l v W 9 u X Y 7 p j S N 9 T i a S y 7 h r 5 + 7 P n 2 z r x E T Q y T D 7 n I z 1 r O B z e Q / 5 V 1 h S h t G R I S U 9 P U X F G B U V i H 1 4 J C Y m B O V 4 r A g H 1 s n 5 m q Q F 2 l 5 9 E i j J P g q 4 s P l O G E N e G C e v w r n h H U j 1 v Y o E v b X T 3 X k R E x E 6 8 S W V 3 m x + 2 W o / q r d O p 6 i O O j E R 6 W 9 O L x e i Y M e 7 l Y 3 F 9 O C v X Q v A b y z H 0 a s h O V 8 / 4 S b g h i R U G n c 1 R F B Z U Y r A m X + T B p r f 7 V J i T 9 k 3 P o j w c H 5 D H M y F t Y j Z b 8 w t y o o y j p z W t 9 Y H 4 a Q F 9 n W O f a E N l Y p M K z m q S U l d e s p / S h Y S K l N e c x 6 q d K S B C p h V z I R q o M Y I P F s e X R Q A S 2 d E 6 M T f q X W q t 7 Q z K d n Y 4 c 5 O 9 B D n t Q 2 H V S 5 A Z v R l q m 1 O s 0 k 7 k K 5 0 J g p l c l B e R 0 I y 1 d w J X 9 k B p c Z m g n Z p d b E F E 9 d f E z X b q S a D K 6 u u x l B P t 4 q U C Y u 6 z f t Q w j I 7 7 b D Y t v Q s e n a + H 8 e u B b G 9 z I + i k n I 8 J d L p Z u K G J F Q a J / r t C J 7 9 1 3 m 2 Q 6 6 g d y b c c Q T 2 c i 0 w N G e s A R f K D F t Z L + R f I q u A U q G 0 I q H x T k n F J b k + 9 / K w M u r V M q F + S l P V z l T X K u j 3 I X g v Z i g K n v h 7 t U 3 7 q + P a F Z V 2 i 3 1 Q J C K m 8 W L D Z 7 Z Y p b r L + Q x y 5 o R u T D p 5 / c I 5 l V W o 7 f J l u a F W Y d a m e + C O j 6 t 3 Y 5 Q K i b q g s B g l o a s Y u X x U i D G C s a F h D P b 2 4 t w b r 4 E p n M k I f D P T u H L 2 N I b 7 + 1 Q E + 7 j Y u B z 8 7 G 8 9 r K Y l p e P o T H e e / T n r g D W R U G R 0 j z r F s L 2 B 7 K m U V N a 6 O x C d n A v / X w 4 c B h 6 2 l q k K 4 Y 9 c O a 0 a a J x X W 2 r q h d q c 3 U 8 o 6 U T b Z O i k x u H Z 4 O S 8 9 C n p a 9 I U k b 5 S 7 Z 6 9 n 7 Y k 0 q c T s + f K T Z I M e B X F V t v L d 1 R H 1 M X 8 N 7 d P g 3 b P 5 f Z r 9 0 2 D + + k R S z s l b h R m R y E w 0 Q p r 8 4 O I d h x G c k J L F c Z 3 H R s Z V m o i J 4 0 r q 6 x S W V v H h a D I m I p L y 1 R e w O q 6 O q V m u t 0 F 8 l 6 6 T S m E w 5 j M a N U 9 M B s 0 R x Q / g e / O b 2 G 9 s C 4 u n T 6 N D V u 2 q q + c m Z x S T I A d 9 H s P 3 q 1 m V L S K V J s U 1 Z V f z / Q A B V s O I T 7 d j 1 7 j d j R X W P D 9 0 2 I 7 q b v f P K w J Q R E M g L 2 t 2 Q Z P 5 9 d k a 3 W 3 5 F W W u g O q o 3 I l m A t q E B P i 0 6 T i H E F l N r x M Q t N 2 a / s J t c 9 s R 6 p 8 p 7 J R 9 B P U N e n j 2 v 3 m 9 h H c p 7 2 p t n / u G e T 0 B p X O m c O u 2 Q A z 7 y G b 6 r J 5 1 6 c l + u x + 2 Z u + J / 9 l 2 F T a f p 4 3 d y 7 v y f 1 G E p T K 9 7 0 G M F p g Z I L J N Q R L 3 3 H 3 J x D s f l 3 f k x 3 q u 9 P f p i P b v j R 4 z F 6 7 D w k p p + 5 I j R o N c b O x Z g R F 7 G 2 0 o K I / 9 / S 8 W S H S w i i N n P n 9 l o O 5 o H r 5 1 F c 5 g N l S E 6 X a N C Z r B e U N G z 2 j 6 E d R i r 6 2 n l A S K j Y 3 1 m z V E A b j 4 L i k N / 9 G a 8 S i G h p L N 6 u I + X h A 1 L R o C C a b W w 1 1 J z N I M E J D p R K j F B K y M d H 1 H 9 c G M p Z s R M o / h F T V 7 T B J O W f O p h L z j 6 l + x J h I l 2 Q 8 q h w l Z C B q S k 1 F Q H J S e s l 3 k H V u E 5 m M R 4 H b 8 l x O e f q d E z f X f i L W l K A O N i V R 0 P e U f K w 2 p l 9 T t z T V i j o z 9 2 m j W d k T r o U K p Y + x Y N Q 1 c h + 1 r 2 Q r U l I x C 0 G n m b N R V I C J H h h 8 K 0 u y 5 U A J l S x b W 4 J i x q J k N / O / U W I R b A y y 4 I e p M p H 6 t 3 t g k I Z p L t m E w A p c O x f Q b W 7 t f U E e G V c N m k t t v 1 X + i N o l 0 o t z 7 R o L G 9 W 5 a l / U j 2 R g F E Z n K a L b f 1 Y l b P F s e x z h 7 t f U t Q R D j j j w L 9 j 2 o r 5 n 7 W C s 2 o s U s 8 P K M x a N h V J l p a 2 q A p N y 4 y h l d S 7 n D l O 7 K f e 0 s u U x 9 / Z 3 4 6 l T I V E T 1 e G b h j U l q D K P C X c 6 z u D 6 8 e + j b s M G d F 2 / j o 3 b t 6 P 1 w g V s 3 b 0 H X t F / G a I z N j I o u n Y D b E 4 H e j s 6 V O g J 9 X A S F j 1 F 5 0 + d w N 0 P P g R D x Q 7 E f H O S i t E 3 1 q q d s E i j D Y 7 3 w h i 8 s Z T N B r N N C G p t U x t b O Z / u 1 d w C h 5 2 7 P q w I a s 4 z x 7 Z D o k u r i t p + t j D F k f l T 2 3 q D y j h u u f o V J P O c 0 D o N w 0 P / G / G w D y a z F Z z R f X R o S H n p 2 D p L 6 r f A j D D 8 U x M q 2 t t s M a s w L D J E 9 n H R 2 z f l 9 a q 8 g y X l 5 R i T a y t r a 2 b f c y E o i a w 1 + x D r z z 1 B z F I w 0 O 0 v F O X e 8 V 6 E E 2 a c 7 4 1 h Y G L 1 w Q J r g T m 3 z h p g 3 J f A l e Q + 5 f E x i S S a m h j H 9 f P n V Y 4 C D i B k M G N J Z Y V q B F a 7 T c 1 R q u w X 2 e a s 6 F w y 5 7 T F b F F e p N j g O R h t H v 3 u w t n l b U P 9 Z x H u P Y G o L / f p W J b G m v G S G 4 B R J S z h a G X O S 3 z p z G l c v 3 h J S f L X j 7 y k 3 M R s r B z Z f P n s W V w 5 d w 5 v H n 1 Z u a x P H z + O 9 i t X V N u 1 7 P y o f r / 8 Y K q 7 C z Z h A g V b H h F V b U r V A Y d K 0 J v H 5 C q T A 2 0 4 c / y o m o C g 6 9 p V e I d H M N j X r U K s h v p 6 E A o E V L L + t i u X 1 L s y l E o R / w I w Q Q q 7 R 5 K c Z i d X Y p L b M K 6 R T i P l Q F p w X y Y J 9 e z 6 I C J C T I x u P 9 C S x 1 Q 0 6 4 Q 1 l V B p P L L D B F P b t x W x q F 5 + g r U u o B R S f S F q k 3 / I e W V N u K E q L / m j 9 Z E I 9 5 V z y d G S B U 2 z W U U 9 L Q / A 1 7 Y 2 R j O H 5 S f L d u l b a w O r R S T U l d w l 1 M T 1 o 4 r z 9 3 a 0 K 4 / W n f c 9 o N z D O / b f j r N v v K 4 k + 8 T 4 m H J 2 2 B 1 2 1 c c z P T G h B u S x 0 z g Y 8 C n v 1 3 2 7 K x C 7 8 O / 6 n f N H 4 p E v w D C t j V f j u D L m f O A 0 M e w D c h d 4 h L g 6 1 T 7 G 4 H F y N T J H / p j g h e 9 N I m I M Z H 9 X J / Y d v E v V o Y L R A u e m B x H u e R P J I N M G 5 A 6 2 k + O H X 1 Q e R D L k b X v 2 L N H V Y Y C t Z j d G r V v V v L 4 z o b S 6 / d Z j X Q i K e G j D N E y 9 a 6 d 7 x 9 0 N k K a K q K k Q 1 v j a u I h p z N L L t 5 b I V + U L S k N j E C 5 V K Y L p u 8 h n G N v n K S h Q C W u Y 3 I S p A o L + g J L + v p h w Z D H g O W M f i Y y q V 2 l p M S I / + u / q H v n C 9 u j / l n v P w L B g G l Z N / e S a / J k n H X R G u A j 6 f r m I 8 X 9 M r w z / q L L V V g M S F E 0 C 5 h g p F S I u L S t H q a i Y 6 q W E 4 d p q 9 8 F S 0 o z A l a c x 7 r 4 D Z 8 Z K U O A 0 Y T q 4 w C Z 7 C 7 G m K l 8 m j n Q X A o 7 s s 7 m v B m Z / L 9 z N 7 4 C r a O 0 y w M 5 r I z c J d N x Q A j C z E 3 9 F Y k 8 W l R S D i R x J R F a b R Z 1 D l U e d J 3 Z n a Y E F / q Q D J i u j 2 o W w Z J 9 / a P l J q J d D P C 6 a R J Y 5 j d P 2 m b 6 R 8 V u 4 n f 5 p + 5 M G i 5 q 8 L D l y a R 4 x 8 X 7 s 7 r C U t Y g K 2 K z y o a t I + S V A 7 1 + 9 2 O J 3 P / w I t u z Y q S L S 1 X M I K Z N I / 2 k 1 f 9 U p 8 x M 4 O 1 6 C P U 1 2 N T 7 q Z m L d J B R x a K c T Z j G W 1 x K 2 j Y f y D l N a C r e K U 2 I 1 6 J 8 y o a 5 o j h M 7 L U D k p d / T t 3 K H q e Z 2 W A 5 9 F q l o d r c 7 y 2 h h 4 v 0 0 E n R / u 8 v V h G 3 M Y y 5 n q / 0 k l r h 3 b u 4 o o 6 c K 0 a Q J C V H / Z u l B X 2 F y G 4 / b j c j V P P M 9 i o R y N N + v u k 9 C Y g 1 c 6 o u g d z y 3 x D z r i X U l q H d s d c D Z t n q 9 P h v i K Y N U o o h 9 H e T c r B v O x K 4 8 h Y m k M u J p e z E l m X L B S 6 W p W d q l v n m M c W 1 E i i 7 k 8 t 1 q f a 3 w V h F U O G a Y T T X N 7 3 e Z 4 w g f + Y z W Z 6 O D j V a p b U p 0 a K C r m R E I a Q 9 h 6 q d e E H t n a c 9 Y Y X E 5 Z r q X z 0 n v q m h G s P U F f W s + V N 3 U 3 a 9 5 D Z c B 5 y k m 6 B Y 3 C O G p P O d L v Z d 8 E z P C W o o b V S q 2 1 3 q s G J m + e W p e J t Z N 5 S O G p x L a J M f p S l 4 D H Y u 2 A 1 W G N C 6 e P o 3 O q 1 d x + J n v 4 c 2 X X 0 Z H 6 z V l k 8 Q j U U y N j + P M 8 W N 4 5 f k f q o G D r N w 3 j h z W P E a C z E i E m 4 G E b / V u / z Q x k T A 4 h m v K F 1 F D M e h x 4 + B E l n V I t r l k e d A b R 8 8 c t 8 l U W B V M / L h S P r z p / p X z 0 X P O 2 q X A 5 9 i D v c o Z t R y m p 8 b V b 0 b e c X p 6 A p Y t 7 6 Y R p R + d D 1 v T v b h s O I C n 2 0 r x 9 C X T L U N M x K p G 7 O a K C X 8 C n c k t 6 E h u Q 7 d x h x q x W W K a 1 n v X V w 8 m r a c b 1 h A P Y l K I x j s 2 A k 9 R k Y r v Y o Q z M 6 I W l p S q Q Y I 0 4 t n P N T 0 x r n J 0 1 z Q 0 K W 5 p E k m i K s x V p V K N O T 0 e l W a s u 7 0 d C W l p 9 G Z F h S i Z W b W r r Q 3 l l d X S K F L K 8 8 Z n 0 H s 5 5 Z 1 Q R M r B f 7 Q F O q 9 f V w k j E 6 O 5 T Y q Q m O p R s z T S m 2 l 0 F i / N k Z d B W i p X F Y h k 7 n t D 3 s O g d S 7 L P d U s 9 s G g c o P T 2 U H n B v c z L V k 4 k o D 9 5 4 4 K c 9 H S R i + F V M S n A p i X g 7 2 0 C b G x a / r W Y q g Y T 9 p S B f X 6 n j l Q g n Z c v a 6 G w 1 + / e F E F 1 X K A J X N K m A r r k Z p m b O c c 4 x t 1 7 s O r g 5 W Y C m o E y v K / l b C u K h / B v O F l B S Z U F 5 r R N x G D y 2 b E t t K g S C 4 z E t e + o 5 + V H 5 L F m 9 R 8 R B q 0 G D c u N f B z u J 5 t y Q r I + F x G E l T s w X N P f g v V Q g h M u E l u P j 4 8 p B w C T D v 2 j k c e w z N f / w 8 1 L + t 9 j 7 8 b x 3 7 0 H O 4 6 9 D C e / 8 6 3 U N P Y B N / U J B 5 8 1 3 v w w y e f x O M f + j D 6 e 7 p R 7 c 9 / d h K + o 9 F d A U v F D q X 2 B M e 6 Y L a 7 d d t k J R j g N C c Q O f I H + v Y c q O J p K p + K K 9 D X 5 d N r D y D 2 j j 9 e l p g I c 9 i L h B D V c q A W Y p x Y m q D S 4 E y B E Y u W W y I N E t S Z 1 1 9 H V V 2 9 m g 2 l s K R I M Z g 0 7 A 4 X Y m 3 P q 7 T K T G R 5 d H o f A m p G + l s T 6 y q h C E Y 3 B C I p D E 3 F E Q i n M B V I o m 3 c h P Y x A 5 p q S 4 T g h E D y G E K f M j P h Y 5 p 4 M s G G k i a W p Z b z w V G t c F U K l 7 e o j D v u o k K l N j V v 2 Y p t e / a p 4 e 9 0 X Z d X V a N U J J S n s A A D Q j A E C Z A c n 3 0 v 3 S L B C k t K 0 H n t K n b t 3 4 f k 6 N I 5 u p c D H Q O J y S 4 k p v t E Y p U g O d 0 D Z + N B E a R W 2 M p b R L U K w 1 p c D 2 M y L N I 5 j M T M M C y c N M 1 g g c W Y R K I r x / 4 5 K T / b B / 4 D k e j y E 3 k r r 5 w 8 K 7 m E U 2 I W J M p Y Y E V J l v Q N q R T T s Q x 6 o K S f 9 H p R U V 2 H 1 o s X Y H P Y V X 9 X G k w 9 0 G / a A b 9 7 B w b i 1 S p X x K 2 M d Z d Q y 4 F k w R k R b 3 d d g X V q c S N k g k L z A i s v Z n I K 5 y 7 Q t 2 4 Q H D o + 6 5 T Q p R i J d R k 9 Y l 7 f j H 6 N t k 9 b c g z R a i X v S u B z + X q L I R J q 0 0 N I d B 5 G 7 M z f L / v + C m Y n 4 h / I z X E C T i C e / a H z w M n K I g O 5 5 V 2 0 b H 6 X G o g 4 C 7 l / J C a M N 2 p E i X M + w R x p t y u m / H b B u j o l F i K z j 4 B 1 t L / Z D n 8 4 i a P e r T B s e F Q / M o d Y w o B R 3 / x X Z E f e W o E z U M x B b 4 Q r N E Z N Z U y f o y 3 T a q R G V G p 1 X b D 0 v V M q g D W k T L A c X s B s Q S y 2 v H R K I x d i I u h e z x W R 1 u e V L T c L K T e b O Y U C + 3 x i 6 p k U s + A m E 9 N C h r 4 S 3 l K C I v d O g 2 u n O z U u x e b 4 c n c B E g Z O e z I H R g L Y F n h b p c n q a 2 s A s e P W G u k 5 d G 8 G 6 L Q 0 F t T B Y B G 1 e I m f s X I P L E 0 P a N 0 I K 8 D h z H 3 e W 7 q w c 4 U R c d g m r 8 w n K k F m 4 w 3 F D O j y r n 3 9 5 A t q S f n g p q l 8 R S 4 j Z o L J e e H 2 D x m + r Q J g 0 y D H T / / o J G A n I G e o Y 2 D o m o A D D N d 4 + E Z K 7 B x T 9 w / 1 r b c W n G f Y I D Y h 3 R A r w b n 1 c Q R 8 S 4 + w Z l C q M Z V E z N s B Z j u K x 1 O w 2 E w I + o J w u p 2 I R u O w i g E c j T C a g 1 H f I k 3 E d j Q z f 4 b U V y 5 g 9 0 f E t Z g Q 2 c d 2 r C t 3 i X c r 4 S 2 V U J m g c 2 J h N 9 B 0 5 S E E 4 E H E U S V c 9 D 7 Y N r 8 T k 1 W P w S w 6 t 3 P v T 2 O m 6 m G E w h G p v L X h A b k 0 v H x R V L b 0 J H D r D b O r V B n 5 u S A Y W N 4 R d P X c O b R f a 8 O 5 1 1 8 X 4 r L g 6 L P P w D / l w + n X X s X Y 8 A h O H z u K S D i G Y y 8 8 p 2 Y 6 m R g d Q k / v o M p 4 m y u i 3 i 5 9 T Q O z w f Z P m 2 4 p Y s p X H 7 p p B J U N p / t M S F T u V x O K z c Q 5 Q V s K n V M O J G B S a b E i Y T 8 K N j + E m K M G U + y 8 Z U R E j t w w G 9 Z U f d R x I 8 k 7 b x T J 4 L j m c c s B D t v S U p 6 d x U w y y W m G C k p K c O 3 C O e x / x 7 1 o u 3 J Z e T 2 n J 7 z Y t H 0 n + j r b c N c D D 6 v u h u n J S V R v v k 1 l I 8 o V 9 A r a w t o w n G j c g C P t N l w b W V k V f S u R b + u 6 q V 6 + b D j Q G I H H N v d K 1 G G T o s p Y T V T 7 t N R X n J d I t B E 4 7 V Y k Z v o Q m + y D w 2 F X n Z T 5 I G m y w 1 C + v M q n E S x / 7 O / S v H k a 5 v Z p 0 F T T A o c V g Y t P 6 v v e W r C c 4 J w / M d 1 S c G 1 9 A n 7 f 0 l H 7 v I f d b E B E S R F + t z b i W q 2 r I e / a O b P l I Y c c h V W I 9 L y W U U Y r g 2 O a o r W H 8 G r 3 3 B x X b 2 f c c g R F w / T + j W G p L H 1 H B v o n E q g r m S M a E p g / E E A 8 G k V p g R M z A 1 d g M 4 R V p E A u j S p h t M F Y o Q X H T g i H 5 a D G h a g 0 j s E S n 4 E p h x n 8 O M V K U q R o P v k d G G G h v S k b q l S F N E b + 4 8 h m L t k d u 1 y s X S b Y j g 1 V + 5 H y L Z Y S j K h I i P T i w E 8 2 + G T t X V J G V F D 4 B D a B d I y f b I k u z v F H T l M U c f + Y / h Z y z T L S T w 3 r n + p E U g X Z 8 o u 0 e y r O p w h P T 4 e g n i l 3 N J p F m G r B r K n N P 4 k X L u b S g f 3 W w m 5 O I S y S M x + s e 8 d u v q B d t a F U i z V b C E Z Z v N p p Q 2 N x A i N + E w r s 8 t E 2 m 5 o p k J 2 F U Z M H I w E z i i s b 4 R v r V o 0 j + 4 A 0 D d J 8 Y O S s 6 F L R l y / R o L a o a + x 2 u 7 p O j T 1 K u W D x d c M Y m V A d 0 M v 9 V M S 2 P h A y N x j Q 2 9 6 u B g g O D / a r f H Y n j 7 2 K 2 s Z m X D p 9 E t F w V A 3 N U L O a L w O W G c u L P 7 O r B B M z I W k M + k E B Y x e P v f i C C q N i v r t 4 5 Q E 1 h z E n K K i p q 1 f p u z j S l i F K D O X q a W t D V 2 u r m m 3 y + t k 3 0 X 7 p k p q B k i F c S 2 F 6 Y g r G s B B f I i n X X l e T L L g 9 h f C O j q h U 0 J z w g D N u c E I 8 E v 7 r L 7 2 I u g 0 b Y a v Z g 8 M d z l u y r y k u N l 2 + u K V s q D S O d 2 c 3 S k / 3 W V X f 1 O E 2 O y 4 N W f B G j 0 0 l b S E s Q g x F R U V q G s 1 w 0 o y g Z y t c z f e h x x v H 1 a 4 R X G r t w b W O f l z v H E B H 3 z B 6 B s Y Q T D p x 4 c J F d H R 0 I B Q K o b 6 u D v X 1 9 S g t L V W / E r E f y k p L E K p 6 B 4 Z 8 x g X 9 V m s B U R G l k T r d H i F g M 8 J 6 Z 2 d 3 6 z X V 6 M q r q 8 V u 4 V C V 5 S u W v R G h q C Z n 4 m N X U L v r f u 3 A L F K o a 2 x C 5 / V r a L z 7 Q y q m c X J i H E 0 b W 1 R Y F d 3 X j H 0 k I x k b H F S J K y k d N + w 6 o E Y I H 3 r v + 9 T 2 c o j J P U k w z M l H p h S N a l o G m V V E y p Z 5 K D j d T z g c V P G F / O b e z n b E C t d v J o y b g V t O 5 U t j f 1 0 U J c 7 5 D f h o h z 3 r 1 P i V n g R 2 V S + W D G w o S r 3 R + z u 0 b a 5 J 8 6 A q I g i F w r B a r a o R U N J x u R C 8 x + j Y G M y D b 6 L E H l 1 W 6 u U L N Y x C / j H R P 5 P l q 8 G E 8 g 5 U v 6 j 2 E U u p f P y W 9 O t y f W j G h K o C U e t q b k d y e n 5 G q H S E v b P l Q Q R C E Z j M F r m v X p h y M b 2 D y U R c u c t Z T r y t u 6 A Y / r 6 z a j + P Z 8 b Y L Y J c Y J V r 4 9 4 2 7 R 7 6 N e l 7 E b R x q X Z y m 9 9 s a 7 g b p 8 b K M D R 5 8 x w 5 a 4 1 b l q A a S + L Y V D a / o H 0 R A 8 7 0 a 1 I q E y Q 8 E u B q w N S / V j X y d X m Q q M Z E H S o I 9 8 I 0 3 S F 2 2 h r 1 h d 0 A S E D V Q k A L Y a 2 9 A 9 G p f k W c B J k E 3 5 / E a 3 S X w 1 q 4 2 L X P 4 y H M t x N d 7 k I E B 8 6 r 9 Y L G 2 1 U e P R L f P J C i 9 X 0 G i z 3 n C S N U W j C b B y 9 N 3 S H 1 e U s 2 w V X h l i U o 4 p 4 N E R U t k Q b L / a w Q 1 F R o v q b q l H P u l n N X A 7 r e V V 7 u H D E z M w O n w 4 7 E 9 e / B Y b v 5 L l 7 O 3 p i W 5 L E o u x G S C J X e j s m 2 4 6 i u a 1 S J 9 5 l R i c M i 0 h K 7 q W U T r l 2 8 g P L K K j X / F B P + x + y V q N x + D + I Z Y 5 s Y 6 R 0 Z v i y t h E N E R H o F h / Q j 2 c G a s p Z s g L 1 q h 3 K 2 R M Y 0 a Z U I i X 0 l x B a b H l K R 6 5 T J l F v m 0 k 0 4 P N j w Y 6 X y 3 Z I 2 V B o c 5 p 0 J T i 7 N k J S F C M o + X 3 h 1 n 8 I o g H x Q U F C A q O i d j g 3 3 K R X t Z m O e W k x V M S m S x j u A h o 2 b M O k V O 5 H E I n Y Q I + d n p i b V z B m X z 5 x G f 3 e X m g y 6 u + 0 6 A n 4 / B i 6 + q r x 7 B N X q s Y A R 4 V g S l t I W W M u a t T F k z m J 4 d r w P s b I 7 U L D j P X A 2 3 D l P Y L E k Y x N d 8 F 3 5 v p p m J j J y B a H B C y p f f X i 0 d X Y Y i K l c m z o n N t E J + z r O d 3 s z c E t L K O L B F t H 3 j X O v + G L r / G l Q 0 i B d H N q 0 2 O 2 d C z R 1 K L + K T Q k v i l 3 8 q j L k b x 0 Y R M L E Y a n e j f D k o B p e w r m g m N i F E Q x x k T J 0 3 q h z r C J d U w a E E k Z h R v R o G d G 4 7 0 G c 6 0 1 g Y H J O j W S x 0 L t K c B x S m o B Y W n Q + v n O f G 5 a 4 D / 7 2 I 9 o B H f G U B W b D y h 7 P D v c 7 0 T m y O n X 9 V s Q t L a G I h e 3 8 Y G N 2 1 U 5 n r n m D a h C H j e c L X s M k 9 d l A b 6 D P 5 4 c / E E I g G E Q g E F D S Y P 2 R g n v L w y o v P K c n J a N g Q l H l G B C O Q 2 I i m L K M x 6 h 4 2 U 1 x l L v i a N l z A L 3 e J O 5 o o W M G c N u 1 p k E C 4 o g A / t L E R H C V n e 6 c 8 e I H l z Q P Y x q u 7 e / D k e C 9 O I W H Z x N S L 4 V N V b d W Z M S N 4 p b r h 1 o I q n M l T n r B t G 0 O S D Q a U m I 7 L P a 0 B a I G V H p W q s L 5 o M 1 B N S k f O 4 r g k P K e r n Y U 2 R L z v H 5 s d M m C D Q h X 3 Y V 4 Q T M C 9 k b E P M 1 i q 8 V g i k z J c 9 b O Q 0 i w r 6 R 7 w o J i l x C I q x b G m j s x b W / B R X 8 D q j Z s l 0 I Z l p d K w t n y A I x l O 2 E p 3 4 L 4 + O K U Y 5 z J p K Z l J 1 6 5 P K P U 6 l g e d g 1 t 2 y 0 7 d i H g 3 I A z U 4 0 4 3 6 M x q H A s h W l b C y q S 3 a r O s s J o R c f 0 j 0 e U B H H L q 3 x p M G X W l o q Y U j W I q y N m j K r O 3 R S 8 o u 8 T 5 K z 3 N k d U m F K u y N X L l w 0 z M z 4 U W u M I X n t 2 1 u V O J 8 e g + y C q a 6 r n E R q d G b 6 2 o 6 i w h 2 C z r p 2 H M B Q z Y j h S h G T z u 9 A x k l 0 K m k Q 6 M R V B e Y E J 3 p k o H t h u Q 7 T t e f 2 o B t f W x 1 Q / 0 s X + O N q G 1 l Y F q y 4 C d s R e l r r L z u x e i T y E y I + J Y + K W l 1 B p z I S N m A 4 Z Z 9 3 E 5 e 4 k B q f N q J H t 8 c B c w y V R L e y / W g 6 U T q v t V 7 L Z b J q T p K h Z 9 C g H o t P 9 m I m L T V V Q r 5 w X m e C 5 c N f A U b k N q Y n W 2 X 6 h G 0 W i b C 8 u 4 g C 8 v q W / m V I z L m J k O p h U X Q 4 x s Z s a N 2 6 S w j J h p m g f n A V l O N p h Q e t g B P d s c a C y 0 I L u s b V T U a M i q b Y 3 l y M R n B B h u b j P q W l j M z q W n 7 3 o b Y O 3 j Y R K Y 0 d V b J a o G K H 8 S q d N E R E b D U d 9 N p X E U Z + R A H I l M B 7 w R j t q a Y / 4 / X 7 0 d P e g t r 4 O R Y W F S l p l w 8 D g I E o m X h d D / 8 Z V P + P m 9 + O H 1 1 f v F K G d F J H G H h e m k r a P t t a I C j Y S V Z 6 + t Q T r 5 t E 9 b o S v P a P v m Y 9 z p k d u + X w R u e C W d 0 o s x O V h i 1 L 1 C K t U E j 1 7 6 c Y Q E Q J r H b O o c 3 I F 3 e Y 0 2 m 8 E J B 4 m z 9 y x c w e K i 4 q W J C a i v K w M l j o m 0 1 / d M 9 W 3 F m 9 G V + X H b o i Y C D o a 2 K m a L j / i 2 u D a E x P B u m G e x q V w z 8 a l y + z t h E U S y m E 1 w K m 7 S W 9 l 3 F Y X V Z K J Y E d v + / h 8 p 0 K 1 J 4 H a H C U V + 2 q c r t y H e 2 f D z P Q U X K 7 c j O u e n h 5 U T B 7 L + X x i x G d S I V K R j R / C h b 6 3 p 5 v 5 9 m Y 7 i k e e 1 b c W 4 0 j 4 I a W a v p 2 x i K A 2 V V u x W X 6 3 E t j H t N B D T c d D J k + L L A h H I s x G T j O p b 2 Q B H c c E B y f c C H i f a C S k p p j J B f Q Q e s c n U D l 9 T B H J S q A E m U i V 4 Z L 1 E a W i v V 3 x r p 1 S T l 3 z + 6 s y 8 U r 0 o b f 1 9 x F v C 5 V v I T G x o 5 f u b q 0 v h Q 2 a f x Z X B F 3 K H N Z B B 9 L i o 7 y E R H l j x L Q a s D P Y 7 X F p E 5 A t o / r x k / j t X k M N T h s e f t s 2 N n Z 5 N J U a V K o x S 2 G N C p J l d D 1 t 1 7 l 1 M x 7 c o f W B 1 R T d u H 1 5 s / C 2 s q E o l f h T t G P Q 5 v E l O f D H / q l s 4 C h W 5 i r I B h X p n Y U Q 1 x s k I t p c 5 6 8 P I V 6 0 B f E l 8 j C w c f X P 2 N B q v V f f 8 / Z E f X E K 4 f 4 z G B + f h M F V h Y u n T q q Z F y + f O Y v L Z 8 + o 3 / H D L y D U 9 h L 2 1 x t w 5 U f / B I / e s f x 2 w 9 v q r a O 6 W m e R t 1 7 4 4 o q o 8 u h / I t J k d s M k l e c N O D L Y 7 f a g e X M L R u L F S g V c C g 1 b 9 8 E f y c 4 Q 3 i 4 g z 4 p E 4 7 h y 6 R q M 0 + 2 K g T C S g w M n O T J Y p S 6 Q k w L e P p i j E 3 C L P V v u u P V G 8 O a C t 4 U N t R A L 7 a d M k O i y t W + e T 1 V x o U 2 l K Y 0 3 p v h R y k W j u d l Q Y 2 O j K C + v 0 L d E n f N 6 4 Z q 6 C G d y c U o v v t l Q 5 Y d w a f j t q w I R t I F d N g M s U m / 3 b X P B d + l 7 a k I A R W m q 4 A 3 K C 2 i z p G B s e A A v X k n J O g O e b 8 z 7 e j O w r I R q b 2 v T 1 1 a H G 7 1 + K Z B o 0 t K K j S 6 T g J Y i N p 6 T t q k y o Z F S S l T D z L v k i W X c 5 A t B Y m K O Q Y K E 6 H A 4 k L J 4 s o 4 G p v c y 8 v b v m l F 2 o C + c w k Q A e O F S E A V b H 1 V l w M G G 7 A e 8 M m T A x Q F R z e N x J I d O K Z v 3 7 U h M x L I E 9 e u / 9 s v 6 W v 7 4 r d / 8 N T z x z k f 0 r b U H m z 8 9 e 9 k k E i X R U r F j y q a S Q + m j X J K o a I 9 l v 4 L n a E f S y z S 4 r e 1 L I R b T E n E u B 4 5 4 9 X r H l A F O 8 J l M j x Y t b E E w i 9 p n E + Z Q E u 3 Q t 3 4 8 w A k j m M E 2 E w w p Y x 4 R g m O n s r G n u s I 4 a u T H D m I i v b z V s K z K 9 9 g j h / D 8 C y + p v A K / / E u / g N 7 e H t i s N j z y 2 G P o 6 + t V t s A V M S 7 Z M A 4 d e g j f / / 4 z + I v / / V e 4 9 z 4 t p 0 H 6 + r c C C 1 3 k / K i 0 F F s K V h O H u c 2 d w 2 s W X p E u n P R + D k 3 P P F H L 4 i P E H Q l i e m o C d n v 2 7 E i U R p o z Y r H 6 5 h 0 f R 5 H J j 9 j w Z V g R m h e o 6 7 X v w t n w D s X l f 1 x g M x u w s z K M k q n j + p 7 5 e C n 0 0 J K R / J n g w F I G T 9 9 K W F Z C p U G C u n 7 9 m k p k s n X 7 N r x 6 9 C i 6 O j o V V w 4 G g y o g d M Y 3 g 8 c f f 2 K W m N 5 q U J 3 L J K C V i t k k E i y b 5 U S C W V i V m W e R g B i H p 5 Y 6 M a W R l j z Z Q K b D c s o G l 9 u F i L 0 S / v I D C J Y d g D 9 q Q D A U U d P N h L x d c K / h k C t T K g 7 v y J Q a 2 E d N l b + + H q 9 K m T U 9 o Q 0 A 5 D 7 a P Z S Q P L b W Y C B s x 9 T c l D W Z M D m K F P N Z C X T F 3 2 r E R C x L U O S o H / / F n 8 f n / v I v 1 H g e d k I W F h S q 0 Z u b t 2 7 B I 4 8 + q q K s N 2 / e g g 0 b 1 m 5 W j N W C 1 Z C Z 3 H 2 5 4 m a F L A T P T + e N m 0 U e t h U 9 V s u B 5 Z e t s V C q 8 a l u t x v 2 4 m o h r L s x X H A Q 5 q 0 f R K q o W S T Y 2 j R q E s m b p 4 d Q U e Z S K c K 8 o z M Y H p i C d y K E q 9 f H U F a s U W 5 7 + x h a r 4 + I x A 0 u W 4 Y 3 A l 8 o A W P V f n 1 r D o y e z 0 k a 5 1 4 t b y l W 5 e V 7 / 3 v e h f / 4 + j f z C p 1 5 q 8 A G k H a f 0 1 Z a K r c a 9 2 b z + q W R n t i Z N Z d N k i 0 E V b 6 x 0 Z F F U e Y L w W l k O K V o L q B N 1 u + N o n V y + f j A f H D q T D + a a 1 3 Y 2 F S M U x d G l A o a C M a w p b k I r g K H S A / g / I U B F L n N 2 L 2 9 E s N j Q T g 8 2 a X J W m B X g x V V 3 r n J F b x l j + J M T 3 Z J / n Z A 3 g T 1 9 P e + q 5 b v f d / 7 1 f J W B F W V N L I 5 L T K R L T y J 5 + f b f E l Q Q w N 9 K C n V Z j N f C p R Q z I t H q Z S N S D h u i k T J d / C F D e i a s G D M v 6 w i k R f S 6 h y d i v z u T F 9 a W n j y O M 9 T Q R y y z E N I r w q H i s / B F J 1 Q 6 8 O l j + N i b + 4 j q P m e 6 / 1 + + S D v m i I h 3 c r E J O U 7 D y S Y 5 Z C 2 v T I b F u + R b x 2 x U j k P r 7 b O f q m o E M e 0 2 s 6 E d 3 x M d e R m I 6 Z I J D I n 4 e R + J 3 p t a 0 t M 8 u v v n V D E N D o 0 p X k 7 M 3 6 c i 8 t q S C i V i + f I Q u 1 f b 9 g a 7 0 G 4 / l 0 o 2 P k + t A 2 t T E y 7 X J M 4 8 I 3 f V g z h r X i / f L B 2 t X U L I b O M y W 2 X H H 6 t g 0 c 5 8 G 7 + W Q u d 5 M s j z S n Z v x I M a r n N C 8 T e D A d D a l R w p k O i u L h E X 9 P A Y 7 R X 1 S B E H V n o 7 c Y h 9 7 z c O g G b I Y 7 e g R n O 6 I R L o t 5 Z U 3 E M 9 U 8 I M S V V K u V L l w Y R F 6 I / f 3 5 g X Z w S m e B n P n c u g K s D U X z / j B / h Z c x Q M k e 3 L Y l B F M P 2 U x + f Z 2 t l T j B x M / F j R 1 A s 1 j R 3 z R e Z 3 E 6 z m / K 7 C 5 N f M o z G 5 X L L v T S Z x 4 x D t J n o G f T 7 f I u G 2 0 9 4 t Q a 7 c A Q v B 0 + u O e R z 6 H h 4 5 s V u F L i t I i n j K C + x y z u Z M D Q a V K e Q s I s 8 V j h E X B V 6 z B g a y 3 3 i g 5 W Q / i L l Q b Q Y 8 L 4 7 P H j X f j c K n U Z M B h J L B v 8 W i Q n H a 3 b W J J V 9 7 J V X e i W 1 d V 7 t y K c o 8 L y b i b d l 6 F E u o F R i z B + x n H M i G 9 I 2 W P o v C Y 3 p k Z d D O B z A + N g o H E w r J u d S 5 V v o t J m Z n u b d U F h Y p O + B X D O G s v J y f W s O A 1 M m X B 1 d + 4 x A m d 5 N c n g m n V w o D s 2 y y W g F n p r i + j p E a 6 h H y j P k / 4 o Y O v t t 3 P 2 O d 6 D 1 2 j X U N G 2 G 2 V m G m Y k h O B w u N e t H L C T l a n K K d p C E L + l R 3 8 T Z H G 8 G f u w k V B q M i E g 7 J K h r a 8 6 H X K q P x K c t t S p h f 8 3 y j g 0 e Y 5 J I 2 j + M U W O 6 r o X E R I 8 d 8 + S R m D K n h U l L s o U o z i M v R j 6 g 9 E 7 / l I o q 5 Z S 5 j z + G O 3 G p h r 6 s U + g T n 5 1 b b U j d S X l e v 3 I B A d 8 E + t s v Y K r 3 F A b a T u P K y R c Q H L m G 4 8 9 / A 8 N t r 6 P r 4 s u K Y a h 5 s m 4 S f m w J i m C F z S c q q A D N l c B G F t M l G v + u V D 1 0 Q q w 0 5 U w o G B S V U O v n Y Q c 5 w Q Q x J L B s f V N r l M P l x w I b d h x E 0 9 5 3 o n n z b k S T R h i t h S i p b I D d X Y x w N I Y 9 t 9 8 j q n U h G j Z s V Z 7 J X A l 1 P f B j q / I t R K Z 7 f C V X e h q Z 1 1 B V W 6 o / i s e W G 7 H L p J i U X G n P 3 o R 3 X L n X a a 8 s l f 2 I 7 / h K x + r S m / 0 4 g z Z S 2 h l B H k Z J u h C s s 5 s 1 k v 4 t 4 4 O 0 K f 7 u i / 9 H c e f f / P V f 0 f e u D g x 3 + o s / / 1 N 9 K z f Q h k q X c S 5 S i s i 8 Z i k 5 x e N L E R r 7 l C h 9 r D Z m Z p o 7 h y F K o V B Q B c s u h S x C 6 8 c C L U U R F D h W 3 + w y P X v Z i I m 4 W c R E L M r L V + o x q R / x K x / / B R w 9 + j J O n z y J v / 7 c X + H M m V N 4 8 M G H 8 O d / + i c 4 9 u o r a h 8 D O f / 4 D z + D Z 3 / w f X R 0 t I v q Y 8 J f / s W f K X v i l 3 7 x v 6 C y s g o b N 7 b g D 3 7 v d / G R n / p p v H z k M J 5 8 8 l s 4 e P B u / M O X v w S 3 x 4 P v P v U d / P F n P o 3 J q U n 8 0 z 9 + G S + 9 d B j f + P r X c O L N N 7 B 7 9 x 7 8 9 E c + h B M n 3 s B t + 2 / H R z / 8 k / A H / O h o b 8 P 9 D z y Y U 0 6 G T L B d L 5 w O Z z l Q / S M n 5 B V q i I e 6 d D 4 J c T 2 R i K n h B 5 m g 9 M k W D E v 3 e C Q c g d 2 x 9 D S j f M e + q a V j A 9 + u 2 P L s X 6 K h y o L a j W U o d G j p n U N x o 4 o e T + b h O M o F l G Z v N W 0 t q / I 9 f O h + f P u p p / G h n 3 g / 6 u s b M D D Q L w R 1 S H H e k y d P q H 2 U F p w 1 8 N S p k 9 i w Y Q M e f + L d + O I X P g + 7 2 A v 7 b 7 t N z Q 7 4 b / / + V S W V P v + F L 6 k I d I 7 I L C o u x t T U F G p q q j E 6 O o b t 2 7 f j 3 N m z 8 P l 9 e P a H L + B / / o / f l m e c l H t v x N / 9 / T / g / / n E f 1 X 5 w j d v 3 q z O e / d 7 3 4 u y s n K 8 7 / 0 f U O + 6 n m A 1 0 1 0 7 W 1 D S C t I S J x 2 i F I 0 E F 6 l 8 n A q z v K p K r V N S Z U o p B h Z b L E s T D O f C e r P n 7 a / y F d i T K j 1 2 f V F c l W N G E c x C e R t l P 2 d b c V p T S v J c H b E o t f d G w G e R Y B m 3 u B 6 p 0 b J h W d l L 7 k p u 6 n Q 4 1 V S Z 3 3 z y K S U 5 f v / T f z i 7 7 7 7 7 7 5 + V E i 0 t m 1 R o E o c j M B U x A 2 p / 6 e N z Y 6 q m J i d V Z + e 3 v / u 0 I s S 7 7 r o L Y 2 P j 2 L p 1 K w L B A D 7 y 0 Y + q Z / 7 w u W f R 3 z + g P G V N T U 3 4 1 C d / B 1 e v X p X 7 t 8 y e 1 y m E u m f P X v 3 O 6 w s S k u b 5 o x 3 F v 9 o / g r K K x M K K I 9 R w b n 1 Z U V 2 t J g p g B A R V v D R B U X K R m H h d X K T a + P i o 2 p + J / r e 5 d C p z x L C v 3 I t t x Z N o K k k o g j n W Z c N L b X a 8 1 G 7 H c V m / P K R 1 C 6 T 7 j p h u m 1 l / m R W Y K b U z w W j 4 f J G u E x K T / o h 1 x 1 v m l K A E O 3 L 4 R f y P / / l J f U 9 u o C p J g v 3 b v / 4 c n v 7 B c 2 o f X d C f + K 3 f w N / + n 7 9 T 2 2 8 V M k c D a 4 X G v w Y k 5 X 2 + + H d f F E n + A f z q r / 9 X / P M / / S N + 9 m f / M 3 7 / U 7 + L L / / j P 2 H n z p 3 4 y Z / 8 I M 6 d O 4 / N m z b h f / 3 u p / C n f / p Z / P M / / z P a 2 t r w f + X 8 S C S k m E l / X w + q q m s x M O Z H d 7 h e P e X t i E O b 4 z h 9 5 r T q T q i W 7 z l y 7 E 1 Y R G s p K C x F O B R A g c u K Z D y i Z v A v K G R E S Q C P P P y A X D n X H C m 5 O A s 7 T U 3 2 y T E V 9 2 q x l A N j r b H 6 N 8 w T t 9 9 + R 9 7 E R L z z 8 S e U n f a 1 b z 6 p 7 9 E k 5 1 t N T A u R J i w u T W a T U v t O n D w t k t s h x B F G q x D K l m 1 b R U V + A M M j I + o b B o e G 8 O n P f E Z s x y + i u q o C r d d b 8 W d i j / 7 L v / 6 b S i 3 G / q v C o h I 1 L L 6 p b n F n 7 9 s J v q g F V r s H 0 4 E Y u v u H 4 L a b 1 T x T A 1 1 X E A 1 M Y n x k C C m D n O N w Y 1 S 0 l L b O L p w d s M 2 z b y m 5 O I j Q b U v h 9 r q o k l p U I U u d + e t v b w U x E c s 6 J W 4 F U E 1 q E t s s X + f D e o F a 2 x w x s V N U 1 B l R 4 d r a 2 v G 5 z / 0 1 D h y 4 E / v 3 7 U d r a 5 u y L b / 6 1 a + q 0 c 0 P 3 H 8 f Z s Q G N M m 5 P 3 j 2 e e z a v U s R 0 v n z F / G J T / y W f J + m / n A G d o Y u s T F 1 e t 8 + a h / f N y 1 b C q X R e 4 M m 2 D 2 V K K x o Q m V V D T Z u 3 I j b 9 2 y C u / 5 O 1 N X V o 3 n z T h R W N q O 4 a g P K K 6 q w a 9 9 B 9 E 0 Z 0 T P J y b t F K s m P 9 l Q k m h C 1 O C H 3 N o i G w O m K E m p U s z E y C X / S g y b P F C I p W 1 6 R M M u B k i y t K q 4 G / 7 / p h 1 o r W I z M V 6 F v 6 K D 3 j 0 4 J 5 o c g a C 8 x V Q A 9 n g T H S Z V X V K r 1 y Q k v 7 G J / B g I + F B Y W K w J l j F 9 R c Y m o N i T O O W Z 2 Y d C i Z h 2 h 2 n M z w O / k H M e U C n w P z r 9 V J Q 1 6 2 K e 9 Y 5 E 9 g a l w b s y 3 z J V A c 2 k c p / p s S p X L B f W u G b x + 9 P u 4 6 9 G f x i 9 9 6 D 5 8 7 T + + g n G v F 3 / 2 Z 3 + O o q I i / O 3 n v 4 C P / a e P 4 r / + r z 9 F y N G i X 7 V 6 c O q u v V / 6 B f T + t 3 / E a G B 1 Z b 4 s Q X 3 6 d 3 4 T W 1 o a d J K V H 8 N k 1 D q X + r o K n Z G l l B J n x J v d T h / L d r 4 6 h 6 e J 6 F b H 5 S e K s j L 0 Z 6 / P O F / f 1 i I K 5 K e 6 w / X 9 8 + 6 t n a f d U z / O 2 l P 7 t G 0 t 1 E c / Z + H 5 s l T H M 7 b n H 0 9 C i 1 7 S 1 t u 8 J v z 5 d 6 / L a g o z 0 5 N C D K L q i I Q x m 8 x w O L V B e e y 8 p Y 3 F 8 J m F 4 D H 2 z 1 H d 4 1 i q o p I y j I o q 1 N i k j X 7 m q 7 8 s B n y u D f B G Q Q J i w 6 8 p F L V K l k s 1 q U t D l l m i W k 9 U O 6 b x 9 N e + h I f f 9 z F 8 9 R 8 / h w f v u x t 3 3 X U 3 P v m 7 v 6 u G w N A O / Z u / + V s E Q 1 H 8 5 / / + e e U Z z Q V p 7 1 8 2 l I l 2 5 v W L R M x y n P N s r Z T r Y l m C e u 3 5 b + C B g 3 u l Z q m z S o P m k j 9 F C N K o F q y n u K 7 O 5 T L z u L Y 9 e 3 z 2 m r i 2 1 N e 1 x p x x j i K c 9 L r c n 9 v q 3 v q P D X v 2 X C 4 z n p F 5 P H 2 O / N Q 9 9 P X Z + 8 8 e 1 7 9 x 3 n F 5 x 4 x r M q 8 / N l S I R / 7 i m m p 4 I T G 0 R 0 c G F w 3 N G B 4 e Q l V V t b 4 1 B 6 p 2 6 f F T T H Z j y 5 i r l 4 0 l P X f v 6 9 0 2 J R n W E 5 x j a 0 t l b D Y q J B s 0 T 6 Z I Z + E a b x V B E e W u m L K r E r B g R 7 m U m U P a p l A E X 5 W a A Z k A 7 d e Y q I W B q C y l a s 4 N W B W r X Q i e e 1 t d B J f O n 0 R B 0 3 2 Y D q d g N x s Q j M r S Y l C z k Z S Z v b C 4 i j E + 0 A b / 5 C h q d z w A X y g J i x R O Z O w K i m p 3 Y G R a H r I E 3 j K n x I 8 r 0 m 2 Q 0 + I s J K Z A w J + V m D g 9 a O Z g x E x i 4 g D E e C y q C C 7 g 9 2 F X 9 f r O z c u m u r U i s i w x E f 3 9 / Y q Y y L n f K m I i x g I W U S v N K q / f G 3 0 e D E w b M R V M C e G Q s W l E T l W Z t o 9 y W L i S a t Y V Z e s u + K Y i p x F f + u L n 0 b j 1 b s Q m r m P s 8 v P o O / c M E o P H 0 P H G t + C Y P o M z x 5 8 V n h 1 F b X 0 L G h r r c e 3 N 7 8 s 5 P 8 C Z H 3 0 Z o 3 1 t O H P k G 3 D b l i o s 4 P 8 D J M l u a F e f z 9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 G u i d = " 8 5 c 7 7 5 7 a - a 1 7 4 - 4 f 5 e - a 3 c a - 0 5 6 5 b 6 9 4 1 1 f 5 "   R e v = " 1 2 "   R e v G u i d = " a 7 5 e 1 e 9 d - f 1 4 c - 4 a 2 c - 9 2 2 9 - 0 e b 0 a d c b 9 f d 8 " 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 / & g t ; & l t ; / G e o C o l u m n & g t ; & l t ; / G e o C o l u m n s & g t ; & l t ; O L o c   N a m e = " c i t y "   V i s i b l e = " t r u e "   D a t a T y p e = " S t r i n g "   M o d e l Q u e r y N a m e = " ' R a n g e ' [ c i t y ] " & g t ; & l t ; T a b l e   M o d e l N a m e = " R a n g e "   N a m e I n S o u r c e = " R a n g e "   V i s i b l e = " t r u e "   L a s t R e f r e s h = " 0 0 0 1 - 0 1 - 0 1 T 0 0 : 0 0 : 0 0 "   / & g t ; & l t ; / O L o c & g t ; & l t ; A d m i n D i s t r i c t 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 N a m e = " r e v e n u e "   V i s i b l e = " t r u e "   D a t a T y p e = " D o u b l e "   M o d e l Q u e r y N a m e = " ' R a n g e ' [ r e v e n u e ] " & g t ; & l t ; T a b l e 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& l t ; / X & g t ; & l t ; Y & g t ; 3 3 5 . 6 6 6 6 6 6 6 6 6 6 6 6 6 3 & l t ; / Y & g t ; & l t ; D i s t a n c e T o N e a r e s t C o r n e r X & g t ; 4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2 6 7 & l t ; / W i d t h & g t ; & l t ; H e i g h t & g t ; 1 6 4 & l t ; / H e i g h t & g t ; & l t ; A c t u a l W i d t h & g t ; 2 6 7 & l t ; / A c t u a l W i d t h & g t ; & l t ; A c t u a l H e i g h t & g t ; 1 6 4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8 5 c 7 7 5 7 a - a 1 7 4 - 4 f 5 e - a 3 c a - 0 5 6 5 b 6 9 4 1 1 f 5 & l t ; / L a y e r I d & g t ; & l t ; R a w H e a t M a p M i n & g t ; 0 & l t ; / R a w H e a t M a p M i n & g t ; & l t ; R a w H e a t M a p M a x & g t ; 0 & l t ; / R a w H e a t M a p M a x & g t ; & l t ; M i n i m u m & g t ; 6 7 5 5 & l t ; / M i n i m u m & g t ; & l t ; M a x i m u m & g t ; 1 1 8 7 9 5 . 7 6 0 0 0 0 0 0 0 0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a 6 7 d 1 1 e - d a 4 f - 4 4 0 6 - 9 1 a 7 - c 7 3 2 e 3 3 e 9 3 c 9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 3 5 . 5 1 4 7 2 8 4 2 0 2 2 7 8 1 2 < / L a t i t u d e > < L o n g i t u d e > - 9 6 . 4 2 5 5 2 0 7 0 2 7 3 7 2 8 8 < / L o n g i t u d e > < R o t a t i o n > 0 < / R o t a t i o n > < P i v o t A n g l e > 0 < / P i v o t A n g l e > < D i s t a n c e > 0 . 9 6 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F 9 V S U R B V H h e 7 b 0 H Y F v X e S / + w w a I y b 2 H S I r U X p Y 1 L E 9 5 x o m z k z q x 0 y Z N X 5 u m e W n T J m 2 T 5 n U l b f p e 3 2 v a 1 + S l b d o m T e I m z r Q T O / E e k W V N S 9 S k J O 6 9 F 0 g s A i D + 3 + 9 c Q A Q p k A Q p 0 J L d / 4 + 6 A u 7 F x c W 9 5 5 x v n u / 7 j u 6 H h 7 0 x L A C D H h g a 6 U J g e l r t x 2 I x 6 H U 6 Z F l N + L U 7 1 8 M o J 5 x s G c K B c z 3 q 8 6 v B p o o c 6 G N h d I w Z U Z k d w Z Z y O w w G Q / z T W Z z s N m N 7 m X Y / q 4 l g W I f + S Y O 6 F 3 n k l B g b G 0 V 2 d k 5 8 b 2 U Y 8 + s Q g w 4 5 W T P x I 7 O w W L P w 7 Z d a 5 P M r 0 T 1 u k P 4 A S t w z 0 k + p u z A q l 9 T r Y u o 8 3 + Q E 7 t + 7 H s + f 7 E A g G M R 0 M C D f 0 + H h e 7 Y h y 2 L G Y y 8 1 I t 8 R w 1 2 3 7 s Q z p w M I T Y c x N T 6 I 0 a 5 z y K v e A b s j G 3 q 9 D I g 4 N h V H 4 L J q 9 y y X g c X E p 7 h 6 e L 0 T c L n c 8 b 1 r h w s D R k w E 9 N h V N X 3 5 u T j + J y b G Y T a b Y b N l y b j Q I R Q K o d t r x Z D f j K m Q D o s S F F F X r M e L D U 3 x v V n U l X p w 2 6 Y y / O R w K 4 Y n / P G j K 0 e B 0 4 g i j y 2 + B 6 w p d C F p 9 z I O t F p w S 3 U o v p c 5 h K M 6 m A x a U / D 9 a 1 0 m Y R g x b C y K w C a D J R V 8 v i m 4 3 d m I R i N q X 6 8 3 y u C f k Q 7 Q S + P P y E C T V x 6 Z i U r j a 8 d 0 e m E S f J V 9 H t f L P g c 8 e 4 0 d x 0 5 S + / I 9 X v e p 0 y O Y 8 F / J Q C a D e p i M M V h l W w j T E R 0 C s r l l 4 P O a 8 x n D t N x 2 5 6 g O v 3 J z G S 5 2 T e M t N + b h x b O + + O 9 r C I d D G O t v R S T k Q 0 7 p e k X k v M d k c H d / X S g j B B U U Q r d a Z z u e t 9 I 1 Z k C R a w Z m 6 Y / k f l o t R O X y L 1 6 y 4 L b a 6 T m / N S n E 7 o w T + 7 Q I G c X w 5 a E N 7 F N B R P i L 4 f 2 / 8 d k / V 3 s L Y G Q q J p w o j M n A b K e y A d + 7 b 6 1 0 q A G / P N s r R 6 7 + A d c U Z c u 9 R e N 7 w L g v h B x p V 6 P R G D + i o c A x I w 8 Z 3 8 k A x o U L B U Q a W W R g d k 8 Y E Z J B 1 i P c n 5 y f A 8 Q 3 r U d 2 C u l B k G M / 8 e i j K C 6 r w P D A A A x y r 2 e P H 0 f T + X P w + 3 w 4 8 M z T q K i u l U E Z w V B / H + x O N 3 o 7 O t B w + D A u n D m F o r J K P P + z x 5 G T X 4 A W + c 6 F M 6 d h s l j g m 5 r C 4 Z d f R K 4 c d z q d 6 B 6 5 k m H x f o 2 z A i M l q G E k C C 6 Z B k J C Z N 2 i C Q z 5 h M i F s D e W 5 8 p z G t A 2 G I 6 f M Q u D w Q i 7 O x 9 G m 0 t J q + m Q H y a b c 4 7 2 4 L H F U O q e 7 b u r A Y k 5 c e 2 2 U S O y h J l d G j S i K i e q R l m H E N e w z w C P 9 A k l 4 2 J I x U T S w c v N F t T l R 6 7 o d 9 4 X G e D s e 7 1 i m g n w f p b o E g 2 F n q z 4 O 9 6 g D h + 5 e y M e O 9 w m q m A E + R 6 H d l x + i D 9 G z s t X b g b h 2 O T a B o M J M 0 L 2 P E e n 4 2 c 8 r r 2 K k F T f u Q L S G j m 5 B f G d W S w k L V Y K j 2 1 G N V y n E F G F q H c F z h m s F 6 l U 6 I x i T W 4 E a 3 I 0 6 Z M K b A t y r K d + 9 A O 5 3 R j M Q g y x G S F 4 s w n 5 x c V y / 7 k w m E z C 1 a 2 i J s h n 8 h 2 e x y 0 S j u L g c 0 9 L B + h E H f P C m p W F a C S C 3 M I i 5 B U U w j f h x a m j R 5 H v T i G m 5 + G i D L i Z N J u l z y u E M 2 J A M P 5 Y a w p s Q r B z n 5 G E e E O 1 E f d u s 6 E y 3 6 S O 2 W w O F N f e C F O W G z 2 N B z A 1 O S a / q Q 2 4 8 Y B O V H H t v K t G / J p E l b Q 9 G c c e U b s I S t z u c a N i g o f a L E o l X w i N o r K R c S w X h 9 v N o v r O o D w 7 i q m p S R w 4 c F D U U C / G R k c x O e k T 5 n g l 0 0 n G k i o f s b n c h K e O X 1 D v S Q g d z c 3 4 6 0 + 8 X R 4 w h j / + 8 q N Y U 1 + P 0 c E h O N 1 u R T T T g Y A i 1 6 7 W F j W Q Q i L G t + z a j a A c n x a d 0 z c 5 q a 7 l H R 8 X L l 0 m g 9 K F j Z U 5 M I g N l Q w O 2 L 0 b y x G Y G o 8 f S Q 9 n R E p s 2 3 M T X n r y C e Q U 5 C v p s P v W 2 2 G z O 3 H s w E u 4 c P o U b r 3 3 f n m O S 7 j p r r s R F v H d 2 d Y K l y c b x a V l c o X U E m k + v K J P 5 + T m K w K h e m Y 0 W Y Q o w t J G V O / E 3 p S 2 i E b D l 9 9 T x T O Z r U J M o h 7 J s 5 G 5 a L + l M R W e N z M T k V f t 2 f m d m N 6 E 7 x 5 o U b + X C v 1 e v Q w 6 n T C F p S V E Z E a H 5 i E D P n x H K b q H + Z s i 5 S L j 8 M 5 k x 8 8 A n F Y 9 K v K m c a 5 9 B E Z L I S I p L s t B N T H U h X D Q i + z i W l i F 2 I g 7 6 1 e u 9 v n D e p F G M 2 p 8 G G X M 8 D r S B H N A m 3 B C V F 3 a m + f 6 j a j N i y q C S w U S x u 4 k + y c d D A i B n u 0 z 4 k 5 R X y P C 3 I 4 c O Y q a m m q M D A 9 j d H Q C l V X l 6 O n u w w 0 7 t 6 l x n Q p L q n y E 3 W q A P z g F P / U h u f + B v l 6 c a h / H s U s D 6 o Z H R N 1 x C K e e E e 5 s s 9 l k g M q g E j a X n Z u H 4 c E B W O 1 2 B P w B e H L E s B U V Y n x k B B E Z x H Z R Z 9 h q N r s D B W 6 r c O s r B 3 L n 4 A T K 8 p z C u N J X K f o 6 u 9 D f 0 6 3 U K w 7 K m + 6 6 B 5 3 C B J o b z 8 v 9 2 e U + c r B x + w 0 i A Q 7 J + 3 w 5 f g 7 j o y N o E p V r S r h R a W V l / E q L w y u S h c 9 L 2 4 g g w b C B u K 8 R x + w 9 c 5 + Y i d t b 3 E + c x 1 e e m 7 i O B u 2 4 6 J E 4 2 z k W P 3 Y l l J N I p H a S v y A l y N U n g i Z 8 6 o G 1 a G i P o L b I g o H x I I I x e / w M I M d h w O C o t N u I D 7 a s k p T E R F D d y X J K X 5 q y M N h 6 F D p 5 L c + 3 i p 2 z J G 9 e E G d 6 j S g W N V s v 1 x 4 Z C 2 D G Y B Z i i X 8 Y B 1 W q h I b i t s b U 4 K c A 5 3 G O w 2 Q C z L U v z z Q Y 8 + t x q t e k i I l 9 0 t b W h q K i Q h Q W F g r D s G H t 2 l p 4 P B 5 R w R 3 o 7 O h E f n 6 + + l 5 U N C + T y S y M d E Z J s b Q k l N 2 i h 8 M 0 g R M t g 2 r / s o E t f 9 L t s k 9 V T o a A E B T 3 t c c j t M + 0 V 9 3 l A c b v q 4 e X U x N q w 8 a K K y V U A i b d D D Z V e u J 7 S 2 O w r w + T E x N K h b K I g T s 2 M q w I y C I q W b c Q W c A 3 C Z v D q a T R 0 E A / C k Q 9 a 7 7 Q i O K S M n S 0 N W P j t u 2 q U Z c C J Z T L n f 5 9 r Q S 0 v 3 5 y Y k j u J 3 5 g B e i d M O A d u 0 r l n U V s q g D W l n l w r D m E k f 5 2 T F t K U V 9 i Q r Y 9 J l p I q z r / v T f X o W / U h 6 5 h H 1 y O H H l d W O 1 l n 4 7 1 N M J g y 0 G x t O O + 6 p V 5 Y K k y b i / T + n 9 c B u Z o r A D V o n I v B t q 3 J v 0 M z v S b c E P 8 u 8 s F m 5 U e P d r R O + L X m J C x 0 9 r a j q 1 b N w u j m s u p g s E Q G h s v Y N u 2 L W p M d 7 a 2 K c Z t z b J h S r 6 X F k E R 9 c V G v N B w M b 6 X e S x G U E R 9 R b 7 Y a 3 b 4 v K P x I 9 c e 8 z 1 S q 4 E Z 0 X N + e G x Q d T z B T o y / U 0 S v 7 c p / 8 k / b 5 x s e k / f y t 6 b Q j q p C F 6 Y C 0 x i e m O I H u G X z G h x t C o h t r E f n 0 A g 6 B i b U 8 V R w W E 1 K W l G 9 J y w m H d x i U u v h V 1 4 3 2 t G 1 J d l 4 9 C c v 4 J a 9 O 1 D q j i i p P X u f 6 Y H 2 T r L 6 l q 7 7 3 C s q I J F w 4 a c L b 1 C H E Z F K D n N M 2 U w J s A 1 P n D i J D R v W q + e Y j / k E N d D b J x I s C 6 N D Q x g Z 7 E + f o H b X G P H j V 1 e R o G h D z S z O Z S x G A z a U z a o o 1 x r T 0 6 E F d e l M g F 7 D R 7 / + d Y R q 7 x b b V K 9 U r d P H j i K v q A j j o t e X V F Y p r S A U C s I 7 N o o 1 d e v F L h 3 D x N i I U n X z C o t w 7 + Y 8 9 A e p O 8 0 d c B w M N c X Z e P 4 0 v b S L o 8 D j E M I S e 1 B s M F 9 Q C N M 7 1 + t Y n O P E 7 r p 8 B E L T m I l M w 6 o P q 7 m a d E H b i I 4 Q S u E E H S b c 0 t w y j V M 9 J m w s F p s 3 x f w d f / f w o a P Y d / P e l L 8 9 n 6 C 4 a d o M 3 6 d p Q x G 1 R S b s q c 9 H W H T G 0 U n R c d M i w / R R n u + 8 b F 8 s h O 1 1 Z Y h F M j 8 H t V K w 8 U 2 m D H m 3 U o A u W d q j g U A I I a N d q R 8 k s o H e X t h F Z a U q a 3 e 6 1 H k 5 o t P 3 9 w 0 o O 5 X O H n d 2 t r z P R a H T i A s X W + D J v X I C m v 2 4 b U 0 + y g t c C I W j Q i y p G R q J a G w q h A l f U O z o K 8 + h 9 L v Q P Y b m v g m s K 8 / F u c 4 g u k S R C M O E K Z E g d I Z k i S R Y C F M h P c 7 0 m X C h 3 6 i 8 e J U 5 U T W Y g 8 G g q J Q a I y D z M h q v r q 2 D I g V P d J t x Q 7 n Y + A s I 0 A 5 R 3 8 o r y m A X u z 8 V I m J Y D g s z o 3 2 V S g q n L a E 2 l J n l Q j 2 w m I 3 w + w O 4 N B h G U P T 7 5 c A m V m a W 2 Y C A d F y I F q / c k E k G C Y l 0 y 5 p c R M O L E 8 v e T Z U I T i 1 s o L / e y E S k x O L Q S c f r E D V k 4 Q c H G T E h H U i 1 T j 5 J 2 K o J D q m 4 J G 1 T n h U / 5 r A Z c f u m E l z o H J a j S 6 t E O U 4 b o j D i b P v Q o g x T D S P 5 j T u 2 l g u X N + D Z k x 1 w y m 9 N + q d R n p u F 2 7 a U I x r T 4 f u / J O H P 2 p g J 5 w G n K T a V h J U j o G P U g F x H D P 5 p H d Y X h j E p x M W J 6 F S Y m p p S 8 5 J W q z V + J H 2 Q q C k J F / I K E m y z h o Z T S t 2 j v Z 0 K j I w 4 f v w k b r p p t 2 r n + U i b o L Z V W t A 7 0 B 3 f E 9 0 6 y 4 o D j Z q T Y j H c d 0 M l 8 p 0 W t P W P K k K a Y c c v A J f D h r F 5 6 k Q y d q 0 v R z i w s L 7 / e m N o c A D 5 B Y W q I 8 h J 2 b y q k W X j K 4 / x M 7 5 P b B r H J Q F o 5 3 I j L l 9 D d q m u J c B j Q w E j X l Y T 6 O m j Q A w d p 5 X X T q t 7 r 0 B U m G X 3 u D B M 7 f Z Q k u u A 3 W J C / 3 g I 9 q x 8 Z V O Z j T p M h 2 P C K P W 4 q d 6 G h v Y Q R q e i i o t 3 N 7 6 M o t p d 2 F d n w q h P r 7 x u D a J q R a I 6 F V G Q Q K F r R g 1 y T q S m A 7 b T 5 K R X J I h j W e o g w 4 j c t s W Z S i A Q w I n X h F j 2 7 R W G r 4 c 1 x Z w n p w x e e e U g b r / 9 t s t 9 l 4 y 0 V T 6 3 X U R w Q J s / 0 h C D N 6 A N m H t 3 V G B n T R 5 M u j D e t m c t 6 k o 8 8 j 6 C j R U e D I 9 N Y n B 8 C m F p 5 K W 6 N i j q x K b q I g y O a c b z f L i M Q f U Q D l e 2 q E L X X v X j s 9 O G 4 j 1 R H a O d k 0 w k l 4 / P O 6 Z N f s 8 e T 2 w 8 N v + 4 N c u F x 4 + 0 q / f L w f 0 3 V q F v 1 B v f W z 4 4 7 V H i M W N k S l P x 7 t 5 R I 9 L L K l q J T a S J x h D u 3 u r E p b 5 p 3 L P V j p d O d 6 I q 3 y z E Z c a Y L w a 9 L R u D b a f Q M + X A Z M S O n g k j 1 u R F k S + E N S w E l o A v p M O G o g h E c U k L b A e L x a q m b j h / q Y 5 x Y E n z s D + 4 J Z B o s 3 6 v 2 J N J j o d U 4 P d O n j y N j R v X K w l I F d Q k t z l f V S V B t b W 2 y T n m l E 6 T t A k q z z m X o K K i E + T Y j S h 0 m z H l D 2 J E S R Y d + o a 9 G J n w q X M C n L d a B t g A J K q g 6 P O p M D k t e r 8 v i t 6 R K e Q J g S 9 3 k G U a J I z V M J q T E Z 4 O w h c x i P 2 y P A b S P T Q l a l g 8 T n C F y H F l C X G E s a O 2 C M d b I t h Q b k F T H + 9 D J 9 f W 4 1 y X d k 9 V B X o c v d i P j k E v R I H H l i o n x g N C X J 5 i U d F H M d p z A V Z n P i Z C Y j Y k E V M C V P 0 Y s T J / 3 m k x k J i G B w c R 8 P s x / R d / i O j m H T C K 3 Z N g S L S / a N 9 S h f S H G c + 4 c E P w 3 K G h Y Z h E n d R L g 5 n N V k X 4 I 7 3 t o o G I N J 6 O w D c 5 h Q m x T Y f F T l 0 n R P f a 8 R O o q a 2 5 Y g y m 7 z Y v E c 4 z e v V R 5 Y t B q U g J H W M J b C x z K p X j W o L 6 9 E K 6 d i b B S f G f n l 5 e t M j a 0 m z M Z M C B k + 1 0 S J / Y s L H K h a d P T q r I D 0 M s h I j e A a P w k v 2 b 7 P j B g c b 4 2 b N g E O u 2 2 m p 0 j 4 T h m x p H Y G I I e a V r 1 W e c w J 0 M 6 l R 0 d g I u G f C 7 K l c 2 h 0 W n T G I + M 4 F A I C i S M U u 5 x F P x 3 Y Q k 6 + v r w 4 X G i y o C / 6 6 7 7 s T p Y 0 c Q l P a u W l u P x o Y T 2 H f X v Z g Y H c O F 0 y f V v C Y d Q W 9 / 6 E O i G r 6 G 2 r U 1 y M k r F K a q F 2 E T U i F Y a U u o t Y U x s W 8 0 y b N a K M 1 z w e t P b x A M j g d Q 5 L E u K q U o n q d E 3 5 4 O T a s Z e H I v h g g F p b H 9 w t l m o l G l 2 v A a D D / y y T G G S X G f 6 h s / p 0 v a 7 / e p z x M e v Y h c l y E y j P X K W s A b l E n w d 8 9 1 p 1 a D F 8 L 2 m g K M T 1 1 9 F k B F U b 4 W R S 3 t 1 z 4 U h i U 8 C I e n A J v K r d i x x i a E E 8 H 5 z p H 4 2 b M w G n S 4 c 2 u R S D R p e 7 E J R 7 v P w 5 l X o d q W z g l 3 1 s z l O S S C 8 1 A k t M W j G 3 Q 4 e P C I M h + y s 7 N F o p h F o 5 m N + q b X t b e 3 D 0 a R M C Z z F j y i Q f G 3 G Q 5 3 + t x F j A w N o K e 7 B / 3 9 / e j p 6 Y t v v b j l l p u x V o j D Z r W h u K w S R p N R h c l t 2 7 U X A 7 3 d y M 7 N R f W 6 d e j v 7 R F z w 4 W S i k o U F h f h o h D i x c k C B G H H K 4 9 9 E / 7 x o f Q l V I X H J 6 L x 6 j t o I d B r 5 b B a 0 i Y o z r / s X F e K a G h q Q a K K C k G s p k q W k F A k V E p X d l 7 C s c A e T t y X i i q R 9 4 l z + L T a e Y n 7 5 i u d F / E I F H L c m d m U D + L R w 3 3 q N V 3 c v L F U 1 G / N I z o q 6 g x / N y c v H 4 O 9 v T L g T M J I d A g J V z W L z c P n Y F Q 5 Y y z X r F 2 r G I h 3 f A I 3 3 7 B e B r i o 9 X l O / P L 8 B E b G Q 5 j R W 5 H r 0 G N o r B f v v K k W j 7 z Q u K C j 6 R 1 7 6 v H S + Y C S B t 0 X D 6 O 4 d u d l 1 z e d F G M B P q f a V a A d d W v t w v 3 f 1 t 6 N 8 v J S v P r q I U x 4 J + F 0 O N D d 3 Y 3 K q k r F 8 L b s 2 Y + P / 7 9 f a v c j / + j 6 p m c 5 x 2 n F w z f X I l f X h 4 H u X k y M D a N u y z a 4 3 G 6 V F Z C b l 6 v u c a F x N A v p U / m f Y 5 X g P f z o x Y u 4 c d c + T P e d R v P p Y 8 u w o e w R T A t n X i 0 4 L Q Z 4 A + l f n w / f J 7 a U y 6 q D W T h K M i i V Z k x O E S V B N W + z m u A A e f 6 n P 0 V h a T n O i 4 o w P N A P 7 4 Q X n W 1 t a v D 6 p N H 7 h L M 1 n z 0 n a k Q d n n 3 8 c f T 3 9 K C 8 q h r H X j k g n T u u U j n 6 h X O O D g / D 4 X T h m c d + g u q 6 9 T j z 2 n G 5 L k O G s G w J 1 T 3 i w 9 5 1 x R i Z D G B S i K O r r V U L y f J q q q P d I Q a 1 D C J G t x u E I X S 2 t q K 3 o x 2 R 6 A y y s u w q o P i m n Z v w g x / / H M W 5 T h m k Y p e M d y J s z E V Z 9 j T a B y Z w u m 0 o P r R S Y 1 t 1 P p r 7 w 6 q v / G M D s D h z L x M U j f 1 1 h R G U Z 8 + g Z 0 J j e n c w j o 5 v 5 L / E 2 K b 7 P v F + e j q M 0 Z F R R U S b N 2 9 W 0 f x Z W V k Y H R 2 F u W I X P v 3 P L y r p l Z u T A 7 9 I G K W V S P / f v K E Q R T k e n H 3 x p 8 h y 2 q X t a 1 B W W a V U N b a B K T 4 J v T R B z a J p y I h D F y d h t r k R N b o x k 1 W M s n U 7 0 i M o / k 5 e V g h B Z q S t A k x G P a a j t K E W 6 5 7 U 0 J m s G B D 1 z 2 p z 4 l z n G H p H / W L 4 x m Q g B Z X j g u K b + S 3 M R m W o T C Y R C P i V O u b J z R c p M I i K m l o 0 n T s L G X v C + b z Y f d u d K o 3 j 3 I n X V C R D 3 a b N u H T + n H T o G l w 6 d w a 9 n V 1 K Z b T J A O 5 p b 8 G d D 7 x T O t e i r s X g X l 5 r y 8 4 b F f d c L k H x O 0 2 9 I m U 2 V U j b i p o l g 2 Z a 1 N f s H O H G 8 k f i n Z C B S E l J Q i K H z x Y J V l B c o g b 1 5 P g Y m j s H Y R V p N j U x C m t 2 K Q b D W k C o D l N q o n c p Z D u z M B i f 5 Y i J p K O 6 r S U o A r u r w r A L U d F l X p 0 X R a l H J L O c x 0 z k h m 4 z q n K j K g + q a d i I c o / m p H L Y s + D 2 e L B h 4 3 q 4 X Q 7 Z n G o 7 O Z 6 N n x 7 v U Y 4 K B q / y + l T f z H L v x O h U G P d t s M u z 6 L F 9 z 0 0 I i F S i t R 4 O T 1 + e w N W 0 h y s d J g T v g x K V o G p 6 p N 2 M k Y C o s T 2 X R I 0 t l z F m V o R v N Y p W k a 7 K l 2 s Z g U E 3 1 / C 7 D H k C N o b 0 o X q Y h a B + i C f F B W c y S k W t 6 B x c u Z s 3 F W 7 f X i M S Q O O i n N R b K i F v u R g V A 5 V q 1 H R w W o g i C w F R l R i M q 6 L t 5 R F N F p M a 2 I z H i 8 p m E C s + z E g D G V x U 6 a g u M h W d R E l u q s U G W l S u l E 4 u Q G 7 O K H s S w H J V v m T k 2 E 3 I c 1 v k H u a 2 u d Y L i f 6 Y 3 d e y Y n k k J v c g A y c g R M j 7 0 B l E s u h F 9 e v C N C f m F 8 E d W y t w s j 3 e 3 Y K A f x J B 3 z i y 8 8 t V 9 u 2 m 4 t T a C K M Z S G T j f j 1 8 0 z o U O m l X z b 1 v e u 0 G v A a c b + 7 B 3 m 0 V + I N v H F X t t x C c V i P + 4 r 1 C h E z r k x u i E 2 N E + i 5 b J B l H r n p m 2 s g L h E s 9 d 9 G i 7 p d S K Z F j x T v q O P M i S t f t U 0 y Q w u 6 2 m m B 6 C Y Y O q 3 5 B Y 5 F i 8 t S R o 2 g 4 c g Q j g 4 M 4 c e g Q G g 4 f U W p N g x z v 7 e r E a 6 + 8 g v M n T y q V w z f p U 9 x 3 P q Z E 3 V u O y F 0 O e N V M E 5 M C 7 1 c 6 y C y E Q + 8 X 7 Z F Y L C o c S y + q B h 0 g U c X 5 e A M G d Q O i X o h O T w 3 V L A b D V G h G f V f 6 V 3 3 P o r 4 f U + f q h a B U b p T q u q v D q C + M 8 I x B 1 B 7 m L f F 6 2 j Z 7 7 b n 7 z T J w E t q 3 y Z S r q V 3 k E I L q Q t 2 S x F S U b Y c v Z E a B y y h q 2 i Q 2 l Z u V D R c J a k 4 t J n A u B G Y Y 8 5 c Y T V E m k o n E x E l Z J k U 2 i 7 T i v b z W a c K Z D h / q K 3 P Q N y 6 D e A k 7 + d a N R Y p Q 2 V f E M 4 8 9 p t I t m P h 6 R r S H i L w 3 W 1 I H O T M h k z j b Z 7 p M T I T K r I h M S 1 9 p U p A M m 5 + m N c z c W V r y W y r Q G 8 Y 4 s v I 1 1 W q m m R 4 w d g w 9 K 8 w 7 u n j m j A w i q 6 g + J a L 2 j K P t 0 k U 5 J 0 W D q u d N / R s U x b S F e E 2 C x j p / l 1 8 i E f K h V o s Y F 8 N K Q m A S 4 N 0 6 z A t I / B S 4 2 q d r 6 5 9 A 2 2 B 6 X t q y 7 O j l v K N A R G t z Y 1 T T H s Z 9 i x M T s a 2 m G C 1 i O 4 1 7 + x A I j q F n e E h x 8 c m h N o 1 h q J n Y h c F p y L O 9 R r x w y Y x n L 5 h x t M O I S w N A y 2 A M z z Y a 4 A t G M N T 6 G t p G 9 X j i e F f 8 W w v j Z N v Y Z Z W N o K p 3 4 t V X 1 B i i w 6 b h 8 C H l I S R 4 Z y e 6 T c q z e U h U u 3 N 9 q W 1 w q q 8 G s 2 2 O m t g l 6 m p a K t / a I j M m x h e e g 6 K K w 7 w d m + i 4 p F w S D L 1 T 5 N A U q X F G D m u W V b i J U T 2 Q c R 5 X 4 S T i 0 P i V H U 4 i Y o 2 G i d E R 1 S n r t 2 w V I / 6 M U o 0 K S s t E 1 x 9 X u j M D Q s u r 1 8 S / p S G h 8 q 0 W 6 J Z P u N J X E x y E L 1 2 Y w L D Y h R p h p S I v c n b t u C Z p Z s / h O 3 q 6 n F l m W A w z C C 0 j B j N m L M K E f 0 Y I a h x 6 i w f 1 x V E c P N e r / Y J 0 L D 2 D T H O g 8 c + k U e k w + Y 0 Y 7 t h e i W d O d o t 6 p V O T r 9 v r a n H 6 y H P I X X c P 7 l 6 3 8 H w T w 5 R e 6 4 j K Q O + D d 7 B F G z g C t k G C a R r E b r b n l i O v q A r f f + U E I v N U 2 f n I d l j x h X e W X k 7 H m P Q y M d Q u j N i A n v E Y 8 t 2 i G Y S 0 M g T h S E z Z 3 E s h E J j C 1 G g v 8 s v q 4 0 c 0 p E V Q O 6 t m 0 N l / 5 V z D S k A q Z k G P u A Z x G d l O W 8 r q S S S o 5 v P n V U o C 5 w A o B S d H x 1 R q Q p 4 Y / M P 9 f V g n R H b q 6 B F s 3 b U r / i 0 N 8 w m K r m F 2 D P + 0 e h Z i 3 7 C j 5 C / h p k 4 I O n Y e G Y L G g T S m E I n M 1 f t f r 4 l d u 9 O D 7 m G x Q c T + 8 i U V y 1 k u + K w M L h 2 d T G / 6 g / V C m o e E S c o I 4 W R u t t O E w l g 3 f n S 4 U z E 3 t l l x R S V C 0 i d 9 X V 3 K a 0 b C Y u o G D f X B v h 5 k O R y Y G B n B R 9 + 6 D Q M B K 0 Z m C l V W 7 E K g v T L c 2 w R z l g c b 1 u S L + q j Z N V 5 / F B f 7 N E b A L l p X Z s C f f f e Y 2 l 8 K T D v 5 6 k c 2 w G 7 W O j e V v c S U d 7 b N C 5 f k u Z a k C L H 1 x C a M i J R y u O Y G R y 9 J U B z 4 + d a r y x h N B j M j U x V a W U h C E Z R q H O D c F E G o u R m q o S Q C u U G 6 1 U S N 4 E R s M j Y U W + Y M + I H e f o w M 9 M M i n I h R 0 q 1 N F 9 X 3 9 + 6 / C 0 N i 3 / W 2 t 2 F 4 a B D r t 2 4 V Q h z V X M t y a U 9 2 D l w 5 2 c r G S c b r k b F L 8 D 6 O X s h M l E p d e T 5 O t f b H 9 x Z H j j s b r U O a B D Z E J + F 2 O 2 C b u o i L w 0 z Q o 1 d M p 2 z k 4 o o K 2 L M c q o w A m V Z P V 7 t i h E Z 5 z x o b T m m j e 9 f b o c t Z i 5 r C x e 0 d h i a 1 D 4 T w + P E W 9 E 7 M l a S c H l F M U E Z 8 m E a L g O Y c n S i 2 R d J D i P / z 8 A Z 4 b J p 6 l i C e Z F B q n R z K E / t Q I 7 o l w X G X A k u 6 z W u L z f O C Y q 8 O C z k 3 b G K c + x f I x y E B U Z U k R 1 T G Y I K o 1 G s M 7 a J L O y 1 U L + d i w 9 o q h J I m o x 0 O J w 6 9 + D z 6 O j p w + 1 s f k G v F 1 O f M u F S E J 3 2 S W 1 C o v G t 8 z w v S p 8 A 8 r d c O v o L a 9 e u 1 C 8 X h z s n H W E C H U N S A o G z T M d n E + J + e E W O c r z z G V 3 W c x 7 S N 5 4 e S j s f 0 F u i M s s 2 E 1 T P M n f S F i i E b D 6 Q e M B x c j E U j w 6 M 3 k T Y s B z U l a 6 o u p 3 R O L g m 3 G H J d F g x N a g O P t + M P G x H Q 5 6 G s 0 A J v i N W d z K p C k 5 F q r 3 x u y 7 K p C k 9 M g M w r K E B O X q 6 0 Z w H s L i d 2 b K l H r o 1 R E 4 u b 7 Z y f y h N 7 Z 3 1 F H l 4 6 J 9 p F U j t E p V 0 Y Q x p V T h F N B V S F Z v R z 2 y s V H t h e I G N P O 4 d j Z v 5 9 M H q 9 e Y h M O n 5 g K S z w e 0 t K q K p 8 G e i T y 0 s d W A k W k 1 B L I S w i 3 Z Q i + / I 2 U f m 8 8 2 w o D j Z 2 P j t F c 2 z Q j c o I h w Q 3 1 N Q 7 v p J o t U 7 T G p + G 6 B w Y r H j + d O b i G + W X c N e O K r x 6 r k s R 1 f a 6 E r j M M 6 L u R N D a f 2 X a C j 1 n L R c a Z Q A X q z k l 1 g a M i H 1 q E k n K 1 H z a L t t 2 7 4 6 f r Y H O x s n Q 0 o 4 F w m G z o M f r V o N M P x N U U R L E W 7 Z n 4 X s v a 1 W w 0 g H b e v 8 6 N 3 I 9 V x b J T G B g U o / W Y S O m / A H R F j p R k T O D b x w X Z j j v f H 6 f 3 m Q S s 8 v j E V t r S G x o t 4 r + W A j 8 z j 9 + e I t y + Y + J u m s X W 9 4 m 5 z M n z y 6 2 + L A 3 h L O d I w j r C s S + T J O i F n i O J Q m K A a j Z J q p 8 C 5 8 W E p F L Q / R q c D U E t R B W 2 y k x o z f j x T M r n x 9 K B 2 z 3 t + + t w 7 H G z v i R W Z C g 2 p o u q a I m V I W q 6 z c o I u p q b V Y 2 D r + 7 b c / u K 1 R h l m D O y 2 Z w 8 e L q F 9 M 0 G r s i I j m D M I c H 4 b d q w a 1 5 9 g m 0 9 K W Z l y b 3 s K E w C / T Y F + Z q 6 R Y j P h 3 O 9 J r l j o V o L T F M B W P w i Z S d H O w Q e 8 y L + g 3 r 8 c 2 X m h F J Y c y Q 6 T B 7 l + q l w + k W B m m A x W Y T B h R X / 1 M g O D W J D 9 9 d j 6 d / + g S 2 7 7 1 Z q f 2 c M 6 x e t x 5 + + S w 7 L w / r y 3 I w D R f 6 x t J 0 2 K y U o N j 4 O e Y h 1 W E L Y S K o g 0 s a Z o H f S A t v R I K i q v b C m d W X 3 s S a A g c C K d L P 2 e h s d o 3 f 8 T / Z S + 6 H B R g h 5 6 Q e O d C J c H K 2 3 z x 4 H F Z U F V e q S x h m / I j q s 5 T a N B 3 q T y v m k u r 5 b Z t K 0 d z W g / r q E u R k x d A y Y k T b s A E + n 1 d l a E / 0 N y E W C c L i K o b d U 4 i t a 1 3 4 4 g 9 O x a + Q G d y 7 p Q j N p 4 4 p g h s T Q u R k / N o N G 8 X W 6 1 D e v s K S E n x w / w Y 8 d n Q Z g Q U r J S h + r b 7 A j 9 F 4 p D n j v l K B + m 0 y 6 P G h f r + Y Z O M D 0 q 1 K 7 5 O H X r 6 r I K j E f R l F p 3 G K q p L t s q E 0 z 7 2 q B K U 3 2 f B s w 5 W T 1 K u B 2 7 d W 4 E L 7 Q H w v M 3 B m W f D o q 4 v f / w 1 1 6 5 T X S x f T I i U 2 l R t w 8 F x b / N P F E Q 6 F s C 0 v h P r 6 W o z 4 G V J k E g K e F i J q R 0 S I y J 5 T p i S p x W z F 7 r V m k X q j + M p T z f F v Z w 5 f + O B 2 n G o Z V D T A 8 c h x y S w D S m 6 W u V N j V y T c 1 r o a N P U y e l 1 z d i y K l R I U s b H c j G d O t q J / L I D G 7 n H R P Z k M d i V h J W h n Q 7 k H 7 9 h V g V P t I 3 j f 3 g o 0 t v c r y t R 4 a f r g g 6 p v y M 3 z 1 W 4 z i 8 5 r R o 5 V O l d + b L 6 n Z j 4 4 N 0 U 9 e 7 V g M N u l X a 5 U x e Y j Y Y O p B p J n 4 b 2 T m S R s t P n Q 2 v H K b i n 2 U I 2 L 7 2 Q A e e 4 s f O v l j v h e a j x 8 R x 3 O d e s V Q X F y P T I t 0 s k X D 2 J d A j U F L h x 9 9 R B K N 9 y u C G f K O 4 q x 7 r P I r d o O h 8 O t k l b X l + p x t n 0 Q 7 Q O a 4 4 t x n S v F g D e C w 0 1 X T u / 8 4 2 / s x s G z W j + x u R P M d 1 1 5 D n p H v O g Z C a j 9 f F G D / W E P t l b p 0 d C + s O R W S N F v R F o E R d f 5 v z 1 z V H T a J X 4 k C e v L P I r 4 n v j 8 n T h 8 t j 1 + 9 O r B Y M 2 1 h b M R C n R z 8 g F S F d 9 Y 7 a V R d E Y r n j u 1 s F O C D p D + 7 m 4 V j M m C m i y 2 2 X b p A g p K y s T w F j V o 8 1 Z 0 N I v K I 4 T l z s l R c z k s Z 8 3 J U p 4 7 I 4 M 4 G S 5 T R E W C Z w o R C K N s W N y p Q i / a w 7 e s x e B E E J v W a C W b V U s n U T a r I l n M Z n Q O T Y I F d x L M o C w v G y 8 2 D K J Y T I Y z F 7 t h z 6 2 A p 6 A c N o s F H t s U j l 3 S 3 P e 1 x Q 6 M e N N L 2 1 k K r z S N i z o 6 V z X + 5 9 / e i x c Z W D g P 2 Q 4 L c t 1 2 b K j M x f d f v o T b t p S p K s X D 3 i B e u T g t k i x + Y i o s Q F B p R Z u z e c K R K V W 6 N 1 3 w p o g P 3 l q N 7 s H l Z Z s u B k Z Y 5 D p m J d P Z P j M a B 0 2 q H D E N 3 G T Q L a 5 c u q u E G L h i x W J T C n q V 7 T k 2 P K w m h V m h l l K T M / L 9 v d 0 I B v y K 4 N Z t 2 Y b B / j 5 1 3 q a d u 9 A p R E b D m 0 S W j O 1 1 p R i f 0 r j p 1 Y D r e 1 G 6 P n F s a e l K 1 V 1 M K W F c 0 + g e 9 q q t R 2 2 T l 7 f B c T 9 8 o R g O n u 9 D 1 9 D U 5 e 1 c x z D e K R p K R V k p D M 4 S b K k r F E 3 D h 7 a + f p F I s / Z K n s u i l f n O A D x 2 M 4 Y m w y o N J Y H d t T l i n 8 + d z G Y 1 Y l M 0 i M r i H P m O F T m e b J T n 2 f D Y M S / a h 6 g B x U 9 c C F c r o Y 5 d u o Q T r c u v 2 r r a E o r V P 7 k I m 0 k f x a 2 1 2 j x O A o z P W k 7 B x e V i K a c E v X C 8 H y 5 P E w o G V a Q H w 5 U 4 5 8 X Z e m l + W K w W J c H Y Q Z w b 4 X m e 3 F x 1 z C y f J c M s g z v H c X U M o r w w F / / 8 d P o u b z q l 9 q x d W m 1 2 O x 0 4 1 J j e h P F 8 1 B Q 5 M D q 5 s I S 6 n G j J x l x i t L o d Z l Q V O H G h L 4 C f H N b U 2 S 8 9 t B W N n S M o z P a g s p D e T R 4 1 w D f W j 0 D U j E t n T s N T U o 2 c w l K 0 D o a x p d K K Y 8 1 L M K 6 r I S i D f P l b L x 5 b E R f 5 4 W d u R U N T 5 u Z q L C Y j 6 o r m R g Y / 3 2 R V 0 o h l o n Z W z B I V V 5 u j y s d B z N w l z u 2 Y j C Z w 2 R l O 8 n K V h y X B 1 p n X d n T Z s o g k w 5 e Y d z U / + p r 1 6 b q G v K o A Z C Z h N X F d p M X t x q U R w 9 O n R 9 Q E a T o Q G h a C m l 2 d Y y G 4 H A 4 c v j B L U I l A Z t W A Z P c c g O q t 5 g 1 O d l Y t R l C 0 M S + c P Y N c Z h v 3 9 W L T j p 3 K R Z 4 K 7 K Z t N X l o 7 t U y l e v L c t D Q O Y U P 3 F w l d m A Y 7 U I s 6 0 r N q C 8 V h h a e w b N n p u Q 7 8 q f d k J o m S B v 8 T g q k R V A F L g O + 9 M O D a c U 4 z c d 3 f v c m X O j I n H c q F U G 9 1 m V W 6 d R 2 8 w x 2 V U y r Q b A U u k a n l V 2 Q 7 s B a L q o K P T g j K k 8 m w V C f A u f V S d z C X D e + 8 Y I W d K o c I 3 K M Q y P h K F E D J W m w 6 0 U 1 2 r N 2 6 W K e T r s d R y 5 q / c x 0 C m Y i c 8 U / e v p c 2 d l a U l 8 0 g v L q W p X Q W F x e r s 4 l a o q d G I 2 b C P P B y f e D z z + n E i 0 b T z W g s q Z W q c 6 p 4 M p i 2 8 y q a 1 k W I 9 a U 5 I u d 2 4 v W g U l h f i F 8 4 Y M 7 Z A x Z c b g p 8 9 W P i b Q I C r F R f P 2 Z S / G d 5 e G b n 9 i D 5 u 7 M u a 5 T E d R K c L x l H H E f 4 q q A 5 Y 3 P d 2 Z + Y Y N d d Q W w q 2 L 8 d O 1 G V b w c U 8 N Z J 8 4 u t h F B J k F V j f D 6 g q q g / 6 X W b h Q W 5 O C H B z s w N u G H w + 3 G A I u O i K T 2 + S b V 6 o q c 5 G Q m A O e P V E S J o E g G 7 9 7 6 p S U U V c m n X 9 N U L B J U Z 0 s L p q a 8 y M 7 O g 9 W e p T I Q Q q I l 0 C 6 k 0 y V B F K w Y z I D f U Z H 0 C 0 K I S k e C F 6 l H w l 9 o a a P N a / L Q 3 q 9 J J z K H 9 9 6 y D q f a x 0 Q i u W G U 9 v j 5 y S m V G r K a W N I p w Y 4 7 3 d q D n t H 0 I p S T Q U r 9 j b v q 0 D M 0 d 1 a d D a O X v 8 t q A f u e k d 5 0 Z 8 q X q E q p w / L j i m u q K 2 n g Q t m 5 i 9 g R 1 L 7 i X t F F 0 T s h A 2 c F H O r E y Q Y 1 k K n S H z p 8 G P m i i n z n P 7 + L 7 d u 2 4 Y k n f 4 H 6 + n o 8 + / z z q K 0 o w b / / 5 4 9 w s u E U + s Q I X 1 u 7 F t / 9 3 q O q 0 P z G j Z v w / R / 8 E I 0 X L q o 2 y M / L j V 9 d J G d X D 7 7 6 / 7 6 G 0 r J y H D x 4 C G f O n l P f r 6 q s U n N 2 P / j J k z A 5 c h W T + v d H f o w f / u x Z v H z 4 J P Q 2 N 7 7 w v 7 + G p 1 4 + C m d + G b 7 + n R / h 3 7 / 3 U x R V 1 G J w d B K R m F 6 l i 1 O K K N V X 1 F 0 G A F u y b G q w U 4 K w / T 0 5 e S r E i j Y L Y / L o K W V J s s X A L s p 2 2 t H U q z m f O O i Z C 5 d X W C i E 6 x K b 0 Q q 7 w 6 4 8 m F a b F V l 2 b Y E 2 g m U V L C a x H R c b 6 f G O U n b U I p 0 2 N B F Q Z a C 7 R d 3 m q O E y s 0 d b Z 3 C p L 4 y L v d O r I p H m Y 8 m h x / t / + P b 1 q j O X i 2 i U h V R E 7 M t r A j o h F q 4 s e F I G 4 7 O P / Q R + n x / e s Q l 0 C U c 7 + O y z a q D S l X z i 1 V f R e v E i u t s X n y e Z D 6 6 T m w 5 m I i v z K r W 1 d W B w c B A T X i / O n W t E I B j C k c N H 0 S r H X 3 r p Z X X O x Q u X Y J Z B c v 9 b 3 o I X X 3 w J u + P x d C d O n M D + / f u V 6 s b V 8 e 6 7 7 1 4 8 + e T P 1 X U I M o 8 v / / 0 / 4 K O / / l H U V l f j r r v 2 o + X S R e z c u V M k h g 4 d Q m y n z z c h 2 6 a D I y s L W 7 Z s l u u / i I c + + A E l p V h j 7 r 3 v e Y + 8 D u C X v z y A X / / I h 6 U D N W 8 X H R 6 t / Z M q e J U L 3 X F w l l R U y k B 3 I l 8 G f l F p K Q q E g F R w a 0 E R C k v K 5 D c N q h D K S k C i p V 3 L j U j Y T A z g T c a t m 0 p h v o q 5 p 2 T w N 7 g I I B 1 X / L W j T c O L 0 d + q I K 0 n O d 0 Z x p c e 3 h P f S x 9 c R T 3 L a l E F A B O g 1 r 5 x + w 4 M D / a r G C w + 8 a k j h 1 S B E x Y s a T x 1 U n n F q D b Q p d z T 0 S Y D L f 0 G L 3 K l J 9 M 1 6 2 E l i K m 6 f u P j 5 M b a N b Z t 3 4 a / + 7 s v q / w o Q l U t F U m 6 e 3 0 Z P v H w A 2 q R g 7 U l b v z q 2 2 9 H q S O G 2 m I X f v P 9 9 2 B n f S k + + Z H 3 Y m N V g V o f a 0 N 5 N p 7 9 w b / C G h p A p T u G m z d X 4 A 9 + 4 3 2 4 a V O F f J 6 N b I z i 3 f f e h J 7 2 Z m l X o 3 I E 8 D d n o n S 6 B N H b 0 4 N v f v M / U F J c h I r K S n z y k 7 9 7 e Y k A D j b O u 6 h o f d n Y 7 q p O h G x q 8 M u + R g T a M W 3 j 8 d X V k e y m q E q Z z w Q q C 1 0 Y a W v E + d P n h I E Y U J N r R K 5 z 8 X j F T C P t k d o 6 F E N p z u z i 1 e m C K l r y g l b 0 0 O R L h 9 / 9 j n f h 1 n v v U w l o t 7 3 l r f w E 2 / f u w a Y b d m L D t u 3 Y v m c P 9 t 1 1 F 3 b f f r t 0 6 l y u N h 9 K N R Q O z F R 4 G q J U G R N p 8 S T G R N 7 / X K y M o L a J a v f U M 8 / g a d m 2 b d + u j p W L g f 3 F L 3 4 B v b 2 a C 9 3 l c q k o j h G v D 1 / / 1 q M q s m D S H 1 D v n 3 / l M M b l + D 9 9 8 3 v 4 1 2 8 + g j / 9 w p f E a M 9 R o V 2 M h P 7 S 3 3 0 V B 4 + f w T e + 9 7 h S l f / k i / 8 H f f I 6 I u r M Z / / y b 9 E 7 M I I / / 1 / / F 5 M T X m x d t w Y V F R X q N 5 m O T 2 l S J v c y N D y E + r o 6 B I X Y W P Q / A Z b N 1 l T o 9 K C p 4 K K c S x t y g H I R 8 o R X L P F e p Y n o D B h l F a R l X J u g Z M o y R l F d 7 M b t m 0 u x Z 1 0 R 9 q w v F l s o F 9 u q c 3 H D 2 n w 5 V o h 9 G 4 v V 8 Q 0 F J q w X p l O V a 0 F t r g m b S u z q O O 3 K d + 6 p k j Y O I W x x q / k 8 3 u / 0 1 B h M s c x M G K e L 9 J w S c V z q b s f L 5 5 Y 3 1 5 D p e a h U T g m D k c V N g B e f / K k q h b V u 8 1 Y 8 8 e g j e P e v f k T s h D G c O X Y U N 9 9 z d / x s D c e a R 1 V s 2 k o w N u 5 V 3 D w 3 h 7 Z F T K l b L F k 1 K Q T h c t n h D 4 R Q V 5 4 n B O J T x O N x a T b D u F e b B O b + h B x n b p J b 1 C 9 G I y T A a 4 d C 0 y g q Z M m u G C a n / H C K / c F B P C n q M V c 9 C Y U i K M 1 3 q 9 p 7 o + M s + M h 1 f g H v l N h B M v h d z i x 0 d / c i R + y Y L N v c q Q G 9 t N V L Z 9 P w u g p t s N 5 C q U u P 8 n y R h C J 1 u W Y y E w Y t t i y c P H R Q r V 1 8 / M D L q g z a n b f t w u O H O 0 S d n L W P F g K f h W F l 7 7 u p C n k O r V 4 J C Z M S c Q Y G n G w b R X 1 5 r k g X Z v 3 2 w i H X j B g c + M 5 3 H 0 M W r y / P y n g 8 / + Q 4 f u 1 D 7 1 f p / Z y i + M W x F t U O L J l 8 x 4 5 q d P Q F 4 A 3 p M R l m 9 a n 4 j 6 8 y l q W 8 l u U u X 0 I t j 2 e t D L R J B n q 7 R N o 5 t W q g U 5 M q y 5 a p D b 5 J L 5 i q P B / k Y C t F t s c l x M T J T q 2 X E v X f n D K Q O T h s V v N l u 8 A j B K a d J 4 a 6 E F K C u N x y n O + T i Y n g t Y s K 8 + S d d t z p U L W v 5 L o z i p g I i 0 j h Y S F I i D p G Y i I o H N x O u 1 o S i K O n r L T 4 C m I i u M L g A 7 v S W 5 S b 9 s / b b t 2 C c y e O q 3 3 l x B B i G u z t U e r 5 k A z 2 2 g 0 b V Z A p 7 7 O 7 v V W 7 k S X w a / t r c X 9 N D O c P P I 0 L p 0 + j + X w j X v j Z z 0 T V 9 9 P I w p Z y B 2 y 6 o P S j F z Z 3 P k w 2 D / R h L 9 7 + t r v E z i s R 2 6 9 K a T a f + K 0 P o b V n T K W 2 T E w F c d P G c u X d 5 C L a D R 0 x d E 9 a 4 J 1 + / Y i J W J a E K s + Z x p 9 + 9 0 R 8 b 2 l 8 + I 5 a 3 L U h B x d 6 M l O P g p g v o R o H R A 0 o Z L E U a z w B U B u 8 G t f T S i O r o M 7 w 3 E n W 1 9 o m h E v G d 1 Y B 1 c U e D I 5 l L t N 5 I Z Q X 5 u B 8 + 9 L r d C W D 9 u P h l s n F P W s C q n z 3 b C t V V V g J S h G G U L F d a W P R Q 0 k V n u r t 1 j X 5 a O 7 s x y G 5 7 k I g q b n s Z r x / T x G + 9 y / / j M q a t d i y a z d 6 2 9 u R V 1 K E F 5 / 4 G W 6 5 + z 4 U l p a o v m Q 0 y b G O I M Z E Z T Y K o T J k S g t o n V R S b p / Y l g x r 6 x / 1 q n s L z O R g Z 4 0 N h y 7 5 1 V J L q o a E n M f Z B P Y 1 i W 3 Q u 7 o 2 4 b I k l M 3 i W J Z H 5 p s v N u N z 3 z 8 n j T g b K p R J s D 5 F V Y 4 m f c J h L h 8 Z U R 2 c M L I T 7 t / 5 x E T E U l B T w r 5 I d o L w 2 O z x 2 d e 5 x 1 O 1 i f b Z U k h c g + d r 1 9 S u t f i 1 Z 8 H S A c t F T H 7 r Q 7 d X 4 9 2 7 S u J H U o M q 2 P O n u u N t y o X U t K B T v i f b 4 i v h y j L h X H O X c s 3 v 2 1 C E P P c s w 7 v 8 e I I P 3 b k O H 9 6 / V i 4 c w 8 M f / w R u u v N O U R H t W C d 2 a W 5 + A d 7 3 4 Y 8 i X w i L 1 7 V Y 7 T j d F 1 H E R E T k O 5 P B C J 5 8 u Q E 1 + T Y 0 N b y m Q u K 6 u / t g N Y s a + 9 T T 2 F V r w Y G n f g Z P 8 B L q 3 W P o e / U R 6 I c a M H b q p x g 6 + T g K H a l L L G Q S a d c 2 J 0 a m o r h n a y F e a U w / q W 7 C H 8 a R 5 n H s r c t R g / x q k T w P x Y T T x V d r W B j d w 1 P C T m a / 3 N J 4 A V w 2 Z q i f h V w G V S 1 B z p e c b z i J 7 r Z W h E U v 7 2 5 r Q 2 5 B E f q 6 O t V S + n 0 9 3 b B a s 3 D h V I O a 1 0 l e i S N b 9 H p G Y a e C 3 m B S t c T p y T z x 6 k G 1 2 P R F U X 0 G 5 b c v n D 6 l a h i e E r s v N 7 9 Q T S H Q L l w I b l G 1 B k a X V 6 a Z 4 H p e U S G A 1 o H F c 9 B u W i f q 5 y L 9 V p H n F N u O x S a 1 6 Q r a L 2 6 r D h t K X b h t a w V K s y 2 w 2 0 w Y n J j G v v p c P P W T H 8 I 7 O o Z X X 3 x B C G c G 7 U 1 N K t 7 y 4 t m z e O 6 n j 6 F u w y b l c H n 6 z A g a z 1 2 E W 9 m p G s h k b l 5 f i G d e O o o N 6 2 q V y 7 + q N B / n G p s x P j 6 G i E l U 6 i w j T o l 9 Z 9 A L A Y 6 P i O r v E V X S p 5 Y o L a 6 s w e B U + g J h J V j 2 1 Q c n j f j u 7 + + P 7 6 U H L g L w x Z 8 0 o a q Y t k H m k J 4 M W A D J U k j U B a 6 e X l F d j b H h I V S u X Y s p 7 4 R a s o Y l l j d s 3 0 H 5 o Z a i p F u f x T o Z x c 7 0 i 5 a L j d h 5 y 6 3 o a m 2 J X 0 3 D Y v f G z x q F U B l X y H o L o 8 N C w G J 3 9 X a 2 C 3 G t w 7 g M u K D f p 9 K 0 G Z 0 + K 8 W u x M X 2 l a f g t w w s P l l v N X M C f m G 9 e P f 6 0 v h C e 3 N B 9 Y t 9 f q 6 1 T 6 1 G a Y p N 4 9 f v r M b j j 3 w T N 9 x 0 s 7 T t J M K h o G J C X A z h 4 t k z a h V C p q x 8 + 5 k z O N c X R K u 0 c X 9 P 1 x w J T W 3 D 5 n T j v e + 4 S + y o M u S 4 b L j U M 4 7 y q i r c e / + 9 y i a N 5 m 7 G x v s / C u u a m 5 G / 9 1 d h K N m J n G 1 v R / m N b 8 d o c P U C p R N Y l g 2 V A C X D + O Q A z n a O C x e O 4 N 5 t J f j a 0 x f j n y 4 M T g 5 / / r 2 b M B N e f t R F A p k L P R q T o T L b W Z x w Z N g N i 3 9 M B 0 O w Z t n E K P a p Q F q W n W K E O C X s t J y j R Y t r 6 g N n / s l R W S g k O X + p u k h s q P H U 9 o Q K o R G D f z o Y 1 C I V 5 F o s u k h P G r 1 X j E B n 6 A / T O 7 j P a k J U 1 F K h p i w f D U 1 c V W M S L o 9 b p Y u w a l M i / W N 8 e B i e v D y M D g 6 p y A W O X B K p W j P L k S d 9 O K E G a i r 8 3 g M b c e z S X G 3 E b b d I q 8 V U y s N g m h n W Z A i b y r T w I 1 a Y 4 t w Z J R n L O / P Z 2 a 5 m q x X n B q J o 6 x 5 U N f 1 4 T 2 R a Z C X 0 h i b D I u P v H f u Y S S z f l y a P R E J 4 7 V I P 9 m y o w F O n p A 2 X P a I z h 2 W p f A l Q A y j O d m B H t Q v 9 4 0 H 8 4 k S 3 P N j S T 8 E z X j 4 / i C 3 V B b A Z V + Y R W C r 0 K F 3 0 z Q s 9 0 o r z a / X / E j l U J C 6 m S n M F D x 5 P P o c E w E 0 N B t Y k n 9 f p r F a 6 k M q n / T B r m M v I k P f 0 U h K 8 t i n + W / w 8 s b 8 Y C r K d 6 B 2 e x K U z Z + B 0 Z + P s a 8 e F w I X R i T S l p 3 N 4 c A B d L a 2 o q K l R s X s M L W p v u o j x k W E 1 M G / d X I H m g a m U g 7 A 0 2 4 y y f B d K 8 l z y P D b U l u a o m D o u P u 4 X g l z O w M 1 3 W e V Z 2 F 6 M E 9 T a l A s R s O 2 4 u T 0 5 O H y h T x 1 n e 7 D d F w K 9 q M y 1 y n d Z c F G I s L r Q h m y X X Z 5 j B q N T K x t X m c K y V T 6 C 7 T g i a r v H 7 s R v 3 7 c R o f D y H u I r P 7 8 I s 0 2 r g L N 8 L K M X F 4 G K F l h F x B R R r D 6 a u 7 S I d u Z Q n T p 2 W C 1 H 4 1 Z L 1 r A g y b A Q 1 h S y 8 / N x 9 s R x F J S I b X b 0 k F r u k n Y Z v W j j w S g e u m 2 N E L G 6 z G U w c s M X C K J r Y B w t P c P o G h z H 2 d Z + 9 I / 5 E B a i Y k U i D n p V h F Q I Q D E B 2 X R y T O 2 T S a h X b Y i d E U n I S r y p w H N + e r R N q Y r 0 I P J a 6 r 2 o e 9 R q + F 7 O i j M a Z g h H U F P i Q V P f O H p G o h i e C K B n F G I P r r 7 T Y S m s S O V L I N c h a k p 4 X D h Z F j 7 9 H + m V x U 3 G n / / K N k R D k 8 s i E Y t w u b q i 5 c + H z Q f j v K C / e k m 3 E N Y U e z D 0 O r j N i 3 L d a O o e u T z Y Z q F T 0 p P H K R U 4 a M l E L r / G z 0 8 4 i s 7 3 B i 5 n W Z M W 7 t 9 Z I S q p p p o P 9 g 2 g u 6 M F a z d s V k R I J w x L c J n M J r X A H K / H B e d o h 7 o 8 2 e o Y f y f k 9 6 u 5 w T V 1 W v m x H J F S x Q 5 q A J r U p V O C q 1 6 w 7 u A 3 H j s g d t W 0 W t K H i 8 6 R c b L e I C U p H U U b d 9 y g V H G q s W e P H 8 M 9 9 9 w K j z N L N A 0 L 7 t i Y h e f O + B F Y T j 7 T K m F F E i q B M V 8 U / / r s p R U R E / H n j z b g 3 3 / Z d 7 l T 0 0 G m 9 G P 3 K r n y E 5 g / v F c L J q q N A r b h 3 I 0 S O P E q 7 + I S + f J r / L w E f K L G 1 Z W 6 k W 0 3 Y k O Z 4 z I x E a Q 9 2 l y 0 e 5 h 1 7 P R 4 0 N J 4 T l T K X D X R y u R N / 9 Q U R o e H l K T k + r S U K q 7 c H J S t 4 Q I O M V E b n S K l x t E 4 G B X p b c S 0 3 o 7 O C R 0 e P 9 a N f / 3 h i 6 o C r W 9 q U t V J p 9 3 K d b Z 6 O t o V E T G Y t 6 X x v H K n t z d d w s c e e g t u r C 9 W t f Q o i S M z u u u C m I i r k l D E 5 g o z v v a L 0 6 o g y 0 p R 6 L b h k / d V I S C d t h R Y s a a + j P k t m j 6 u 5 p z k O G t N k C u q f a E 6 D h a l O l A F k V c e 5 8 a T q a N P x 4 z S C W F M q 8 l N D n / 5 Q A 0 w e X + Z G p K P E 5 r a M T s Q Z 8 + X T 4 T Y Z x D i U o y C w h y H i s + b / a 4 g L h U U 5 H h I f p / F T R T U T 6 U + l 6 F N I 6 P j K G Y E R e K 4 n D o 8 N o 4 s M f K H F k j O W w 5 u X F e G t p 4 B + E I z y P M 4 R L r O u u L Z r p p E Y 8 h Q V L h w 0 n M I l H o r 9 8 6 j b B u q a Z r K q 9 W b L x I b 7 L X m h X P i 2 H b q u e S Z Y j p e R 3 t P q H 6 k y E x A j v P U 0 j w H t t Y U 4 u D F k I w b 6 e / 4 x 9 c a V 0 1 Q h M u m x 7 8 9 e x z j v q U J Y i F U F T j w s T s r M B V Y P J i R d f e s J r O o C V c 3 i K o 9 M b U M T i Y R h B U X O 1 e v D m A q c F I z E 4 V b i A 2 V B W j t T Y p q 4 b g W 5 q Q G d H w g a 4 w j v S H D s m 9 B s a 8 7 h p Y / T 5 Y O W H I s y 2 K C y V K E y a A m e a 8 1 M k J Q N 1 S b 8 b G v / T K + t 3 I 4 L E Z 8 5 o E a N Y m a C h Q w + r h n T E m b q 0 C V O w p 3 h l f O G A 3 o R C r 5 l f r E 0 R e L M n J D u 0 9 O 4 q q E S r l 3 q k 6 G D F V j 2 r W + X H l Y W d e C y 4 4 O T / h Q k O 2 A S X 6 P z I k J f O x g m 9 l 4 O W K F U j k o U o + E w b A l F g X d X l u i p I E q F S d f o B R v 6 h r B 6 K S W K k 4 a U o K C z 8 X z m G Q Z P x i Q 3 9 l V X y L S L Y r K I r G h J v z S h 1 E V K k T V e p x Z w 0 F 5 Z o M O Y y K 1 3 X Y b R r x y X b m c W W x i S j w R g l q / y n t e l j D K + U w S 7 B h g m J i 0 m 3 x A L 2 P 8 Y x V K l O e x Y 3 B C j / M 9 r 2 9 U + U L I C E G t L T b j s 9 8 6 o O K l O P / B e R p 2 L n V e z o l w U N G Y t d p s a q 6 F O j I n T Z n M x s 8 4 w M g N D T L g O M / x m f s r E J r n h m e n b q k t U x O Z 3 k A M F t P V E V R 9 g U m l P G Q S f / i 9 Z j T 1 L e 2 I e P T T t 6 K x L T M l n G 9 Y V 4 5 v P 6 8 l K C 4 X X H u W K R 1 2 Y W S M a F H 1 N X R a 9 D e l U V W h G + 3 9 i S x c 9 a L U P 2 2 H 5 8 r g V x I s c Y w v 8 R M X Q J m o a k 3 p 1 k V f B C Q m 3 u + O 2 i J h C C 6 8 e G 7 l c 5 u Z x F U 5 J R J o 6 p v G 3 3 / 0 V j V h y H R n J u A x 4 p t E Q 9 2 b r 6 F g A H 7 f l C K i o N + v j p G Y p i Y m 4 P f 7 F K E x E o G e s f / 9 i 0 7 Y 5 s U U b a 4 p g 8 8 f w I 0 b K q 6 a m I j V W H m w Y y i 9 i c 7 Z x a N l U M Q D V J P t B u 7 R Z c z B S s b E a A E u Z E 3 b h O / p Z 6 D R z 9 P H r s J + e m B 3 D R x W M / J d W U r K e S e 8 O P T C 8 y r E i m s k n z 9 9 B l 1 t H b h 4 5 q x I W C 6 s b V I r 2 n M l + 9 H h E Z x v a C C F q W N 8 z 2 V 3 U q G y y I O 6 s l x U l 2 R n h J i I y k K P W k Q h P 9 s t J g D z s + I f X G N k 7 D Z O d 4 Z w y 9 Z K 5 e 1 h U K p Z C I s D g p 4 b d j 7 D 7 c 1 m i y r Q w V l x h v S Q m 9 F j x P M Y G c A l G 7 m + E b n l V 5 / r l s 6 e n d Q c H h t D i + j 3 r 5 x O r 6 7 2 U k h 4 u z I K q k R p g G o V G Q 0 n Y b l o G y d e T x w + p K 0 C K B L 9 y E s v Y K h / A G e O H 1 f r U j H e j y F K d F + f k e + 8 9 I s n V N m A V 5 9 9 F h b z y r v w 0 V c u o a n f B 7 o Z C J a t d r j c K g i W / d E z 4 h O C a l X M 7 9 z J 4 0 L A M d i d L l S s q V F J f O x D T i C z b 8 k Y T W L b z s e m N f m 4 2 D W M 0 2 2 D a j I 2 X Q z 0 9 C n G 4 f c F 0 N 7 U D C 4 5 m 4 w 2 k Z x P H m l S O W A d A + P Y U p F G S b j X A R l R + R I g l 3 C Y R c I 8 f i 5 + 5 O p A R 8 V v 3 1 W u 6 t w V 5 b h U H e p M o S 5 f I + B M 4 s G v n E p r k v t b v 7 s P b T 1 D i q C o L u X k 5 q n K s U z g Y 6 q J d 2 x U J H Z I F T W h W s W 4 P g 5 w 1 o A Y G W L R e 5 2 S 9 g w q 5 X x Q Y + / K j f 5 b N h S j r U + r F E R Q U 6 C 9 F x E C Z p Q G w 6 7 I E K m u k w F y 4 X E W 4 O T 9 T I e C a n V C 1 i l k V I c 6 L m q 7 m o z V c Y 7 J o m y l l a B D m A y f m + 7 z t R s 3 I S K m R M J 6 S v a 0 c l 5 y X X k + / B E b W t 7 o E 7 u p Y B H x 2 z n Q j Z 8 e W 3 p 1 7 n T A 2 g y / f / 8 a l R L A F O f k E r t X g z W e m Y z X P X / w K 6 e X z D E i S F C t 3 Q N q Y C g V L j 5 X R G g q n e z T A 6 A G j S b 2 e C 6 z X C c C M r i N M Y i m R j E r A 1 i P M 1 0 r Y z Q 5 D g u K 3 B Z 4 h W F l C l a z U d 0 n g 2 O v B l o c p W g 5 8 s c 1 e h n t w Z A l o j D b j l 3 r S l W U / Z g / i p Z B E 2 q L T G j u v / Y E l T G V L w G u A F d T U o b 6 k s y 4 p L m W 6 t 8 + 0 S K N 6 F S e o z c T y G V V b p G 8 J j a 1 z z 8 Z l N o x v m o O H u H L C E V i w m S E 4 J K I c K V g X O R C y 4 O S g F c C e t 2 S i Y n X q S p w 4 7 Y N h X j n T f V 4 1 7 5 6 7 K o v x r 6 N Z S j N c 8 b P u h J Z D j u M I n 0 o J f O K C i 8 T E 0 G N 5 X z H E E 5 3 G 9 A 5 Y s K u W h s G J q 6 P s Z F x C U W Q u f 7 w Y I M q U 5 x J f O 4 d N f F 3 V 4 + N J V b l g c w k 0 p V Q f / L e z T D F V q Y K B a b n L t D M 9 I q z P c v 3 c O W 5 b G r J I b 9 v A e k m k r J z n p O F B C 4 U o m Q m 7 6 C 6 r B B P H G 7 R Z K i S t q R z x v h p x M j l c t b n Q 1 T r 1 K F i j O 2 b j N r Q 1 D M m h B 1 P J E x D A 6 G r f U N F H t a W 5 q j i l d d L l A S R c Q l F 8 P F Y r z r T q C g u i L + T G x d d / d i B A 8 o Q P v z 8 8 8 o L 1 n a p S d U m 6 B T 9 u + H Q I Y w M D K m C J 9 z v a e u Q 7 8 w 6 O R I J c d c C A x M r Z z R z V z v X o 6 2 l T d U v b D p / H l 2 t b e j v 7 l H p J J w n o o 3 G N J O R o S F 0 t b W L z c P w o S g a G x r w n n 2 1 C x O T g O 3 K X 0 r e F M U k 3 g u C 0 3 I 9 I T J m 0 9 L R Q m 2 C 7 6 c j M 2 r L c 5 h h E x t o I b D u n 8 c 8 j R v X 2 L F / Q 4 7 a 3 r 2 v b k H f D i v j V h Z m 4 6 4 d t S g v y M Y v G 6 + P + L 1 k r A 5 B y T P e u 3 0 t v v S h P f j D d 2 3 F P / 7 G H q w t X l i 8 p 4 u P / / P h y z F 4 N I 6 Z T 8 Q s 2 0 C 8 5 k F F d Q 2 2 3 L h b B W e u 3 7 Z D J e 4 1 n z + H C T G a L 5 w 5 p Y I 6 E 4 j I Y N C 4 q m x i h 9 A Q p / G t V J 3 4 l k h u U 5 8 l f c 4 J W r 5 e j o y W z x L n p g P G P 5 o s D r V g M h d P X i l O H z 2 C 7 q Y L S i p w n o 8 L V 3 O 5 y 4 7 m Z l w 4 2 a C m K P i e w a Z 8 3 k t n z + D 0 s W M o q a x U 0 m E x p D N x 3 j M w 6 8 x I h d M d o 3 j 1 0 u i C v 8 U 2 Y 5 u y H b k R X J T t 7 X t r 5 T O 1 O w f b a k v R 6 7 X j q Q Y f n j w x h a F V r g + x E q y K y p c K D o s e j 7 z c g K E J T T 1 Z 6 Y 8 + 8 n v 7 c K 6 t X 7 i r H y 6 3 R w i K 3 i 5 O E E c x 0 N u r B g L L A P t 9 P v V K 7 x R L i T G o k 6 / a i o Y x 1 O Z w K Z k s l W J O t z D T 3 C t r 1 6 o a e U y t j s 4 w 5 b 0 V N e s 2 4 O e P f l c l H O 6 8 5 X Z 0 t D S h u K x c J S S S Y G v l 8 6 7 W V g w N 9 u N r z S V p q X z J o K 3 5 x + 9 a r 1 Y / p 6 e s f 2 R C E W k 6 I F N h I f 6 G 1 h H F x b h 8 D 8 F p C U 6 W c w q C n j a C g 5 r x j i S + T 7 7 n R o z K / R q 1 d V 1 S w p 2 d j 9 N N S 6 8 f d b 7 H p 5 w Q i + E d e + s Q D V 4 5 R 8 U p g M K S c u m D S 6 r Q a W H J 7 C I A V r s L P z v S q p g z s X d D B Y 6 0 X L 3 d u N p Y V Y L i U q J W k 1 6 M a B 1 O t A W V B 9 C T p U e h W 4 / f W k G o 0 u f f t w U z 0 + l N n i 6 F 6 u y Y E K J N 1 M F m J c E m x 8 d x 8 7 1 v w c + + + x 0 l + R 7 6 + C f Q e O q U i n J m w u H o 4 A D u e 8 / 7 8 c q z T 2 H P H X e p y G q 3 J 1 s k j U U I 0 K H q I X x r o H 7 Z B J U A 2 4 g q 0 2 f e s V H a z Y m J K S 1 8 h 6 E 2 6 6 q K c O w C 0 8 H F W B c i Y M g Q n R b B i O b I a O x N v 0 1 u X F u o n p 1 S d T F Y 7 R 5 c 7 E g j v d 5 g w Z n 2 x e e X y B 7 e s q 1 A 2 d b J i I h a e P D Z p 1 V u 1 u Y b b 1 R O l 2 R Y s 1 w 4 2 T q s v H q D k x Z 0 j 6 Y O S b u e 8 L p J q G S w Y W 9 Y Y 8 S n / + P o s l y 2 X 3 h f n e j M m R H z r O H m m 9 S k A e d a a G s w 1 Z y c n R y X 3 i V y R 3 J 0 R p H P R L U g U R 5 n 9 A K z b f k d b V 9 b f / b B f 2 x Y M U H N B y s J f f L + O n z 5 i Y t w 2 U w o y x X j v W 9 K X T 8 o G + 9 t X Z F Z n f P S + f Q n T H / z v s 1 i Y y 1 9 f m j G j P 7 R p a M a C n J z 8 X z D 0 o V M O T d 1 7 5 Z c 5 e Z P Q N U 5 l + P + Y F R F O 9 C r l 0 A w o s P h d r M q r k L w e d 8 I W B U b a i F Q Q h F 7 6 6 w 4 1 h r B w 7 f v w P v 3 V a l j 8 x G S B p 0 P G r q Z g u b h 0 9 z S d M l a b a w Z M S O c W y S q E A l B i U C P l Z a q z X R 0 d j i j O u Q D O X d 2 X 5 o x A 2 7 s Z H C d 2 C / + 8 J z K T u 0 b C 6 h K t 4 z m J 0 N J D K 4 L / d P 4 7 9 8 8 h x c a x 7 C 5 c u k C O J R m f K Z 0 s F C A 8 n y c v 5 B e H C G l 6 j N n R h U D S 0 B l / A q T 8 k U t C G N W / e T j k Z i Y 5 8 R n f a M Q E / G 6 E B Q l E j f O U R G v X t K 8 X G T m b k c R H r h x d v G t B D h G 2 a A J / O Y 9 o o e L t M g U M t 1 J y q V 8 D c A 2 4 Y L P L C C 5 F D i Y e 1 m 7 Y A n w W c J p O C W I b L H h 0 g U l / + N H r 5 z w L 3 R G Y T P N t p 9 / W k s a f C P i m q h 8 F X k m d A 7 P T v 4 V u g 3 4 4 v c P x v d S g x H R f / Q O r Q B + J l C X Z 1 C x a J l E u v N Q m Q a Z / t N / e i c 6 B r y K c b F D l Z 0 l m 0 7 + q G 4 l f N G F D q q 4 i 0 c U k P B Y x C Y 0 P S u l N C 8 m r 8 k 9 S j o t / I f H T 3 c u L + A 1 1 2 4 S L S U 1 I R 7 u s G A q d O 2 J y W L k J P r y 7 + N 1 V f k S Y G m s Z H A 3 y 6 x 5 o P g Z 4 6 h 1 m E G + y 4 z N F R 6 8 Z 0 + F q n R K W y J T 4 L q 7 b y Y w D 6 t / e A y 9 Q 2 P o k 2 1 g e B y D I x M Y G B l H n x z n M W 7 M E l 4 M d F + / 9 P O f Y 2 x 0 U m x E U T e 7 e z E 5 7 s U L T / w M D Y e P Y G x k B K N D I 3 j x y S f F b j S j 4 c g R 5 d h Z j s Y 7 5 h c 7 N Y V K 2 T x k v C 6 I i V g J M R H X R E L N B 0 s l v 2 2 n C 5 0 d H W B x f d b e G x s f g y 9 s R L Z d b k 8 4 Y V C M 5 I t d I y q g V a V e k O t e B a q F Q T q d V z 8 3 l g C 5 9 Q e + e u a a S a g f f e Y W V V h y K W x d W 4 p o c O E J X R b s Z 9 2 G k C U H L k 8 O X n 3 + G V V w k 4 4 X F u b U G Q w q R c f p c a u U H E r A 3 f t u w o + e O 4 G 6 T R v j V 1 k a 6 0 t d q C n Q 5 h Q 7 x 4 x o H T G 8 Y d W 8 Z F w X B E W 4 L B H c y B X c k w j l T J 8 J m 4 v D q h I O V Q 3 K r S x n N p p a O z E 0 F Y X F Z l V z K y v B u k K T G h i Z w h u F o N Y U 5 8 C m D 6 k J 1 V S g B 5 M T w h e 7 R t U y o W p S W K Q 5 F 5 H j n J Y W U y c / K M / L a A z C 5 X L i 0 I V + J F Y h S Q d U T e / e m I 2 + K S u a h l / f F T K W A t t z p f d z T V S + V P C G j A h F 5 9 7 O p i J N P d E Z r E o y Z Q k B c R 6 q O M e G d U V W 3 L C 2 S J W Z Y t U d F g N Z D p J z d z i I y I G T N 6 q e T n d u f M t J 2 h L H k o / n C j f P y 1 g k / H L B z v e l G d 1 d n O d e k J g I E g w Z G D 2 b T r e L I X 0 w W U z y 3 i m E Z l Y l w O j e 5 q Q w P a P c m M O 1 H G I i q O Z H T G 4 0 D V 1 f x E R c z f 1 c N x K K y M 6 a w b a S a e X h m 4 8 T 3 W Z s L 5 s m b 1 R G N 1 8 5 f + T z T c k A i M C d X 4 L X G t u V O k g O u x Q 2 F F N 1 N M r 3 f T h + / M o l e k x W O 3 r 0 V f j P V 5 a 3 x m + 6 Y H Q G y 2 3 x f j l x r C 2 5 E 1 a M w W a 3 Y 8 r r h V 0 4 v 3 r Y N M D Y y d + 6 o w x c 8 Z 3 c P 4 G O l h a s q a v H s Q O / x D 1 3 3 4 a x z g t Y t 2 W b 2 D 6 H V O m u o D + A n P w 8 j A w O q b w j R p g w E u Q X z x 0 U R u U T D c C I 6 n X 1 8 a t d C c Z E / u K F o 7 D Y P W J v d a l r d 7 e 3 o a S i Q q 0 E z z J i v Z 2 d K C g u U u o i y 0 s X F B Z L / 0 W x s b p a L S b 9 Z s J 1 I 6 G I 8 Y D + 8 k T e f H D p m h e a r O j z G n C g 1 S I S h H N J R l V o p b A w D 4 a o D / W F Z l X A v s h t w 9 S k F 1 N T U 2 q A M E y J 8 X 6 J j Y O Z q 5 s H g y F F l L m 5 O b j l l n 1 z t l 0 3 b M E t V S R c L Y 0 i 0 6 D 6 x L A o / j 6 p h g T E Z D p V Y 0 O I S v 1 m G j / L U 7 i 1 9 k / B 7 s x R x 5 L B c g Q M n F V l B 0 Z 6 5 D W o 5 u A 4 q T o 5 M Y F w m I l 7 O o w M D a j r s I w B i W 1 U 9 q c m v B g Z H p q j h s 8 H n R F v 2 7 9 b 2 n h K F b p k a F Z 1 / T o V N 0 j t g R t r q j P m k q y / 6 e x Z l Q V 8 8 6 Z y X H q T E R O x o t r m q 4 m B K Q M q s q 9 U 3 y 6 J a k A M y e d R M V 4 7 x J C 1 W 2 a Q Z a L r l q q K A V l M q 5 8 R D j 0 T Q k 6 W A Z U l e S j K s Y u K a E e R J w u F 2 V k o l i 3 P Z U F 3 V y c 6 h X O O j o 4 i L y 8 P H j G y O X A S G 9 U i 1 t C + a 6 1 Z G e e n O x Z f B W M l S B A q i + N z 0 Q E S O q U T i z 0 S r K 2 e F u Q y v N J / u 6 c G Q 2 N z H Q 5 G o x n h 6 R A 2 b F g L T l W R g J k J T P u I c Y C h U F D F P H r H x l A q 0 o S / W b 6 m G l w z d 9 3 m z e o a K n N 4 A a i A Y f n 1 7 h H G a O p Q U l 4 h E q l N Z R I z p 8 n m c A h R j a h Y S i 4 U U F J R q Z j d u p o 1 6 B v X n v / N h O t K 5 U v g z r q g d M 1 c v N R s R a p A i e 2 l 0 8 i 1 r 8 x 2 G R o Y Q D 5 X p F g E H P R j w r V f a g O + J f 9 l m q h W A t J h q t s g o 2 D O m C 9 F 0 m B h j l M t s m A W N V d 9 n w f l P 1 4 n H J q f m y U M a 3 g 2 x 8 q l 1 v j V 3 s d 5 g E L i G l y j 6 s m j r e p Y O m C l o s E p G 4 Y n X 3 8 H z m r j u i Q o k z 6 G 2 2 r n T u B 6 g z o c 6 2 J 4 U P x A H D v L p + G x L Z + g J k Q 9 Y X B r u u C C X m Z n A R 7 8 + 0 N i 4 6 3 M s 5 g p K I N e H t m c d B s k / P p S N 9 6 5 K Q v u b I / m X A l z y R i t m i 7 t y l g s i l B w W j k X 6 H S h 2 m c Q A t t a 4 Z L z Z + e F q E 5 3 j Q b g t N u Q 6 3 b g u Z O L 2 5 F c R d E f D K v a g K Q w E h / v c b 6 q T G b 0 w J 5 a n L j Y i 5 A + H 5 O B l T H C 6 x n X l Q 2 V Q D j F f M R 4 w K B x x H k 4 2 Z O m W j Q P J C a v 2 B D p w i P n 6 6 Y n 8 Z d v K 1 Q D 9 F q C T o d k Y i J Y X W p j T l i p W a y S x A L 7 p 1 8 7 p l Z E Z B 4 Y B 7 P R a F G r t s f E T m U 1 J a 7 I c f C 5 Z 0 X t n d s O 9 P A R D r s L 7 b 1 D y H N Y V C F L p q x n W S 1 a 5 E U S A i F O d z B W U y 9 q u E H V / 8 h 1 W u D J M q t a 6 b v r C v G u m + p Q k u P A C y f b E G A B m H h W 7 5 s N 1 y V B E S + K i p e M Y l d U c b 3 5 o K f a G 1 z Z Y z C H a j m w i Z 1 T W e B U 6 y p d b 6 B t t L 2 2 W G X v F p W W q W V L a d 9 w r s 4 u 9 s v Y 6 A g 6 2 5 p V 4 m V / d z d 2 7 L 0 Z A V E N P b l F 0 F v F b o s a 0 N B j w n O X r H j 2 o q i G 1 j w M j E + j q r Q Q O 9 d X w h s y I T D D d J U C 7 N t c i 3 X l e d i x t i j + 6 w k w B i 8 G r y + k q u e G h H C C 4 R h O t w / j q e M t m P A F V O w h p Z k t H i j 9 Z s N 1 q f I R d J 3 f U T s 3 V f z l Z k t K 6 U V i 2 x i f s 1 o O 6 L a m p 2 0 5 4 M A 9 2 h n B 3 z 6 + c J Q 1 V Z 3 X 2 9 b i z / 3 7 b 9 + I n m E v E i u 0 J 1 Q u 3 g u P q Z N 4 T O 3 H M D B l x I S o 0 v d t L 0 R x t h m P H Z u E 1 a y D P 5 T e k G D W w P E L b Z f n 3 8 p E g t U I A X p 9 f p x s X r w y 7 t b a C j R 0 v P l s q O t W Q r G P g u G 5 g / L m 6 t R u V r r S V x K g k L Y X L Q n k + r 7 B V p G W q d S + G M p k Y H 7 j o / V 4 6 9 Y c / O 2 v 7 s C m M s e q q Y j J w / 6 d u y o w F Y y I 3 U N v m k M + l N + U j Z r V j r p S u B 3 C O B I 2 j S J 4 o M g Z Q X 2 + q G u x I P z T M 0 o D q M h N v 0 0 O X Q r i / l 2 1 y P X k Y G N V M b z T b r x 0 P o A T H T r s r K + I n 5 U a t p V p 6 t c 9 r l s J R Z C c K H 3 W F 2 o 6 O s H E s 1 d a L T A K K 0 j 2 + r m t M 7 i x Y n n z G j T c 6 W 5 f L r x e L y 4 N A 3 / 1 W J P c 5 C x P M u h i + N Z v b Y C V S 4 T K o O X G i W O f 3 o P f / p f j i 0 Y o r A R M c 3 j 7 j U W 4 / 4 Y a d I 2 w M M p s V z K i 3 6 C L i O Q x I d t h R s + o t E 3 Y i / 7 R u b X X K b 1 2 b a j E L x p 8 8 v 3 4 w W V A W 8 6 U Q c 3 a f j J K 3 T 7 0 D q c u z 8 z 6 f T O G I l E L r 9 v h t y J c 1 w S V A I n p l j U h m I 3 a r d L j d 6 L b I o Q 2 j T N 9 s 6 x u a 8 k 0 8 h 3 p S w M O d r v d H t 9 b H g L B I M 7 3 + P F U w w C O d Q T U P X 7 h A 9 u w x h m 4 4 p q T k 1 N o H Q 7 j T 3 / c m l G i e u i 2 G m Q 7 C y 4 L n q W w t t C A 8 h z g f H s / d m + s Q l v v i K h o + W h o n U C e S 4 8 I r D j Z l r n S b 3 Y L E P L 3 i 7 a R W n 3 Y t n Y N T r a / u S Z 3 r 9 n E b i J v J 1 1 w I n d N b k R J L Y s R G P X r 0 T 2 h z a k Q d J 0 b D T F k 2 9 K / 6 q R 3 A l l Z K y M o k 9 E o 3 N + K z c V G 7 C z V Y y J s x v 5 q k Z Q p J k E t I r E c p i i c L o + a I M 4 E P v e + G 4 W I n f G 9 9 D D q i 6 F r D F h X w V R 0 H Q I R C 1 5 u 9 G P M r 0 N N o V m k X A i Z L K V I N X x z m Q V Z N h P G p 1 J c O B a G b z p z A c r X A 9 4 Q E i o B s x D M r T W z 8 1 M X B o 3 o H t d S p 0 l Q E 0 G 9 c m Q k x 7 I t B o b V 5 O b l x / d W D q q O o V B I R W o s h i k x 9 h / 6 y o m r k l K 3 b i w U F a 9 O B v 8 K 9 L N r h D 2 1 J h x p T F 1 3 Y u / G N X j 1 0 p t H S m V W q V 9 l T E d 1 O N g 2 u 8 r C u o K I I j K C c Y C U V i + 3 W J V D I x 2 w S D + J 4 e r A m h J a 2 N N S m A l N 4 s G b U 9 f Q W A h 8 O t q N F f l u P P K p / d h c V f 2 G I i a i c Z H F 0 C 5 0 9 I v G k S Y H f A P g u i e o h N 2 U w H x i S Z Z Y B D 8 n 0 a W a s 0 r G x P g E h o e G V u S U S A Y r 0 6 Y L J j T e X c 9 V L N K 3 8 0 h R f / S u D X j v v o 3 C y V d W v v l a Y 2 3 R w s M s F I 6 k z C 5 4 o + K 6 f x R 6 8 5 K R Y 5 / B + N i o i h b n 0 i v 0 p N G c T g Y l 2 b F O s 0 p j X q h Q E u d l 8 g t m S z u v F M v h r f S o s R j J 9 3 9 v t 7 r v p U C m 8 D v 3 b 5 J n c F 0 u c P N G A 8 u D F X q y 1 M I E f P 7 5 f y y J 5 r R p T G 1 + X 7 8 R c d 0 / A l 3 D H I R 0 n X O L C L H Y n L l q K R r G p 7 G T 1 h d d S T W T I b 1 K 8 2 B Q b S p p x a X 6 0 x n U S 4 G 5 T M s B V c P B 3 n Z 8 Z H / 1 o p K K B v 2 v 7 F s D v W F 5 j o f r C e W e G U w 3 P y P c K 4 o 9 6 y t U T f X W S 5 f Q c u E C 2 l t a 0 N n a i g t n z m J j U Q Q V j k m E W 5 6 L f / O N i z l O C c Z X V R U s b 4 C 8 X u C a S B X Z E R m E m h t 9 P u j 1 G / a l V t / W c v I y / j 4 Z X I O I s W 9 L g X Y W 6 1 6 k w t T U J B y O 9 A c 9 s 4 u t V p u o m 8 P 4 / p k w n j s 9 E P 9 k L h g v 9 + W P 3 o p L f W 9 c g 7 0 6 d w Z d J 5 9 H R f 1 G d A c t a G u 6 B H d O L i 4 0 n I S N y 9 U Y j I o p V l c U w h k e w 4 l X X s T O D / 4 P j E 4 t Q y W + z j C H o G x m H f Z v W p k b + f U A i S L h h E i F k E i v V G D 0 e i r P X 0 z + q H Y s h e l w C E F / 6 n p 2 4 6 O j K p 9 o K W j O D 2 3 p 0 8 R + n 9 + C T 3 z 9 q J K y 8 8 E A 0 w d v 2 a Y Y y B s V 2 V k 6 6 a 8 o b L o A p o I B d P S O w G Q x x x m i D s x O 5 s Z y 1 m u L s 2 G 0 e T D q A 0 b e w A T 1 h t J a O b Z I N M l 2 U f J 4 W 4 j Y G P / H 7 8 3 v J h I T Q 4 i u Z s x y f d l 0 Q O d H c u k y F U U x 3 L G g 2 l n k s b + h i Y k Y 8 8 c w M K l H u 9 e O 0 u J i r K k o U K k j Z i E q s 8 W E / q B D J J c H J r M R + X l O N A 3 M v K G J i X h D m o F M k y d R z Z d I 3 D O K N F o I Y T k / + V O + T x R w X A g c 8 K k W u P b 7 / a K 2 D a q U + n R s M Z 4 z v 5 B M a b 4 H 7 9 2 b O u b N H 4 q I S r S 0 9 H y j o K k / g k 3 V J f E 9 D S W u K J w W r W 2 b e k b V 6 3 x k m Z i V r Z 1 j E o Z 5 v b f I G 5 K g i E T t C X r 0 k o c z x y B V v I X A 8 0 m M V P c 4 y L W r p O 4 m d R X R T x J J e n Q i c B 0 m L h t j E T U l L 7 8 g Z W T E f P C 7 f r 8 P t q S o D N b D Y F L f W z b I M T H a 5 z s o L v Z M o C J 3 t t 7 3 G x 2 M Y A 9 O z 6 h V D R P g l A h j N Q l X 1 p W r u N N u 9 o f 1 a i P I E E l U 1 z M W J K j J y U k M D q Q 2 m N P B 1 X 5 / O U g Q S Q L p R E p Q 3 U s k y v F / R W B q L w m X C U 6 u K U R F a c Y I d a 6 + n j x / l c o G S g Y J i i F O 8 8 8 j M U a D E / j q g y W 4 p 3 w K H p t B U 0 H l d / W 6 G P J d m e N 3 Z u E 0 0 V B I h W 0 l 4 P P 6 Z I B q r 8 n g v N D Y 8 N w g 2 k z g 1 U s h 3 F B X F t + b i x z n l S F I n N C e j 4 W K + F w v W L D H f v y j H + B v / u a v 4 n v L w + F D r + L W f X t W / P 2 V g A 0 d T a K I x Z o 9 1 U Q i C Y z f Y U 3 w B D L F C y m N G J q U C p R y L B L z 8 D 3 b 8 N V f q 8 f / f X 8 5 / u 4 D N b h j Y x 7 M u m k h x q u N 5 N B w 6 k w v X H a T 8 u R 2 d 4 2 i v 2 c c f X 1 T 6 O s d F 6 m r / U a Q V W P b h j D t D 2 J o J D P r c M 3 H M 6 d 9 F P p X Y H 5 5 7 o W w m E p / P S A t F v i F v / g z / L e P f g R v v e 8 e 7 L / 9 F o y P j e G B + + / D z T f t x g c f f D / + 4 P d / F 5 s 3 1 O N v / + e X 1 P l 7 9 t 6 E 3 / v 9 P 1 D v X 0 + w G l I C 5 P A L g d E U c x W s W V C K a N K K O U O Z 4 4 Y L X Y m S j h I v J G p k l s 2 C i t J 8 r C l y 4 d f 3 u v H 8 G Z 9 I x q u L 5 E j A b j O J 2 h l C L B x B S 8 c 4 e v o n 5 d p A U Y E D + f m a K n q k Y Q C V x T Z 4 3 B a U F G Z + j W S C 5 q j e X I p t N X O L 4 3 S M p Z c g t d K a 4 6 8 X 0 i K o x s Z G t L Q 0 I x A M q E W I P / 8 n f 4 z f + u 2 P o 7 e n B / 3 9 f U q l K S s v x 2 f + 6 L P x b 1 w b J J P Q Y r P u y q k h a u K C R H X 5 L 3 P g f A t r B C 6 U b G i O T x A r I p b N 5 n D B b M 3 c 6 i B r a v J g t F g R h A H 3 3 F 6 N m / Z U o H 5 d E W I G s e V 0 G t H e d V s 1 X B 4 n f N M 6 e H J W b 0 K Z 6 n n b M N 3 n W g v X l e b C 6 1 + e 5 M k g r 8 s o F i W o Y 0 e P 4 m O / + V E M D g 6 g v L x C 1 b f + 2 M d / B 0 c O H 8 Z b 3 / Y A S k p L U V u 7 F v v 2 3 R z / x r X F / D Z e T D 3 g J z R y N Q f F 1 Y F p I M n Q H B h X X p X O j e H h o f j e L L w T 4 3 A k L V x w t t e M A y 2 Z T W s Q s h E G I i 0 U j Q i X Z w x d T J 4 / p q Q 1 B 4 H D w i V J Y 5 g M x l R k C W t D r C Y Y C V L o s e O 2 L V X Y W J W / a B 8 k b O L b O h / H H p N W g S l F 8 1 4 X W P b E 7 t f / 5 Z / Q 1 d m J v / z i X 8 e P X F + w z P M C z f c C L o T k 7 y n v X x I L X G x i N 4 F u a Z N S k d L 9 v b 0 o K C p S T g y 6 1 B N R 6 L w m v X r a y o m z G B k e R q 7 Y U M l o G j a i Y z S z H r 7 z 5 / u w u T 4 P z x 3 s w n 3 7 a 9 D U N I j 6 2 h y E A m E Y T A b 4 g x F 0 9 k y h t N i O o W G / y m H K L V j a g 7 l S s H X Z 4 m a j S G M Z d x P + h f Q F o D I 7 o v L h b p s 5 i 7 H s K p y e W B 1 1 N B N I S + V L g I P i e i Y m Y q U S J / k 7 J K b l X q O s o k J J J g b c M i 2 c 1 0 g Q E 2 u W h 8 P T c 4 i J c 1 t 0 v + f k 5 s a P z M I X W l a 3 p A V 6 N F 9 9 r Q / r q 1 0 i Q r V E T T 7 k 0 6 9 0 C / E Y V Q p F t s s I J 9 N s p Z 8 H k g p d X g 2 S P a 5 8 y + 3 d u 5 2 o L T a j P N e k 0 v Y X I q Y s k Z o k u N y s G b h t U b y s 3 3 R d E x P x h g o 9 S h d 0 S J j i Y 5 K e v 3 T X H e J Z i W g L z Y n O I 6 I a C T E s J q E Y A T E 0 O C j 2 p V X s H o u y M + e v s s 5 5 K H r 7 z G Z t v o U E R Y 9 i q v Q R l v L K N O K l 9 h Q R U c 0 z U B 1 W U l g 2 u Q + + 5 / w d V T G 2 3 0 x 8 8 j y T 0 F p z 9 n U x 5 D t i O P b c I 9 i 0 9 Q Z U V a 1 R 1 Z m 0 V V K E H + i N M E Q D i B o d C M + I J i A 2 n 0 4 3 c 0 V R n 2 u B z L P C 6 w A c D A l V j x O 9 t K V Y Q G U p 8 I y E 6 3 3 W J b F 4 J 3 H p F 4 5 L 2 p P Z I m 3 s d s c V x M S I C p s t S 0 m q y 1 C D + f U D i 7 q q L S 7 B y W S 0 Y z F 1 j K 9 c E Y f v 5 8 / r Z Q q J H l i 6 J 4 g Y q i o r 0 H K h A S O D X f j 5 o 1 / D q 0 9 / F + M 9 p 6 D z t u D i i e f R c / Z 5 6 C c u I M / O F U f S u + p q Y 0 E J 9 e h / f k u 9 / l f G r 3 7 o Q + p 1 e j q I Y C D 1 v A w J i t H j i y F R 9 j n g 9 1 9 e 1 5 f q I V e / c K d Y 9 H k 1 J N Q b D U 6 b H t H J b o S 8 A 8 L S Z j A 8 2 A e D z Y P C / H z o Z k J o b W 3 D + g 0 b 0 d H R j j V b 7 8 H w d R I D + K Z U + e Z D k 1 D a + 3 S d F A x x S Y j v Y N C P 6 S s K 6 m t E Q S x U I 4 I R 5 Z M T 4 / D k a H Z S s s t 8 s b o S r 7 a b 4 Z 9 + U y o P V w U K d W q n B G 0 z O i K T j 7 G L 0 + n b 1 c R / i V 6 j e p N o 6 H R j w e Y H 0 q Y C b a d U h E H n z U S 8 b n q C m A g 6 K i i l u P D z Y r j e J y + X C z b R d l 3 L H A f F S p A g H C L h 1 U 8 + l l 7 P r i 7 + y 7 D B B F G R U N J F Q p r R J m L o E C V O s p R h K b F U 4 D m M 0 5 v v c F C e P 7 t d T f I u h u S I j z c D 3 K Y I L N / 5 e + y p D O G m q p B K + K z K 0 c o W c N X K T M I y r w b J 6 4 3 / E i r f 1 Y B c N R Y N I u C b V A S R q I f O 6 H B O d N P Z k A q R C O e c j I q 4 5 k u x 3 u 4 u l J S V p / y M e D P Y U A X O K O r y h Z D i A z w V i + A n P E 4 H C K V y y 7 A R g 1 N X e j 2 X A 1 6 P 1 6 U m s h z m m S n 8 l 5 F Q K w V V i 8 l A L L 5 0 J 6 M a v K r i L F U N R p 8 z B Z 7 x d u x E v v I Y s 3 J J T J N e r 1 q D N j n w k 1 K L x E T i J E F x 1 U J C i 6 z Q I h d e b 9 A O y R S K T I P Y X x v E z O B J W E 3 S d k E 9 n h c G 8 X y T F Q f b b K r G R y C i D T t 9 v I w 1 w 8 T s 5 h i 2 l I R R X z B 3 0 Y d E v l S 6 S L T 0 t S A m 4 n U j q P / 7 D 1 / G 8 e P H c O / d + / E 3 f / 3 F + N E r w Y H 1 V 1 / 4 i / j e 9 Y H x o F E I Q 5 u U L S g q V K W W u a w l c 6 J 0 e i M + + t 8 + h p H R C f z u p / 4 A T z 3 9 L N 7 1 7 v e h q b k V L x 1 4 F b / 3 q U / j 5 V 8 e l G 8 a 8 I n / / i l 8 7 v N / p l Y Y f N + v P I R P / + H n Y L Z w I b Q Y x s f H F Z E y N 0 o / 8 / q W C 1 O / m w F k 2 2 b Q 1 3 Y K j R e b 0 d X d g y e e e g n P P v s M i v Q d y I 6 0 4 P S z / 4 R N e W P 4 5 j e + g a 7 e C T z y 3 e 8 j E J x b M 6 P c E 8 X + t U G 1 r R P i Y i 7 U S q o h X a 2 9 t l I s e K v / 8 P d / h / e 8 6 x 2 K C O 6 7 5 0 5 8 9 o 8 / g 6 e f + g W + + J d / f v n Y T x 9 / D A 9 / 8 E G 8 4 2 3 3 4 0 J j o 4 o 6 5 / d e f u l F P P S B X 8 F n P v 0 p d S 3 a H m 2 t L f j S X 3 0 R 3 / 7 O d / F H n / 0 T / P 6 n P o k X n n 9 O E R q / z + t 8 + F c f x t 9 / + f + o g F s u O H 0 9 Y X 4 H c Q x S y l D l y 8 / L w + c + + z m l A n K y l n F 5 6 + r r 8 L n P / Q k + / y e f g 8 / v V 2 K A q u I X / / L P 8 O 1 v f x v f f / S 7 a r K X 1 + D G N X 4 p B S n B 8 t 1 v v K U p E o O e J m Z O 2 Q a M j E / B N + X F T D S M V 1 5 6 B s 4 s C 3 b t 3 o 3 + w W E 8 + P B v o K W t G c W l F W j q C + J E 9 9 x w L L Y 1 t z I h L l Y C 3 l g 0 r d Z T X g 5 W O R R x Q S x o Q 3 3 i 4 7 + F G 3 f t x m M / / j F u 2 L k T p 0 + f V p w 0 L y 8 X / X 3 9 6 t i Z M 2 c w N j a K h x 7 + E I 4 f O 4 r W l l a s q V 4 D r 5 d q k B 5 9 f b 1 4 + t k X 8 O 1 v f R M m k w n 3 v / U B f E g I h w 3 7 y i s H 8 O A H P n j 5 e 9 U 1 1 f j i X / 9 P P P j + 9 + C D D z 2 s z n / w A w + p e 7 n W 6 B 4 J Y 3 T C h 2 L 3 D F x J H c t l Q t 2 e X L R 3 d O L f / / X f 1 F K c O 7 Z v w 8 9 + 9 i Q + 8 I E H V T L i I 4 / 8 J 9 7 2 1 v u x e / d O / O U X v g S X y 4 l P / M 7 H 8 Z k / / G P U 1 a 3 F p 3 7 3 E 4 q g 6 D H k M x O d 4 0 Y 0 D c 3 W b b 8 e w U g L O k 8 4 J Z G I R G G U i c v G G u o 6 5 D n F j s E 0 C o U 5 O G w x n O w 0 w G U K I B C z I T g t 5 2 X p R R L 7 M R G y w h d f j 8 p l n c G O s j A 6 O 9 p x s u E U d u z Y g f K y U v V + f H w C P Q N j W H / z g / B 2 n 0 R B a Q 2 G Q i 7 1 v a t F o X U a A 8 H M M L E 5 i w U w + W x N g X b h n z / 5 B K q r a x T B s K P f / Z 7 3 4 t W D r + C W W 2 9 T p b B 4 7 B 3 v f B e O H j 2 C T Z s 3 K 6 k y M D i A 7 u 5 u b N u 2 T f b 7 8 d a 3 v Q 0 7 d 9 4 I s 8 m M A 7 9 8 G a d P N S g u P j Y 2 J i r T J L q 6 u k R 9 y l L 7 2 T n Z c r 1 3 4 z 8 f + b Z S p e 6 / / 2 0 p 4 9 y u B b y B G V w a i K n F s a n r J 8 A J 3 V D Q j 7 z c H O z f f z t u 2 r s H J a X F u O / e e 9 R A K C r M x / 4 7 b k W N M B l 6 B G / Y v h V 3 3 b V f T R L f f u v N 2 L 5 9 i x j R O t W W P t + U P L f m j H C Y Z 0 T N 1 F + T U B r W Q H R a Y 6 j O i a B U J A Q n U W M 6 A 2 4 o m 1 a L M x A 0 + B N E x K i U B J g W w z q K b C G f m I Z T I S 7 6 F s W A l 6 W y x Z 6 a N i I g x M T w p q l g D J M h o 3 q f A B 0 T f R M G / L / / / T 9 w 9 6 9 8 G q d P H k F Z U R 6 + 8 p W v q t X 6 W 5 o u 4 L 3 3 7 s Q / / N 3 / Q n v T G a z Z f E f 8 m y s H h c i 6 H / 0 F h j b s z 4 j 9 + r p 5 + f 7 7 7 3 w M / / j V f 4 r v L Y 7 l n P t 6 g B L q V A f d v R E V + Z z A 6 O g I 3 G 6 P U t 1 Y m 4 / R 5 T Z R 6 y h x C B 5 P t b o H H R k M Q 2 L 0 B I u 9 k I H Q e 2 g w G i 5 7 D c / 3 m 9 D r v T q P V z o g A e V k z a j a D g 6 R v v P t l Y i o 6 8 a 4 + / / V N o v Y N K t L 5 P z 9 Z / 7 j 8 z B Z b H j g P Q / h 8 e 9 9 H f f c f T e e e + 4 5 D A 4 P 4 0 t i f / / s Z 0 / g 1 U O H 8 R d / 8 4 8 4 3 T t X X U w F B t h 6 R C I O e a O X n R b J y H E Y M D Y V h d 2 q 1 c f 3 h W Y p i 9 8 b X y Q S f j 7 + f 7 d 5 G k g Q 1 J 1 i K A d U k C w H V U w V X S H x U B W m t 2 7 + / B J t x + S 5 K J 4 X E I l m l c F C l Z g l p T 3 Z s z X 9 + H m C G D k H 9 s u W K w u X Z B L b R e o w k n s x J L v 2 X y 9 3 P u 0 n A 6 W g S K x s W w Q 7 y u e W 2 t a g 9 Q F t J Q 5 g e g 9 T q c h m E a q x / l c x O u b F p l 1 3 I Q y z q K Y z C I T 1 M O u j q s T c y Z d + g F 1 3 f Q B n D v 4 E F p s D l Z v v k n 6 I w R D x 4 s A z P 8 G + + z + M / o k k U b o g g P 8 P W 4 s Y h 0 o 5 C S M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 G u i d = " 7 6 2 3 2 2 6 a - 4 c 8 2 - 4 c 1 0 - a 0 2 2 - 7 9 9 2 4 a e 3 c 7 8 2 "   R e v = " 5 "   R e v G u i d = " 5 8 a 1 3 9 3 6 - 1 3 7 b - 4 2 a 0 - b c a 5 - e 9 1 7 b 6 4 4 0 b 4 d " 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 / & g t ; & l t ; / G e o C o l u m n & g t ; & l t ; / G e o C o l u m n s & g t ; & l t ; O L o c   N a m e = " c i t y "   V i s i b l e = " t r u e "   D a t a T y p e = " S t r i n g "   M o d e l Q u e r y N a m e = " ' R a n g e ' [ c i t y ] " & g t ; & l t ; T a b l e   M o d e l N a m e = " R a n g e "   N a m e I n S o u r c e = " R a n g e "   V i s i b l e = " t r u e "   L a s t R e f r e s h = " 0 0 0 1 - 0 1 - 0 1 T 0 0 : 0 0 : 0 0 "   / & g t ; & l t ; / O L o c & g t ; & l t ; A d m i n D i s t r i c t 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 N a m e = " r e v e n u e "   V i s i b l e = " t r u e "   D a t a T y p e = " D o u b l e "   M o d e l Q u e r y N a m e = " ' R a n g e ' [ r e v e n u e ] " & g t ; & l t ; T a b l e 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2 & l t ; / X & g t ; & l t ; Y & g t ; 3 5 0 . 6 6 6 6 6 6 6 6 6 6 6 6 6 3 & l t ; / Y & g t ; & l t ; D i s t a n c e T o N e a r e s t C o r n e r X & g t ;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2 4 1 & l t ; / W i d t h & g t ; & l t ; H e i g h t & g t ; 1 4 9 & l t ; / H e i g h t & g t ; & l t ; A c t u a l W i d t h & g t ; 2 4 1 & l t ; / A c t u a l W i d t h & g t ; & l t ; A c t u a l H e i g h t & g t ; 1 4 9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7 6 2 3 2 2 6 a - 4 c 8 2 - 4 c 1 0 - a 0 2 2 - 7 9 9 2 4 a e 3 c 7 8 2 & l t ; / L a y e r I d & g t ; & l t ; R a w H e a t M a p M i n & g t ; 0 & l t ; / R a w H e a t M a p M i n & g t ; & l t ; R a w H e a t M a p M a x & g t ; 0 & l t ; / R a w H e a t M a p M a x & g t ; & l t ; M i n i m u m & g t ; 6 7 5 5 & l t ; / M i n i m u m & g t ; & l t ; M a x i m u m & g t ; 1 7 2 1 5 8 5 . 9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5 5 0 F D 6 E - 7 F F D - 4 9 8 3 - 9 2 8 1 - D C 7 2 8 E 9 2 0 C A 0 } "   T o u r I d = " d 9 9 2 6 4 d 3 - 0 2 9 1 - 4 3 0 c - a f 1 5 - f 4 a 9 e 0 2 b 6 9 e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F + I S U R B V H h e 5 b 0 H n J 3 X W S f 8 v 7 1 P 7 1 2 j U e 9 y k W z H T W 6 x 0 w N J C B t Y l h L 6 s u H b Z T c E S I C P A D 8 W A m Q T Q i g L B F K d O L E T O 4 4 t y 7 I l F / V e p v d + p 9 3 e v + d / 3 v f O 3 J m 5 M 3 P v a M a S 8 / 2 l O 2 9 v 5 5 y n n u c 8 x / D k G z M p 5 I g n d p k R O / b / w m j Q d + g w O s v Q 3 / R L a C m O I H j 8 r / S 9 q 4 d t 1 0 c Q 7 n w Z o a g B 7 p I K x B s e R i q V 1 I 9 q S M l b n x 2 w Y n 9 d V N + z P p g M G n F p y I z b 6 m N w W r M X V S D g h 8 v l 1 r d W h 6 B 8 q 0 P u v 6 B o F e y G K K L X f 6 B v z S E c N 6 B z 3 I R t V f G s 1 x F T Y Q O M s v T Y U o g n Y o j F U 7 D b z E g m k 4 j H Y k j I M h S K A F U H c G r Y g f c 8 u B v B h A 2 v X g 3 I + U A 8 H s P U a A 8 i / k m U 1 G 2 D w z n 3 n R Z T S r U F o z z A L e + + p z a m H 1 k 9 U l K x 0 U g E N r t d 3 6 N h P G B E m W t + G 1 h P H O u 0 Y q 9 8 j 1 v K L Q 2 f b w Y G g x E p K T O 7 w y 5 l b k B U y s d u d 2 J k x o T W c b M q 6 5 z x o y t x W G v 2 6 l t z s O / 6 s C K m 0 O X v 6 n t u E A a T W r C B J f w j M P a 9 r L Y z E U 8 a U G h f + w K e C R v l 3 t I Q Q 0 a M + o y 4 P G x G d U F y E R P J R C w a w c j A o D S + h D T S B D q v X Z d G E U N P R y f 8 M z 5 c P H V a l n 6 Y L T a p D C A S j q D t 8 h X 5 T i N 6 2 z t h M p m B a A A J u b b j 6 j V E w 1 F 1 j U + u H e z r F 6 K O 6 0 + a D 7 s 5 h e 3 L E B N R Z E + h Q H 4 G O c l i t s B p t 8 q 3 G G G W Z 1 p t D v g T H o z G K u A o q o S x Z D u e u 5 j A k U s a M R F m u a a s p g V l D T v g 7 b u E 0 b 6 r i M U 0 J h Z L G B A R o i b j I 0 N Y K 5 C I C T J N 1 s X F Q Q t G f F q b G J E 6 I R L r S F u D 0 y Z h O J j H Q E n o F o s V b r c b n o I C t W 6 2 S H k 6 n K p t V B c m c P / G S H 4 E x U I 2 l W / X t z Q Y b B 5 E O 1 5 Q R J B M a r V g Y O 0 t A x 7 P / O k 7 t a X A X L J B X 9 N g i A X V B 2 W C 3 L G 5 N H t D W w 3 Y M I I x A 7 o n 5 D t S Q q y O J N z S E O 9 q i s J u S W H U v 3 R R k W t d P n s G J 4 6 + j N P H j 2 H T z l 0 4 + e p R X D 1 3 D k a T C Y G Z G Q z 1 9 e L I D 5 5 B V B p j w O d H 4 6 b N u H 7 h A j p a r 4 q E C O O 5 b 3 0 D A 7 2 9 2 L 7 v N r w p 9 5 m e n J S K K 8 L F k y f h c n q Q N A j R L Y O I F A V / u Y I N 8 9 q I G V 7 h / C z 7 / m S T 2 p 9 M z p U z a 2 R X g 0 0 1 G J t w 4 d r N B + A s r M R w 2 w l M T w z P 1 j f B q + J C Y G s B l i c R k v q I S r 2 Q a d Q U a M / q n z L h l Q 6 r e n 8 y v a X A 5 j I h 3 z a / 1 a w M M o f 2 M R P u a R a m I d y P 2 k c 8 H l c S 3 U h R v A L y U v m I + z c L Z z z 1 Z 2 r d I A + Y N N S g f N + 7 Y X G V Y O j 5 P 0 e R E + j r 7 E R x a Q n c h U X q Z U x G k 3 D r d l E X H E q c 2 0 W c U 9 U w m 8 0 I B g J K h J J g m j Z v U f d 1 P v B 7 8 L / 5 J b V O i G I B 2 7 b 3 I g y H v i c 3 k F h N w m F Z G O m S J d 1 y l e J a g 2 x J B S Z F H T I I U x j 2 W 1 D l j q p v S + i c c i X 4 Z q a F A K a F e 3 n g F A 7 W e f 0 a W r Z t R 9 D v 5 4 P g m 5 6 C 0 + V B W W W l c P e I k k D d 7 W 2 o a W i U / U 4 M C i G V V l T I n Q w Y H u h H T V 0 D J i f G R a 1 w o K S i E r 6 p K b j G j s K c X P p 9 y A y M B l H n l q c 7 h Z 5 J o 0 g U E 6 p b d s P u L l D f f n y 0 T j X C N M o 9 B u y O / Q i 9 h Y + J p A a m g 3 M i I Z G I Y 2 q 8 H 6 H J Q Z Q 2 7 J L 3 d G t l L e 3 t w U 2 i P t 4 g Z q Q 8 C w o K 9 a 3 5 I E G Z R V i Z p F w 7 v S Y c a M y u 8 l O q V Q o R V r h z F 2 W U h i + 3 2 X C n 3 J N S v b W 1 D X 5 h f n V 1 N R g e H s W k 1 M O O H V t R V l a u X 7 E Y p g / / 4 i c / o 6 / n h O E Z A z Z E T k g 7 F I 4 h F T D S f h a u 4 g p Y E M P V F / 9 N 6 e V u E Y m x a E y 4 m F c a j O j c c h 7 V o h n h u j Z p J C E h o p r 6 R h S W l M L p d C I c D C o C I 1 c u L i m B p e k + R A d O 6 U 9 k M x P V b / w a 7 B W b E U c O L U a H y W T B t / 7 5 n 6 S B X 1 X 3 L y 4 t w 4 l X j u K 1 w y + g p 6 0 d F q t F z j L g 8 P e e Q m V t P Z 7 5 + n 9 g v P s q 6 p q a R d o c Q f 2 G + Z J y K Z A 0 i 0 t L Y R e G Y Z L a J u E Y p X X Z R M + m L V B Q V K S Y C e 1 A N j y z x a z O s d m F + 8 t 5 h S X F o n 5 Z 1 a + k r E y 9 l 6 e w E A 4 h N h Y e z 4 O 3 V d h K 9 s Z B Q u g Q / b 3 S w / v r O 5 d A 3 5 Q R B m c l p m s e R Z u v D D 0 + N w Z E n U o a r P o Z w E M 7 r K g Z / S 5 a X U + g a z y F S C y D 0 g T k 1 E 5 3 E W w F 5 Z g Z 7 U Z w Z h x m h z A M j 1 G p x 6 u F P 2 q E V T S P m K i + 4 2 G H s v s W g g 3 d J a p Y R K Q h J R i / m Y i J C U A i S 6 P E m V T n 5 o P z A y T C p P q G G d E q R k b G s H l z C 8 b H v a i u q U R L S w s 6 O r q k X Z n E Z m b d s C z M e r 0 a 1 f 6 8 J R T F / w f u 9 M D / w q e 0 b Z E + m V A 3 k x o m h 0 8 m E r N i k h K I + 2 b X 5 T 4 8 r u 2 b K w l K K 9 e h P 5 g n o T L h P v g b m J n 2 6 l v L g 7 b J y N C Q v F M K I X 8 A b k 8 B p o T I H U 4 X n n / q S f z M r / 2 m P C + F i 2 d O K W l E Q n r u y W / K s k m I w Y l D 7 3 q 3 S N i V n R 6 5 q g M 3 A r O / H 8 n B k / p W / m C 9 t I 5 Z s O 3 + D 6 L D a 8 O u R q t q B N 9 5 f Q I p U S c p X a x m A x 5 u H E e k 6 x W Y i x t h 3 X A / x q a i e K 0 t o o h 2 K f h 9 U 5 j q v 4 L m b X t w e 7 P Y F a I i r w a d X v O s G n + h L 4 W W S i H c D D s m G 2 j v l L k S C M a N Y i + u j p g T 8 o g j r T Y 0 F C e w u S K u t K q T J 0 5 h 7 7 7 d c E g 7 y E Q 4 H E Z b W w d 2 7 t w u 5 W f A B b F 1 N + / Y h c G e b n j H R v M n K O K D d 9 g R e O m P 2 P r 1 P W s L + + 0 f R + j q 9 / S t + a A f z L D 9 o 6 q B L L S r V g K 5 S T I p R r w U B B k B V R c N 3 D b I s Z T i M m n b I N f 7 h 0 M h p Z 6 t J 6 w T l x A f b 9 O 3 8 o R J p N + m J 2 A r r E B 0 s g / h w f N w t d y P 5 y + T q c W w d 4 M T n t 6 n Y E x J e e h 1 a v J U I u E f Z S G I n V y A F 4 I P i W 2 p D i m Y p b x c d g N q S y x o K o 5 j Y q R P i H M I D 9 6 1 G 3 V F w i h X E p V Z E B W p Q w l F s F H T J F g J P L t 1 V H M c F e R J U H R A i T A U 7 c W A C s + c P d j d 3 S 2 a k w s V F Y t V u 3 A 4 g q t X r 2 H v 3 t 3 q G 9 u u X F P a V z w a F d V / Z r U E 5 U D g 8 K f 1 r b W H b c / H E G 5 / Q d / K A v k Q + 7 6 f R z A U 1 H f c X C y n 8 6 8 F g i J d L V Y 7 h l 7 4 S 1 T U 1 C j b r L y q G q F g Q K n W 3 t E R B G R f w 4 Z m R K R y K e V 9 0 9 O i N h Z h f H g I O x 9 8 P y Z G R 1 F Q X K T f U Y e t E K 6 6 P Q j S O 7 s C 8 z B s e i 9 C Y s P 2 j c f Q U h x G o u s w z K k 5 e 6 m v 4 C E M j E 1 j Q 5 U D x p g f R W U V i j n l C j 6 e N M h u i m J R 1 4 i A m A Y u l 0 u t r y X o g B r x G 1 F X K B r U A r o n E z 1 z + i x 2 7 t o B m 0 1 U 7 Q W I R C K 4 d O k K 9 u / f q z N m E j 3 L j o Y J r f 1 V I B G L w l h z J 0 z F u d k Y + S I y 2 a u v L Q G D C e H I + v Y / 5 Y O Y 2 I 3 r C b q p X 3 7 u G a V W x k V N j g o 3 7 L h 2 R d m i k + N j m B B V w y / c 0 S b 2 K O 1 Q S s z y q i p U 1 d W J b V i H C b E B W q 9 c W i w 1 I t M I d L w C a 9 O 9 s J R v E v V 7 a Q J I t T 0 N e 9 s 3 s G n q u z B 0 P j u P m I j 6 m c O 4 0 / I m i k a P o K i 0 A t e G 6 Y V j I 8 s N P I 8 2 z I V B C 7 p E 9 S N o X 3 v H x h W z W C t M C M F O B A 1 o E C m 6 k J g I 2 k 7 0 z F o s t K + z w S C a z Z w 0 o 8 Z D j Y b L l C x X J a G e 2 O d C s v 0 H M N i L E E u Z Y e 5 / G a l o f h 9 t 3 / 5 B R K 4 9 D Y O j B M n Q h L 6 X r y u M c / d P I d S 2 j I Q y W p D Y / B O L G 8 h N g l c a d e k y n p 8 b R S K h G b 3 W r m d U p V E q m U Q d 0 j i k Q X l K o 8 J g 6 E G k E y i Z o o c y g s K i Y l X Z C W e 1 k l p 0 d i y n x p r d F V I B K c T G O 4 T T S q O R a 1 a C 4 s 3 1 9 4 u I O s o 1 t S d Z u g 3 j y V K c b 5 9 A 1 L U B F r P m 8 K A 6 5 5 T V E m d C G f 8 O s b W o R r I / y y f q V 7 / Y Q + W 6 V 6 6 + a H 4 f A N 8 7 r Q a u t t 4 v D l m w v V L K b h k x 0 t H R i b K y U h Q W Z t c 4 y D x f O / 4 6 7 r v / 3 q z v s S q C e n y v A 4 k r 3 9 S 3 A E t B F e K d h / W t p U F d 3 N T 8 C M y F N U g E x o U I A 0 g G 5 4 i J Y I N J S M M w B A b 0 P Y t h M N s Q 2 f D e n H T s t w J T U 5 P K Z U 4 P J 1 W C W D y q O l F p V 7 E D l Z U Q i Y R V g y D n s 9 n s q l O Q h B E O B 5 X E 4 X 6 e b 7 X a V N d C I O g X + 0 a I w G J V X j 6 7 X V S p j u + L n T P H H X O B d d P j i I 5 d Q 0 o I L B 8 Y x O 5 K 2 Y p g m L j G 1 q z 2 G e 0 F Y l x R D T J g u P h B F B k m c b T b p Q 4 X u 0 x 4 c I f Y 1 v K Y S 3 0 R b K q y o r v 9 K n q D x d h c 6 0 T v p E n 1 J 5 3 t F 2 a o 0 y k b N t f 3 1 s V U p I X V r E V e L I c 0 Y Q U D f s U w c s V M 2 A A P O 7 j 1 7 W z g v c + f v 4 D N m z c p 6 a i Y h X Z o F p R O b 7 x x A n f f f X D t C O r d + x y I X s 4 g q N K N i F 9 / W t s o 2 w 5 b 7 X 6 x K o M I t 7 4 A + 8 Y H k D L Z k T I 7 E O k / l T N 3 i d t K Y Z 5 u n a 3 M T B j d Q s D 1 D y r D O K a 4 d 2 7 3 X C + Q Y J Z W E d Y G B U V l 8 J / 4 B 3 0 r R 0 j j T z l K 9 Y 3 V g S 5 h U z w k B B m G a e f H 4 L C b c K k 3 h N Z B T c 3 9 w I E C P H v G h 5 a y B O r D b 8 K 1 5 T E 8 c 8 q H S C w J 7 1 A H w j O j K G v a I w z B h c a S O F r K E y p M h + F c a d C 9 z b 6 f f J C P Z 5 V N y B c x r u i 0 8 H q 9 6 O / v x + 7 d u 3 F t l N 5 K q H f O B I n 5 2 L H j 2 L N n F 4 q L S / S 9 c 1 i V D T U + F d L X N M S 8 H U i U b I d 5 + 4 e F q g 0 I D 5 x F e O Q 6 U N i A 8 H g n I i N X E B 0 4 n V f D t 4 I 6 a f Y C Y D i S I z G N 5 O W v a p 6 p m 4 0 s R L / W S C W k w e k R B L k i l Q j D 3 S L q 2 A 2 A q i a J K m 7 2 4 I d n Z + C d i a F N J y a b x Y A X z / t V P 9 W m k g i S v m H 4 T v 0 r H i k 5 h w e 3 O 1 B Z 1 4 L S x t 2 Y 6 L s K 7 2 A 7 u s Y N O H z d h i v D 8 z U L S g / 2 o 6 U l V y 4 g M V E b i E b l u a N i Q / 7 p H 6 i o B u 4 j s X F J U K V k N M h y x E T J F A w G 8 f K R V 9 D S 3 K J s q F r b B M w G E i 2 9 w U m x S 6 N K Y x A l G 9 u 3 b s U r r 7 w m 9 1 5 8 z 7 w 7 d o k N p S l Y Z k R 6 Z I D E k g y M 6 V s 3 D n v d P s S 9 2 d 3 E J M u E f s x Z t g E x w 2 J v z F u J S D g k 9 s l c x + h 6 g A 3 H 7 i 5 E Y r p f 3 7 M y G A 2 S s o k d F Z r U 9 6 w O U U c D X J s P q U b Z M Z p C K B R U j I z 2 M 4 N t 9 z a a Y R H 7 L s 0 u + T z T x C V U x D s R L t o t t l m V n B d H J O S H 3 e l R q p T L J v Z T c s 5 p w T C i S M K Y V 2 Q D V X 7 2 N R r d b j j u E Y 1 F 6 i B t Y 9 H D S D f 8 p N w 3 b Z d l A 9 X t 6 9 e v 4 9 y 5 i 9 i z d x c u v v k m S s o q c P 7 E G x j r v g p 3 Y T E u n z 2 L y 6 d P I B w M o / X S R V T V 1 G B 8 d F z s 5 h I V D 0 k 1 1 W i y Y N i 3 i o 5 d 4 v G N U 0 j 0 v a p v r R M i U 1 I z u U m f 5 P a f X l Z K U O / l j 4 W s 9 T M J x 5 U K z u z h z t y f V i f M s o / c K n O / S f b T I c D j l K C M w J j 0 j q O 8 s k p / 2 v r B Z U 4 g d E V X r X N E y l 2 j r 6 0 e n i 2 P 4 E x X G F U F B r z R J d p D b A x x a z n u 3 u p E Z a E Z Q 8 P j c P c v j o Y n Y l s / p o J t 6 T A Z b j u J + u 3 v U P u b S h N K c v h E O q X B m E n G T i 7 n N K C H 9 / q 1 V m z d u l k R q U l O N i r N J z U r a R g 9 P x W I w 2 0 3 i L 1 q h c d T g O 7 u H i H 4 O f u T g c x R s W H Z L i o r K + B x u 4 Q 4 b O h u b U N P e x u K S k p R U l G B v q 5 O 1 I v U i g n T 7 G p t R U N L i 7 J 1 y 2 t r M d Q / g N 5 o N V y F F f C e + j q a N m 1 Z n Y R q i r 4 B Q 3 L 9 3 N a m s q 1 I T X f r W z n A W S n c 0 q K I I h s S U v B W 4 V 5 p n T v N w T Q O J 0 S z x P 5 0 Z M e i / a o C t f 2 K 8 M R + 0 j g j z 2 c U S H r J 4 F + p 8 A x L e + 5 a o / z U q o J 2 r n Y + 9 / O + 6 X P T s B r F I B 8 T V T o f 2 D x q Q e I n N 4 / F R F K E G U / p g F d U J Y s 0 u J m p K X m e C T P T U 3 C I M c 7 4 x 1 B A G m Y w J N K l D B 1 T D u z d V I a z H T M I i X q X N D r g t J m x F W f 4 4 r B O X 0 U y P K 2 e s x C h w l 3 o 8 8 Z U W U 6 P d K K g o l F 9 F y U S p R F t m z Q Y l M x f 6 R L D N H j d k 9 9 + C v f e e w + + 9 P f / g F d e P a Z i 7 O T T c O b s O a k D K 0 z T H T C N n Y M r 1 I 3 + S 0 d R 5 w w h O X 4 V n s Y D K h S u p q 4 W I Z 8 P C b F 7 G z d s U O F c l V W V 6 v 4 k q D I h r o 2 i 0 t U 2 N q p w s g 2 b N q F E l m V y z q Y d 2 1 F R X a X C w 6 x W C 1 w e N 0 6 e P g d P W S O i Y t p M C W N d F U F t s o i 6 l a P 0 y B s i O l N S A P n A M N 0 J Y 0 j U z e K N a p u c i o X P p W W 6 H c G U 5 j 1 b L 5 D L 0 X P 3 2 u H D 8 B Q V 4 f r F i 6 q h U Y 9 v u 3 R J D c l Q Q b p C Z B 1 X r q K 6 o Q F H n 3 s W o y N i C z p c S j c / 8 / p r 8 E t F M 2 i 2 4 + p V N e y D f T B j w 8 P C L c t U z N 9 q C M p a u Q M J a e w k V K o r w w N 9 K g q A t s X w Y B / G h 4 b R 1 L I Z 7 V c u q 8 7 i a e 8 k W i 9 f U P G V 7 D B u P P h B R I c v w l F Y h v 7 e H s S l w S e M b j y 6 2 4 F Y 9 8 u I T 3 Q t S U y E q 2 Y b 2 k Y 0 x 9 H M e A + c x T W K s I l C R 0 q p Y 3 R U D E y b l B u d Y 6 o Y C p T d 2 2 d A f / 8 g i o u K h Z C G R b J U Y t / e v U p z I F H U R q / i + I t P q 2 6 M g D C E u E i g D R u a l F b h c 2 + D x 2 m T 7 x t H f V O z C j g u l 2 t I 6 A z W j u m e 1 n x w v B 0 Y E 6 b k K h X i q 9 8 K R 9 W O / A m K H 7 r R R O 9 b 7 r p u P r C W b x U 7 o U f f y h 2 G e B D O i s 2 w m k Q N u / I k U q M X 5 G s v w R A Y Q t n 2 R 6 R x h / B q u 1 W I z I A i v S d + r c C I B Y s Q L B 0 y g z 0 9 2 H P g I M 6 + / r o K l h 0 d G s T W v f t Q X d + I v o 5 2 T E 9 O o E 5 U C E Y 7 T E + M 4 7 W X D s M / N Y 3 B v l 7 s u e O g F G t c B e U 2 b 9 u B y p p a v P D d b 8 u 7 h 1 E r R G g 1 C E G N 5 0 d Q y Z l + m K x u e L Y / g e u v / U C 4 b T l q 5 f 5 s Q C M D A 0 q 1 6 e / u V E G 8 / V 1 d S m 0 h Y Q W D f t V Z H J z o h 2 + w D e a 6 O 6 Q R j y N i K k L K a M O 2 I q 8 i p p X Q a 9 6 F s R l N 1 U p Z H M K H 4 / I s b Q w R B 2 0 W O 1 O w m V N o L k u g o i A J s w g s R o r T z V 5 b l F R 9 R + y f q p F j x K a W j U q S 7 N m 9 A 9 u 2 b 0 N R o V s R Q p 1 t G q b o B L Z s 3 o T m 5 m b U 1 F S j v q F e m J X O + A s 3 o K D A i V e e f w 5 b d + 3 B x N i Y 2 H Q h F B Y X K 2 2 A H b p 0 l W c D n S W B q K i P u i / l e K d V R b 1 7 p w N S t i K t 3 U W I y m N M U j 9 5 2 1 B V R W b s D j 6 l b 2 W B c C J p t Y u X y m T N s r 0 A S Y s H 5 m Q A S c a R r R H c B 3 5 V C k x s M g H j t / K N + V o J w 8 O D q K q q V R X D H 1 U Q g x S u s B 9 Z T 4 g q Y l I R D v x i 5 S h Q U e M m h F O i o q Q 4 3 k r O Y 5 n I z 8 C W R t U n G V N q m F Z O 1 P m j c J v j C F 5 5 R m 3 n C 0 p r a + P d i E 7 k x q x U F Q l Y X c T L w f t V F w X f h 6 / 4 s P s l 4 S R L S y b C V L o Z h 7 0 7 p b F p N w s G Z x A N + V F U W j M b i J o N 9 P r R l T 4 4 Y 1 L j k z a W L T 6 P r / K K M E j / y D W 8 f 5 8 F c Z G i V M e X g r 3 l Y Q Q T c 8 f T d j F N A c I r B F Z a n r 1 z n g T O o R 3 8 7 r G M c X F T 3 k G Y b Q 6 4 P Z r 7 / G B j n g M M i R L 3 M p d I 6 X d e u y Z G X Q c u n j w l n K 8 b l 0 6 d k o I M o f P 6 d Q T 8 A a X y j A w O q Q F 4 g 3 1 9 e q O Z g z H m w / R Q h 7 6 1 N o g F 5 7 x c a 0 1 M B J 0 X Z A 4 k H o 4 2 J T E w 8 D a R i E r D T I j d I k s 5 p q I W V K h K U p 1 j T Q V g T M W U w Z 4 Q g k k k Y o j L u f G 4 5 v r l v U h I 6 Y j 3 d C N f D a h y x Q Z O w b 3 5 k L 5 n e d A 7 N q y P j n V u e l i I i f J X Q 1 2 p q E Y r E J P R U Y w B + 2 3 K w X D X h g S q n G F R W 8 2 I B j T G R j V v K a S H X X B Q I Y m J k R S 0 u d r G z K p B + y I G H G 2 3 i W o 3 j I + 9 9 w A M P p H C y x A T Y X C U K q J Q S B n V i O i r 5 8 4 r V X x 8 Z A z n 3 3 h D P z g f J F w O Z q Q D J Z O Y C I b g c Y h Q G h x F n j d B M b p 4 K X A I d 9 2 G Z i E c n 4 o n o 2 g 3 i T g e F d W C Y 6 Q o Z p s 2 b 1 a x Z 8 W i e g y I e p Q N n q I y f W 0 + N I O d P 6 3 w 0 h x c / d P 3 U 0 I s R N q 5 s F 5 g 4 O p q k Z Y A O S G v k 7 N A C D Z w 5 t 9 h L W 3 W d y w N p h e o 8 G g t M D 0 y 1 i D E T x S 5 l m + 8 x G X j P b j a H 8 G h I j H a + 5 5 G i 6 V V V D M b A t 4 + d Z y D I Z c D p d S p H j N + d M W E l 6 4 b 8 W a X A e 2 j C d m X w j G x X R g Y P T 1 4 D a f b f W L D + f S r l s b M w F W l T h L U A m j H j Q 4 O q D Z z 5 e w Z d F y 7 O s v c O W q b Q 0 n Y N 3 a k b W n b O x E N z h M I V A v z t q F 2 V w R U R 2 4 2 K H W H b s j a W h U V T R u i s L g E F d U 1 K o 6 M o 1 J p D 1 T X N 6 h B d d T V 6 f b M h M F o h i E R y e r 0 Y M T 0 2 P A Q h Y H y U p 0 Q K V c m 9 2 T V j I u B H 4 t E l Z t T G / 0 6 B 0 v V H s V h 1 w t 0 v 6 9 3 p A R h j o f E v u x T 6 h u / h r H N a b l B h s L 1 z F / 2 / a I C b 3 0 n I m P z + x E X g u o N f 0 R v o g k T f v n G + A Q M V h e a n O N w h P u V V 5 B 1 P j E + r t 7 J a D Y r L Y T P M A y 8 g f 3 7 t i L S d 1 K k b Q o z Y o d Z q 3 b B P 9 E H a / E G k T x L a w p d X h P O d E t d d l 7 B 1 F g P Z s Z 7 4 f P 2 I z g 1 g s D k E I K T I w h O D 6 O 4 b g e a a w p R E F j Z i W W r 2 j E v j U B R W Y l y T l B r s F Z s k X f d o f b T W 9 s z Y c a A 2 E j L D b E n h t v e R E n t l l m i G g / k 2 Q 9 V 4 D D i Y E p 0 e B o J N 4 h p s W U i s f n j U A g S F K O g U 9 J 4 F m K o t 0 9 J G 8 Z w + X z T o s N O i F G t E e z 4 y L A a O N j T 2 Y 4 d + / a p C k 7 D e e e v q k F w a Z A 7 q U q X H 7 1 d b D h s e F S z u J N e I U o D F a k h S z U Q k t u 8 W C 5 I L o i n o 2 r G Z C b r D e N M L 1 J B z b b M / D 7 V 7 n X p N W / / r E R j H 4 2 + K i j Y + h h 8 V 5 / T t 5 Z H S u 7 x c u A + s Q F T 8 I Q u I V a 4 E 0 W + c 6 g J n 8 P U y I B o E 4 X C G G t E d T L h n K h N Z J x 0 G l R U 1 8 I v m o p f i I 7 l y r h F + 8 6 f Q M h R j 5 F Y G R 7 a n D 2 2 k P X x U q s N Y 3 3 X 4 C y q x O 6 W M j i s 7 K o Q i S D V c U W k X o n b J H V k w B 1 1 E c T a n k 1 / + r J I W A t h q r 9 H E R D f Z 6 E m w 3 J j e Y 2 L W n d u I L e 6 n B z r R 3 F F v b 6 l I S + C u q 3 Z j t L + b + l b N w b 2 k h u N i x + t E d S U i h 1 b C H I C x Q k p C a V Q 0 h 2 z a i n / 0 p 2 w 3 M 6 E 8 7 Z f g D 8 4 N 3 Y q 4 A + q E Z Y m i x k e T x G u n D u t i P G O + + 5 X n q 7 u 9 l b l n d u 2 e y 8 C v h n h Z u W I q n 6 L Z q W 6 y t t r N 9 J B F d f l 1 v p 7 1 h M O U 0 K F d d 0 o H P W 3 I 9 T z p r 6 1 P K J i y L 8 S v E c x E 0 e k C 0 n 3 B h i n r + O d 9 + 7 G l a f + R E W 3 D 4 k t z O E i H B H t l / K K x + K I R s P K S 2 h 3 O F V H K C V 4 5 Q O / j t 7 x C B r L 5 y R F N j A x S / 9 4 C A 3 m X l h 9 8 z 2 J l J C p G O t S q E i v Z 4 5 v I i H S 7 b 4 U q N q l m h 9 T B C U N h D v 0 I 3 N g Z + / L H d k 9 f V m R 5 R 5 5 E d T j m 4 N I d K 8 c V X 7 D C I 3 r K / m B Q w C o m z O s J R O O v T + L Q G R u z J L Z Y s W L 3 2 P K M w M e f f 8 H 0 N P e j t H h Q U V U F T W 1 6 h y O M 2 K H b V g f x G i 1 2 R E J h 1 V E + f a 9 e 9 S + N A r F 5 k u G 5 y T g q k E 7 U I z c a d / 8 o T B p S R P q e g 1 O x + I Q J 8 V o p E W R C Z R W V K r 3 p n O D Q b s c H 1 V Z U 6 0 Y U R p J W x m M o R F 9 a 2 W 8 E r p f G q 1 w 8 G R M 7 H m N e 2 + o M G P T R O 7 M l c 8 3 N b w D Q b B P c P k w L b 5 p O B x F K J p C y d h L i 6 Q J m S j H S L H D n r k 3 W D 5 k a s 5 l B i N m E l Q 2 C U X E 4 k k c 7 c h j 5 P W N E t T d Y s u 6 + 1 f n t s 0 V l F C p A C s 7 5 9 e a x V J S z 7 F P C C o 8 f x C g V q B 0 T + v q n J J 8 c 8 P f i T m V S U N a G m Y 2 T s J j M y B 4 / H P 6 1 o 0 j J c + x V O 9 F f O g 8 U m a 7 G j s W d V Q i 3 P V q V l s t I Q 3 h y r k z 2 H / X P W i 9 f A l R n f C b t 2 z F + V N v 4 h 0 P P z b r K Z y F p x 6 p q a 5 F 3 5 g N x 6 I P I B S h N O B 3 a + c z v V j 1 4 N f V e i 5 I G q 1 w b H 0 C w X B k 9 p m U K i x K m t F c 0 o v X M 0 H i m M Z k 3 y U 8 d H s 9 G m P n F 7 0 j Q 7 8 u n z m r H F / 7 7 r o L Z 1 4 7 r r 6 d H t W l w B R 4 h T u e Q C Q U Q D I W g a t y I x V h + R q D 3 C e A W O c R W C u 3 4 f s d 8 + 3 v Z Z G l 7 P I i q N s 3 2 l H S t z R X o n u T E m K B n y E v a A Q 1 r G + t D b I R 1 F r C I w w 3 + N p f 6 1 v r A / Z T u e 7 5 b Q R 6 F y d q o b O W H J s O m Z b t 2 9 H d 2 q o Y Q 0 l 5 h e q 4 Z a w h Q 2 o W w l K 1 F 4 6 i K i T C M z B a 7 E o 6 E o E B 9 u m Y Y a / a J o 0 v h J c v j M M f T o p R b 0 P C p G W O 3 b / B h r K + 3 A i K 7 3 7 c v x s l p S X Y V q 9 J k Z 4 J k y I g g l 0 K 8 U R c d b 5 P 9 p y D 1 V W K j z 2 y E Y b e l 3 h Q n Z M J j i y m A 6 r 9 6 m X U N j W p 8 W P F o p a b p e F R + i y C N P z + U b G 9 H H H l W Z 6 e m h Q t Y y 9 G B g e V 0 4 x e P 2 b b S m 1 8 D 1 7 I J 0 j n R g l q c 7 U V T d 5 v 6 1 u L Q S 5 D X 3 3 a 3 b o a r A 9 B / W c h q P W L P X R b k g i 9 / r f 6 1 v q B I 6 Q T Z T v 1 r b W B r b g e 0 a E L + l Z 2 v B R 7 t 9 a x m Q y K p N F s j I d K h e i m 2 9 X 6 c u A Q h 3 j d I b Q P T q O p v l q N Y b s 4 Z M a Y L w X / t B e B q U F E / V N w O q 0 w e e p w + 4 4 6 b L b 1 I D l 6 U b / D G k A a f q r y d l x + 7 s u q k W q 2 n k 8 5 T + j U G u j t w c Y 9 d 8 O 6 8 0 N 4 5 U o e e U p u l K A K n E b c Z X x J u F Y Q J k c h T E 5 t 8 F p 0 r A 3 O j f c h 4 R t B I j C G R E i z J w x W N 4 x W M U r r 7 4 T / y j P y f L 6 A 7 i 3 T 1 Q d R u t Q y v d 9 k L 9 B U E T a e 0 K Q 6 Q z t X O y v t + k 1 / S l p s c 6 9 2 F p G + R p Y b H o L d X a w S Q a 4 X P E J Q w b e A o C D M J l F 9 Q C / H t Y H R 4 l C j g D n G b C l M 1 7 4 X b 3 Y m Y U o G k D C 6 U F t i x o 6 Z J + X I X I k v h Z h I n m 7 b n a i p r k K H 1 4 L h G S N C Q T / G u k 7 D X d 4 E d 5 H Y f G Y L X F K G j + 4 r R L T r Z e V 0 S E Q C 6 n r t S 9 P P m W s 7 W r v Q 1 r m l r d I 5 l f 2 d 3 L t + A p H R a 7 A U V O t 7 5 N 2 m e k U q 2 x C Z 7 I M x O q P K 9 w 3 D E y h y m T E T S m D S v 7 Q K q X C j B E U 8 a v u + K K Q L u T 1 v k X n z u V u m R H e 2 1 9 2 G 6 F T / P P v k x q A 9 z 9 J w t 4 h 7 3 e O z D N Y 7 K 5 H H K j b U a 0 v b U J r t J d U u F a A 6 m S n K t Q N q P 7 e V D W e i c 4 E M h t t y W M 6 l O p S J l K M M q d K t + t b a w G J z I j 6 9 d M o B v u e P w o / D I I T H L D 9 P t H g R H 7 m M Z E Q a Y Q Z S s 2 n Z 1 B e o p W P 3 T + H L 3 z w O e 1 G N M L Y i B K f H M T P a i c q W O 1 V g 8 L 3 b n S i Y u Y D o d D 8 M o l 7 e K E w M B h 4 6 p 2 / N w d Z 8 C B E h V g 1 z x G i x O W C p 2 Y 9 g 5 z G 1 x 7 3 v p / G D M 3 7 c 0 e L A a 9 d E I u t V l R V r Q V D 3 b 3 P C 1 v o V f S t 3 m E s 2 I h a 9 8 Q L L h F U I i n o 3 0 T t p F m 6 I r H F f Q w P 9 q K 6 t 0 7 f W H i s 5 J W a m p s G 4 M e Z v 4 0 B E 5 j o P B g M q A p 7 j q T h z R 0 F x s U r 9 V V V b q 6 d y 3 o H L Z 0 + L r s 8 + t T k V 2 u S p R a x w 7 b J N m e y F S E 6 t P F T G t e O D m J S i N n c / o 0 k 0 d p L K u 2 s x i 9 K Q R B t x N 9 + r b L x U c E x s a W l s Q n z 2 u j v Q 5 i + V J p z E 4 W P n 4 C q u g 7 u w B A 6 b E Q c M L 8 C W 0 l S s p N k p K u X a 2 L m K E S 3 I o Z G y l 8 E Q m Z + / J B w K 8 2 S U b D s E U 1 E D Y j N D o l F 5 E D O 5 E I 4 m c P j i C u p f F o L K 2 3 3 g s q / O 4 8 D e 6 L V G I o N 7 c / K A r g k z r o 8 u 7 u O g h F h P G K Q S l o M m a U R l 4 h C O h P b O d H O z Q h x 2 h x o B 6 x 0 Z V u 5 k F b J l s 6 u O a u b V W 5 i i L O E f h K V Q c + 3 f C G w V 2 8 T 4 L 8 6 J m I j p S 8 / A 2 v V d R U y E K R W H i U P E h c v z Z 4 j 6 E P b K v f x D M C T j I q 1 i o r q F E O p 6 B X X e Z 9 A Q P o G f / + B B f G T 3 D B 6 1 P 4 v 7 D E / P E p O C E O R a Y c b n h 8 G 5 M H w t Q 2 6 w P d C j W 9 i C u L 0 K y f A M J r y T M L q r Y b S 5 8 d w Z H 9 5 s W 9 w P m g v y l l C P b B O 1 p Z X 6 c 3 5 w b X 8 f / F k 8 V D e C Z I W W b J B I p A w q 7 o o 6 N B P I Z 8 7 r M z n h R X H J j S U r W Q 4 F Y u Q G j v y R v r U Y m S o f i U j p c x m Y f y w t j X R 1 U G H + + a 4 H P g V f O 9 N 2 r R 7 K 1 s i j 7 y w u Z G P W i n p J M E 9 j O j V B v v D s / S h 8 F 5 Z u V 0 o d 1 s t D U 4 u X h n P L Y / C 3 v g h H 4 1 2 I d L + q y t T I d 0 u k 8 P r M D p R 4 r N h a a 8 P I R B B j / W 2 Y j t p F 5 R y G 3 V U A n 2 O T 8 l I z X t H r m 6 9 u L 4 L e 9 j K R N 0 G 9 d 8 M A w r 3 Z I 3 O X g 2 P T o w g O X d K 3 b h w s 3 F Q l C W p O + r z Y q g W p m o 0 p H B S i 4 p B q g h K A b m C 6 V D n o j 5 2 1 7 M 9 h d I M z N g a z z a W 0 a g 4 A 1 M b P s D 9 r b m Q u n 8 V E h g T v w / 2 s W 6 p i v C f P M j A v o a y o J 4 r k 5 D U m R w E w c h 7 x 0 S v c u 2 Y w N t y L + L L K / c q w l W 6 c N y H D S j B 6 q p F c x n F B m D x V 8 3 J e c M T v 1 M S E i r d k x z j H Y J m t Z h V Z U S D S l y N e 0 / D s / 0 / w n Z v L p L U Q 5 0 6 c g F X q j F + 9 Y f M W N W v J U k h K m 0 j X n d F R o t R a R / 1 t 6 B q N Y j K Q x N 5 G m 9 S v Q Y 3 T e v V q c A G 7 u j H k R V B u U f f u j g s X 0 T l F P o g X N M O U X J 0 Y z Q 4 S 1 H 5 9 X Q O H U w 9 N m 4 S Q k m q 8 T S 6 I 9 r 0 J m 2 X l 6 O n V g i N U w x e X b i i r g Z U z P E 4 u 4 0 R Y A S R 2 Q 8 Q n j F u Y h L Q 7 T s C m Q r b I + a W h M Z c g k + I 7 H J w x h F E L I b g b 9 i O 2 A m M w C N G l p r V o c n L v 8 0 I E O / f d h t 7 O D q X C 1 j Z t U G F I p e U V u H j 6 J H b d d p t 6 F 2 I l g r p w 8 i R 2 3 3 k A Z 9 9 4 T Z i a C b v v u D N r O z Q X 1 i H m G 9 K 3 Z L u g V r 5 N G J y o t k x 3 l 7 K 4 0 R 7 f L M Q V W 5 e A 6 b w I 6 o l t M c R b 8 0 s S k o Z z 2 7 s Q 6 L v x O L Q 0 V E V U z S e o f M F 7 x I V L c 9 a J f K E a I d 2 0 0 n D S L l x 6 t n j P d M Q F o z G c t X s Q e u M L 6 j i h G r O S q j y X 1 5 O Y t f V M q H M o C S k B F b f l T 7 / G 4 o R 5 x 4 c R m u i D x V 0 O a 3 E D T J S y c k 1 g o h / G 6 D T i v m H 1 H t o E C Q k Y 7 A V a N i J 3 F V K T H e i 5 d k m k h l V 1 u t Z J Q + / p 6 E C / N H y O E q A U 3 7 h 1 m w q 1 4 q h W p 9 u F i r t + D v 6 L S / d B E k w I Y 5 i Z S 6 M 9 N s I U 0 d O o r K 4 R a V S A m a l J u A o K 0 H H l C k o r K 1 R u B o L R 6 I W 3 / 4 w Q 1 D f U d j a k 4 z e 1 c p F n k f i z I G G w i H o o 5 w i z M D m K g L r 7 M O 4 3 o F M I K B x N I h h d e y L K R F 7 D N 6 w O J w p 8 + X e 4 d U + a U F z g n O 1 b I C h y O 6 5 f Z x t R 4 6 T Y e + 1 y e R Q n o 6 r A x P Y X T 5 1 S u j O 5 G o 1 4 N Z p V h 2 q Y n q U z + t B B U e x Y X t d W D X V m Q L 1 L P u B 1 f / 0 3 / w e 7 d + 3 G + f M X 4 Q s E c e r U a f z 9 l / 8 B j z 3 6 C P 7 w j / 8 E D z 7 w A H 7 l V 3 8 D 7 / n o r + C f / + T X c O z 4 c Y z K d x J P P f V d j E h j a 6 h v w P / 9 l 3 / B m T N n M S z b m z Z t U s f l 0 2 T / v 6 K z s w u N T Y 3 4 + t e / g V e O H V O J G D k E / N i r r 6 B 8 z 7 t h C Q / j 7 z / / V / i b z 3 4 S z / z H F 1 D n S e D L f / 1 Z f O d r / 4 q a q g r 8 + 1 f + F U 9 / 7 z s I B / x o a a h U j c x Z t 1 d J G u a a G + z t Q U F R M Q a 6 u 2 G z W 1 V U x b C o Y 0 W l p R g d H E R t Y x O C f p / q + K z d 8 x C i o 8 u H E a S s R S L 5 5 u w y l x A i E 5 1 o K d a 0 e a 5 Y 5 K U V 5 S o Z T B p 0 2 t i q d y M 6 f F n f s x i K g W p r W g E t A S E 7 k U S b h X l 4 V Y B 1 K j C K 1 4 Y r F S H R C 7 z e m D N A c s D l v g j s m x 7 R t 3 I H R 1 4 a z F Y 1 0 j K t + p P T J G J x D P f 3 Y 3 x 4 W K k Z b Z c v q U 6 + P u G U U + N e s X P k m s k p N S 3 m h R O 5 R U e n w a E h u S B f Y k q D j Z u V e + n S R S U 7 m N K q u r o a L 7 / y K g Y G N H W M 0 5 u k x q / g Y 7 / w a 9 h y 8 H G 8 9 y M / r 8 J q b r / n E O 5 4 5 M O i 3 x d h 3 w M f w C / / 1 i d h L G l B y u w S O 6 R G 1 B I X n O X N e M 9 H f g 7 u 0 j r 8 3 C / + C p p u f x z v / s m f U R O E x 4 u 3 o f X I v w H 2 E n z 8 4 7 + A j R s 3 4 v d / / / e x f f s W 9 c y D d x 3 E h g 2 N m m o k R P / E u 9 6 p 3 o d g p z u 5 O 2 e Y 3 H P n Q Z X F Z / P O n a g R 4 q 6 u r 8 e d 9 z + A p p Y W b N v L u Z S T K t v P 9 n 3 7 k M y h y y M z T V c + s N W w a 2 D t W r u 9 c o t 8 o + g N Q r 3 2 o m q s o 0 a / C H k R F P H D t k K y F H 0 r N 1 j l g 5 g c h f m r V V o C A T n O h k 2 b 1 V B x T q P J Y E 6 q B W V V V W J 0 b l W D 1 5 i / m u N t O A q 4 u L x c k y g 6 7 C U N + l p 2 b K n M r U 8 j 4 5 Z 5 o c D j E a K a w K Q Q P J N 7 M P P R 4 4 + / U 0 m T d C Q z 1 S l r 3 Z 0 I F + / B 0 U t j i J d u x 4 C h A c G S v X A 3 H U R Q 9 h 9 v m 0 G k Z C e + / c p 1 x K s P I F q y D a i 9 C + / 7 p d / H z / y P v 4 H X t h G R i j v x 3 c O n E S v d j Z 5 Y F b 5 z 5 D z + 5 e n j + J o 8 y 1 x z m 8 r s w 2 H 4 Z N y K i H b v V r n W P / H f f g s V F R X 4 4 h f m J q 8 L 9 p 8 l j 1 d I q 5 n z 1 U 3 9 a K Y U k H W j d e U o b C Y p W Q 2 i K j 4 w R w Y o 3 0 f Q O c Q g 2 c y h 7 + a i e j g 2 P 4 r n P / 8 J 9 H a 0 S T 3 I 8 d I t K H G u 7 r 1 W g 7 w J K i q G n K / 2 X f p W 7 u B A N T b e N L e g P m y 2 W r D z t t u x a c c O 1 D c 3 o 2 G j N o K y q L Q Y N Q 0 N 2 H v w o J o 6 k y p C o 3 D N O b G / F D j d p h X 9 P T 0 i 0 U 5 i d G h Y p f C i N C R B B w O L u S z 3 5 w u + x x N P P I H f / d T v o b O r C / V 1 Y j v I f p v V h s 9 8 + t P w C L E R J L R A 7 y l l a 6 X 7 b z g s 4 b N / 8 i f 4 s 8 / + k W p D x 4 4 e w e / 8 z v / C L / / i z 6 l B c / w X D E X w 8 V / + Z Z W 9 h 7 N A c M A j H Q Q s v 2 9 + 8 1 v 4 1 O / 8 N j 7 7 h 5 / C y y + 9 K G q 4 Z 9 4 c S s z 0 8 0 d / 9 M f 4 w Q + e w y d / 9 1 N K p b z 9 9 t v 1 o 2 Q g B n h 2 f 0 j f W h m q A U v 5 J S N + + K Z F / e v p R c A X A M e U h c T G Y q M d H h g U e y s K s 0 h c 3 / T 8 6 I m V w M j 6 G K w q + 6 5 1 6 3 t m f / b 6 O 0 Q N 3 A X P 3 o + o H / d x G X c 3 i Q 3 p w r S 5 B m G 3 M O S i L X A 2 3 Q X X d l G B y z Y h 1 H F E T e N D h h w 1 O F X q s 1 g k D N s q 7 O T V I G + 3 O f G + b X 6 E W p / X t 3 K D C h O a y C N 5 5 Q q w F N U h a p u f p Y a Z Q D k 5 N O f Q J e e 6 7 R 3 3 q t n V D z 7 4 E M 6 + f l z Z C P v v v k s / W y O M 1 N D p V U f H U x K R x p W j Q J G U 3 E / + a g S s G d A J k x Y r N 7 e P 5 2 m V m z 4 n v Z 4 J 7 d 5 0 Q m j V k 3 n P 9 L l c d z b c h m D H y / P O 0 z C 3 n S 3 k y 9 E g k r M 9 h 7 F t v D 4 u 7 1 + 9 H 9 d e / I q y r 7 w j I 8 o u m h g f R W V N v R B U L 8 o q R H W 8 + w m 8 + b 1 / w s E H D s 2 + 4 1 J g x L i 5 Y h f 6 J u K I i u r P l G b b 9 u 5 T + Q E 5 a N H S + 0 M 0 P P I b p G j 1 b R y o S L f 7 z I m v C M P s U i k Q A g E f i m s 3 Y + s j / 0 X N D D L c e Q n u 2 I C a W o m a U L D y f p w d t K v A X o 4 4 f i u w K o J 6 f I f o 4 t e W 9 / h k g h N N m 1 s e Q 2 p 4 7 b x 8 2 Q i K X q 3 j L 7 6 A H f t u k w r q V 7 P Q 1 z Q 0 S g V 0 o r a h S Q 0 k b G y Z S 1 C i G u y w E N Q 6 M i 8 V 8 h J b u w n D s o F J V 6 L D y 0 e M Z 4 N V V K Q V X e E k U G E C J l c 5 u i 6 d x P S k F x t a x F Y T C e A S 6 c m R z 4 z a p r 1 b u / 8 J J I b P q O u Y O m 0 5 T J X c h R M v H 4 G F E 3 J L C w x M T + P e d z 6 B 8 2 I r H 3 r 3 e 1 X d p E P V G C 1 i H T m B m K M S L q c L i b E r a v I E M j H H v p 9 B 2 N u P 5 O g 5 c H r T o d I n U G 7 1 w 5 6 c w n N d e Y x t W i O s i j d z D q B 8 Y B Z j 1 V 2 w e O q P G 8 M c H 6 C j g 2 m v y I n v O n Q I B c W F 2 L R z h x j Z t V I x c Z U k k g Z 2 J j H N I g v 3 X k s 4 y x r 1 t f V D b K p v S T f y c j A K k V j q D + p b 2 U F J w w D d 0 N Q w 6 p s a s X P f f r F 1 X a J W 1 Y p q 6 8 a W n T t V u u I 6 O e Y s L I F 5 6 q r Y h 3 f o V 2 c B V c 5 9 / w m e A g / 2 3 / M O 3 P v I O 7 H n z g M o r 6 l V A y O Z A p n p 1 D i J O O H 2 F M M 6 y g 7 o F C y h Y U S 9 H e j u H Y Z z 5 w d V m B Z 9 S s G h y y q x T 3 d b O 2 o L R b 1 2 F m E g X o e i e B / s 3 t O o c Y V h 6 D + G S g z A N H x C z R q y X l g V Q R 3 r E C K p o h c o V 6 T g P / M V 5 b J d D 3 C a x 5 V c 5 N l A 9 S v t Q E i D m k p S d A S 6 6 T W t R S t 8 q j 0 p 0 S P Y Z 6 J o W X 7 k 3 h w t m 5 B j R o N J D c n O d J w Q t C u W A t U e 3 k N 7 B 1 6 n r T N / H e / J Y y n Z T + d G P O 3 N W U O E B 8 4 g O n I Z x o K V Y w N p p y y F h K U A j q a 7 E W l / A Q Y p t M i l b 4 l K e U C I U b 7 I 4 l R q r 8 G u T Y 5 m s B X C 5 5 u U 7 z S r 4 f o s Z 2 Z v 3 S 1 2 n t 3 l F D u a t r K o t k I p T P I / c + l 7 U t b z m R 5 z V n C i a U Z h n D 9 1 C m U 7 H 1 W R 8 P G U l G f P S / A O d O P V J 7 + I + i o P p v q E w F O T m O i 5 j O a m K i A 0 K h r J + h H U q n K b s z 1 1 + E u w u c a O p D / 3 w Y B q F n O z X U p 1 e X U g F 5 i k Y h J m z R h f a e r 9 Z e E f n C U C 2 l 1 9 3 V 1 q p O v I 4 I C K / q Z u z + l N x s d G 0 X H 1 i p q Z w T s 6 h u G + X r E j b L h + 8 b x S N a n 7 V 9 X W i 8 G u D V x L g 0 k s s c S w h F E x 5 o f 6 e 5 V 6 c / b E 6 w g F g w g G g s p 7 N T X h V Y 4 b R g Z w 3 q P K a j b 6 7 N + p 5 s Z l U p v V N B R G j e u Z l J a C 0 V 2 J h H f p t G M O s X k i F 7 8 u 9 9 G n M 0 r G E B 8 S 1 Y 8 D R f 0 D M E o Z I z A I U + U e G G o O 4 v R r r 6 m 0 b 5 N j Y z j 7 5 u v o a W t V 3 t 2 B b j q T 3 s A 2 0 S 4 4 g y L D t i 6 8 f h Q 1 9 Y 3 K s Z N G 3 f 5 3 4 t K P v o K q m g o 0 3 P Y Y g s O t 6 L 5 8 G l v v e U K l m d u w 5 x 4 V V i Q y D T U t O z A 8 N I R N e w + I n m T B s K j / j u o t s 9 l s 1 x q r s q H S q C w 0 Y V / 8 h y p a N x + Y y z Y h r m Y r X z z U I l d k s 6 H y h 3 z 6 0 N y s i i Q M Z r S t 3 7 B R J T w h 9 3 S 4 X C p X W 0 x U k E g w p G a r U G n I p I K j k b A a m s F I A r v d q S I P m j Z t V t w 1 j a R h b t a P h Z j w e l U u d D 6 f R M j n V T f U K 4 P / 2 v n z 6 r l 2 p 1 P l H W d H 6 2 3 3 3 K N f O R 8 c u p 4 K a 9 l x e a + 0 g 4 J I O z c I 2 h y z R 7 h P X p O D P y M d h + d d k w m j r Q D m 4 g a R Z N l t L a O 9 C C m R C r k g u u f X Y B V 1 7 N T x V 5 X j w V M g N l h f j 5 I 4 / F a b w 6 H 2 F / g v i P S q U o l y t N h J o K h 0 v s l g l T Z k q 9 y G O K e U F T v V G P E i e P X 7 M H k q 0 e U 6 h O s D 0 d l v Z W 3 M r s v G E p + 6 J r g h g i p 0 G H F 3 9 R j i o S l 4 6 n Y i M T O I U H t u h W s u a V Y j N 1 m Q q 8 F a E B Q b k W F 4 / j S l c + v z q k H 9 V a q I f l x d q 9 b l J + v 8 p 1 S 0 D E 5 K x I W g z E s Q V O Z z 1 b N k m 0 R F p A c i q u d k r G d D m q B M o k a d P H Y U D c I Q D C J t L V K 2 l H q c w Y P z G q V n i + c 7 c n Z 4 T m M T D g a w 7 c G P w u w 9 q 5 6 x E H F 7 J c y R M a X q s h O c Q 1 U 4 C p t T x J h q 7 5 w 3 1 / J K s N / x K w g Y P K q c 1 P d m g G V B 1 d a e D C A i q m h 6 X 7 q c s 3 6 7 3 K d g 5 / v w 3 D k / 7 t v m B H o O w 7 X p Y X z n p D / b p 7 w l y F 7 T O W I 6 l M Q P O 0 t h r N i N 6 F h r z s R E x C c 6 Y T O K L r z a V 1 i j E p v f q H l b r e G y 0 c 1 f 1 w g l v W 9 u X Y 7 p j S N 9 T i a S y 7 h r 5 + 7 P n 2 z r x E T Q y T D 7 n I z 1 r O B z e Q / 5 V 1 h S h t G R I S U 9 P U X F G B U V i H 1 4 J C Y m B O V 4 r A g H 1 s n 5 m q Q F 2 l 5 9 E i j J P g q 4 s P l O G E N e G C e v w r n h H U j 1 v Y o E v b X T 3 X k R E x E 6 8 S W V 3 m x + 2 W o / q r d O p 6 i O O j E R 6 W 9 O L x e i Y M e 7 l Y 3 F 9 O C v X Q v A b y z H 0 a s h O V 8 / 4 S b g h i R U G n c 1 R F B Z U Y r A m X + T B p r f 7 V J i T 9 k 3 P o j w c H 5 D H M y F t Y j Z b 8 w t y o o y j p z W t 9 Y H 4 a Q F 9 n W O f a E N l Y p M K z m q S U l d e s p / S h Y S K l N e c x 6 q d K S B C p h V z I R q o M Y I P F s e X R Q A S 2 d E 6 M T f q X W q t 7 Q z K d n Y 4 c 5 O 9 B D n t Q 2 H V S 5 A Z v R l q m 1 O s 0 k 7 k K 5 0 J g p l c l B e R 0 I y 1 d w J X 9 k B p c Z m g n Z p d b E F E 9 d f E z X b q S a D K 6 u u x l B P t 4 q U C Y u 6 z f t Q w j I 7 7 b D Y t v Q s e n a + H 8 e u B b G 9 z I + i k n I 8 J d L p Z u K G J F Q a J / r t C J 7 9 1 3 m 2 Q 6 6 g d y b c c Q T 2 c i 0 w N G e s A R f K D F t Z L + R f I q u A U q G 0 I q H x T k n F J b k + 9 / K w M u r V M q F + S l P V z l T X K u j 3 I X g v Z i g K n v h 7 t U 3 7 q + P a F Z V 2 i 3 1 Q J C K m 8 W L D Z 7 Z Y p b r L + Q x y 5 o R u T D p 5 / c I 5 l V W o 7 f J l u a F W Y d a m e + C O j 6 t 3 Y 5 Q K i b q g s B g l o a s Y u X x U i D G C s a F h D P b 2 4 t w b r 4 E p n M k I f D P T u H L 2 N I b 7 + 1 Q E + 7 j Y u B z 8 7 G 8 9 r K Y l p e P o T H e e / T n r g D W R U G R 0 j z r F s L 2 B 7 K m U V N a 6 O x C d n A v / X w 4 c B h 6 2 l q k K 4 Y 9 c O a 0 a a J x X W 2 r q h d q c 3 U 8 o 6 U T b Z O i k x u H Z 4 O S 8 9 C n p a 9 I U k b 5 S 7 Z 6 9 n 7 Y k 0 q c T s + f K T Z I M e B X F V t v L d 1 R H 1 M X 8 N 7 d P g 3 b P 5 f Z r 9 0 2 D + + k R S z s l b h R m R y E w 0 Q p r 8 4 O I d h x G c k J L F c Z 3 H R s Z V m o i J 4 0 r q 6 x S W V v H h a D I m I p L y 1 R e w O q 6 O q V m u t 0 F 8 l 6 6 T S m E w 5 j M a N U 9 M B s 0 R x Q / g e / O b 2 G 9 s C 4 u n T 6 N D V u 2 q q + c m Z x S T I A d 9 H s P 3 q 1 m V L S K V J s U 1 Z V f z / Q A B V s O I T 7 d j 1 7 j d j R X W P D 9 0 2 I 7 q b v f P K w J Q R E M g L 2 t 2 Q Z P 5 9 d k a 3 W 3 5 F W W u g O q o 3 I l m A t q E B P i 0 6 T i H E F l N r x M Q t N 2 a / s J t c 9 s R 6 p 8 p 7 J R 9 B P U N e n j 2 v 3 m 9 h H c p 7 2 p t n / u G e T 0 B p X O m c O u 2 Q A z 7 y G b 6 r J 5 1 6 c l + u x + 2 Z u + J / 9 l 2 F T a f p 4 3 d y 7 v y f 1 G E p T K 9 7 0 G M F p g Z I L J N Q R L 3 3 H 3 J x D s f l 3 f k x 3 q u 9 P f p i P b v j R 4 z F 6 7 D w k p p + 5 I j R o N c b O x Z g R F 7 G 2 0 o K I / 9 / S 8 W S H S w i i N n P n 9 l o O 5 o H r 5 1 F c 5 g N l S E 6 X a N C Z r B e U N G z 2 j 6 E d R i r 6 2 n l A S K j Y 3 1 m z V E A b j 4 L i k N / 9 G a 8 S i G h p L N 6 u I + X h A 1 L R o C C a b W w 1 1 J z N I M E J D p R K j F B K y M d H 1 H 9 c G M p Z s R M o / h F T V 7 T B J O W f O p h L z j 6 l + x J h I l 2 Q 8 q h w l Z C B q S k 1 F Q H J S e s l 3 k H V u E 5 m M R 4 H b 8 l x O e f q d E z f X f i L W l K A O N i V R 0 P e U f K w 2 p l 9 T t z T V i j o z 9 2 m j W d k T r o U K p Y + x Y N Q 1 c h + 1 r 2 Q r U l I x C 0 G n m b N R V I C J H h h 8 K 0 u y 5 U A J l S x b W 4 J i x q J k N / O / U W I R b A y y 4 I e p M p H 6 t 3 t g k I Z p L t m E w A p c O x f Q b W 7 t f U E e G V c N m k t t v 1 X + i N o l 0 o t z 7 R o L G 9 W 5 a l / U j 2 R g F E Z n K a L b f 1 Y l b P F s e x z h 7 t f U t Q R D j j j w L 9 j 2 o r 5 n 7 W C s 2 o s U s 8 P K M x a N h V J l p a 2 q A p N y 4 y h l d S 7 n D l O 7 K f e 0 s u U x 9 / Z 3 4 6 l T I V E T 1 e G b h j U l q D K P C X c 6 z u D 6 8 e + j b s M G d F 2 / j o 3 b t 6 P 1 w g V s 3 b 0 H X t F / G a I z N j I o u n Y D b E 4 H e j s 6 V O g J 9 X A S F j 1 F 5 0 + d w N 0 P P g R D x Q 7 E f H O S i t E 3 1 q q d s E i j D Y 7 3 w h i 8 s Z T N B r N N C G p t U x t b O Z / u 1 d w C h 5 2 7 P q w I a s 4 z x 7 Z D o k u r i t p + t j D F k f l T 2 3 q D y j h u u f o V J P O c 0 D o N w 0 P / G / G w D y a z F Z z R f X R o S H n p 2 D p L 6 r f A j D D 8 U x M q 2 t t s M a s w L D J E 9 n H R 2 z f l 9 a q 8 g y X l 5 R i T a y t r a 2 b f c y E o i a w 1 + x D r z z 1 B z F I w 0 O 0 v F O X e 8 V 6 E E 2 a c 7 4 1 h Y G L 1 w Q J r g T m 3 z h p g 3 J f A l e Q + 5 f E x i S S a m h j H 9 f P n V Y 4 C D i B k M G N J Z Y V q B F a 7 T c 1 R q u w X 2 e a s 6 F w y 5 7 T F b F F e p N j g O R h t H v 3 u w t n l b U P 9 Z x H u P Y G o L / f p W J b G m v G S G 4 B R J S z h a G X O S 3 z p z G l c v 3 h J S f L X j 7 y k 3 M R s r B z Z f P n s W V w 5 d w 5 v H n 1 Z u a x P H z + O 9 i t X V N u 1 7 P y o f r / 8 Y K q 7 C z Z h A g V b H h F V b U r V A Y d K 0 J v H 5 C q T A 2 0 4 c / y o m o C g 6 9 p V e I d H M N j X r U K s h v p 6 E A o E V L L + t i u X 1 L s y l E o R / w I w Q Q q 7 R 5 K c Z i d X Y p L b M K 6 R T i P l Q F p w X y Y J 9 e z 6 I C J C T I x u P 9 C S x 1 Q 0 6 4 Q 1 l V B p P L L D B F P b t x W x q F 5 + g r U u o B R S f S F q k 3 / I e W V N u K E q L / m j 9 Z E I 9 5 V z y d G S B U 2 z W U U 9 L Q / A 1 7 Y 2 R j O H 5 S f L d u l b a w O r R S T U l d w l 1 M T 1 o 4 r z 9 3 a 0 K 4 / W n f c 9 o N z D O / b f j r N v v K 4 k + 8 T 4 m H J 2 2 B 1 2 1 c c z P T G h B u S x 0 z g Y 8 C n v 1 3 2 7 K x C 7 8 O / 6 n f N H 4 p E v w D C t j V f j u D L m f O A 0 M e w D c h d 4 h L g 6 1 T 7 G 4 H F y N T J H / p j g h e 9 N I m I M Z H 9 X J / Y d v E v V o Y L R A u e m B x H u e R P J I N M G 5 A 6 2 k + O H X 1 Q e R D L k b X v 2 L N H V Y Y C t Z j d G r V v V v L 4 z o b S 6 / d Z j X Q i K e G j D N E y 9 a 6 d 7 x 9 0 N k K a K q K k Q 1 v j a u I h p z N L L t 5 b I V + U L S k N j E C 5 V K Y L p u 8 h n G N v n K S h Q C W u Y 3 I S p A o L + g J L + v p h w Z D H g O W M f i Y y q V 2 l p M S I / + u / q H v n C 9 u j / l n v P w L B g G l Z N / e S a / J k n H X R G u A j 6 f r m I 8 X 9 M r w z / q L L V V g M S F E 0 C 5 h g p F S I u L S t H q a i Y 6 q W E 4 d p q 9 8 F S 0 o z A l a c x 7 r 4 D Z 8 Z K U O A 0 Y T q 4 w C Z 7 C 7 G m K l 8 m j n Q X A o 7 s s 7 m v B m Z / L 9 z N 7 4 C r a O 0 y w M 5 r I z c J d N x Q A j C z E 3 9 F Y k 8 W l R S D i R x J R F a b R Z 1 D l U e d J 3 Z n a Y E F / q Q D J i u j 2 o W w Z J 9 / a P l J q J d D P C 6 a R J Y 5 j d P 2 m b 6 R 8 V u 4 n f 5 p + 5 M G i 5 q 8 L D l y a R 4 x 8 X 7 s 7 r C U t Y g K 2 K z y o a t I + S V A 7 1 + 9 2 O J 3 P / w I t u z Y q S L S 1 X M I K Z N I / 2 k 1 f 9 U p 8 x M 4 O 1 6 C P U 1 2 N T 7 q Z m L d J B R x a K c T Z j G W 1 x K 2 j Y f y D l N a C r e K U 2 I 1 6 J 8 y o a 5 o j h M 7 L U D k p d / T t 3 K H q e Z 2 W A 5 9 F q l o d r c 7 y 2 h h 4 v 0 0 E n R / u 8 v V h G 3 M Y y 5 n q / 0 k l r h 3 b u 4 o o 6 c K 0 a Q J C V H / Z u l B X 2 F y G 4 / b j c j V P P M 9 i o R y N N + v u k 9 C Y g 1 c 6 o u g d z y 3 x D z r i X U l q H d s d c D Z t n q 9 P h v i K Y N U o o h 9 H e T c r B v O x K 4 8 h Y m k M u J p e z E l m X L B S 6 W p W d q l v n m M c W 1 E i i 7 k 8 t 1 q f a 3 w V h F U O G a Y T T X N 7 3 e Z 4 w g f + Y z W Z 6 O D j V a p b U p 0 a K C r m R E I a Q 9 h 6 q d e E H t n a c 9 Y Y X E 5 Z r q X z 0 n v q m h G s P U F f W s + V N 3 U 3 a 9 5 D Z c B 5 y k m 6 B Y 3 C O G p P O d L v Z d 8 E z P C W o o b V S q 2 1 3 q s G J m + e W p e J t Z N 5 S O G p x L a J M f p S l 4 D H Y u 2 A 1 W G N C 6 e P o 3 O q 1 d x + J n v 4 c 2 X X 0 Z H 6 z V l k 8 Q j U U y N j + P M 8 W N 4 5 f k f q o G D r N w 3 j h z W P E a C z E i E m 4 G E b / V u / z Q x k T A 4 h m v K F 1 F D M e h x 4 + B E l n V I t r l k e d A b R 8 8 c t 8 l U W B V M / L h S P r z p / p X z 0 X P O 2 q X A 5 9 i D v c o Z t R y m p 8 b V b 0 b e c X p 6 A p Y t 7 6 Y R p R + d D 1 v T v b h s O I C n 2 0 r x 9 C X T L U N M x K p G 7 O a K C X 8 C n c k t 6 E h u Q 7 d x h x q x W W K a 1 n v X V w 8 m r a c b 1 h A P Y l K I x j s 2 A k 9 R k Y r v Y o Q z M 6 I W l p S q Q Y I 0 4 t n P N T 0 x r n J 0 1 z Q 0 K W 5 p E k m i K s x V p V K N O T 0 e l W a s u 7 0 d C W l p 9 G Z F h S i Z W b W r r Q 3 l l d X S K F L K 8 8 Z n 0 H s 5 5 Z 1 Q R M r B f 7 Q F O q 9 f V w k j E 6 O 5 T Y q Q m O p R s z T S m 2 l 0 F i / N k Z d B W i p X F Y h k 7 n t D 3 s O g d S 7 L P d U s 9 s G g c o P T 2 U H n B v c z L V k 4 k o D 9 5 4 4 K c 9 H S R i + F V M S n A p i X g 7 2 0 C b G x a / r W Y q g Y T 9 p S B f X 6 n j l Q g n Z c v a 6 G w 1 + / e F E F 1 X K A J X N K m A r r k Z p m b O c c 4 x t 1 7 s O r g 5 W Y C m o E y v K / l b C u K h / B v O F l B S Z U F 5 r R N x G D y 2 b E t t K g S C 4 z E t e + o 5 + V H 5 L F m 9 R 8 R B q 0 G D c u N f B z u J 5 t y Q r I + F x G E l T s w X N P f g v V Q g h M u E l u P j 4 8 p B w C T D v 2 j k c e w z N f / w 8 1 L + t 9 j 7 8 b x 3 7 0 H O 4 6 9 D C e / 8 6 3 U N P Y B N / U J B 5 8 1 3 v w w y e f x O M f + j D 6 e 7 p R 7 c 9 / d h K + o 9 F d A U v F D q X 2 B M e 6 Y L a 7 d d t k J R j g N C c Q O f I H + v Y c q O J p K p + K K 9 D X 5 d N r D y D 2 j j 9 e l p g I c 9 i L h B D V c q A W Y p x Y m q D S 4 E y B E Y u W W y I N E t S Z 1 1 9 H V V 2 9 m g 2 l s K R I M Z g 0 7 A 4 X Y m 3 P q 7 T K T G R 5 d H o f A m p G + l s T 6 y q h C E Y 3 B C I p D E 3 F E Q i n M B V I o m 3 c h P Y x A 5 p q S 4 T g h E D y G E K f M j P h Y 5 p 4 M s G G k i a W p Z b z w V G t c F U K l 7 e o j D v u o k K l N j V v 2 Y p t e / a p 4 e 9 0 X Z d X V a N U J J S n s A A D Q j A E C Z A c n 3 0 v 3 S L B C k t K 0 H n t K n b t 3 4 f k 6 N I 5 u p c D H Q O J y S 4 k p v t E Y p U g O d 0 D Z + N B E a R W 2 M p b R L U K w 1 p c D 2 M y L N I 5 j M T M M C y c N M 1 g g c W Y R K I r x / 4 5 K T / b B / 4 D k e j y E 3 k r r 5 w 8 K 7 m E U 2 I W J M p Y Y E V J l v Q N q R T T s Q x 6 o K S f 9 H p R U V 2 H 1 o s X Y H P Y V X 9 X G k w 9 0 G / a A b 9 7 B w b i 1 S p X x K 2 M d Z d Q y 4 F k w R k R b 3 d d g X V q c S N k g k L z A i s v Z n I K 5 y 7 Q t 2 4 Q H D o + 6 5 T Q p R i J d R k 9 Y l 7 f j H 6 N t k 9 b c g z R a i X v S u B z + X q L I R J q 0 0 N I d B 5 G 7 M z f L / v + C m Y n 4 h / I z X E C T i C e / a H z w M n K I g O 5 5 V 2 0 b H 6 X G o g 4 C 7 l / J C a M N 2 p E i X M + w R x p t y u m / H b B u j o l F i K z j 4 B 1 t L / Z D n 8 4 i a P e r T B s e F Q / M o d Y w o B R 3 / x X Z E f e W o E z U M x B b 4 Q r N E Z N Z U y f o y 3 T a q R G V G p 1 X b D 0 v V M q g D W k T L A c X s B s Q S y 2 v H R K I x d i I u h e z x W R 1 u e V L T c L K T e b O Y U C + 3 x i 6 p k U s + A m E 9 N C h r 4 S 3 l K C I v d O g 2 u n O z U u x e b 4 c n c B E g Z O e z I H R g L Y F n h b p c n q a 2 s A s e P W G u k 5 d G 8 G 6 L Q 0 F t T B Y B G 1 e I m f s X I P L E 0 P a N 0 I K 8 D h z H 3 e W 7 q w c 4 U R c d g m r 8 w n K k F m 4 w 3 F D O j y r n 3 9 5 A t q S f n g p q l 8 R S 4 j Z o L J e e H 2 D x m + r Q J g 0 y D H T / / o J G A n I G e o Y 2 D o m o A D D N d 4 + E Z K 7 B x T 9 w / 1 r b c W n G f Y I D Y h 3 R A r w b n 1 c Q R 8 S 4 + w Z l C q M Z V E z N s B Z j u K x 1 O w 2 E w I + o J w u p 2 I R u O w i g E c j T C a g 1 H f I k 3 E d j Q z f 4 b U V y 5 g 9 0 f E t Z g Q 2 c d 2 r C t 3 i X c r 4 S 2 V U J m g c 2 J h N 9 B 0 5 S E E 4 E H E U S V c 9 D 7 Y N r 8 T k 1 W P w S w 6 t 3 P v T 2 O m 6 m G E w h G p v L X h A b k 0 v H x R V L b 0 J H D r D b O r V B n 5 u S A Y W N 4 R d P X c O b R f a 8 O 5 1 1 8 X 4 r L g 6 L P P w D / l w + n X X s X Y 8 A h O H z u K S D i G Y y 8 8 p 2 Y 6 m R g d Q k / v o M p 4 m y u i 3 i 5 9 T Q O z w f Z P m 2 4 p Y s p X H 7 p p B J U N p / t M S F T u V x O K z c Q 5 Q V s K n V M O J G B S a b E i Y T 8 K N j + E m K M G U + y 8 Z U R E j t w w G 9 Z U f d R x I 8 k 7 b x T J 4 L j m c c s B D t v S U p 6 d x U w y y W m G C k p K c O 3 C O e x / x 7 1 o u 3 J Z e T 2 n J 7 z Y t H 0 n + j r b c N c D D 6 v u h u n J S V R v v k 1 l I 8 o V 9 A r a w t o w n G j c g C P t N l w b W V k V f S u R b + u 6 q V 6 + b D j Q G I H H N v d K 1 G G T o s p Y T V T 7 t N R X n J d I t B E 4 7 V Y k Z v o Q m + y D w 2 F X n Z T 5 I G m y w 1 C + v M q n E S x / 7 O / S v H k a 5 v Z p 0 F T T A o c V g Y t P 6 v v e W r C c 4 J w / M d 1 S c G 1 9 A n 7 f 0 l H 7 v I f d b E B E S R F + t z b i W q 2 r I e / a O b P l I Y c c h V W I 9 L y W U U Y r g 2 O a o r W H 8 G r 3 3 B x X b 2 f c c g R F w / T + j W G p L H 1 H B v o n E q g r m S M a E p g / E E A 8 G k V p g R M z A 1 d g M 4 R V p E A u j S p h t M F Y o Q X H T g i H 5 a D G h a g 0 j s E S n 4 E p h x n 8 O M V K U q R o P v k d G G G h v S k b q l S F N E b + 4 8 h m L t k d u 1 y s X S b Y j g 1 V + 5 H y L Z Y S j K h I i P T i w E 8 2 + G T t X V J G V F D 4 B D a B d I y f b I k u z v F H T l M U c f + Y / h Z y z T L S T w 3 r n + p E U g X Z 8 o u 0 e y r O p w h P T 4 e g n i l 3 N J p F m G r B r K n N P 4 k X L u b S g f 3 W w m 5 O I S y S M x + s e 8 d u v q B d t a F U i z V b C E Z Z v N p p Q 2 N x A i N + E w r s 8 t E 2 m 5 o p k J 2 F U Z M H I w E z i i s b 4 R v r V o 0 j + 4 A 0 D d J 8 Y O S s 6 F L R l y / R o L a o a + x 2 u 7 p O j T 1 K u W D x d c M Y m V A d 0 M v 9 V M S 2 P h A y N x j Q 2 9 6 u B g g O D / a r f H Y n j 7 2 K 2 s Z m X D p 9 E t F w V A 3 N U L O a L w O W G c u L P 7 O r B B M z I W k M + k E B Y x e P v f i C C q N i v r t 4 5 Q E 1 h z E n K K i p q 1 f p u z j S l i F K D O X q a W t D V 2 u r m m 3 y + t k 3 0 X 7 p k p q B k i F c S 2 F 6 Y g r G s B B f I i n X X l e T L L g 9 h f C O j q h U 0 J z w g D N u c E I 8 E v 7 r L 7 2 I u g 0 b Y a v Z g 8 M d z l u y r y k u N l 2 + u K V s q D S O d 2 c 3 S k / 3 W V X f 1 O E 2 O y 4 N W f B G j 0 0 l b S E s Q g x F R U V q G s 1 w 0 o y g Z y t c z f e h x x v H 1 a 4 R X G r t w b W O f l z v H E B H 3 z B 6 B s Y Q T D p x 4 c J F d H R 0 I B Q K o b 6 u D v X 1 9 S g t L V W / E r E f y k p L E K p 6 B 4 Z 8 x g X 9 V m s B U R G l k T r d H i F g M 8 J 6 Z 2 d 3 6 z X V 6 M q r q 8 V u 4 V C V 5 S u W v R G h q C Z n 4 m N X U L v r f u 3 A L F K o a 2 x C 5 / V r a L z 7 Q y q m c X J i H E 0 b W 1 R Y F d 3 X j H 0 k I x k b H F S J K y k d N + w 6 o E Y I H 3 r v + 9 T 2 c o j J P U k w z M l H p h S N a l o G m V V E y p Z 5 K D j d T z g c V P G F / O b e z n b E C t d v J o y b g V t O 5 U t j f 1 0 U J c 7 5 D f h o h z 3 r 1 P i V n g R 2 V S + W D G w o S r 3 R + z u 0 b a 5 J 8 6 A q I g i F w r B a r a o R U N J x u R C 8 x + j Y G M y D b 6 L E H l 1 W 6 u U L N Y x C / j H R P 5 P l q 8 G E 8 g 5 U v 6 j 2 E U u p f P y W 9 O t y f W j G h K o C U e t q b k d y e n 5 G q H S E v b P l Q Q R C E Z j M F r m v X p h y M b 2 D y U R c u c t Z T r y t u 6 A Y / r 6 z a j + P Z 8 b Y L Y J c Y J V r 4 9 4 2 7 R 7 6 N e l 7 E b R x q X Z y m 9 9 s a 7 g b p 8 b K M D R 5 8 x w 5 a 4 1 b l q A a S + L Y V D a / o H 0 R A 8 7 0 a 1 I q E y Q 8 E u B q w N S / V j X y d X m Q q M Z E H S o I 9 8 I 0 3 S F 2 2 h r 1 h d 0 A S E D V Q k A L Y a 2 9 A 9 G p f k W c B J k E 3 5 / E a 3 S X w 1 q 4 2 L X P 4 y H M t x N d 7 k I E B 8 6 r 9 Y L G 2 1 U e P R L f P J C i 9 X 0 G i z 3 n C S N U W j C b B y 9 N 3 S H 1 e U s 2 w V X h l i U o 4 p 4 N E R U t k Q b L / a w Q 1 F R o v q b q l H P u l n N X A 7 r e V V 7 u H D E z M w O n w 4 7 E 9 e / B Y b v 5 L l 7 O 3 p i W 5 L E o u x G S C J X e j s m 2 4 6 i u a 1 S J 9 5 l R i c M i 0 h K 7 q W U T r l 2 8 g P L K K j X / F B P + x + y V q N x + D + I Z Y 5 s Y 6 R 0 Z v i y t h E N E R H o F h / Q j 2 c G a s p Z s g L 1 q h 3 K 2 R M Y 0 a Z U I i X 0 l x B a b H l K R 6 5 T J l F v m 0 k 0 4 P N j w Y 6 X y 3 Z I 2 V B o c 5 p 0 J T i 7 N k J S F C M o + X 3 h 1 n 8 I o g H x Q U F C A q O i d j g 3 3 K R X t Z m O e W k x V M S m S x j u A h o 2 b M O k V O 5 H E I n Y Q I + d n p i b V z B m X z 5 x G f 3 e X m g y 6 u + 0 6 A n 4 / B i 6 + q r x 7 B N X q s Y A R 4 V g S l t I W W M u a t T F k z m J 4 d r w P s b I 7 U L D j P X A 2 3 D l P Y L E k Y x N d 8 F 3 5 v p p m J j J y B a H B C y p f f X i 0 d X Y Y i K l c m z o n N t E J + z r O d 3 s z c E t L K O L B F t H 3 j X O v + G L r / G l Q 0 i B d H N q 0 2 O 2 d C z R 1 K L + K T Q k v i l 3 8 q j L k b x 0 Y R M L E Y a n e j f D k o B p e w r m g m N i F E Q x x k T J 0 3 q h z r C J d U w a E E k Z h R v R o G d G 4 7 0 G c 6 0 1 g Y H J O j W S x 0 L t K c B x S m o B Y W n Q + v n O f G 5 a 4 D / 7 2 I 9 o B H f G U B W b D y h 7 P D v c 7 0 T m y O n X 9 V s Q t L a G I h e 3 8 Y G N 2 1 U 5 n r n m D a h C H j e c L X s M k 9 d l A b 6 D P 5 4 c / E E I g G E Q g E F D S Y P 2 R g n v L w y o v P K c n J a N g Q l H l G B C O Q 2 I i m L K M x 6 h 4 2 U 1 x l L v i a N l z A L 3 e J O 5 o o W M G c N u 1 p k E C 4 o g A / t L E R H C V n e 6 c 8 e I H l z Q P Y x q u 7 e / D k e C 9 O I W H Z x N S L 4 V N V b d W Z M S N 4 p b r h 1 o I q n M l T n r B t G 0 O S D Q a U m I 7 L P a 0 B a I G V H p W q s L 5 o M 1 B N S k f O 4 r g k P K e r n Y U 2 R L z v H 5 s d M m C D Q h X 3 Y V 4 Q T M C 9 k b E P M 1 i q 8 V g i k z J c 9 b O Q 0 i w r 6 R 7 w o J i l x C I q x b G m j s x b W / B R X 8 D q j Z s l 0 I Z l p d K w t n y A I x l O 2 E p 3 4 L 4 + O K U Y 5 z J p K Z l J 1 6 5 P K P U 6 l g e d g 1 t 2 y 0 7 d i H g 3 I A z U 4 0 4 3 6 M x q H A s h W l b C y q S 3 a r O s s J o R c f 0 j 0 e U B H H L q 3 x p M G X W l o q Y U j W I q y N m j K r O 3 R S 8 o u 8 T 5 K z 3 N k d U m F K u y N X L l w 0 z M z 4 U W u M I X n t 2 1 u V O J 8 e g + y C q a 6 r n E R q d G b 6 2 o 6 i w h 2 C z r p 2 H M B Q z Y j h S h G T z u 9 A x k l 0 K m k Q 6 M R V B e Y E J 3 p k o H t h u Q 7 T t e f 2 o B t f W x 1 Q / 0 s X + O N q G 1 l Y F q y 4 C d s R e l r r L z u x e i T y E y I + J Y + K W l 1 B p z I S N m A 4 Z Z 9 3 E 5 e 4 k B q f N q J H t 8 c B c w y V R L e y / W g 6 U T q v t V 7 L Z b J q T p K h Z 9 C g H o t P 9 m I m L T V V Q r 5 w X m e C 5 c N f A U b k N q Y n W 2 X 6 h G 0 W i b C 8 u 4 g C 8 v q W / m V I z L m J k O p h U X Q 4 x s Z s a N 2 6 S w j J h p m g f n A V l O N p h Q e t g B P d s c a C y 0 I L u s b V T U a M i q b Y 3 l y M R n B B h u b j P q W l j M z q W n 7 3 o b Y O 3 j Y R K Y 0 d V b J a o G K H 8 S q d N E R E b D U d 9 N p X E U Z + R A H I l M B 7 w R j t q a Y / 4 / X 7 0 d P e g t r 4 O R Y W F S l p l w 8 D g I E o m X h d D / 8 Z V P + P m 9 + O H 1 1 f v F K G d F J H G H h e m k r a P t t a I C j Y S V Z 6 + t Q T r 5 t E 9 b o S v P a P v m Y 9 z p k d u + X w R u e C W d 0 o s x O V h i 1 L 1 C K t U E j 1 7 6 c Y Q E Q J r H b O o c 3 I F 3 e Y 0 2 m 8 E J B 4 m z 9 y x c w e K i 4 q W J C a i v K w M l j o m 0 1 / d M 9 W 3 F m 9 G V + X H b o i Y C D o a 2 K m a L j / i 2 u D a E x P B u m G e x q V w z 8 a l y + z t h E U S y m E 1 w K m 7 S W 9 l 3 F Y X V Z K J Y E d v + / h 8 p 0 K 1 J 4 H a H C U V + 2 q c r t y H e 2 f D z P Q U X K 7 c j O u e n h 5 U T B 7 L + X x i x G d S I V K R j R / C h b 6 3 p 5 v 5 9 m Y 7 i k e e 1 b c W 4 0 j 4 I a W a v p 2 x i K A 2 V V u x W X 6 3 E t j H t N B D T c d D J k + L L A h H I s x G T j O p b 2 Q B H c c E B y f c C H i f a C S k p p j J B f Q Q e s c n U D l 9 T B H J S q A E m U i V 4 Z L 1 E a W i v V 3 x r p 1 S T l 3 z + 6 s y 8 U r 0 o b f 1 9 x F v C 5 V v I T G x o 5 f u b q 0 v h Q 2 a f x Z X B F 3 K H N Z B B 9 L i o 7 y E R H l j x L Q a s D P Y 7 X F p E 5 A t o / r x k / j t X k M N T h s e f t s 2 N n Z 5 N J U a V K o x S 2 G N C p J l d D 1 t 1 7 l 1 M x 7 c o f W B 1 R T d u H 1 5 s / C 2 s q E o l f h T t G P Q 5 v E l O f D H / q l s 4 C h W 5 i r I B h X p n Y U Q 1 x s k I t p c 5 6 8 P I V 6 0 B f E l 8 j C w c f X P 2 N B q v V f f 8 / Z E f X E K 4 f 4 z G B + f h M F V h Y u n T q q Z F y + f O Y v L Z 8 + o 3 / H D L y D U 9 h L 2 1 x t w 5 U f / B I / e s f x 2 w 9 v q r a O 6 W m e R t 1 7 4 4 o q o 8 u h / I t J k d s M k l e c N O D L Y 7 f a g e X M L R u L F S g V c C g 1 b 9 8 E f y c 4 Q 3 i 4 g z 4 p E 4 7 h y 6 R q M 0 + 2 K g T C S g w M n O T J Y p S 6 Q k w L e P p i j E 3 C L P V v u u P V G 8 O a C t 4 U N t R A L 7 a d M k O i y t W + e T 1 V x o U 2 l K Y 0 3 p v h R y k W j u d l Q Y 2 O j K C + v 0 L d E n f N 6 4 Z q 6 C G d y c U o v v t l Q 5 Y d w a f j t q w I R t I F d N g M s U m / 3 b X P B d + l 7 a k I A R W m q 4 A 3 K C 2 i z p G B s e A A v X k n J O g O e b 8 z 7 e j O w r I R q b 2 v T 1 1 a H G 7 1 + K Z B o 0 t K K j S 6 T g J Y i N p 6 T t q k y o Z F S S l T D z L v k i W X c 5 A t B Y m K O Q Y K E 6 H A 4 k L J 4 s o 4 G p v c y 8 v b v m l F 2 o C + c w k Q A e O F S E A V b H 1 V l w M G G 7 A e 8 M m T A x Q F R z e N x J I d O K Z v 3 7 U h M x L I E 9 e u / 9 s v 6 W v 7 4 r d / 8 N T z x z k f 0 r b U H m z 8 9 e 9 k k E i X R U r F j y q a S Q + m j X J K o a I 9 l v 4 L n a E f S y z S 4 r e 1 L I R b T E n E u B 4 5 4 9 X r H l A F O 8 J l M j x Y t b E E w i 9 p n E + Z Q E u 3 Q t 3 4 8 w A k j m M E 2 E w w p Y x 4 R g m O n s r G n u s I 4 a u T H D m I i v b z V s K z K 9 9 g j h / D 8 C y + p v A K / / E u / g N 7 e H t i s N j z y 2 G P o 6 + t V t s A V M S 7 Z M A 4 d e g j f / / 4 z + I v / / V e 4 9 z 4 t p 0 H 6 + r c C C 1 3 k / K i 0 F F s K V h O H u c 2 d w 2 s W X p E u n P R + D k 3 P P F H L 4 i P E H Q l i e m o C d n v 2 7 E i U R p o z Y r H 6 5 h 0 f R 5 H J j 9 j w Z V g R m h e o 6 7 X v w t n w D s X l f 1 x g M x u w s z K M k q n j + p 7 5 e C n 0 0 J K R / J n g w F I G T 9 9 K W F Z C p U G C u n 7 9 m k p k s n X 7 N r x 6 9 C i 6 O j o V V w 4 G g y o g d M Y 3 g 8 c f f 2 K W m N 5 q U J 3 L J K C V i t k k E i y b 5 U S C W V i V m W e R g B i H p 5 Y 6 M a W R l j z Z Q K b D c s o G l 9 u F i L 0 S / v I D C J Y d g D 9 q Q D A U U d P N h L x d c K / h k C t T K g 7 v y J Q a 2 E d N l b + + H q 9 K m T U 9 o Q 0 A 5 D 7 a P Z S Q P L b W Y C B s x 9 T c l D W Z M D m K F P N Z C X T F 3 2 r E R C x L U O S o H / / F n 8 f n / v I v 1 H g e d k I W F h S q 0 Z u b t 2 7 B I 4 8 + q q K s N 2 / e g g 0 b 1 m 5 W j N W C 1 Z C Z 3 H 2 5 4 m a F L A T P T + e N m 0 U e t h U 9 V s u B 5 Z e t s V C q 8 a l u t x v 2 4 m o h r L s x X H A Q 5 q 0 f R K q o W S T Y 2 j R q E s m b p 4 d Q U e Z S K c K 8 o z M Y H p i C d y K E q 9 f H U F a s U W 5 7 + x h a r 4 + I x A 0 u W 4 Y 3 A l 8 o A W P V f n 1 r D o y e z 0 k a 5 1 4 t b y l W 5 e V 7 / 3 v e h f / 4 + j f z C p 1 5 q 8 A G k H a f 0 1 Z a K r c a 9 2 b z + q W R n t i Z N Z d N k i 0 E V b 6 x 0 Z F F U e Y L w W l k O K V o L q B N 1 u + N o n V y + f j A f H D q T D + a a 1 3 Y 2 F S M U x d G l A o a C M a w p b k I r g K H S A / g / I U B F L n N 2 L 2 9 E s N j Q T g 8 2 a X J W m B X g x V V 3 r n J F b x l j + J M T 3 Z J / n Z A 3 g T 1 9 P e + q 5 b v f d / 7 1 f J W B F W V N L I 5 L T K R L T y J 5 + f b f E l Q Q w N 9 K C n V Z j N f C p R Q z I t H q Z S N S D h u i k T J d / C F D e i a s G D M v 6 w i k R f S 6 h y d i v z u T F 9 a W n j y O M 9 T Q R y y z E N I r w q H i s / B F J 1 Q 6 8 O l j + N i b + 4 j q P m e 6 / 1 + + S D v m i I h 3 c r E J O U 7 D y S Y 5 Z C 2 v T I b F u + R b x 2 x U j k P r 7 b O f q m o E M e 0 2 s 6 E d 3 x M d e R m I 6 Z I J D I n 4 e R + J 3 p t a 0 t M 8 u v v n V D E N D o 0 p X k 7 M 3 6 c i 8 t q S C i V i + f I Q u 1 f b 9 g a 7 0 G 4 / l 0 o 2 P k + t A 2 t T E y 7 X J M 4 8 I 3 f V g z h r X i / f L B 2 t X U L I b O M y W 2 X H H 6 t g 0 c 5 8 G 7 + W Q u d 5 M s j z S n Z v x I M a r n N C 8 T e D A d D a l R w p k O i u L h E X 9 P A Y 7 R X 1 S B E H V n o 7 c Y h 9 7 z c O g G b I Y 7 e g R n O 6 I R L o t 5 Z U 3 E M 9 U 8 I M S V V K u V L l w Y R F 6 I / f 3 5 g X Z w S m e B n P n c u g K s D U X z / j B / h Z c x Q M k e 3 L Y l B F M P 2 U x + f Z 2 t l T j B x M / F j R 1 A s 1 j R 3 z R e Z 3 E 6 z m / K 7 C 5 N f M o z G 5 X L L v T S Z x 4 x D t J n o G f T 7 f I u G 2 0 9 4 t Q a 7 c A Q v B 0 + u O e R z 6 H h 4 5 s V u F L i t I i n j K C + x y z u Z M D Q a V K e Q s I s 8 V j h E X B V 6 z B g a y 3 3 i g 5 W Q / i L l Q b Q Y 8 L 4 7 P H j X f j c K n U Z M B h J L B v 8 W i Q n H a 3 b W J J V 9 7 J V X e i W 1 d V 7 t y K c o 8 L y b i b d l 6 F E u o F R i z B + x n H M i G 9 I 2 W P o v C Y 3 p k Z d D O B z A + N g o H E w r J u d S 5 V v o t J m Z n u b d U F h Y p O + B X D O G s v J y f W s O A 1 M m X B 1 d + 4 x A m d 5 N c n g m n V w o D s 2 y y W g F n p r i + j p E a 6 h H y j P k / 4 o Y O v t t 3 P 2 O d 6 D 1 2 j X U N G 2 G 2 V m G m Y k h O B w u N e t H L C T l a n K K d p C E L + l R 3 8 T Z H G 8 G f u w k V B q M i E g 7 J K h r a 8 6 H X K q P x K c t t S p h f 8 3 y j g 0 e Y 5 J I 2 j + M U W O 6 r o X E R I 8 d 8 + S R m D K n h U l L s o U o z i M v R j 6 g 9 E 7 / l I o q 5 Z S 5 j z + G O 3 G p h r 6 s U + g T n 5 1 b b U j d S X l e v 3 I B A d 8 E + t s v Y K r 3 F A b a T u P K y R c Q H L m G 4 8 9 / A 8 N t r 6 P r 4 s u K Y a h 5 s m 4 S f m w J i m C F z S c q q A D N l c B G F t M l G v + u V D 1 0 Q q w 0 5 U w o G B S V U O v n Y Q c 5 w Q Q x J L B s f V N r l M P l x w I b d h x E 0 9 5 3 o n n z b k S T R h i t h S i p b I D d X Y x w N I Y 9 t 9 8 j q n U h G j Z s V Z 7 J X A l 1 P f B j q / I t R K Z 7 f C V X e h q Z 1 1 B V W 6 o / i s e W G 7 H L p J i U X G n P 3 o R 3 X L n X a a 8 s l f 2 I 7 / h K x + r S m / 0 4 g z Z S 2 h l B H k Z J u h C s s 5 s 1 k v 4 t 4 4 O 0 K f 7 u i / 9 H c e f f / P V f 0 f e u D g x 3 + o s / / 1 N 9 K z f Q h k q X c S 5 S i s i 8 Z i k 5 x e N L E R r 7 l C h 9 r D Z m Z p o 7 h y F K o V B Q B c s u h S x C 6 8 c C L U U R F D h W 3 + w y P X v Z i I m 4 W c R E L M r L V + o x q R / x K x / / B R w 9 + j J O n z y J v / 7 c X + H M m V N 4 8 M G H 8 O d / + i c 4 9 u o r a h 8 D O f / 4 D z + D Z 3 / w f X R 0 t I v q Y 8 J f / s W f K X v i l 3 7 x v 6 C y s g o b N 7 b g D 3 7 v d / G R n / p p v H z k M J 5 8 8 l s 4 e P B u / M O X v w S 3 x 4 P v P v U d / P F n P o 3 J q U n 8 0 z 9 + G S + 9 d B j f + P r X c O L N N 7 B 7 9 x 7 8 9 E c + h B M n 3 s B t + 2 / H R z / 8 k / A H / O h o b 8 P 9 D z y Y U 0 6 G T L B d L 5 w O Z z l Q / S M n 5 B V q i I e 6 d D 4 J c T 2 R i K n h B 5 m g 9 M k W D E v 3 e C Q c g d 2 x 9 D S j f M e + q a V j A 9 + u 2 P L s X 6 K h y o L a j W U o d G j p n U N x o 4 o e T + b h O M o F l G Z v N W 0 t q / I 9 f O h + f P u p p / G h n 3 g / 6 u s b M D D Q L w R 1 S H H e k y d P q H 2 U F p w 1 8 N S p k 9 i w Y Q M e f + L d + O I X P g + 7 2 A v 7 b 7 t N z Q 7 4 b / / + V S W V P v + F L 6 k I d I 7 I L C o u x t T U F G p q q j E 6 O o b t 2 7 f j 3 N m z 8 P l 9 e P a H L + B / / o / f l m e c l H t v x N / 9 / T / g / / n E f 1 X 5 w j d v 3 q z O e / d 7 3 4 u y s n K 8 7 / 0 f U O + 6 n m A 1 0 1 0 7 W 1 D S C t I S J x 2 i F I 0 E F 6 l 8 n A q z v K p K r V N S Z U o p B h Z b L E s T D O f C e r P n 7 a / y F d i T K j 1 2 f V F c l W N G E c x C e R t l P 2 d b c V p T S v J c H b E o t f d G w G e R Y B m 3 u B 6 p 0 b J h W d l L 7 k p u 6 n Q 4 1 V S Z 3 3 z y K S U 5 f v / T f z i 7 7 7 7 7 7 5 + V E i 0 t m 1 R o E o c j M B U x A 2 p / 6 e N z Y 6 q m J i d V Z + e 3 v / u 0 I s S 7 7 r o L Y 2 P j 2 L p 1 K w L B A D 7 y 0 Y + q Z / 7 w u W f R 3 z + g P G V N T U 3 4 1 C d / B 1 e v X p X 7 t 8 y e 1 y m E u m f P X v 3 O 6 w s S k u b 5 o x 3 F v 9 o / g r K K x M K K I 9 R w b n 1 Z U V 2 t J g p g B A R V v D R B U X K R m H h d X K T a + P i o 2 p + J / r e 5 d C p z x L C v 3 I t t x Z N o K k k o g j n W Z c N L b X a 8 1 G 7 H c V m / P K R 1 C 6 T 7 j p h u m 1 l / m R W Y K b U z w W j 4 f J G u E x K T / o h 1 x 1 v m l K A E O 3 L 4 R f y P / / l J f U 9 u o C p J g v 3 b v / 4 c n v 7 B c 2 o f X d C f + K 3 f w N / + n 7 9 T 2 2 8 V M k c D a 4 X G v w Y k 5 X 2 + + H d f F E n + A f z q r / 9 X / P M / / S N + 9 m f / M 3 7 / U 7 + L L / / j P 2 H n z p 3 4 y Z / 8 I M 6 d O 4 / N m z b h f / 3 u p / C n f / p Z / P M / / z P a 2 t r w f + X 8 S C S k m E l / X w + q q m s x M O Z H d 7 h e P e X t i E O b 4 z h 9 5 r T q T q i W 7 z l y 7 E 1 Y R G s p K C x F O B R A g c u K Z D y i Z v A v K G R E S Q C P P P y A X D n X H C m 5 O A s 7 T U 3 2 y T E V 9 2 q x l A N j r b H 6 N 8 w T t 9 9 + R 9 7 E R L z z 8 S e U n f a 1 b z 6 p 7 9 E k 5 1 t N T A u R J i w u T W a T U v t O n D w t k t s h x B F G q x D K l m 1 b R U V + A M M j I + o b B o e G 8 O n P f E Z s x y + i u q o C r d d b 8 W d i j / 7 L v / 6 b S i 3 G / q v C o h I 1 L L 6 p b n F n 7 9 s J v q g F V r s H 0 4 E Y u v u H 4 L a b 1 T x T A 1 1 X E A 1 M Y n x k C C m D n O N w Y 1 S 0 l L b O L p w d s M 2 z b y m 5 O I j Q b U v h 9 r q o k l p U I U u d + e t v b w U x E c s 6 J W 4 F U E 1 q E t s s X + f D e o F a 2 x w x s V N U 1 B l R 4 d r a 2 v G 5 z / 0 1 D h y 4 E / v 3 7 U d r a 5 u y L b / 6 1 a + q 0 c 0 P 3 H 8 f Z s Q G N M m 5 P 3 j 2 e e z a v U s R 0 v n z F / G J T / y W f J + m / n A G d o Y u s T F 1 e t 8 + a h / f N y 1 b C q X R e 4 M m 2 D 2 V K K x o Q m V V D T Z u 3 I j b 9 2 y C u / 5 O 1 N X V o 3 n z T h R W N q O 4 a g P K K 6 q w a 9 9 B 9 E 0 Z 0 T P J y b t F K s m P 9 l Q k m h C 1 O C H 3 N o i G w O m K E m p U s z E y C X / S g y b P F C I p W 1 6 R M M u B k i y t K q 4 G / 7 / p h 1 o r W I z M V 6 F v 6 K D 3 j 0 4 J 5 o c g a C 8 x V Q A 9 n g T H S Z V X V K r 1 y Q k v 7 G J / B g I + F B Y W K w J l j F 9 R c Y m o N i T O O W Z 2 Y d C i Z h 2 h 2 n M z w O / k H M e U C n w P z r 9 V J Q 1 6 2 K e 9 Y 5 E 9 g a l w b s y 3 z J V A c 2 k c p / p s S p X L B f W u G b x + 9 P u 4 6 9 G f x i 9 9 6 D 5 8 7 T + + g n G v F 3 / 2 Z 3 + O o q I i / O 3 n v 4 C P / a e P 4 r / + r z 9 F y N G i X 7 V 6 c O q u v V / 6 B f T + t 3 / E a G B 1 Z b 4 s Q X 3 6 d 3 4 T W 1 o a d J K V H 8 N k 1 D q X + r o K n Z G l l B J n x J v d T h / L d r 4 6 h 6 e J 6 F b H 5 S e K s j L 0 Z 6 / P O F / f 1 i I K 5 K e 6 w / X 9 8 + 6 t n a f d U z / O 2 l P 7 t G 0 t 1 E c / Z + H 5 s l T H M 7 b n H 0 9 C i 1 7 S 1 t u 8 J v z 5 d 6 / L a g o z 0 5 N C D K L q i I Q x m 8 x w O L V B e e y 8 p Y 3 F 8 J m F 4 D H 2 z 1 H d 4 1 i q o p I y j I o q 1 N i k j X 7 m q 7 8 s B n y u D f B G Q Q J i w 6 8 p F L V K l k s 1 q U t D l l m i W k 9 U O 6 b x 9 N e + h I f f 9 z F 8 9 R 8 / h w f v u x t 3 3 X U 3 P v m 7 v 6 u G w N A O / Z u / + V s E Q 1 H 8 5 / / + e e U Z z Q V p 7 1 8 2 l I l 2 5 v W L R M x y n P N s r Z T r Y l m C e u 3 5 b + C B g 3 u l Z q m z S o P m k j 9 F C N K o F q y n u K 7 O 5 T L z u L Y 9 e 3 z 2 m r i 2 1 N e 1 x p x x j i K c 9 L r c n 9 v q 3 v q P D X v 2 X C 4 z n p F 5 P H 2 O / N Q 9 9 P X Z + 8 8 e 1 7 9 x 3 n F 5 x 4 x r M q 8 / N l S I R / 7 i m m p 4 I T G 0 R 0 c G F w 3 N G B 4 e Q l V V t b 4 1 B 6 p 2 6 f F T T H Z j y 5 i r l 4 0 l P X f v 6 9 0 2 J R n W E 5 x j a 0 t l b D Y q J B s 0 T 6 Z I Z + E a b x V B E e W u m L K r E r B g R 7 m U m U P a p l A E X 5 W a A Z k A 7 d e Y q I W B q C y l a s 4 N W B W r X Q i e e 1 t d B J f O n 0 R B 0 3 2 Y D q d g N x s Q j M r S Y l C z k Z S Z v b C 4 i j E + 0 A b / 5 C h q d z w A X y g J i x R O Z O w K i m p 3 Y G R a H r I E 3 j K n x I 8 r 0 m 2 Q 0 + I s J K Z A w J + V m D g 9 a O Z g x E x i 4 g D E e C y q C C 7 g 9 2 F X 9 f r O z c u m u r U i s i w x E f 3 9 / Y q Y y L n f K m I i x g I W U S v N K q / f G 3 0 e D E w b M R V M C e G Q s W l E T l W Z t o 9 y W L i S a t Y V Z e s u + K Y i p x F f + u L n 0 b j 1 b s Q m r m P s 8 v P o O / c M E o P H 0 P H G t + C Y P o M z x 5 8 V n h 1 F b X 0 L G h r r c e 3 N 7 8 s 5 P 8 C Z H 3 0 Z o 3 1 t O H P k G 3 D b l i o s 4 P 8 D J M l u a F e f z 9 Q A A A A A S U V O R K 5 C Y I I = < / I m a g e > < / T o u r > < T o u r   N a m e = " T o u r   2 "   I d = " { 9 9 5 C F 7 0 1 - 6 C 3 7 - 4 4 6 2 - 8 B 7 7 - D 9 5 F B 1 F 3 4 B 7 2 } "   T o u r I d = " 6 6 6 e c 9 a b - 1 6 4 2 - 4 4 4 6 - a b e 9 - d 0 c 4 b c 0 1 3 d 8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F 9 V S U R B V H h e 7 b 0 H Y F v X e S / + w w a I y b 2 H S I r U X p Y 1 L E 9 5 x o m z k z q x 0 y Z N X 5 u m e W n T J m 2 T 5 n U l b f p e 3 2 v a 1 + S l b d o m T e I m z r Q T O / E e k W V N S 9 S k J O 6 9 F 0 g s A i D + 3 + 9 c Q A Q p k A Q p 0 J L d / 4 + 6 A u 7 F x c W 9 5 5 x v n u / 7 j u 6 H h 7 0 x L A C D H h g a 6 U J g e l r t x 2 I x 6 H U 6 Z F l N + L U 7 1 8 M o J 5 x s G c K B c z 3 q 8 6 v B p o o c 6 G N h d I w Z U Z k d w Z Z y O w w G Q / z T W Z z s N m N 7 m X Y / q 4 l g W I f + S Y O 6 F 3 n k l B g b G 0 V 2 d k 5 8 b 2 U Y 8 + s Q g w 4 5 W T P x I 7 O w W L P w 7 Z d a 5 P M r 0 T 1 u k P 4 A S t w z 0 k + p u z A q l 9 T r Y u o 8 3 + Q E 7 t + 7 H s + f 7 E A g G M R 0 M C D f 0 + H h e 7 Y h y 2 L G Y y 8 1 I t 8 R w 1 2 3 7 s Q z p w M I T Y c x N T 6 I 0 a 5 z y K v e A b s j G 3 q 9 D I g 4 N h V H 4 L J q 9 y y X g c X E p 7 h 6 e L 0 T c L n c 8 b 1 r h w s D R k w E 9 N h V N X 3 5 u T j + J y b G Y T a b Y b N l y b j Q I R Q K o d t r x Z D f j K m Q D o s S F F F X r M e L D U 3 x v V n U l X p w 2 6 Y y / O R w K 4 Y n / P G j K 0 e B 0 4 g i j y 2 + B 6 w p d C F p 9 z I O t F p w S 3 U o v p c 5 h K M 6 m A x a U / D 9 a 1 0 m Y R g x b C y K w C a D J R V 8 v i m 4 3 d m I R i N q X 6 8 3 y u C f k Q 7 Q S + P P y E C T V x 6 Z i U r j a 8 d 0 e m E S f J V 9 H t f L P g c 8 e 4 0 d x 0 5 S + / I 9 X v e p 0 y O Y 8 F / J Q C a D e p i M M V h l W w j T E R 0 C s r l l 4 P O a 8 x n D t N x 2 5 6 g O v 3 J z G S 5 2 T e M t N + b h x b O + + O 9 r C I d D G O t v R S T k Q 0 7 p e k X k v M d k c H d / X S g j B B U U Q r d a Z z u e t 9 I 1 Z k C R a w Z m 6 Y / k f l o t R O X y L 1 6 y 4 L b a 6 T m / N S n E 7 o w T + 7 Q I G c X w 5 a E N 7 F N B R P i L 4 f 2 / 8 d k / V 3 s L Y G Q q J p w o j M n A b K e y A d + 7 b 6 1 0 q A G / P N s r R 6 7 + A d c U Z c u 9 R e N 7 w L g v h B x p V 6 P R G D + i o c A x I w 8 Z 3 8 k A x o U L B U Q a W W R g d k 8 Y E Z J B 1 i P c n 5 y f A 8 Q 3 r U d 2 C u l B k G M / 8 e i j K C 6 r w P D A A A x y r 2 e P H 0 f T + X P w + 3 w 4 8 M z T q K i u l U E Z w V B / H + x O N 3 o 7 O t B w + D A u n D m F o r J K P P + z x 5 G T X 4 A W + c 6 F M 6 d h s l j g m 5 r C 4 Z d f R K 4 c d z q d 6 B 6 5 k m H x f o 2 z A i M l q G E k C C 6 Z B k J C Z N 2 i C Q z 5 h M i F s D e W 5 8 p z G t A 2 G I 6 f M Q u D w Q i 7 O x 9 G m 0 t J q + m Q H y a b c 4 7 2 4 L H F U O q e 7 b u r A Y k 5 c e 2 2 U S O y h J l d G j S i K i e q R l m H E N e w z w C P 9 A k l 4 2 J I x U T S w c v N F t T l R 6 7 o d 9 4 X G e D s e 7 1 i m g n w f p b o E g 2 F n q z 4 O 9 6 g D h + 5 e y M e O 9 w m q m A E + R 6 H d l x + i D 9 G z s t X b g b h 2 O T a B o M J M 0 L 2 P E e n 4 2 c 8 r r 2 K k F T f u Q L S G j m 5 B f G d W S w k L V Y K j 2 1 G N V y n E F G F q H c F z h m s F 6 l U 6 I x i T W 4 E a 3 I 0 6 Z M K b A t y r K d + 9 A O 5 3 R j M Q g y x G S F 4 s w n 5 x c V y / 7 k w m E z C 1 a 2 i J s h n 8 h 2 e x y 0 S j u L g c 0 9 L B + h E H f P C m p W F a C S C 3 M I i 5 B U U w j f h x a m j R 5 H v T i G m 5 + G i D L i Z N J u l z y u E M 2 J A M P 5 Y a w p s Q r B z n 5 G E e E O 1 E f d u s 6 E y 3 6 S O 2 W w O F N f e C F O W G z 2 N B z A 1 O S a / q Q 2 4 8 Y B O V H H t v K t G / J p E l b Q 9 G c c e U b s I S t z u c a N i g o f a L E o l X w i N o r K R c S w X h 9 v N o v r O o D w 7 i q m p S R w 4 c F D U U C / G R k c x O e k T 5 n g l 0 0 n G k i o f s b n c h K e O X 1 D v S Q g d z c 3 4 6 0 + 8 X R 4 w h j / + 8 q N Y U 1 + P 0 c E h O N 1 u R T T T g Y A i 1 6 7 W F j W Q Q i L G t + z a j a A c n x a d 0 z c 5 q a 7 l H R 8 X L l 0 m g 9 K F j Z U 5 M I g N l Q w O 2 L 0 b y x G Y G o 8 f S Q 9 n R E p s 2 3 M T X n r y C e Q U 5 C v p s P v W 2 2 G z O 3 H s w E u 4 c P o U b r 3 3 f n m O S 7 j p r r s R F v H d 2 d Y K l y c b x a V l c o X U E m k + v K J P 5 + T m K w K h e m Y 0 W Y Q o w t J G V O / E 3 p S 2 i E b D l 9 9 T x T O Z r U J M o h 7 J s 5 G 5 a L + l M R W e N z M T k V f t 2 f m d m N 6 E 7 x 5 o U b + X C v 1 e v Q w 6 n T C F p S V E Z E a H 5 i E D P n x H K b q H + Z s i 5 S L j 8 M 5 k x 8 8 A n F Y 9 K v K m c a 5 9 B E Z L I S I p L s t B N T H U h X D Q i + z i W l i F 2 I g 7 6 1 e u 9 v n D e p F G M 2 p 8 G G X M 8 D r S B H N A m 3 B C V F 3 a m + f 6 j a j N i y q C S w U S x u 4 k + y c d D A i B n u 0 z 4 k 5 R X y P C 3 I 4 c O Y q a m m q M D A 9 j d H Q C l V X l 6 O n u w w 0 7 t 6 l x n Q p L q n y E 3 W q A P z g F P / U h u f + B v l 6 c a h / H s U s D 6 o Z H R N 1 x C K e e E e 5 s s 9 l k g M q g E j a X n Z u H 4 c E B W O 1 2 B P w B e H L E s B U V Y n x k B B E Z x H Z R Z 9 h q N r s D B W 6 r c O s r B 3 L n 4 A T K 8 p z C u N J X K f o 6 u 9 D f 0 6 3 U K w 7 K m + 6 6 B 5 3 C B J o b z 8 v 9 2 e U + c r B x + w 0 i A Q 7 J + 3 w 5 f g 7 j o y N o E p V r S r h R a W V l / E q L w y u S h c 9 L 2 4 g g w b C B u K 8 R x + w 9 c 5 + Y i d t b 3 E + c x 1 e e m 7 i O B u 2 4 6 J E 4 2 z k W P 3 Y l l J N I p H a S v y A l y N U n g i Z 8 6 o G 1 a G i P o L b I g o H x I I I x e / w M I M d h w O C o t N u I D 7 a s k p T E R F D d y X J K X 5 q y M N h 6 F D p 5 L c + 3 i p 2 z J G 9 e E G d 6 j S g W N V s v 1 x 4 Z C 2 D G Y B Z i i X 8 Y B 1 W q h I b i t s b U 4 K c A 5 3 G O w 2 Q C z L U v z z Q Y 8 + t x q t e k i I l 9 0 t b W h q K i Q h Q W F g r D s G H t 2 l p 4 P B 5 R w R 3 o 7 O h E f n 6 + + l 5 U N C + T y S y M d E Z J s b Q k l N 2 i h 8 M 0 g R M t g 2 r / s o E t f 9 L t s k 9 V T o a A E B T 3 t c c j t M + 0 V 9 3 l A c b v q 4 e X U x N q w 8 a K K y V U A i b d D D Z V e u J 7 S 2 O w r w + T E x N K h b K I g T s 2 M q w I y C I q W b c Q W c A 3 C Z v D q a T R 0 E A / C k Q 9 a 7 7 Q i O K S M n S 0 N W P j t u 2 q U Z c C J Z T L n f 5 9 r Q S 0 v 3 5 y Y k j u J 3 5 g B e i d M O A d u 0 r l n U V s q g D W l n l w r D m E k f 5 2 T F t K U V 9 i Q r Y 9 J l p I q z r / v T f X o W / U h 6 5 h H 1 y O H H l d W O 1 l n 4 7 1 N M J g y 0 G x t O O + 6 p V 5 Y K k y b i / T + n 9 c B u Z o r A D V o n I v B t q 3 J v 0 M z v S b c E P 8 u 8 s F m 5 U e P d r R O + L X m J C x 0 9 r a j q 1 b N w u j m s u p g s E Q G h s v Y N u 2 L W p M d 7 a 2 K c Z t z b J h S r 6 X F k E R 9 c V G v N B w M b 6 X e S x G U E R 9 R b 7 Y a 3 b 4 v K P x I 9 c e 8 z 1 S q 4 E Z 0 X N + e G x Q d T z B T o y / U 0 S v 7 c p / 8 k / b 5 x s e k / f y t 6 b Q j q p C F 6 Y C 0 x i e m O I H u G X z G h x t C o h t r E f n 0 A g 6 B i b U 8 V R w W E 1 K W l G 9 J y w m H d x i U u v h V 1 4 3 2 t G 1 J d l 4 9 C c v 4 J a 9 O 1 D q j i i p P X u f 6 Y H 2 T r L 6 l q 7 7 3 C s q I J F w 4 a c L b 1 C H E Z F K D n N M 2 U w J s A 1 P n D i J D R v W q + e Y j / k E N d D b J x I s C 6 N D Q x g Z 7 E + f o H b X G P H j V 1 e R o G h D z S z O Z S x G A z a U z a o o 1 x r T 0 6 E F d e l M g F 7 D R 7 / + d Y R q 7 x b b V K 9 U r d P H j i K v q A j j o t e X V F Y p r S A U C s I 7 N o o 1 d e v F L h 3 D x N i I U n X z C o t w 7 + Y 8 9 A e p O 8 0 d c B w M N c X Z e P 4 0 v b S L o 8 D j E M I S e 1 B s M F 9 Q C N M 7 1 + t Y n O P E 7 r p 8 B E L T m I l M w 6 o P q 7 m a d E H b i I 4 Q S u E E H S b c 0 t w y j V M 9 J m w s F p s 3 x f w d f / f w o a P Y d / P e l L 8 9 n 6 C 4 a d o M 3 6 d p Q x G 1 R S b s q c 9 H W H T G 0 U n R c d M i w / R R n u + 8 b F 8 s h O 1 1 Z Y h F M j 8 H t V K w 8 U 2 m D H m 3 U o A u W d q j g U A I I a N d q R 8 k s o H e X t h F Z a U q a 3 e 6 1 H k 5 o t P 3 9 w 0 o O 5 X O H n d 2 t r z P R a H T i A s X W + D J v X I C m v 2 4 b U 0 + y g t c C I W j Q i y p G R q J a G w q h A l f U O z o K 8 + h 9 L v Q P Y b m v g m s K 8 / F u c 4 g u k S R C M O E K Z E g d I Z k i S R Y C F M h P c 7 0 m X C h 3 6 i 8 e J U 5 U T W Y g 8 G g q J Q a I y D z M h q v r q 2 D I g V P d J t x Q 7 n Y + A s I 0 A 5 R 3 8 o r y m A X u z 8 V I m J Y D g s z o 3 2 V S g q n L a E 2 l J n l Q j 2 w m I 3 w + w O 4 N B h G U P T 7 5 c A m V m a W 2 Y C A d F y I F q / c k E k G C Y l 0 y 5 p c R M O L E 8 v e T Z U I T i 1 s o L / e y E S k x O L Q S c f r E D V k 4 Q c H G T E h H U i 1 T j 5 J 2 K o J D q m 4 J G 1 T n h U / 5 r A Z c f u m E l z o H J a j S 6 t E O U 4 b o j D i b P v Q o g x T D S P 5 j T u 2 l g u X N + D Z k x 1 w y m 9 N + q d R n p u F 2 7 a U I x r T 4 f u / J O H P 2 p g J 5 w G n K T a V h J U j o G P U g F x H D P 5 p H d Y X h j E p x M W J 6 F S Y m p p S 8 5 J W q z V + J H 2 Q q C k J F / I K E m y z h o Z T S t 2 j v Z 0 K j I w 4 f v w k b r p p t 2 r n + U i b o L Z V W t A 7 0 B 3 f E 9 0 6 y 4 o D j Z q T Y j H c d 0 M l 8 p 0 W t P W P K k K a Y c c v A J f D h r F 5 6 k Q y d q 0 v R z i w s L 7 / e m N o c A D 5 B Y W q I 8 h J 2 b y q k W X j K 4 / x M 7 5 P b B r H J Q F o 5 3 I j L l 9 D d q m u J c B j Q w E j X l Y T 6 O m j Q A w d p 5 X X T q t 7 r 0 B U m G X 3 u D B M 7 f Z Q k u u A 3 W J C / 3 g I 9 q x 8 Z V O Z j T p M h 2 P C K P W 4 q d 6 G h v Y Q R q e i i o t 3 N 7 6 M o t p d 2 F d n w q h P r 7 x u D a J q R a I 6 F V G Q Q K F r R g 1 y T q S m A 7 b T 5 K R X J I h j W e o g w 4 j c t s W Z S i A Q w I n X h F j 2 7 R W G r 4 c 1 x Z w n p w x e e e U g b r / 9 t s t 9 l 4 y 0 V T 6 3 X U R w Q J s / 0 h C D N 6 A N m H t 3 V G B n T R 5 M u j D e t m c t 6 k o 8 8 j 6 C j R U e D I 9 N Y n B 8 C m F p 5 K W 6 N i j q x K b q I g y O a c b z f L i M Q f U Q D l e 2 q E L X X v X j s 9 O G 4 j 1 R H a O d k 0 w k l 4 / P O 6 Z N f s 8 e T 2 w 8 N v + 4 N c u F x 4 + 0 q / f L w f 0 3 V q F v 1 B v f W z 4 4 7 V H i M W N k S l P x 7 t 5 R I 9 L L K l q J T a S J x h D u 3 u r E p b 5 p 3 L P V j p d O d 6 I q 3 y z E Z c a Y L w a 9 L R u D b a f Q M + X A Z M S O n g k j 1 u R F k S + E N S w E l o A v p M O G o g h E c U k L b A e L x a q m b j h / q Y 5 x Y E n z s D + 4 J Z B o s 3 6 v 2 J N J j o d U 4 P d O n j y N j R v X K w l I F d Q k t z l f V S V B t b W 2 y T n m l E 6 T t A k q z z m X o K K i E + T Y j S h 0 m z H l D 2 J E S R Y d + o a 9 G J n w q X M C n L d a B t g A J K q g 6 P O p M D k t e r 8 v i t 6 R K e Q J g S 9 3 k G U a J I z V M J q T E Z 4 O w h c x i P 2 y P A b S P T Q l a l g 8 T n C F y H F l C X G E s a O 2 C M d b I t h Q b k F T H + 9 D J 9 f W 4 1 y X d k 9 V B X o c v d i P j k E v R I H H l i o n x g N C X J 5 i U d F H M d p z A V Z n P i Z C Y j Y k E V M C V P 0 Y s T J / 3 m k x k J i G B w c R 8 P s x / R d / i O j m H T C K 3 Z N g S L S / a N 9 S h f S H G c + 4 c E P w 3 K G h Y Z h E n d R L g 5 n N V k X 4 I 7 3 t o o G I N J 6 O w D c 5 h Q m x T Y f F T l 0 n R P f a 8 R O o q a 2 5 Y g y m 7 z Y v E c 4 z e v V R 5 Y t B q U g J H W M J b C x z K p X j W o L 6 9 E K 6 d i b B S f G f n l 5 e t M j a 0 m z M Z M C B k + 1 0 S J / Y s L H K h a d P T q r I D 0 M s h I j e A a P w k v 2 b 7 P j B g c b 4 2 b N g E O u 2 2 m p 0 j 4 T h m x p H Y G I I e a V r 1 W e c w J 0 M 6 l R 0 d g I u G f C 7 K l c 2 h 0 W n T G I + M 4 F A I C i S M U u 5 x F P x 3 Y Q k 6 + v r w 4 X G i y o C / 6 6 7 7 s T p Y 0 c Q l P a u W l u P x o Y T 2 H f X v Z g Y H c O F 0 y f V v C Y d Q W 9 / 6 E O i G r 6 G 2 r U 1 y M k r F K a q F 2 E T U i F Y a U u o t Y U x s W 8 0 y b N a K M 1 z w e t P b x A M j g d Q 5 L E u K q U o n q d E 3 5 4 O T a s Z e H I v h g g F p b H 9 w t l m o l G l 2 v A a D D / y y T G G S X G f 6 h s / p 0 v a 7 / e p z x M e v Y h c l y E y j P X K W s A b l E n w d 8 9 1 p 1 a D F 8 L 2 m g K M T 1 1 9 F k B F U b 4 W R S 3 t 1 z 4 U h i U 8 C I e n A J v K r d i x x i a E E 8 H 5 z p H 4 2 b M w G n S 4 c 2 u R S D R p e 7 E J R 7 v P w 5 l X o d q W z g l 3 1 s z l O S S C 8 1 A k t M W j G 3 Q 4 e P C I M h + y s 7 N F o p h F o 5 m N + q b X t b e 3 D 0 a R M C Z z F j y i Q f G 3 G Q 5 3 + t x F j A w N o K e 7 B / 3 9 / e j p 6 Y t v v b j l l p u x V o j D Z r W h u K w S R p N R h c l t 2 7 U X A 7 3 d y M 7 N R f W 6 d e j v 7 R F z w 4 W S i k o U F h f h o h D i x c k C B G H H K 4 9 9 E / 7 x o f Q l V I X H J 6 L x 6 j t o I d B r 5 b B a 0 i Y o z r / s X F e K a G h q Q a K K C k G s p k q W k F A k V E p X d l 7 C s c A e T t y X i i q R 9 4 l z + L T a e Y n 7 5 i u d F / E I F H L c m d m U D + L R w 3 3 q N V 3 c v L F U 1 G / N I z o q 6 g x / N y c v H 4 O 9 v T L g T M J I d A g J V z W L z c P n Y F Q 5 Y y z X r F 2 r G I h 3 f A I 3 3 7 B e B r i o 9 X l O / P L 8 B E b G Q 5 j R W 5 H r 0 G N o r B f v v K k W j 7 z Q u K C j 6 R 1 7 6 v H S + Y C S B t 0 X D 6 O 4 d u d l 1 z e d F G M B P q f a V a A d d W v t w v 3 f 1 t 6 N 8 v J S v P r q I U x 4 J + F 0 O N D d 3 Y 3 K q k r F 8 L b s 2 Y + P / 7 9 f a v c j / + j 6 p m c 5 x 2 n F w z f X I l f X h 4 H u X k y M D a N u y z a 4 3 G 6 V F Z C b l 6 v u c a F x N A v p U / m f Y 5 X g P f z o x Y u 4 c d c + T P e d R v P p Y 8 u w o e w R T A t n X i 0 4 L Q Z 4 A + l f n w / f J 7 a U y 6 q D W T h K M i i V Z k x O E S V B N W + z m u A A e f 6 n P 0 V h a T n O i 4 o w P N A P 7 4 Q X n W 1 t a v D 6 p N H 7 h L M 1 n z 0 n a k Q d n n 3 8 c f T 3 9 K C 8 q h r H X j k g n T u u U j n 6 h X O O D g / D 4 X T h m c d + g u q 6 9 T j z 2 n G 5 L k O G s G w J 1 T 3 i w 9 5 1 x R i Z D G B S i K O r r V U L y f J q q q P d I Q a 1 D C J G t x u E I X S 2 t q K 3 o x 2 R 6 A y y s u w q o P i m n Z v w g x / / H M W 5 T h m k Y p e M d y J s z E V Z 9 j T a B y Z w u m 0 o P r R S Y 1 t 1 P p r 7 w 6 q v / G M D s D h z L x M U j f 1 1 h R G U Z 8 + g Z 0 J j e n c w j o 5 v 5 L / E 2 K b 7 P v F + e j q M 0 Z F R R U S b N 2 9 W 0 f x Z W V k Y H R 2 F u W I X P v 3 P L y r p l Z u T A 7 9 I G K W V S P / f v K E Q R T k e n H 3 x p 8 h y 2 q X t a 1 B W W a V U N b a B K T 4 J v T R B z a J p y I h D F y d h t r k R N b o x k 1 W M s n U 7 0 i M o / k 5 e V g h B Z q S t A k x G P a a j t K E W 6 5 7 U 0 J m s G B D 1 z 2 p z 4 l z n G H p H / W L 4 x m Q g B Z X j g u K b + S 3 M R m W o T C Y R C P i V O u b J z R c p M I i K m l o 0 n T s L G X v C + b z Y f d u d K o 3 j 3 I n X V C R D 3 a b N u H T + n H T o G l w 6 d w a 9 n V 1 K Z b T J A O 5 p b 8 G d D 7 x T O t e i r s X g X l 5 r y 8 4 b F f d c L k H x O 0 2 9 I m U 2 V U j b i p o l g 2 Z a 1 N f s H O H G 8 k f i n Z C B S E l J Q i K H z x Y J V l B c o g b 1 5 P g Y m j s H Y R V p N j U x C m t 2 K Q b D W k C o D l N q o n c p Z D u z M B i f 5 Y i J p K O 6 r S U o A r u r w r A L U d F l X p 0 X R a l H J L O c x 0 z k h m 4 z q n K j K g + q a d i I c o / m p H L Y s + D 2 e L B h 4 3 q 4 X Q 7 Z n G o 7 O Z 6 N n x 7 v U Y 4 K B q / y + l T f z H L v x O h U G P d t s M u z 6 L F 9 z 0 0 I i F S i t R 4 O T 1 + e w N W 0 h y s d J g T v g x K V o G p 6 p N 2 M k Y C o s T 2 X R I 0 t l z F m V o R v N Y p W k a 7 K l 2 s Z g U E 3 1 / C 7 D H k C N o b 0 o X q Y h a B + i C f F B W c y S k W t 6 B x c u Z s 3 F W 7 f X i M S Q O O i n N R b K i F v u R g V A 5 V q 1 H R w W o g i C w F R l R i M q 6 L t 5 R F N F p M a 2 I z H i 8 p m E C s + z E g D G V x U 6 a g u M h W d R E l u q s U G W l S u l E 4 u Q G 7 O K H s S w H J V v m T k 2 E 3 I c 1 v k H u a 2 u d Y L i f 6 Y 3 d e y Y n k k J v c g A y c g R M j 7 0 B l E s u h F 9 e v C N C f m F 8 E d W y t w s j 3 e 3 Y K A f x J B 3 z i y 8 8 t V 9 u 2 m 4 t T a C K M Z S G T j f j 1 8 0 z o U O m l X z b 1 v e u 0 G v A a c b + 7 B 3 m 0 V + I N v H F X t t x C c V i P + 4 r 1 C h E z r k x u i E 2 N E + i 5 b J B l H r n p m 2 s g L h E s 9 d 9 G i 7 p d S K Z F j x T v q O P M i S t f t U 0 y Q w u 6 2 m m B 6 C Y Y O q 3 5 B Y 5 F i 8 t S R o 2 g 4 c g Q j g 4 M 4 c e g Q G g 4 f U W p N g x z v 7 e r E a 6 + 8 g v M n T y q V w z f p U 9 x 3 P q Z E 3 V u O y F 0 O e N V M E 5 M C 7 1 c 6 y C y E Q + 8 X 7 Z F Y L C o c S y + q B h 0 g U c X 5 e A M G d Q O i X o h O T w 3 V L A b D V G h G f V f 6 V 3 3 P o r 4 f U + f q h a B U b p T q u q v D q C + M 8 I x B 1 B 7 m L f F 6 2 j Z 7 7 b n 7 z T J w E t q 3 y Z S r q V 3 k E I L q Q t 2 S x F S U b Y c v Z E a B y y h q 2 i Q 2 l Z u V D R c J a k 4 t J n A u B G Y Y 8 5 c Y T V E m k o n E x E l Z J k U 2 i 7 T i v b z W a c K Z D h / q K 3 P Q N y 6 D e A k 7 + d a N R Y p Q 2 V f E M 4 8 9 p t I t m P h 6 R r S H i L w 3 W 1 I H O T M h k z j b Z 7 p M T I T K r I h M S 1 9 p U p A M m 5 + m N c z c W V r y W y r Q G 8 Y 4 s v I 1 1 W q m m R 4 w d g w 9 K 8 w 7 u n j m j A w i q 6 g + J a L 2 j K P t 0 k U 5 J 0 W D q u d N / R s U x b S F e E 2 C x j p / l 1 8 i E f K h V o s Y F 8 N K Q m A S 4 N 0 6 z A t I / B S 4 2 q d r 6 5 9 A 2 2 B 6 X t q y 7 O j l v K N A R G t z Y 1 T T H s Z 9 i x M T s a 2 m G C 1 i O 4 1 7 + x A I j q F n e E h x 8 c m h N o 1 h q J n Y h c F p y L O 9 R r x w y Y x n L 5 h x t M O I S w N A y 2 A M z z Y a 4 A t G M N T 6 G t p G 9 X j i e F f 8 W w v j Z N v Y Z Z W N o K p 3 4 t V X 1 B i i w 6 b h 8 C H l I S R 4 Z y e 6 T c q z e U h U u 3 N 9 q W 1 w q q 8 G s 2 2 O m t g l 6 m p a K t / a I j M m x h e e g 6 K K w 7 w d m + i 4 p F w S D L 1 T 5 N A U q X F G D m u W V b i J U T 2 Q c R 5 X 4 S T i 0 P i V H U 4 i Y o 2 G i d E R 1 S n r t 2 w V I / 6 M U o 0 K S s t E 1 x 9 X u j M D Q s u r 1 8 S / p S G h 8 q 0 W 6 J Z P u N J X E x y E L 1 2 Y w L D Y h R p h p S I v c n b t u C Z p Z s / h O 3 q 6 n F l m W A w z C C 0 j B j N m L M K E f 0 Y I a h x 6 i w f 1 x V E c P N e r / Y J 0 L D 2 D T H O g 8 c + k U e k w + Y 0 Y 7 t h e i W d O d o t 6 p V O T r 9 v r a n H 6 y H P I X X c P 7 l 6 3 8 H w T w 5 R e 6 4 j K Q O + D d 7 B F G z g C t k G C a R r E b r b n l i O v q A r f f + U E I v N U 2 f n I d l j x h X e W X k 7 H m P Q y M d Q u j N i A n v E Y 8 t 2 i G Y S 0 M g T h S E z Z 3 E s h E J j C 1 G g v 8 s v q 4 0 c 0 p E V Q O 6 t m 0 N l / 5 V z D S k A q Z k G P u A Z x G d l O W 8 r q S S S o 5 v P n V U o C 5 w A o B S d H x 1 R q Q p 4 Y / M P 9 f V g n R H b q 6 B F s 3 b U r / i 0 N 8 w m K r m F 2 D P + 0 e h Z i 3 7 C j 5 C / h p k 4 I O n Y e G Y L G g T S m E I n M 1 f t f r 4 l d u 9 O D 7 m G x Q c T + 8 i U V y 1 k u + K w M L h 2 d T G / 6 g / V C m o e E S c o I 4 W R u t t O E w l g 3 f n S 4 U z E 3 t l l x R S V C 0 i d 9 X V 3 K a 0 b C Y u o G D f X B v h 5 k O R y Y G B n B R 9 + 6 D Q M B K 0 Z m C l V W 7 E K g v T L c 2 w R z l g c b 1 u S L + q j Z N V 5 / F B f 7 N E b A L l p X Z s C f f f e Y 2 l 8 K T D v 5 6 k c 2 w G 7 W O j e V v c S U d 7 b N C 5 f k u Z a k C L H 1 x C a M i J R y u O Y G R y 9 J U B z 4 + d a r y x h N B j M j U x V a W U h C E Z R q H O D c F E G o u R m q o S Q C u U G 6 1 U S N 4 E R s M j Y U W + Y M + I H e f o w M 9 M M i n I h R 0 q 1 N F 9 X 3 9 + 6 / C 0 N i 3 / W 2 t 2 F 4 a B D r t 2 4 V Q h z V X M t y a U 9 2 D l w 5 2 c r G S c b r k b F L 8 D 6 O X s h M l E p d e T 5 O t f b H 9 x Z H j j s b r U O a B D Z E J + F 2 O 2 C b u o i L w 0 z Q o 1 d M p 2 z k 4 o o K 2 L M c q o w A m V Z P V 7 t i h E Z 5 z x o b T m m j e 9 f b o c t Z i 5 r C x e 0 d h i a 1 D 4 T w + P E W 9 E 7 M l a S c H l F M U E Z 8 m E a L g O Y c n S i 2 R d J D i P / z 8 A Z 4 b J p 6 l i C e Z F B q n R z K E / t Q I 7 o l w X G X A k u 6 z W u L z f O C Y q 8 O C z k 3 b G K c + x f I x y E B U Z U k R 1 T G Y I K o 1 G s M 7 a J L O y 1 U L + d i w 9 o q h J I m o x 0 O J w 6 9 + D z 6 O j p w + 1 s f k G v F 1 O f M u F S E J 3 2 S W 1 C o v G t 8 z w v S p 8 A 8 r d c O v o L a 9 e u 1 C 8 X h z s n H W E C H U N S A o G z T M d n E + J + e E W O c r z z G V 3 W c x 7 S N 5 4 e S j s f 0 F u i M s s 2 E 1 T P M n f S F i i E b D 6 Q e M B x c j E U j w 6 M 3 k T Y s B z U l a 6 o u p 3 R O L g m 3 G H J d F g x N a g O P t + M P G x H Q 5 6 G s 0 A J v i N W d z K p C k 5 F q r 3 x u y 7 K p C k 9 M g M w r K E B O X q 6 0 Z w H s L i d 2 b K l H r o 1 R E 4 u b 7 Z y f y h N 7 Z 3 1 F H l 4 6 J 9 p F U j t E p V 0 Y Q x p V T h F N B V S F Z v R z 2 y s V H t h e I G N P O 4 d j Z v 5 9 M H q 9 e Y h M O n 5 g K S z w e 0 t K q K p 8 G e i T y 0 s d W A k W k 1 B L I S w i 3 Z Q i + / I 2 U f m 8 8 2 w o D j Z 2 P j t F c 2 z Q j c o I h w Q 3 1 N Q 7 v p J o t U 7 T G p + G 6 B w Y r H j + d O b i G + W X c N e O K r x 6 r k s R 1 f a 6 E r j M M 6 L u R N D a f 2 X a C j 1 n L R c a Z Q A X q z k l 1 g a M i H 1 q E k n K 1 H z a L t t 2 7 4 6 f r Y H O x s n Q 0 o 4 F w m G z o M f r V o N M P x N U U R L E W 7 Z n 4 X s v a 1 W w 0 g H b e v 8 6 N 3 I 9 V x b J T G B g U o / W Y S O m / A H R F j p R k T O D b x w X Z j j v f H 6 f 3 m Q S s 8 v j E V t r S G x o t 4 r + W A j 8 z j 9 + e I t y + Y + J u m s X W 9 4 m 5 z M n z y 6 2 + L A 3 h L O d I w j r C s S + T J O i F n i O J Q m K A a j Z J q p 8 C 5 8 W E p F L Q / R q c D U E t R B W 2 y k x o z f j x T M r n x 9 K B 2 z 3 t + + t w 7 H G z v i R W Z C g 2 p o u q a I m V I W q 6 z c o I u p q b V Y 2 D r + 7 b c / u K 1 R h l m D O y 2 Z w 8 e L q F 9 M 0 G r s i I j m D M I c H 4 b d q w a 1 5 9 g m 0 9 K W Z l y b 3 s K E w C / T Y F + Z q 6 R Y j P h 3 O 9 J r l j o V o L T F M B W P w i Z S d H O w Q e 8 y L + g 3 r 8 c 2 X m h F J Y c y Q 6 T B 7 l + q l w + k W B m m A x W Y T B h R X / 1 M g O D W J D 9 9 d j 6 d / + g S 2 7 7 1 Z q f 2 c M 6 x e t x 5 + + S w 7 L w / r y 3 I w D R f 6 x t J 0 2 K y U o N j 4 O e Y h 1 W E L Y S K o g 0 s a Z o H f S A t v R I K i q v b C m d W X 3 s S a A g c C K d L P 2 e h s d o 3 f 8 T / Z S + 6 H B R g h 5 6 Q e O d C J c H K 2 3 z x 4 H F Z U F V e q S x h m / I j q s 5 T a N B 3 q T y v m k u r 5 b Z t K 0 d z W g / r q E u R k x d A y Y k T b s A E + n 1 d l a E / 0 N y E W C c L i K o b d U 4 i t a 1 3 4 4 g 9 O x a + Q G d y 7 p Q j N p 4 4 p g h s T Q u R k / N o N G 8 X W 6 1 D e v s K S E n x w / w Y 8 d n Q Z g Q U r J S h + r b 7 A j 9 F 4 p D n j v l K B + m 0 y 6 P G h f r + Y Z O M D 0 q 1 K 7 5 O H X r 6 r I K j E f R l F p 3 G K q p L t s q E 0 z 7 2 q B K U 3 2 f B s w 5 W T 1 K u B 2 7 d W 4 E L 7 Q H w v M 3 B m W f D o q 4 v f / w 1 1 6 5 T X S x f T I i U 2 l R t w 8 F x b / N P F E Q 6 F s C 0 v h P r 6 W o z 4 G V J k E g K e F i J q R 0 S I y J 5 T p i S p x W z F 7 r V m k X q j + M p T z f F v Z w 5 f + O B 2 n G o Z V D T A 8 c h x y S w D S m 6 W u V N j V y T c 1 r o a N P U y e l 1 z d i y K l R I U s b H c j G d O t q J / L I D G 7 n H R P Z k M d i V h J W h n Q 7 k H 7 9 h V g V P t I 3 j f 3 g o 0 t v c r y t R 4 a f r g g 6 p v y M 3 z 1 W 4 z i 8 5 r R o 5 V O l d + b L 6 n Z j 4 4 N 0 U 9 e 7 V g M N u l X a 5 U x e Y j Y Y O p B p J n 4 b 2 T m S R s t P n Q 2 v H K b i n 2 U I 2 L 7 2 Q A e e 4 s f O v l j v h e a j x 8 R x 3 O d e s V Q X F y P T I t 0 s k X D 2 J d A j U F L h x 9 9 R B K N 9 y u C G f K O 4 q x 7 r P I r d o O h 8 O t k l b X l + p x t n 0 Q 7 Q O a 4 4 t x n S v F g D e C w 0 1 X T u / 8 4 2 / s x s G z W j + x u R P M d 1 1 5 D n p H v O g Z C a j 9 f F G D / W E P t l b p 0 d C + s O R W S N F v R F o E R d f 5 v z 1 z V H T a J X 4 k C e v L P I r 4 n v j 8 n T h 8 t j 1 + 9 O r B Y M 2 1 h b M R C n R z 8 g F S F d 9 Y 7 a V R d E Y r n j u 1 s F O C D p D + 7 m 4 V j M m C m i y 2 2 X b p A g p K y s T w F j V o 8 1 Z 0 N I v K I 4 T l z s l R c z k s Z 8 3 J U p 4 7 I 4 M 4 G S 5 T R E W C Z w o R C K N s W N y p Q i / a w 7 e s x e B E E J v W a C W b V U s n U T a r I l n M Z n Q O T Y I F d x L M o C w v G y 8 2 D K J Y T I Y z F 7 t h z 6 2 A p 6 A c N o s F H t s U j l 3 S 3 P e 1 x Q 6 M e N N L 2 1 k K r z S N i z o 6 V z X + 5 9 / e i x c Z W D g P 2 Q 4 L c t 1 2 b K j M x f d f v o T b t p S p K s X D 3 i B e u T g t k i x + Y i o s Q F B p R Z u z e c K R K V W 6 N 1 3 w p o g P 3 l q N 7 s H l Z Z s u B k Z Y 5 D p m J d P Z P j M a B 0 2 q H D E N 3 G T Q L a 5 c u q u E G L h i x W J T C n q V 7 T k 2 P K w m h V m h l l K T M / L 9 v d 0 I B v y K 4 N Z t 2 Y b B / j 5 1 3 q a d u 9 A p R E b D m 0 S W j O 1 1 p R i f 0 r j p 1 Y D r e 1 G 6 P n F s a e l K 1 V 1 M K W F c 0 + g e 9 q q t R 2 2 T l 7 f B c T 9 8 o R g O n u 9 D 1 9 D U 5 e 1 c x z D e K R p K R V k p D M 4 S b K k r F E 3 D h 7 a + f p F I s / Z K n s u i l f n O A D x 2 M 4 Y m w y o N J Y H d t T l i n 8 + d z G Y 1 Y l M 0 i M r i H P m O F T m e b J T n 2 f D Y M S / a h 6 g B x U 9 c C F c r o Y 5 d u o Q T r c u v 2 r r a E o r V P 7 k I m 0 k f x a 2 1 2 j x O A o z P W k 7 B x e V i K a c E v X C 8 H y 5 P E w o G V a Q H w 5 U 4 5 8 X Z e m l + W K w W J c H Y Q Z w b 4 X m e 3 F x 1 z C y f J c M s g z v H c X U M o r w w F / / 8 d P o u b z q l 9 q x d W m 1 2 O x 0 4 1 J j e h P F 8 1 B Q 5 M D q 5 s I S 6 n G j J x l x i t L o d Z l Q V O H G h L 4 C f H N b U 2 S 8 9 t B W N n S M o z P a g s p D e T R 4 1 w D f W j 0 D U j E t n T s N T U o 2 c w l K 0 D o a x p d K K Y 8 1 L M K 6 r I S i D f P l b L x 5 b E R f 5 4 W d u R U N T 5 u Z q L C Y j 6 o r m R g Y / 3 2 R V 0 o h l o n Z W z B I V V 5 u j y s d B z N w l z u 2 Y j C Z w 2 R l O 8 n K V h y X B 1 p n X d n T Z s o g k w 5 e Y d z U / + p r 1 6 b q G v K o A Z C Z h N X F d p M X t x q U R w 9 O n R 9 Q E a T o Q G h a C m l 2 d Y y G 4 H A 4 c v j B L U I l A Z t W A Z P c c g O q t 5 g 1 O d l Y t R l C 0 M S + c P Y N c Z h v 3 9 W L T j p 3 K R Z 4 K 7 K Z t N X l o 7 t U y l e v L c t D Q O Y U P 3 F w l d m A Y 7 U I s 6 0 r N q C 8 V h h a e w b N n p u Q 7 8 q f d k J o m S B v 8 T g q k R V A F L g O + 9 M O D a c U 4 z c d 3 f v c m X O j I n H c q F U G 9 1 m V W 6 d R 2 8 w x 2 V U y r Q b A U u k a n l V 2 Q 7 s B a L q o K P T g j K k 8 m w V C f A u f V S d z C X D e + 8 Y I W d K o c I 3 K M Q y P h K F E D J W m w 6 0 U 1 2 r N 2 6 W K e T r s d R y 5 q / c x 0 C m Y i c 8 U / e v p c 2 d l a U l 8 0 g v L q W p X Q W F x e r s 4 l a o q d G I 2 b C P P B y f e D z z + n E i 0 b T z W g s q Z W q c 6 p 4 M p i 2 8 y q a 1 k W I 9 a U 5 I u d 2 4 v W g U l h f i F 8 4 Y M 7 Z A x Z c b g p 8 9 W P i b Q I C r F R f P 2 Z S / G d 5 e G b n 9 i D 5 u 7 M u a 5 T E d R K c L x l H H E f 4 q q A 5 Y 3 P d 2 Z + Y Y N d d Q W w q 2 L 8 d O 1 G V b w c U 8 N Z J 8 4 u t h F B J k F V j f D 6 g q q g / 6 X W b h Q W 5 O C H B z s w N u G H w + 3 G A I u O i K T 2 + S b V 6 o q c 5 G Q m A O e P V E S J o E g G 7 9 7 6 p S U U V c m n X 9 N U L B J U Z 0 s L p q a 8 y M 7 O g 9 W e p T I Q Q q I l 0 C 6 k 0 y V B F K w Y z I D f U Z H 0 C 0 K I S k e C F 6 l H w l 9 o a a P N a / L Q 3 q 9 J J z K H 9 9 6 y D q f a x 0 Q i u W G U 9 v j 5 y S m V G r K a W N I p w Y 4 7 3 d q D n t H 0 I p S T Q U r 9 j b v q 0 D M 0 d 1 a d D a O X v 8 t q A f u e k d 5 0 Z 8 q X q E q p w / L j i m u q K 2 n g Q t m 5 i 9 g R 1 L 7 i X t F F 0 T s h A 2 c F H O r E y Q Y 1 k K n S H z p 8 G P m i i n z n P 7 + L 7 d u 2 4 Y k n f 4 H 6 + n o 8 + / z z q K 0 o w b / / 5 4 9 w s u E U + s Q I X 1 u 7 F t / 9 3 q O q 0 P z G j Z v w / R / 8 E I 0 X L q o 2 y M / L j V 9 d J G d X D 7 7 6 / 7 6 G 0 r J y H D x 4 C G f O n l P f r 6 q s U n N 2 P / j J k z A 5 c h W T + v d H f o w f / u x Z v H z 4 J P Q 2 N 7 7 w v 7 + G p 1 4 + C m d + G b 7 + n R / h 3 7 / 3 U x R V 1 G J w d B K R m F 6 l i 1 O K K N V X 1 F 0 G A F u y b G q w U 4 K w / T 0 5 e S r E i j Y L Y / L o K W V J s s X A L s p 2 2 t H U q z m f O O i Z C 5 d X W C i E 6 x K b 0 Q q 7 w 6 4 8 m F a b F V l 2 b Y E 2 g m U V L C a x H R c b 6 f G O U n b U I p 0 2 N B F Q Z a C 7 R d 3 m q O E y s 0 d b Z 3 C p L 4 y L v d O r I p H m Y 8 m h x / t / + P b 1 q j O X i 2 i U h V R E 7 M t r A j o h F q 4 s e F I G 4 7 O P / Q R + n x / e s Q l 0 C U c 7 + O y z a q D S l X z i 1 V f R e v E i u t s X n y e Z D 6 6 T m w 5 m I i v z K r W 1 d W B w c B A T X i / O n W t E I B j C k c N H 0 S r H X 3 r p Z X X O x Q u X Y J Z B c v 9 b 3 o I X X 3 w J u + P x d C d O n M D + / f u V 6 s b V 8 e 6 7 7 1 4 8 + e T P 1 X U I M o 8 v / / 0 / 4 K O / / l H U V l f j r r v 2 o + X S R e z c u V M k h g 4 d Q m y n z z c h 2 6 a D I y s L W 7 Z s l u u / i I c + + A E l p V h j 7 r 3 v e Y + 8 D u C X v z y A X / / I h 6 U D N W 8 X H R 6 t / Z M q e J U L 3 X F w l l R U y k B 3 I l 8 G f l F p K Q q E g F R w a 0 E R C k v K 5 D c N q h D K S k C i p V 3 L j U j Y T A z g T c a t m 0 p h v o q 5 p 2 T w N 7 g I I B 1 X / L W j T c O L 0 d + q I K 0 n O d 0 Z x p c e 3 h P f S x 9 c R T 3 L a l E F A B O g 1 r 5 x + w 4 M D / a r G C w + 8 a k j h 1 S B E x Y s a T x 1 U n n F q D b Q p d z T 0 S Y D L f 0 G L 3 K l J 9 M 1 6 2 E l i K m 6 f u P j 5 M b a N b Z t 3 4 a / + 7 s v q / w o Q l U t F U m 6 e 3 0 Z P v H w A 2 q R g 7 U l b v z q 2 2 9 H q S O G 2 m I X f v P 9 9 2 B n f S k + + Z H 3 Y m N V g V o f a 0 N 5 N p 7 9 w b / C G h p A p T u G m z d X 4 A 9 + 4 3 2 4 a V O F f J 6 N b I z i 3 f f e h J 7 2 Z m l X o 3 I E 8 D d n o n S 6 B N H b 0 4 N v f v M / U F J c h I r K S n z y k 7 9 7 e Y k A D j b O u 6 h o f d n Y 7 q p O h G x q 8 M u + R g T a M W 3 j 8 d X V k e y m q E q Z z w Q q C 1 0 Y a W v E + d P n h I E Y U J N r R K 5 z 8 X j F T C P t k d o 6 F E N p z u z i 1 e m C K l r y g l b 0 0 O R L h 9 / 9 j n f h 1 n v v U w l o t 7 3 l r f w E 2 / f u w a Y b d m L D t u 3 Y v m c P 9 t 1 1 F 3 b f f r t 0 6 l y u N h 9 K N R Q O z F R 4 G q J U G R N p 8 S T G R N 7 / X K y M o L a J a v f U M 8 / g a d m 2 b d + u j p W L g f 3 F L 3 4 B v b 2 a C 9 3 l c q k o j h G v D 1 / / 1 q M q s m D S H 1 D v n 3 / l M M b l + D 9 9 8 3 v 4 1 2 8 + g j / 9 w p f E a M 9 R o V 2 M h P 7 S 3 3 0 V B 4 + f w T e + 9 7 h S l f / k i / 8 H f f I 6 I u r M Z / / y b 9 E 7 M I I / / 1 / / F 5 M T X m x d t w Y V F R X q N 5 m O T 2 l S J v c y N D y E + r o 6 B I X Y W P Q / A Z b N 1 l T o 9 K C p 4 K K c S x t y g H I R 8 o R X L P F e p Y n o D B h l F a R l X J u g Z M o y R l F d 7 M b t m 0 u x Z 1 0 R 9 q w v F l s o F 9 u q c 3 H D 2 n w 5 V o h 9 G 4 v V 8 Q 0 F J q w X p l O V a 0 F t r g m b S u z q O O 3 K d + 6 p k j Y O I W x x q / k 8 3 u / 0 1 B h M s c x M G K e L 9 J w S c V z q b s f L 5 5 Y 3 1 5 D p e a h U T g m D k c V N g B e f / K k q h b V u 8 1 Y 8 8 e g j e P e v f k T s h D G c O X Y U N 9 9 z d / x s D c e a R 1 V s 2 k o w N u 5 V 3 D w 3 h 7 Z F T K l b L F k 1 K Q T h c t n h D 4 R Q V 5 4 n B O J T x O N x a T b D u F e b B O b + h B x n b p J b 1 C 9 G I y T A a 4 d C 0 y g q Z M m u G C a n / H C K / c F B P C n q M V c 9 C Y U i K M 1 3 q 9 p 7 o + M s + M h 1 f g H v l N h B M v h d z i x 0 d / c i R + y Y L N v c q Q G 9 t N V L Z 9 P w u g p t s N 5 C q U u P 8 n y R h C J 1 u W Y y E w Y t t i y c P H R Q r V 1 8 / M D L q g z a n b f t w u O H O 0 S d n L W P F g K f h W F l 7 7 u p C n k O r V 4 J C Z M S c Q Y G n G w b R X 1 5 r k g X Z v 3 2 w i H X j B g c + M 5 3 H 0 M W r y / P y n g 8 / + Q 4 f u 1 D 7 1 f p / Z y i + M W x F t U O L J l 8 x 4 5 q d P Q F 4 A 3 p M R l m 9 a n 4 j 6 8 y l q W 8 l u U u X 0 I t j 2 e t D L R J B n q 7 R N o 5 t W q g U 5 M q y 5 a p D b 5 J L 5 i q P B / k Y C t F t s c l x M T J T q 2 X E v X f n D K Q O T h s V v N l u 8 A j B K a d J 4 a 6 E F K C u N x y n O + T i Y n g t Y s K 8 + S d d t z p U L W v 5 L o z i p g I i 0 j h Y S F I i D p G Y i I o H N x O u 1 o S i K O n r L T 4 C m I i u M L g A 7 v S W 5 S b 9 s / b b t 2 C c y e O q 3 3 l x B B i G u z t U e r 5 k A z 2 2 g 0 b V Z A p 7 7 O 7 v V W 7 k S X w a / t r c X 9 N D O c P P I 0 L p 0 + j + X w j X v j Z z 0 T V 9 9 P I w p Z y B 2 y 6 o P S j F z Z 3 P k w 2 D / R h L 9 7 + t r v E z i s R 2 6 9 K a T a f + K 0 P o b V n T K W 2 T E w F c d P G c u X d 5 C L a D R 0 x d E 9 a 4 J 1 + / Y i J W J a E K s + Z x p 9 + 9 0 R 8 b 2 l 8 + I 5 a 3 L U h B x d 6 M l O P g p g v o R o H R A 0 o Z L E U a z w B U B u 8 G t f T S i O r o M 7 w 3 E n W 1 9 o m h E v G d 1 Y B 1 c U e D I 5 l L t N 5 I Z Q X 5 u B 8 + 9 L r d C W D 9 u P h l s n F P W s C q n z 3 b C t V V V g J S h G G U L F d a W P R Q 0 k V n u r t 1 j X 5 a O 7 s x y G 5 7 k I g q b n s Z r x / T x G + 9 y / / j M q a t d i y a z d 6 2 9 u R V 1 K E F 5 / 4 G W 6 5 + z 4 U l p a o v m Q 0 y b G O I M Z E Z T Y K o T J k S g t o n V R S b p / Y l g x r 6 x / 1 q n s L z O R g Z 4 0 N h y 7 5 1 V J L q o a E n M f Z B P Y 1 i W 3 Q u 7 o 2 4 b I k l M 3 i W J Z H 5 p s v N u N z 3 z 8 n j T g b K p R J s D 5 F V Y 4 m f c J h L h 8 Z U R 2 c M L I T 7 t / 5 x E T E U l B T w r 5 I d o L w 2 O z x 2 d e 5 x 1 O 1 i f b Z U k h c g + d r 1 9 S u t f i 1 Z 8 H S A c t F T H 7 r Q 7 d X 4 9 2 7 S u J H U o M q 2 P O n u u N t y o X U t K B T v i f b 4 i v h y j L h X H O X c s 3 v 2 1 C E P P c s w 7 v 8 e I I P 3 b k O H 9 6 / V i 4 c w 8 M f / w R u u v N O U R H t W C d 2 a W 5 + A d 7 3 4 Y 8 i X w i L 1 7 V Y 7 T j d F 1 H E R E T k O 5 P B C J 5 8 u Q E 1 + T Y 0 N b y m Q u K 6 u / t g N Y s a + 9 T T 2 F V r w Y G n f g Z P 8 B L q 3 W P o e / U R 6 I c a M H b q p x g 6 + T g K H a l L L G Q S a d c 2 J 0 a m o r h n a y F e a U w / q W 7 C H 8 a R 5 n H s r c t R g / x q k T w P x Y T T x V d r W B j d w 1 P C T m a / 3 N J 4 A V w 2 Z q i f h V w G V S 1 B z p e c b z i J 7 r Z W h E U v 7 2 5 r Q 2 5 B E f q 6 O t V S + n 0 9 3 b B a s 3 D h V I O a 1 0 l e i S N b 9 H p G Y a e C 3 m B S t c T p y T z x 6 k G 1 2 P R F U X 0 G 5 b c v n D 6 l a h i e E r s v N 7 9 Q T S H Q L l w I b l G 1 B k a X V 6 a Z 4 H p e U S G A 1 o H F c 9 B u W i f q 5 y L 9 V p H n F N u O x S a 1 6 Q r a L 2 6 r D h t K X b h t a w V K s y 2 w 2 0 w Y n J j G v v p c P P W T H 8 I 7 O o Z X X 3 x B C G c G 7 U 1 N K t 7 y 4 t m z e O 6 n j 6 F u w y b l c H n 6 z A g a z 1 2 E W 9 m p G s h k b l 5 f i G d e O o o N 6 2 q V y 7 + q N B / n G p s x P j 6 G i E l U 6 i w j T o l 9 Z 9 A L A Y 6 P i O r v E V X S p 5 Y o L a 6 s w e B U + g J h J V j 2 1 Q c n j f j u 7 + + P 7 6 U H L g L w x Z 8 0 o a q Y t k H m k J 4 M W A D J U k j U B a 6 e X l F d j b H h I V S u X Y s p 7 4 R a s o Y l l j d s 3 0 H 5 o Z a i p F u f x T o Z x c 7 0 i 5 a L j d h 5 y 6 3 o a m 2 J X 0 3 D Y v f G z x q F U B l X y H o L o 8 N C w G J 3 9 X a 2 C 3 G t w 7 g M u K D f p 9 K 0 G Z 0 + K 8 W u x M X 2 l a f g t w w s P l l v N X M C f m G 9 e P f 6 0 v h C e 3 N B 9 Y t 9 f q 6 1 T 6 1 G a Y p N 4 9 f v r M b j j 3 w T N 9 x 0 s 7 T t J M K h o G J C X A z h 4 t k z a h V C p q x 8 + 5 k z O N c X R K u 0 c X 9 P 1 x w J T W 3 D 5 n T j v e + 4 S + y o M u S 4 b L j U M 4 7 y q i r c e / + 9 y i a N 5 m 7 G x v s / C u u a m 5 G / 9 1 d h K N m J n G 1 v R / m N b 8 d o c P U C p R N Y l g 2 V A C X D + O Q A z n a O C x e O 4 N 5 t J f j a 0 x f j n y 4 M T g 5 / / r 2 b M B N e f t R F A p k L P R q T o T L b W Z x w Z N g N i 3 9 M B 0 O w Z t n E K P a p Q F q W n W K E O C X s t J y j R Y t r 6 g N n / s l R W S g k O X + p u k h s q P H U 9 o Q K o R G D f z o Y 1 C I V 5 F o s u k h P G r 1 X j E B n 6 A / T O 7 j P a k J U 1 F K h p i w f D U 1 c V W M S L o 9 b p Y u w a l M i / W N 8 e B i e v D y M D g 6 p y A W O X B K p W j P L k S d 9 O K E G a i r 8 3 g M b c e z S X G 3 E b b d I q 8 V U y s N g m h n W Z A i b y r T w I 1 a Y 4 t w Z J R n L O / P Z 2 a 5 m q x X n B q J o 6 x 5 U N f 1 4 T 2 R a Z C X 0 h i b D I u P v H f u Y S S z f l y a P R E J 4 7 V I P 9 m y o w F O n p A 2 X P a I z h 2 W p f A l Q A y j O d m B H t Q v 9 4 0 H 8 4 k S 3 P N j S T 8 E z X j 4 / i C 3 V B b A Z V + Y R W C r 0 K F 3 0 z Q s 9 0 o r z a / X / E j l U J C 6 m S n M F D x 5 P P o c E w E 0 N B t Y k n 9 f p r F a 6 k M q n / T B r m M v I k P f 0 U h K 8 t i n + W / w 8 s b 8 Y C r K d 6 B 2 e x K U z Z + B 0 Z + P s a 8 e F w I X R i T S l p 3 N 4 c A B d L a 2 o q K l R s X s M L W p v u o j x k W E 1 M G / d X I H m g a m U g 7 A 0 2 4 y y f B d K 8 l z y P D b U l u a o m D o u P u 4 X g l z O w M 1 3 W e V Z 2 F 6 M E 9 T a l A s R s O 2 4 u T 0 5 O H y h T x 1 n e 7 D d F w K 9 q M y 1 y n d Z c F G I s L r Q h m y X X Z 5 j B q N T K x t X m c K y V T 6 C 7 T g i a r v H 7 s R v 3 7 c R o f D y H u I r P 7 8 I s 0 2 r g L N 8 L K M X F 4 G K F l h F x B R R r D 6 a u 7 S I d u Z Q n T p 2 W C 1 H 4 1 Z L 1 r A g y b A Q 1 h S y 8 / N x 9 s R x F J S I b X b 0 k F r u k n Y Z v W j j w S g e u m 2 N E L G 6 z G U w c s M X C K J r Y B w t P c P o G h z H 2 d Z + 9 I / 5 E B a i Y k U i D n p V h F Q I Q D E B 2 X R y T O 2 T S a h X b Y i d E U n I S r y p w H N + e r R N q Y r 0 I P J a 6 r 2 o e 9 R q + F 7 O i j M a Z g h H U F P i Q V P f O H p G o h i e C K B n F G I P r r 7 T Y S m s S O V L I N c h a k p 4 X D h Z F j 7 9 H + m V x U 3 G n / / K N k R D k 8 s i E Y t w u b q i 5 c + H z Q f j v K C / e k m 3 E N Y U e z D 0 O r j N i 3 L d a O o e u T z Y Z q F T 0 p P H K R U 4 a M l E L r / G z 0 8 4 i s 7 3 B i 5 n W Z M W 7 t 9 Z I S q p p p o P 9 g 2 g u 6 M F a z d s V k R I J w x L c J n M J r X A H K / H B e d o h 7 o 8 2 e o Y f y f k 9 6 u 5 w T V 1 W v m x H J F S x Q 5 q A J r U p V O C q 1 6 w 7 u A 3 H j s g d t W 0 W t K H i 8 6 R c b L e I C U p H U U b d 9 y g V H G q s W e P H 8 M 9 9 9 w K j z N L N A 0 L 7 t i Y h e f O + B F Y T j 7 T K m F F E i q B M V 8 U / / r s p R U R E / H n j z b g 3 3 / Z d 7 l T 0 0 G m 9 G P 3 K r n y E 5 g / v F c L J q q N A r b h 3 I 0 S O P E q 7 + I S + f J r / L w E f K L G 1 Z W 6 k W 0 3 Y k O Z 4 z I x E a Q 9 2 l y 0 e 5 h 1 7 P R 4 0 N J 4 T l T K X D X R y u R N / 9 Q U R o e H l K T k + r S U K q 7 c H J S t 4 Q I O M V E b n S K l x t E 4 G B X p b c S 0 3 o 7 O C R 0 e P 9 a N f / 3 h i 6 o C r W 9 q U t V J p 9 3 K d b Z 6 O t o V E T G Y t 6 X x v H K n t z d d w s c e e g t u r C 9 W t f Q o i S M z u u u C m I i r k l D E 5 g o z v v a L 0 6 o g y 0 p R 6 L b h k / d V I S C d t h R Y s a a + j P k t m j 6 u 5 p z k O G t N k C u q f a E 6 D h a l O l A F k V c e 5 8 a T q a N P x 4 z S C W F M q 8 l N D n / 5 Q A 0 w e X + Z G p K P E 5 r a M T s Q Z 8 + X T 4 T Y Z x D i U o y C w h y H i s + b / a 4 g L h U U 5 H h I f p / F T R T U T 6 U + l 6 F N I 6 P j K G Y E R e K 4 n D o 8 N o 4 s M f K H F k j O W w 5 u X F e G t p 4 B + E I z y P M 4 R L r O u u L Z r p p E Y 8 h Q V L h w 0 n M I l H o r 9 8 6 j b B u q a Z r K q 9 W b L x I b 7 L X m h X P i 2 H b q u e S Z Y j p e R 3 t P q H 6 k y E x A j v P U 0 j w H t t Y U 4 u D F k I w b 6 e / 4 x 9 c a V 0 1 Q h M u m x 7 8 9 e x z j v q U J Y i F U F T j w s T s r M B V Y P J i R d f e s J r O o C V c 3 i K o 9 M b U M T i Y R h B U X O 1 e v D m A q c F I z E 4 V b i A 2 V B W j t T Y p q 4 b g W 5 q Q G d H w g a 4 w j v S H D s m 9 B s a 8 7 h p Y / T 5 Y O W H I s y 2 K C y V K E y a A m e a 8 1 M k J Q N 1 S b 8 b G v / T K + t 3 I 4 L E Z 8 5 o E a N Y m a C h Q w + r h n T E m b q 0 C V O w p 3 h l f O G A 3 o R C r 5 l f r E 0 R e L M n J D u 0 9 O 4 q q E S r l 3 q k 6 G D F V j 2 r W + X H l Y W d e C y 4 4 O T / h Q k O 2 A S X 6 P z I k J f O x g m 9 l 4 O W K F U j k o U o + E w b A l F g X d X l u i p I E q F S d f o B R v 6 h r B 6 K S W K k 4 a U o K C z 8 X z m G Q Z P x i Q 3 9 l V X y L S L Y r K I r G h J v z S h 1 E V K k T V e p x Z w 0 F 5 Z o M O Y y K 1 3 X Y b R r x y X b m c W W x i S j w R g l q / y n t e l j D K + U w S 7 B h g m J i 0 m 3 x A L 2 P 8 Y x V K l O e x Y 3 B C j / M 9 r 2 9 U + U L I C E G t L T b j s 9 8 6 o O K l O P / B e R p 2 L n V e z o l w U N G Y t d p s a q 6 F O j I n T Z n M x s 8 4 w M g N D T L g O M / x m f s r E J r n h m e n b q k t U x O Z 3 k A M F t P V E V R 9 g U m l P G Q S f / i 9 Z j T 1 L e 2 I e P T T t 6 K x L T M l n G 9 Y V 4 5 v P 6 8 l K C 4 X X H u W K R 1 2 Y W S M a F H 1 N X R a 9 D e l U V W h G + 3 9 i S x c 9 a L U P 2 2 H 5 8 r g V x I s c Y w v 8 R M X Q J m o a k 3 p 1 k V f B C Q m 3 u + O 2 i J h C C 6 8 e G 7 l c 5 u Z x F U 5 J R J o 6 p v G 3 3 / 0 V j V h y H R n J u A x 4 p t E Q 9 2 b r 6 F g A H 7 f l C K i o N + v j p G Y p i Y m 4 P f 7 F K E x E o G e s f / 9 i 0 7 Y 5 s U U b a 4 p g 8 8 f w I 0 b K q 6 a m I j V W H m w Y y i 9 i c 7 Z x a N l U M Q D V J P t B u 7 R Z c z B S s b E a A E u Z E 3 b h O / p Z 6 D R z 9 P H r s J + e m B 3 D R x W M / J d W U r K e S e 8 O P T C 8 y r E i m s k n z 9 9 B l 1 t H b h 4 5 q x I W C 6 s b V I r 2 n M l + 9 H h E Z x v a C C F q W N 8 z 2 V 3 U q G y y I O 6 s l x U l 2 R n h J i I y k K P W k Q h P 9 s t J g D z s + I f X G N k 7 D Z O d 4 Z w y 9 Z K 5 e 1 h U K p Z C I s D g p 4 b d j 7 D 7 c 1 m i y r Q w V l x h v S Q m 9 F j x P M Y G c A l G 7 m + E b n l V 5 / r l s 6 e n d Q c H h t D i + j 3 r 5 x O r 6 7 2 U k h 4 u z I K q k R p g G o V G Q 0 n Y b l o G y d e T x w + p K 0 C K B L 9 y E s v Y K h / A G e O H 1 f r U j H e j y F K d F + f k e + 8 9 I s n V N m A V 5 9 9 F h b z y r v w 0 V c u o a n f B 7 o Z C J a t d r j c K g i W / d E z 4 h O C a l X M 7 9 z J 4 0 L A M d i d L l S s q V F J f O x D T i C z b 8 k Y T W L b z s e m N f m 4 2 D W M 0 2 2 D a j I 2 X Q z 0 9 C n G 4 f c F 0 N 7 U D C 4 5 m 4 w 2 k Z x P H m l S O W A d A + P Y U p F G S b j X A R l R + R I g l 3 C Y R c I 8 f i 5 + 5 O p A R 8 V v 3 1 W u 6 t w V 5 b h U H e p M o S 5 f I + B M 4 s G v n E p r k v t b v 7 s P b T 1 D i q C o L u X k 5 q n K s U z g Y 6 q J d 2 x U J H Z I F T W h W s W 4 P g 5 w 1 o A Y G W L R e 5 2 S 9 g w q 5 X x Q Y + / K j f 5 b N h S j r U + r F E R Q U 6 C 9 F x E C Z p Q G w 6 7 I E K m u k w F y 4 X E W 4 O T 9 T I e C a n V C 1 i l k V I c 6 L m q 7 m o z V c Y 7 J o m y l l a B D m A y f m + 7 z t R s 3 I S K m R M J 6 S v a 0 c l 5 y X X k + / B E b W t 7 o E 7 u p Y B H x 2 z n Q j Z 8 e W 3 p 1 7 n T A 2 g y / f / 8 a l R L A F O f k E r t X g z W e m Y z X P X / w K 6 e X z D E i S F C t 3 Q N q Y C g V L j 5 X R G g q n e z T A 6 A G j S b 2 e C 6 z X C c C M r i N M Y i m R j E r A 1 i P M 1 0 r Y z Q 5 D g u K 3 B Z 4 h W F l C l a z U d 0 n g 2 O v B l o c p W g 5 8 s c 1 e h n t w Z A l o j D b j l 3 r S l W U / Z g / i p Z B E 2 q L T G j u v / Y E l T G V L w G u A F d T U o b 6 k s y 4 p L m W 6 t 8 + 0 S K N 6 F S e o z c T y G V V b p G 8 J j a 1 z z 8 Z l N o x v m o O H u H L C E V i w m S E 4 J K I c K V g X O R C y 4 O S g F c C e t 2 S i Y n X q S p w 4 7 Y N h X j n T f V 4 1 7 5 6 7 K o v x r 6 N Z S j N c 8 b P u h J Z D j u M I n 0 o J f O K C i 8 T E 0 G N 5 X z H E E 5 3 G 9 A 5 Y s K u W h s G J q 6 P s Z F x C U W Q u f 7 w Y I M q U 5 x J f O 4 d N f F 3 V 4 + N J V b l g c w k 0 p V Q f / L e z T D F V q Y K B a b n L t D M 9 I q z P c v 3 c O W 5 b G r J I b 9 v A e k m k r J z n p O F B C 4 U o m Q m 7 6 C 6 r B B P H G 7 R Z K i S t q R z x v h p x M j l c t b n Q 1 T r 1 K F i j O 2 b j N r Q 1 D M m h B 1 P J E x D A 6 G r f U N F H t a W 5 q j i l d d L l A S R c Q l F 8 P F Y r z r T q C g u i L + T G x d d / d i B A 8 o Q P v z 8 8 8 o L 1 n a p S d U m 6 B T 9 u + H Q I Y w M D K m C J 9 z v a e u Q 7 8 w 6 O R I J c d c C A x M r Z z R z V z v X o 6 2 l T d U v b D p / H l 2 t b e j v 7 l H p J J w n o o 3 G N J O R o S F 0 t b W L z c P w o S g a G x r w n n 2 1 C x O T g O 3 K X 0 r e F M U k 3 g u C 0 3 I 9 I T J m 0 9 L R Q m 2 C 7 6 c j M 2 r L c 5 h h E x t o I b D u n 8 c 8 j R v X 2 L F / Q 4 7 a 3 r 2 v b k H f D i v j V h Z m 4 6 4 d t S g v y M Y v G 6 + P + L 1 k r A 5 B y T P e u 3 0 t v v S h P f j D d 2 3 F P / 7 G H q w t X l i 8 p 4 u P / / P h y z F 4 N I 6 Z T 8 Q s 2 0 C 8 5 k F F d Q 2 2 3 L h b B W e u 3 7 Z D J e 4 1 n z + H C T G a L 5 w 5 p Y I 6 E 4 j I Y N C 4 q m x i h 9 A Q p / G t V J 3 4 l k h u U 5 8 l f c 4 J W r 5 e j o y W z x L n p g P G P 5 o s D r V g M h d P X i l O H z 2 C 7 q Y L S i p w n o 8 L V 3 O 5 y 4 7 m Z l w 4 2 a C m K P i e w a Z 8 3 k t n z + D 0 s W M o q a x U 0 m E x p D N x 3 j M w 6 8 x I h d M d o 3 j 1 0 u i C v 8 U 2 Y 5 u y H b k R X J T t 7 X t r 5 T O 1 O w f b a k v R 6 7 X j q Q Y f n j w x h a F V r g + x E q y K y p c K D o s e j 7 z c g K E J T T 1 Z 6 Y 8 + 8 n v 7 c K 6 t X 7 i r H y 6 3 R w i K 3 i 5 O E E c x 0 N u r B g L L A P t 9 P v V K 7 x R L i T G o k 6 / a i o Y x 1 O Z w K Z k s l W J O t z D T 3 C t r 1 6 o a e U y t j s 4 w 5 b 0 V N e s 2 4 O e P f l c l H O 6 8 5 X Z 0 t D S h u K x c J S S S Y G v l 8 6 7 W V g w N 9 u N r z S V p q X z J o K 3 5 x + 9 a r 1 Y / p 6 e s f 2 R C E W k 6 I F N h I f 6 G 1 h H F x b h 8 D 8 F p C U 6 W c w q C n j a C g 5 r x j i S + T 7 7 n R o z K / R q 1 d V 1 S w p 2 d j 9 N N S 6 8 f d b 7 H p 5 w Q i + E d e + s Q D V 4 5 R 8 U p g M K S c u m D S 6 r Q a W H J 7 C I A V r s L P z v S q p g z s X d D B Y 6 0 X L 3 d u N p Y V Y L i U q J W k 1 6 M a B 1 O t A W V B 9 C T p U e h W 4 / f W k G o 0 u f f t w U z 0 + l N n i 6 F 6 u y Y E K J N 1 M F m J c E m x 8 d x 8 7 1 v w c + + + x 0 l + R 7 6 + C f Q e O q U i n J m w u H o 4 A D u e 8 / 7 8 c q z T 2 H P H X e p y G q 3 J 1 s k j U U I 0 K H q I X x r o H 7 Z B J U A 2 4 g q 0 2 f e s V H a z Y m J K S 1 8 h 6 E 2 6 6 q K c O w C 0 8 H F W B c i Y M g Q n R b B i O b I a O x N v 0 1 u X F u o n p 1 S d T F Y 7 R 5 c 7 E g j v d 5 g w Z n 2 x e e X y B 7 e s q 1 A 2 d b J i I h a e P D Z p 1 V u 1 u Y b b 1 R O l 2 R Y s 1 w 4 2 T q s v H q D k x Z 0 j 6 Y O S b u e 8 L p J q G S w Y W 9 Y Y 8 S n / + P o s l y 2 X 3 h f n e j M m R H z r O H m m 9 S k A e d a a G s w 1 Z y c n R y X 3 i V y R 3 J 0 R p H P R L U g U R 5 n 9 A K z b f k d b V 9 b f / b B f 2 x Y M U H N B y s J f f L + O n z 5 i Y t w 2 U w o y x X j v W 9 K X T 8 o G + 9 t X Z F Z n f P S + f Q n T H / z v s 1 i Y y 1 9 f m j G j P 7 R p a M a C n J z 8 X z D 0 o V M O T d 1 7 5 Z c 5 e Z P Q N U 5 l + P + Y F R F O 9 C r l 0 A w o s P h d r M q r k L w e d 8 I W B U b a i F Q Q h F 7 6 6 w 4 1 h r B w 7 f v w P v 3 V a l j 8 x G S B p 0 P G r q Z g u b h 0 9 z S d M l a b a w Z M S O c W y S q E A l B i U C P l Z a q z X R 0 d j i j O u Q D O X d 2 X 5 o x A 2 7 s Z H C d 2 C / + 8 J z K T u 0 b C 6 h K t 4 z m J 0 N J D K 4 L / d P 4 7 9 8 8 h x c a x 7 C 5 c u k C O J R m f K Z 0 s F C A 8 n y c v 5 B e H C G l 6 j N n R h U D S 0 B l / A q T 8 k U t C G N W / e T j k Z i Y 5 8 R n f a M Q E / G 6 E B Q l E j f O U R G v X t K 8 X G T m b k c R H r h x d v G t B D h G 2 a A J / O Y 9 o o e L t M g U M t 1 J y q V 8 D c A 2 4 Y L P L C C 5 F D i Y e 1 m 7 Y A n w W c J p O C W I b L H h 0 g U l / + N H r 5 z w L 3 R G Y T P N t p 9 / W k s a f C P i m q h 8 F X k m d A 7 P T v 4 V u g 3 4 4 v c P x v d S g x H R f / Q O r Q B + J l C X Z 1 C x a J l E u v N Q m Q a Z / t N / e i c 6 B r y K c b F D l Z 0 l m 0 7 + q G 4 l f N G F D q q 4 i 0 c U k P B Y x C Y 0 P S u l N C 8 m r 8 k 9 S j o t / I f H T 3 c u L + A 1 1 2 4 S L S U 1 I R 7 u s G A q d O 2 J y W L k J P r y 7 + N 1 V f k S Y G m s Z H A 3 y 6 x 5 o P g Z 4 6 h 1 m E G + y 4 z N F R 6 8 Z 0 + F q n R K W y J T 4 L q 7 b y Y w D 6 t / e A y 9 Q 2 P o k 2 1 g e B y D I x M Y G B l H n x z n M W 7 M E l 4 M d F + / 9 P O f Y 2 x 0 U m x E U T e 7 e z E 5 7 s U L T / w M D Y e P Y G x k B K N D I 3 j x y S f F b j S j 4 c g R 5 d h Z j s Y 7 5 h c 7 N Y V K 2 T x k v C 6 I i V g J M R H X R E L N B 0 s l v 2 2 n C 5 0 d H W B x f d b e G x s f g y 9 s R L Z d b k 8 4 Y V C M 5 I t d I y q g V a V e k O t e B a q F Q T q d V z 8 3 l g C 5 9 Q e + e u a a S a g f f e Y W V V h y K W x d W 4 p o c O E J X R b s Z 9 2 G k C U H L k 8 O X n 3 + G V V w k 4 4 X F u b U G Q w q R c f p c a u U H E r A 3 f t u w o + e O 4 G 6 T R v j V 1 k a 6 0 t d q C n Q 5 h Q 7 x 4 x o H T G 8 Y d W 8 Z F w X B E W 4 L B H c y B X c k w j l T J 8 J m 4 v D q h I O V Q 3 K r S x n N p p a O z E 0 F Y X F Z l V z K y v B u k K T G h i Z w h u F o N Y U 5 8 C m D 6 k J 1 V S g B 5 M T w h e 7 R t U y o W p S W K Q 5 F 5 H j n J Y W U y c / K M / L a A z C 5 X L i 0 I V + J F Y h S Q d U T e / e m I 2 + K S u a h l / f F T K W A t t z p f d z T V S + V P C G j A h F 5 9 7 O p i J N P d E Z r E o y Z Q k B c R 6 q O M e G d U V W 3 L C 2 S J W Z Y t U d F g N Z D p J z d z i I y I G T N 6 q e T n d u f M t J 2 h L H k o / n C j f P y 1 g k / H L B z v e l G d 1 d n O d e k J g I E g w Z G D 2 b T r e L I X 0 w W U z y 3 i m E Z l Y l w O j e 5 q Q w P a P c m M O 1 H G I i q O Z H T G 4 0 D V 1 f x E R c z f 1 c N x K K y M 6 a w b a S a e X h m 4 8 T 3 W Z s L 5 s m b 1 R G N 1 8 5 f + T z T c k A i M C d X 4 L X G t u V O k g O u x Q 2 F F N 1 N M r 3 f T h + / M o l e k x W O 3 r 0 V f j P V 5 a 3 x m + 6 Y H Q G y 2 3 x f j l x r C 2 5 E 1 a M w W a 3 Y 8 r r h V 0 4 v 3 r Y N M D Y y d + 6 o w x c 8 Z 3 c P 4 G O l h a s q a v H s Q O / x D 1 3 3 4 a x z g t Y t 2 W b 2 D 6 H V O m u o D + A n P w 8 j A w O q b w j R p g w E u Q X z x 0 U R u U T D c C I 6 n X 1 8 a t d C c Z E / u K F o 7 D Y P W J v d a l r d 7 e 3 o a S i Q q 0 E z z J i v Z 2 d K C g u U u o i y 0 s X F B Z L / 0 W x s b p a L S b 9 Z s J 1 I 6 G I 8 Y D + 8 k T e f H D p m h e a r O j z G n C g 1 S I S h H N J R l V o p b A w D 4 a o D / W F Z l X A v s h t w 9 S k F 1 N T U 2 q A M E y J 8 X 6 J j Y O Z q 5 s H g y F F l L m 5 O b j l l n 1 z t l 0 3 b M E t V S R c L Y 0 i 0 6 D 6 x L A o / j 6 p h g T E Z D p V Y 0 O I S v 1 m G j / L U 7 i 1 9 k / B 7 s x R x 5 L B c g Q M n F V l B 0 Z 6 5 D W o 5 u A 4 q T o 5 M Y F w m I l 7 O o w M D a j r s I w B i W 1 U 9 q c m v B g Z H p q j h s 8 H n R F v 2 7 9 b 2 n h K F b p k a F Z 1 / T o V N 0 j t g R t r q j P m k q y / 6 e x Z l Q V 8 8 6 Z y X H q T E R O x o t r m q 4 m B K Q M q s q 9 U 3 y 6 J a k A M y e d R M V 4 7 x J C 1 W 2 a Q Z a L r l q q K A V l M q 5 8 R D j 0 T Q k 6 W A Z U l e S j K s Y u K a E e R J w u F 2 V k o l i 3 P Z U F 3 V y c 6 h X O O j o 4 i L y 8 P H j G y O X A S G 9 U i 1 t C + a 6 1 Z G e e n O x Z f B W M l S B A q i + N z 0 Q E S O q U T i z 0 S r K 2 e F u Q y v N J / u 6 c G Q 2 N z H Q 5 G o x n h 6 R A 2 b F g L T l W R g J k J T P u I c Y C h U F D F P H r H x l A q 0 o S / W b 6 m G l w z d 9 3 m z e o a K n N 4 A a i A Y f n 1 7 h H G a O p Q U l 4 h E q l N Z R I z p 8 n m c A h R j a h Y S i 4 U U F J R q Z j d u p o 1 6 B v X n v / N h O t K 5 U v g z r q g d M 1 c v N R s R a p A i e 2 l 0 8 i 1 r 8 x 2 G R o Y Q D 5 X p F g E H P R j w r V f a g O + J f 9 l m q h W A t J h q t s g o 2 D O m C 9 F 0 m B h j l M t s m A W N V d 9 n w f l P 1 4 n H J q f m y U M a 3 g 2 x 8 q l 1 v j V 3 s d 5 g E L i G l y j 6 s m j r e p Y O m C l o s E p G 4 Y n X 3 8 H z m r j u i Q o k z 6 G 2 2 r n T u B 6 g z o c 6 2 J 4 U P x A H D v L p + G x L Z + g J k Q 9 Y X B r u u C C X m Z n A R 7 8 + 0 N i 4 6 3 M s 5 g p K I N e H t m c d B s k / P p S N 9 6 5 K Q v u b I / m X A l z y R i t m i 7 t y l g s i l B w W j k X 6 H S h 2 m c Q A t t a 4 Z L z Z + e F q E 5 3 j Q b g t N u Q 6 3 b g u Z O L 2 5 F c R d E f D K v a g K Q w E h / v c b 6 q T G b 0 w J 5 a n L j Y i 5 A + H 5 O B l T H C 6 x n X l Q 2 V Q D j F f M R 4 w K B x x H k 4 2 Z O m W j Q P J C a v 2 B D p w i P n 6 6 Y n 8 Z d v K 1 Q D 9 F q C T o d k Y i J Y X W p j T l i p W a y S x A L 7 p 1 8 7 p l Z E Z B 4 Y B 7 P R a F G r t s f E T m U 1 J a 7 I c f C 5 Z 0 X t n d s O 9 P A R D r s L 7 b 1 D y H N Y V C F L p q x n W S 1 a 5 E U S A i F O d z B W U y 9 q u E H V / 8 h 1 W u D J M q t a 6 b v r C v G u m + p Q k u P A C y f b E G A B m H h W 7 5 s N 1 y V B E S + K i p e M Y l d U c b 3 5 o K f a G 1 z Z Y z C H a j m w i Z 1 T W e B U 6 y p d b 6 B t t L 2 2 W G X v F p W W q W V L a d 9 w r s 4 u 9 s v Y 6 A g 6 2 5 p V 4 m V / d z d 2 7 L 0 Z A V E N P b l F 0 F v F b o s a 0 N B j w n O X r H j 2 o q i G 1 j w M j E + j q r Q Q O 9 d X w h s y I T D D d J U C 7 N t c i 3 X l e d i x t i j + 6 w k w B i 8 G r y + k q u e G h H C C 4 R h O t w / j q e M t m P A F V O w h p Z k t H i j 9 Z s N 1 q f I R d J 3 f U T s 3 V f z l Z k t K 6 U V i 2 x i f s 1 o O 6 L a m p 2 0 5 4 M A 9 2 h n B 3 z 6 + c J Q 1 V Z 3 X 2 9 b i z / 3 7 b 9 + I n m E v E i u 0 J 1 Q u 3 g u P q Z N 4 T O 3 H M D B l x I S o 0 v d t L 0 R x t h m P H Z u E 1 a y D P 5 T e k G D W w P E L b Z f n 3 8 p E g t U I A X p 9 f p x s X r w y 7 t b a C j R 0 v P l s q O t W Q r G P g u G 5 g / L m 6 t R u V r r S V x K g k L Y X L Q n k + r 7 B V p G W q d S + G M p k Y H 7 j o / V 4 6 9 Y c / O 2 v 7 s C m M s e q q Y j J w / 6 d u y o w F Y y I 3 U N v m k M + l N + U j Z r V j r p S u B 3 C O B I 2 j S J 4 o M g Z Q X 2 + q G u x I P z T M 0 o D q M h N v 0 0 O X Q r i / l 2 1 y P X k Y G N V M b z T b r x 0 P o A T H T r s r K + I n 5 U a t p V p 6 t c 9 r l s J R Z C c K H 3 W F 2 o 6 O s H E s 1 d a L T A K K 0 j 2 + r m t M 7 i x Y n n z G j T c 6 W 5 f L r x e L y 4 N A 3 / 1 W J P c 5 C x P M u h i + N Z v b Y C V S 4 T K o O X G i W O f 3 o P f / p f j i 0 Y o r A R M c 3 j 7 j U W 4 / 4 Y a d I 2 w M M p s V z K i 3 6 C L i O Q x I d t h R s + o t E 3 Y i / 7 R u b X X K b 1 2 b a j E L x p 8 8 v 3 4 w W V A W 8 6 U Q c 3 a f j J K 3 T 7 0 D q c u z 8 z 6 f T O G I l E L r 9 v h t y J c 1 w S V A I n p l j U h m I 3 a r d L j d 6 L b I o Q 2 j T N 9 s 6 x u a 8 k 0 8 h 3 p S w M O d r v d H t 9 b H g L B I M 7 3 + P F U w w C O d Q T U P X 7 h A 9 u w x h m 4 4 p q T k 1 N o H Q 7 j T 3 / c m l G i e u i 2 G m Q 7 C y 4 L n q W w t t C A 8 h z g f H s / d m + s Q l v v i K h o + W h o n U C e S 4 8 I r D j Z l r n S b 3 Y L E P L 3 i 7 a R W n 3 Y t n Y N T r a / u S Z 3 r 9 n E b i J v J 1 1 w I n d N b k R J L Y s R G P X r 0 T 2 h z a k Q d J 0 b D T F k 2 9 K / 6 q R 3 A l l Z K y M o k 9 E o 3 N + K z c V G 7 C z V Y y J s x v 5 q k Z Q p J k E t I r E c p i i c L o + a I M 4 E P v e + G 4 W I n f G 9 9 D D q i 6 F r D F h X w V R 0 H Q I R C 1 5 u 9 G P M r 0 N N o V m k X A i Z L K V I N X x z m Q V Z N h P G p 1 J c O B a G b z p z A c r X A 9 4 Q E i o B s x D M r T W z 8 1 M X B o 3 o H t d S p 0 l Q E 0 G 9 c m Q k x 7 I t B o b V 5 O b l x / d W D q q O o V B I R W o s h i k x 9 h / 6 y o m r k l K 3 b i w U F a 9 O B v 8 K 9 L N r h D 2 1 J h x p T F 1 3 Y u / G N X j 1 0 p t H S m V W q V 9 l T E d 1 O N g 2 u 8 r C u o K I I j K C c Y C U V i + 3 W J V D I x 2 w S D + J 4 e r A m h J a 2 N N S m A l N 4 s G b U 9 f Q W A h 8 O t q N F f l u P P K p / d h c V f 2 G I i a i c Z H F 0 C 5 0 9 I v G k S Y H f A P g u i e o h N 2 U w H x i S Z Z Y B D 8 n 0 a W a s 0 r G x P g E h o e G V u S U S A Y r 0 6 Y L J j T e X c 9 V L N K 3 8 0 h R f / S u D X j v v o 3 C y V d W v v l a Y 2 3 R w s M s F I 6 k z C 5 4 o + K 6 f x R 6 8 5 K R Y 5 / B + N i o i h b n 0 i v 0 p N G c T g Y l 2 b F O s 0 p j X q h Q E u d l 8 g t m S z u v F M v h r f S o s R j J 9 3 9 v t 7 r v p U C m 8 D v 3 b 5 J n c F 0 u c P N G A 8 u D F X q y 1 M I E f P 7 5 f y y J 5 r R p T G 1 + X 7 8 R c d 0 / A l 3 D H I R 0 n X O L C L H Y n L l q K R r G p 7 G T 1 h d d S T W T I b 1 K 8 2 B Q b S p p x a X 6 0 x n U S 4 G 5 T M s B V c P B 3 n Z 8 Z H / 1 o p K K B v 2 v 7 F s D v W F 5 j o f r C e W e G U w 3 P y P c K 4 o 9 6 y t U T f X W S 5 f Q c u E C 2 l t a 0 N n a i g t n z m J j U Q Q V j k m E W 5 6 L f / O N i z l O C c Z X V R U s b 4 C 8 X u C a S B X Z E R m E m h t 9 P u j 1 G / a l V t / W c v I y / j 4 Z X I O I s W 9 L g X Y W 6 1 6 k w t T U J B y O 9 A c 9 s 4 u t V p u o m 8 P 4 / p k w n j s 9 E P 9 k L h g v 9 + W P 3 o p L f W 9 c g 7 0 6 d w Z d J 5 9 H R f 1 G d A c t a G u 6 B H d O L i 4 0 n I S N y 9 U Y j I o p V l c U w h k e w 4 l X X s T O D / 4 P j E 4 t Q y W + z j C H o G x m H f Z v W p k b + f U A i S L h h E i F k E i v V G D 0 e i r P X 0 z + q H Y s h e l w C E F / 6 n p 2 4 6 O j K p 9 o K W j O D 2 3 p 0 8 R + n 9 + C T 3 z 9 q J K y 8 8 E A 0 w d v 2 a Y Y y B s V 2 V k 6 6 a 8 o b L o A p o I B d P S O w G Q x x x m i D s x O 5 s Z y 1 m u L s 2 G 0 e T D q A 0 b e w A T 1 h t J a O b Z I N M l 2 U f J 4 W 4 j Y G P / H 7 8 3 v J h I T Q 4 i u Z s x y f d l 0 Q O d H c u k y F U U x 3 L G g 2 l n k s b + h i Y k Y 8 8 c w M K l H u 9 e O 0 u J i r K k o U K k j Z i E q s 8 W E / q B D J J c H J r M R + X l O N A 3 M v K G J i X h D m o F M k y d R z Z d I 3 D O K N F o I Y T k / + V O + T x R w X A g c 8 K k W u P b 7 / a K 2 D a q U + n R s M Z 4 z v 5 B M a b 4 H 7 9 2 b O u b N H 4 q I S r S 0 9 H y j o K k / g k 3 V J f E 9 D S W u K J w W r W 2 b e k b V 6 3 x k m Z i V r Z 1 j E o Z 5 v b f I G 5 K g i E T t C X r 0 k o c z x y B V v I X A 8 0 m M V P c 4 y L W r p O 4 m d R X R T x J J e n Q i c B 0 m L h t j E T U l L 7 8 g Z W T E f P C 7 f r 8 P t q S o D N b D Y F L f W z b I M T H a 5 z s o L v Z M o C J 3 t t 7 3 G x 2 M Y A 9 O z 6 h V D R P g l A h j N Q l X 1 p W r u N N u 9 o f 1 a i P I E E l U 1 z M W J K j J y U k M D q Q 2 m N P B 1 X 5 / O U g Q S Q L p R E p Q 3 U s k y v F / R W B q L w m X C U 6 u K U R F a c Y I d a 6 + n j x / l c o G S g Y J i i F O 8 8 8 j M U a D E / j q g y W 4 p 3 w K H p t B U 0 H l d / W 6 G P J d m e N 3 Z u E 0 0 V B I h W 0 l 4 P P 6 Z I B q r 8 n g v N D Y 8 N w g 2 k z g 1 U s h 3 F B X F t + b i x z n l S F I n N C e j 4 W K + F w v W L D H f v y j H + B v / u a v 4 n v L w + F D r + L W f X t W / P 2 V g A 0 d T a K I x Z o 9 1 U Q i C Y z f Y U 3 w B D L F C y m N G J q U C p R y L B L z 8 D 3 b 8 N V f q 8 f / f X 8 5 / u 4 D N b h j Y x 7 M u m k h x q u N 5 N B w 6 k w v X H a T 8 u R 2 d 4 2 i v 2 c c f X 1 T 6 O s d F 6 m r / U a Q V W P b h j D t D 2 J o J D P r c M 3 H M 6 d 9 F P p X Y H 5 5 7 o W w m E p / P S A t F v i F v / g z / L e P f g R v v e 8 e 7 L / 9 F o y P j e G B + + / D z T f t x g c f f D / + 4 P d / F 5 s 3 1 O N v / + e X 1 P l 7 9 t 6 E 3 / v 9 P 1 D v X 0 + w G l I C 5 P A L g d E U c x W s W V C K a N K K O U O Z 4 4 Y L X Y m S j h I v J G p k l s 2 C i t J 8 r C l y 4 d f 3 u v H 8 G Z 9 I x q u L 5 E j A b j O J 2 h l C L B x B S 8 c 4 e v o n 5 d p A U Y E D + f m a K n q k Y Q C V x T Z 4 3 B a U F G Z + j W S C 5 q j e X I p t N X O L 4 3 S M p Z c g t d K a 4 6 8 X 0 i K o x s Z G t L Q 0 I x A M q E W I P / 8 n f 4 z f + u 2 P o 7 e n B / 3 9 f U q l K S s v x 2 f + 6 L P x b 1 w b J J P Q Y r P u y q k h a u K C R H X 5 L 3 P g f A t r B C 6 U b G i O T x A r I p b N 5 n D B b M 3 c 6 i B r a v J g t F g R h A H 3 3 F 6 N m / Z U o H 5 d E W I G s e V 0 G t H e d V s 1 X B 4 n f N M 6 e H J W b 0 K Z 6 n n b M N 3 n W g v X l e b C 6 1 + e 5 M k g r 8 s o F i W o Y 0 e P 4 m O / + V E M D g 6 g v L x C 1 b f + 2 M d / B 0 c O H 8 Z b 3 / Y A S k p L U V u 7 F v v 2 3 R z / x r X F / D Z e T D 3 g J z R y N Q f F 1 Y F p I M n Q H B h X X p X O j e H h o f j e L L w T 4 3 A k L V x w t t e M A y 2 Z T W s Q s h E G I i 0 U j Q i X Z w x d T J 4 / p q Q 1 B 4 H D w i V J Y 5 g M x l R k C W t D r C Y Y C V L o s e O 2 L V X Y W J W / a B 8 k b O L b O h / H H p N W g S l F 8 1 4 X W P b E 7 t f / 5 Z / Q 1 d m J v / z i X 8 e P X F + w z P M C z f c C L o T k 7 y n v X x I L X G x i N 4 F u a Z N S k d L 9 v b 0 o K C p S T g y 6 1 B N R 6 L w m v X r a y o m z G B k e R q 7 Y U M l o G j a i Y z S z H r 7 z 5 / u w u T 4 P z x 3 s w n 3 7 a 9 D U N I j 6 2 h y E A m E Y T A b 4 g x F 0 9 k y h t N i O o W G / y m H K L V j a g 7 l S s H X Z 4 m a j S G M Z d x P + h f Q F o D I 7 o v L h b p s 5 i 7 H s K p y e W B 1 1 N B N I S + V L g I P i e i Y m Y q U S J / k 7 J K b l X q O s o k J J J g b c M i 2 c 1 0 g Q E 2 u W h 8 P T c 4 i J c 1 t 0 v + f k 5 s a P z M I X W l a 3 p A V 6 N F 9 9 r Q / r q 1 0 i Q r V E T T 7 k 0 6 9 0 C / E Y V Q p F t s s I J 9 N s p Z 8 H k g p d X g 2 S P a 5 8 y + 3 d u 5 2 o L T a j P N e k 0 v Y X I q Y s k Z o k u N y s G b h t U b y s 3 3 R d E x P x h g o 9 S h d 0 S J j i Y 5 K e v 3 T X H e J Z i W g L z Y n O I 6 I a C T E s J q E Y A T E 0 O C j 2 p V X s H o u y M + e v s s 5 5 K H r 7 z G Z t v o U E R Y 9 i q v Q R l v L K N O K l 9 h Q R U c 0 z U B 1 W U l g 2 u Q + + 5 / w d V T G 2 3 0 x 8 8 j y T 0 F p z 9 n U x 5 D t i O P b c I 9 i 0 9 Q Z U V a 1 R 1 Z m 0 V V K E H + i N M E Q D i B o d C M + I J i A 2 n 0 4 3 c 0 V R n 2 u B z L P C 6 w A c D A l V j x O 9 t K V Y Q G U p 8 I y E 6 3 3 W J b F 4 J 3 H p F 4 5 L 2 p P Z I m 3 s d s c V x M S I C p s t S 0 m q y 1 C D + f U D i 7 q q L S 7 B y W S 0 Y z F 1 j K 9 c E Y f v 5 8 / r Z Q q J H l i 6 J 4 g Y q i o r 0 H K h A S O D X f j 5 o 1 / D q 0 9 / F + M 9 p 6 D z t u D i i e f R c / Z 5 6 C c u I M / O F U f S u + p q Y 0 E J 9 e h / f k u 9 / l f G r 3 7 o Q + p 1 e j q I Y C D 1 v A w J i t H j i y F R 9 j n g 9 1 9 e 1 5 f q I V e / c K d Y 9 H k 1 J N Q b D U 6 b H t H J b o S 8 A 8 L S Z j A 8 2 A e D z Y P C / H z o Z k J o b W 3 D + g 0 b 0 d H R j j V b 7 8 H w d R I D + K Z U + e Z D k 1 D a + 3 S d F A x x S Y j v Y N C P 6 S s K 6 m t E Q S x U I 4 I R 5 Z M T 4 / D k a H Z S s s t 8 s b o S r 7 a b 4 Z 9 + U y o P V w U K d W q n B G 0 z O i K T j 7 G L 0 + n b 1 c R / i V 6 j e p N o 6 H R j w e Y H 0 q Y C b a d U h E H n z U S 8 b n q C m A g 6 K i i l u P D z Y r j e J y + X C z b R d l 3 L H A f F S p A g H C L h 1 U 8 + l l 7 P r i 7 + y 7 D B B F G R U N J F Q p r R J m L o E C V O s p R h K b F U 4 D m M 0 5 v v c F C e P 7 t d T f I u h u S I j z c D 3 K Y I L N / 5 e + y p D O G m q p B K + K z K 0 c o W c N X K T M I y r w b J 6 4 3 / E i r f 1 Y B c N R Y N I u C b V A S R q I f O 6 H B O d N P Z k A q R C O e c j I q 4 5 k u x 3 u 4 u l J S V p / y M e D P Y U A X O K O r y h Z D i A z w V i + A n P E 4 H C K V y y 7 A R g 1 N X e j 2 X A 1 6 P 1 6 U m s h z m m S n 8 l 5 F Q K w V V i 8 l A L L 5 0 J 6 M a v K r i L F U N R p 8 z B Z 7 x d u x E v v I Y s 3 J J T J N e r 1 q D N j n w k 1 K L x E T i J E F x 1 U J C i 6 z Q I h d e b 9 A O y R S K T I P Y X x v E z O B J W E 3 S d k E 9 n h c G 8 X y T F Q f b b K r G R y C i D T t 9 v I w 1 w 8 T s 5 h i 2 l I R R X z B 3 0 Y d E v l S 6 S L T 0 t S A m 4 n U j q P / 7 D 1 / G 8 e P H c O / d + / E 3 f / 3 F + N E r w Y H 1 V 1 / 4 i / j e 9 Y H x o F E I Q 5 u U L S g q V K W W u a w l c 6 J 0 e i M + + t 8 + h p H R C f z u p / 4 A T z 3 9 L N 7 1 7 v e h q b k V L x 1 4 F b / 3 q U / j 5 V 8 e l G 8 a 8 I n / / i l 8 7 v N / p l Y Y f N + v P I R P / + H n Y L Z w I b Q Y x s f H F Z E y N 0 o / 8 / q W C 1 O / m w F k 2 2 b Q 1 3 Y K j R e b 0 d X d g y e e e g n P P v s M i v Q d y I 6 0 4 P S z / 4 R N e W P 4 5 j e + g a 7 e C T z y 3 e 8 j E J x b M 6 P c E 8 X + t U G 1 r R P i Y i 7 U S q o h X a 2 9 t l I s e K v / 8 P d / h / e 8 6 x 2 K C O 6 7 5 0 5 8 9 o 8 / g 6 e f + g W + + J d / f v n Y T x 9 / D A 9 / 8 E G 8 4 2 3 3 4 0 J j o 4 o 6 5 / d e f u l F P P S B X 8 F n P v 0 p d S 3 a H m 2 t L f j S X 3 0 R 3 / 7 O d / F H n / 0 T / P 6 n P o k X n n 9 O E R q / z + t 8 + F c f x t 9 / + f + o g F s u O H 0 9 Y X 4 H c Q x S y l D l y 8 / L w + c + + z m l A n K y l n F 5 6 + r r 8 L n P / Q k + / y e f g 8 / v V 2 K A q u I X / / L P 8 O 1 v f x v f f / S 7 a r K X 1 + D G N X 4 p B S n B 8 t 1 v v K U p E o O e J m Z O 2 Q a M j E / B N + X F T D S M V 1 5 6 B s 4 s C 3 b t 3 o 3 + w W E 8 + P B v o K W t G c W l F W j q C + J E 9 9 x w L L Y 1 t z I h L l Y C 3 l g 0 r d Z T X g 5 W O R R x Q S x o Q 3 3 i 4 7 + F G 3 f t x m M / / j F u 2 L k T p 0 + f V p w 0 L y 8 X / X 3 9 6 t i Z M 2 c w N j a K h x 7 + E I 4 f O 4 r W l l a s q V 4 D r 5 d q k B 5 9 f b 1 4 + t k X 8 O 1 v f R M m k w n 3 v / U B f E g I h w 3 7 y i s H 8 O A H P n j 5 e 9 U 1 1 f j i X / 9 P P P j + 9 + C D D z 2 s z n / w A w + p e 7 n W 6 B 4 J Y 3 T C h 2 L 3 D F x J H c t l Q t 2 e X L R 3 d O L f / / X f 1 F K c O 7 Z v w 8 9 + 9 i Q + 8 I E H V T L i I 4 / 8 J 9 7 2 1 v u x e / d O / O U X v g S X y 4 l P / M 7 H 8 Z k / / G P U 1 a 3 F p 3 7 3 E 4 q g 6 D H k M x O d 4 0 Y 0 D c 3 W b b 8 e w U g L O k 8 4 J Z G I R G G U i c v G G u o 6 5 D n F j s E 0 C o U 5 O G w x n O w 0 w G U K I B C z I T g t 5 2 X p R R L 7 M R G y w h d f j 8 p l n c G O s j A 6 O 9 p x s u E U d u z Y g f K y U v V + f H w C P Q N j W H / z g / B 2 n 0 R B a Q 2 G Q i 7 1 v a t F o X U a A 8 H M M L E 5 i w U w + W x N g X b h n z / 5 B K q r a x T B s K P f / Z 7 3 4 t W D r + C W W 2 9 T p b B 4 7 B 3 v f B e O H j 2 C T Z s 3 K 6 k y M D i A 7 u 5 u b N u 2 T f b 7 8 d a 3 v Q 0 7 d 9 4 I s 8 m M A 7 9 8 G a d P N S g u P j Y 2 J i r T J L q 6 u k R 9 y l L 7 2 T n Z c r 1 3 4 z 8 f + b Z S p e 6 / / 2 0 p 4 9 y u B b y B G V w a i K n F s a n r J 8 A J 3 V D Q j 7 z c H O z f f z t u 2 r s H J a X F u O / e e 9 R A K C r M x / 4 7 b k W N M B l 6 B G / Y v h V 3 3 b V f T R L f f u v N 2 L 5 9 i x j R O t W W P t + U P L f m j H C Y Z 0 T N 1 F + T U B r W Q H R a Y 6 j O i a B U J A Q n U W M 6 A 2 4 o m 1 a L M x A 0 + B N E x K i U B J g W w z q K b C G f m I Z T I S 7 6 F s W A l 6 W y x Z 6 a N i I g x M T w p q l g D J M h o 3 q f A B 0 T f R M G / L / / / T 9 w 9 6 9 8 G q d P H k F Z U R 6 + 8 p W v q t X 6 W 5 o u 4 L 3 3 7 s Q / / N 3 / Q n v T G a z Z f E f 8 m y s H h c i 6 H / 0 F h j b s z 4 j 9 + r p 5 + f 7 7 7 3 w M / / j V f 4 r v L Y 7 l n P t 6 g B L q V A f d v R E V + Z z A 6 O g I 3 G 6 P U t 1 Y m 4 / R 5 T Z R 6 y h x C B 5 P t b o H H R k M Q 2 L 0 B I u 9 k I H Q e 2 g w G i 5 7 D c / 3 m 9 D r v T q P V z o g A e V k z a j a D g 6 R v v P t l Y i o 6 8 a 4 + / / V N o v Y N K t L 5 P z 9 Z / 7 j 8 z B Z b H j g P Q / h 8 e 9 9 H f f c f T e e e + 4 5 D A 4 P 4 0 t i f / / s Z 0 / g 1 U O H 8 R d / 8 4 8 4 3 T t X X U w F B t h 6 R C I O e a O X n R b J y H E Y M D Y V h d 2 q 1 c f 3 h W Y p i 9 8 b X y Q S f j 7 + f 7 d 5 G k g Q 1 J 1 i K A d U k C w H V U w V X S H x U B W m t 2 7 + / B J t x + S 5 K J 4 X E I l m l c F C l Z g l p T 3 Z s z X 9 + H m C G D k H 9 s u W K w u X Z B L b R e o w k n s x J L v 2 X y 9 3 P u 0 n A 6 W g S K x s W w Q 7 y u e W 2 t a g 9 Q F t J Q 5 g e g 9 T q c h m E a q x / l c x O u b F p l 1 3 I Q y z q K Y z C I T 1 M O u j q s T c y Z d + g F 1 3 f Q B n D v 4 E F p s D l Z v v k n 6 I w R D x 4 s A z P 8 G + + z + M / o k k U b o g g P 8 P W 4 s Y h 0 o 5 C S M A A A A A S U V O R K 5 C Y I I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W d 3 X L b S P L l X 4 X h i N 0 r D w 0 C I A H 8 t 5 s T + r D b a k u 2 1 v b a M 3 M H i 7 D I E E V 4 Q d J u z 6 v t x T 7 S v s L + s l A A S A K Q Q L A s Q T E z E + 5 p U S 4 m k a y q / D h 5 z v / 7 P / / 3 t 7 / / d T v v f Y + S 5 S x e / P 5 s 0 L e e 9 a L F V T y Z L a 5 / f 7 Z e f f 2 b / + z v 4 9 + O + d f z c H U e L 0 7 C q 2 n U 4 y 8 t l v / 1 1 3 L y + 7 P p a v X t v 1 6 8 + P H j R / + H 0 4 + T 6 x e 2 Z Q 1 e / O P i / A O / e R s + y 3 9 5 d v 8 v / 2 2 2 W K 7 C x V X 0 b P z b 2 T L 9 m / n f u p 1 d J f E y / r r q T 8 J V 2 P 8 + W 6 7 D + e z f 4 Q r T + 9 d R 7 E x e i P 3 8 z d 7 N 7 8 / + P o + v e H n 1 8 / e 3 0 Y 8 w u f n v 4 e 2 3 / x F O b m e L 0 9 l y l c y u V r + / / Z N f / h T O 1 1 F v e v X 7 s 1 W y l v f 9 I 4 r f R 8 t 4 v p Z 1 l z v / 3 p u v f n / m W n 3 P G Q y t k e N 6 o + H I H j 7 r z X l 4 f / P c / s B z H X 9 o e Z Z v W Z 4 / 4 G H y + 5 f x t / U 8 X E W T y 3 m o P t q r O L k N V / z g a D J J o u V y n J r 4 v P f 2 z 9 9 e l F 7 8 T f / W q 1 k 0 n 2 C Q W L + 4 7 v 2 1 n P 3 X Y j b X d v d e Z C / o x X 5 7 k f 5 e / u O X y 2 X 0 V + 8 k X i 9 W P 0 s v y h t v / 3 7 9 + v 9 r M c P 0 3 o c V H 2 l Z / L U X O 2 a + 2 H q Q 4 9 + 2 / 5 3 P 8 U I 9 e v 5 5 V n L Z c R I t V j / i e F L h t Y 9 v 2 3 n N G f a D Y D h 0 X d d x h o H j Z V 7 z R 3 3 P 8 / 3 A H g 5 w W + C 7 b l O v 5 V Y + 7 3 1 8 a 8 B x + X r F Q 9 U + + T y b z 2 f h 7 T J e 1 D l Q D O i Q A 8 8 W k 1 m 4 C L / F 8 9 m y w o d n b X 0 Y 9 L 2 R 7 w 4 H o 8 A a e Y 5 v + 3 r r 4 c Q B O 3 E w 8 I e O Z X t O c y d u W v q 8 d 2 b C j 5 t L 7 n p l f B E m n C t 1 b p T 3 7 5 A b 3 8 b J j 3 B e d X a e f G y 3 C 9 1 B H y d Z b o C z h r 5 t O Z y R 6 e H p 9 N 2 B H V i 2 7 8 h P 5 V B t e H a m N j 7 v n X w 0 s A f 1 J 9 7 1 w v h V O E u + y g F c 5 z l 5 9 w 5 5 7 k L O + X C 2 + G + 2 9 W k W / a j Y g y d H 7 T z o e H 0 n 4 H Y L 3 M C 3 g 4 E 1 G G k P D m y 7 b / k D X n R 8 y + e I Z X M 2 c 2 F m b E 9 M x Z F H B h y 5 t e a u a 8 Y f Q p 5 O 7 2 Q e J v x Z f S W K F b / Y o V s 3 p A o t H L 9 v W Y H v + A P L t V 3 2 i b f x c A e D w H b s g e d x v n X 5 4 Z 7 E i 5 V 6 r s R y j / h 0 9 w k 4 P k f L 1 T y 8 i S r 2 y c d / t N w n N v G G E w w k J B y M X K J F 7 c r A 6 w 8 C j 1 i D 4 8 7 n C h v w Q r N 9 k l l J v P E P A 1 s k W 2 7 3 e z 7 + G C Y J G 6 T O d / L m v 3 h n 7 O O 7 P + M p W U O 8 q P D d + 7 N 2 v u O W 4 m z z h y P f s 4 d D z j J i w v S W G v S H l j U K X N t z u a v 2 i D M y K 5 / 3 3 p 8 Z 8 F 2 2 3 K 4 n x p d J / H 0 2 I Y e L 6 t w n 7 9 8 h 9 1 1 E t 9 + m l V H i A Z H + g C D f C 4 g H X X u o 8 j D l v c D q W 0 O b G 8 r 2 b d s m d W u 8 8 7 S R h g J 9 v d q u G 8 Y f p t H 8 y 8 8 6 v 3 U s x D 9 K 5 q S h 1 f v u U 9 v Y w u / 7 g e W N u O Y k s l A O S v e d R 2 j h e k M 3 4 O Z T W X f T M z M 3 8 3 n v k 4 m 4 I l + v 5 L 3 8 l T o H y v v / 4 o 1 X E V F 4 f f m q c 8 2 M P M 9 2 R 1 a Q H W U j Q o 2 B M + A O G t p D h x 8 3 u 4 T y j / n L H y i x + G p K 2 Y b v 2 C M + 0 n 2 u o o u r 8 y i s u o g O 2 B B S q g g G w 6 F k t U X V w i O I 8 B 2 P b J i S B t d U 4 3 Q p N d G Q 7 9 L F d r / V a b I U 1 h a b H m A f 7 O O 0 4 2 g 1 j Z a T s C J + u D h t F z 8 Q x l N I w j W j I R U J H J R v O s 6 x w B 7 5 w X D g D k Z y w j X d d p m V z 3 s X p w b i h 2 y 5 k u 8 u C N 6 v 4 9 s o q b 2 H 5 P 1 / 8 T G 2 j / s + r P o k u Z f h e l 7 l w J a F J t f t c 9 N 4 A y / A h a 4 d 5 A 4 M H B z o 2 r 5 r D b 3 R w B v 4 j Z P c D 6 u e G I n / T N S Y 9 G q 7 n h i / p 0 o Y 1 b u u E + W l 7 S r 8 m w + t 9 5 h L K G A H 3 k h K g l m i H P h 9 y g + U m J y h 7 / s j b 6 A v t q O 0 9 E / X g P L b g L c s 1 d n f h I t l S E G 7 9 M K e B f j a y n n t C + M 3 H 3 Y d W f + 7 D 1 B + v 4 g W 8 W 2 8 i C I 2 1 q t w P q 8 q 4 X 5 u m 1 o 5 N E n E M Y 5 r W b 7 n B 1 k B 0 P e p D B K h U M E d S i 2 3 + Y 2 W W d t T t j 7 v f T a R Y O X P I F 1 1 1 z / j z + H 6 J l p O a w s c Y k S H T s l z v t y E 6 1 V H Z F t H 2 n T B H E L 1 o e W O H B x q 6 8 D S d / t D 4 k n b H Y 6 s / W I T b S R H p A k P 6 t V 2 3 T A + W 1 w T V d Z F l P L W j + + 3 n S P y n y 2 P S K 8 v Y S O 3 V T C w B 5 a q y K p 0 y h / 2 b Z 8 S l O u S F G x U E x s c k j T m 1 l c 3 d B A f 4 5 j 8 Z x d 8 k z e W T + M f C z r n H J J / U H S p q h 2 e n b d z n N S f L P K y U T B y B 4 M B H s z 2 F v V h + c H A 9 k f S 7 m o a P W p T e 8 p Q 2 l z n h / t v v L X m r m P G p + v L 8 L q 2 B i U G P P 4 u y z 1 5 P I 9 j k A E 1 1 Y z W X r T 6 L p s s o F Z I O S M I 7 P y E J D 0 I p J J P 5 m Z L F N k 4 + d 4 w 1 J A X N 1 b c d c k 4 T e / q T s q O + Z D E J Y m r N u F 5 2 2 K U L b V e S b 5 t K k 9 S B d a b M L C J V O h 2 s Q 1 T B E j z M q K y 8 X n v 3 E Q l K v 3 A J a e 9 W w P R m d F 5 u a T T v J y W X p f 3 7 t L W m y W y 8 7 i R K 2 K T o 5 b n p + N w 8 d k + K d p I J d k 5 R A e c g G 9 J 7 8 V z p X q v 6 i n N y l 7 H u Z 3 P e 0 c m j s 9 i w V 1 / j P + M v n 7 l Y q k v e 4 k B H f I h 3 V Q u Q V L P y i b M A Y 1 m g h P K v k S Y s v u k 5 a m i F 2 K Z f j D y q O S P R p 5 u k j Z z I o b 2 l J m G m s z 5 e r v u G D / B H u g r e n 4 3 1 P R x 5 T m t 0 K q k r z V i D m C e 6 n f S w v Y 9 p 2 h r A 5 k j M H V 8 n 2 K m B m U 1 8 2 R m b E + Z a g g 5 t 7 1 o y a f H U X I d 1 Z a i O w e h I 6 R R i J W K c / X k X b u 4 1 A n 6 Q B A o b Z J W D D e T 9 4 E 1 F O z H a M i 5 G r A r A 8 o x z R x 5 n G R 2 s i f f G Q h L i w X L D s z f q y 6 m E Q s 6 d L A C F p t / i Z N 4 f T 2 t 8 O J F y 8 D G t f s O J W l y v 8 H I E a T O Z n f b p a Z p D T z p m u 5 R g i n s J H k 3 E t w U K + 5 6 Z H w x m 0 z m 0 R 1 o V r G g Q 1 4 8 o b 0 Q f o u q 4 S W t O 0 P A V g c u N U 4 2 n W D m 9 N 3 o j f q 2 S 6 r h e F Z a f W l c n y 6 s N N Q c K h b c 9 c a 4 e K l 3 A k S 7 9 H r H O k R H 8 z l l D 7 L 9 i k 1 4 2 X Y T W v 0 R S N U h z a C 8 g 5 e 2 u o d 9 N i c b U G P I m + / C 3 M z n v U s T e z B f r + S f 8 2 g 6 u 5 7 W H a L y 5 h 3 a f g J z I q a R 7 9 w q S i p c + O 5 1 6 9 v Q A Y v s k O F b r o I r Z F U a F 4 g k D i S 1 J 0 z l J G 2 c I I q t P W 3 p 8 9 6 7 1 w b u w 8 0 l d / 0 y P l 6 v 5 l F S 5 0 h 5 / 1 / s y A r A Q t B 3 q G + N f I e g Q r e 2 0 6 K l 2 3 c B 6 H v O i F R g L w z I u / k k 6 m 0 + B 0 O P t r T u 7 u P q 4 v N l e s V 2 H I G u W U N G H v h 6 Z t / a A W G B G 3 h M r + y D v / 4 F z 3 V z y d I j / b h e X g H b / R E u H / F r u 0 + D + i S 8 / Z L M J t d V t a l D Q j j u f W D 0 4 N y A T O X g U g 9 8 v T W k / z k a D D 2 F c W s a i O d m G o r g 8 v V K H n x 6 8 R v B a M y 8 V s X d 8 f a k 5 d 1 B B 4 Y g z R / S B Q U x X w y R + V b f p + b v W p 6 b 7 s T G d 8 f J V J t J N n x i 4 O L I 1 y s 7 M L q 6 I S L 6 s k 6 u 6 / a g W P C L r 4 6 9 9 m C c h H N p 1 I R f y B w q / P i q Z a X R H h K G W 8 y t B P R r p B y c 4 R D w I 3 f Y a E h n l F k X v 3 G F / 0 Q s 7 a V 2 P u + 9 M l F p 3 F x y 1 y s k U + H t 7 G + n I T d k z S C E 2 N A h V 6 q G h S p s 4 M / X D M Z V u f O i f V N 7 C L Y H 1 D 6 u k w J x f j k 6 5 F W O 7 Q I r G b n u k M p / 0 3 O 1 s L e n r D X U 3 d 5 d d t d H 4 3 f h z T x c 1 M 4 r d a P P n X f g L q d x t J j 9 V b E z j / 7 V 8 o R l o M x l w s z l v w o 8 m V U 5 a N 3 0 L X D 9 P g m y R O k y g t a s V q W N p A H w L w P n q 1 6 t 5 D i Z E L y K v 9 U i S + T N O 7 Q f P 0 R X 4 f p q X b U L W 5 e L G b D 2 c B 0 l x p 0 h Q b f P 3 C c J s + 8 Q + q S A h m a u y 6 w 0 V C n O l t v 1 x P j 1 e n J H 3 6 Z j N e I T q h r R Y j E L q 6 C T B 9 S I h y R p 7 L k A T 2 1 g + B l p 6 w P u 4 p a k 4 6 0 B Q 8 2 c V 9 h p q E Z c L F h y 4 F E S f g s 5 j O p u w 4 5 V i I 9 h O e A e f B 9 W D 2 K 0 D m t G f e m 6 D Q K K w c q P W X 2 R s E a G 5 L c g R c 2 c K J b S f M N O Q 2 F N s W D J i Z f h / L Z 3 H N E I r 3 N j x 4 K a l 1 B w R K t V x f X 3 u W 1 9 0 e s H H t A F 9 Q c b c r Q 5 p j s I h h A e O I 6 0 c p p P k m o j A V i a q C 7 q 1 U q + + 7 C I p 4 B x l r W u k 3 f v 0 P 1 3 u o Y q p K o 9 8 0 d L z z l c c h b T a 2 B g G f A I C D S z 8 h f 1 f p C V G t f c H H m e W v i 8 9 4 c J t 6 W L 7 X p g / M e P 2 W L B N 7 h u v 8 l 7 d 8 h p r 6 N k M a l E K 7 T u x 4 D p o m z v 4 D n w X J 6 d 7 z c m d R w G u g G q + 4 Q t + / C L a C M N t W P 0 a r t u e G L D O q B O p Z j / W U b D K k 7 L A 4 a 1 G e g N B M l s M / U L F k H v O o a 1 H X w K U M h 2 X a o y z U d G x d K e s t P Q u H a x Y M m H T 2 t g + 3 K d X E 3 D Z W U 5 r S X S G c C s O I n M n S 0 4 k A R d + 8 9 z q M 8 4 p P L + y A V u 2 T z V 0 z a S L w A 6 P h T r P M 4 + c s l z U u q + S j t T d U e n G N C h o 1 M A N + x A H g m m V 2 z B 1 m h Z m 7 6 E P Y I s A b y s 2 m r Z x e f 1 S d U H a s h n r 8 6 E W N p L 7 T Q E l t 1 Y c d c n Y / V a T Q m t Y 1 D Z j 9 N 4 v a Q 2 h B u p E l V l 7 q 0 x e 0 K B N r I E 1 T y w 1 G 2 n n U h B j b o 2 2 C + K o Q p 6 2 Z h l K z O 2 J 6 Y a w u 1 t r V n y 5 C e Z c e g a M Q y b g G E A e s 0 j A n d h D c k e L K w 7 l J d h G v G Z e a M W 3 b j S v P U Q H u T B H s 3 D 2 2 h S W 9 h 6 A M a d f X o G b y h I z n / U B B o H l L a y O f y N Y W 5 Q k N I q Y N 4 0 B x I 0 S 6 o L G w 0 V t o o F S 9 u C w c N 6 R H I 3 K l v b Y 1 M H s L / Q s b E l R y Y 9 z o k C a a 0 y z e 1 b I 4 Z N q Y z Q A 0 j r x v c P T b 2 f x r R X z p Z S j z 8 8 m K g d D a 1 9 Y d w x y p d 3 d C b I 8 a V w J f C v i i D i 3 Z u W R X 8 B T z H u R g C x i Y o j i g c t b o + I L Y T P p / H Q f W a o Q q k B G n l z u P f G W 2 u W N l n x a j U r m Z j Q o W D w 4 1 R i w c 8 w d c p 3 u y q S a J 2 R W R B c w A Q I W 4 J F 7 E 6 7 R l 9 4 A S 7 2 i e Q H Q x o 5 Q M l l N L / Z Y Y m x J G T a V E N J 2 d a a u 6 4 Z M 6 J z D 5 l C x 7 i 0 G G h Y q W 0 p z H g V + 7 J 1 X E g a T R I W A J P T g I c 8 f G G W A 8 5 O y J p s h + S 7 O W e u M j W l 8 D M U v G y s W P L k x m t 1 e V r H w p c / Q G h M w n l V l t 3 a i 0 T 3 L v 2 b E e 2 b Q O h L 8 p o y 0 T 3 c Q l y W N F Y 9 h r 8 b 5 9 m Z l Y Z c m C 1 X 8 t 9 5 v O w d L a 4 j 0 B 9 P y H / f q 6 k 7 D 0 i x I d e C T C i d 0 s h O V N / r e x Q n y S o 0 5 L g x t k E e t 9 h o K L 3 O l i t 5 7 y S O b + r c 1 r H c O j t B O f p n V 0 a P U N o C M s N v b 5 y U 6 T g c m 4 8 B f 0 i R 1 a T 4 H m M b 6 a G W W m p o A 2 4 u W X L j 0 9 u E 7 6 O J 0 J D X B 6 q t j 1 K P K A Y a Z M K b f N Y m 9 a b k 8 w S v n g 8 m 0 B V + 0 K b h j b Z V x 6 p G S H Q 3 l y x 5 E 1 f 3 L u C A j + t 2 Z s c u x D / D q x u w G R V R z Q F o M U b D p S m X V W V 0 V A M F C l B 1 k s e A i I e m Q f M Z D m 2 k I Z C Y X q 3 k O v 3 z O s c 9 A D a s j P t n K o 2 U 2 4 W d E 8 o E e J 3 y B p r v A B v x b W / k M L C W M 9 2 9 j Z h A Y T Z u y v Y k V y x V 6 I 0 + y P r M + n O 4 n I K h C X 8 8 4 r P c p 6 g l V y y n m R r t q d g J r b u f X h 8 + E v g 6 G S w I 6 L M U L J N y z s m M D N M c 4 L k a Z 9 5 i Z 0 9 Z a a j 9 W S x Y 2 g 2 v o 4 U g 7 u o 8 2 I 1 h t O 3 S V m v 2 L b c / 4 l A a S g h P r l X w I i C s Q G T B Q U Y L Z o P W 7 v 7 a 1 u f Z 8 g q d l N n i 8 N J I 7 S 6 r f W H c M Z a t D 7 M 5 Q B 7 2 1 4 d v o t F S s c E O Y Z Q U E M 9 g G K T M g x k g C 3 g B Y 4 S Q W a B I I 0 S F z W E h q b G 9 1 F Q u H B O 0 k l t r l j b a / e W Q j n F L X s T S 5 f w O y L w q j T 5 g 9 o P 7 D G J J y h 7 Z Z k s h P s x + 0 P 2 E n J p r D m 8 3 Z w f d M N T Q 9 M f G i i U / n i X R J J r P 6 w 7 M j s 1 + f A 6 T Z V i l g N F W h Q a w A a x 3 A 5 c x R A c 9 o Q 1 e p y G R y o g 4 B Y K L / Y p Z q Y 2 k 0 S a 4 Q d P F S l 5 7 E y + v Z u v l T e 1 F 1 w 3 x m Z 2 L r i W I z i X u I B 0 G D M K s q C 0 c d 3 n B 0 Y K e c M Q r B O 3 g W 9 3 G X R w J 9 V K O s M e 5 6 r q F o E O y j H v u O I F p a l a V U x 0 g E A R / C G P x 8 E f C B 6 o I d t X h 6 M E 3 C e w f A I G Q T u 5 T 9 8 f U n j a U K o c R l a B i x d I 2 e x 0 m q 6 9 x U j t 4 0 z G h o N S P / 4 y r F f L a w r E Y 4 C D m Z 4 J x h y c G v h 8 o 1 Q T n U x B z N W v e i B P F S k O A r G y 5 X f f V h 5 o d g 2 F d R G g 0 V t U X L 9 p S X s P g M 0 D Y y W d / C V Q u T + G g v J Z Z K Z 8 N S W e 1 O Y Q u t Z D A 0 s S d l i 6 2 6 6 0 x q d s i + j a r J W W S 9 3 7 8 d u n 2 l d a 6 I z q g t w 0 u n F 1 F 9 C g A h K w j K o w J D q g 5 B o f h 8 9 E 5 9 v 2 p 2 8 f o r 0 f i u + 5 Y 1 / M 0 i l J x t 4 q E 7 Y B e C 4 o b Q m R h 2 4 p R I f M W 3 R a h K 4 c 6 O d W m a V 4 b z M 0 0 1 G 7 J 1 9 v d I 0 8 J y / i G k I x A J P 7 K H 5 f J e r m c V R 2 K B 7 D 0 U M e F q h W W H q Z p i o 6 n N w T V D 6 Q E Y k L J A P b Q A R C D e / H X n j b W E F f P z q o l j 9 6 f e n e M t Y d e E R 7 9 g 3 m x K l T J A W 0 X 4 W 1 1 Y T g D I y R C s H l a A A 7 B I 7 Y U U q 1 A Z k u b t l 2 k q a X M N N R B y 9 c r + T D t r T 2 2 a O E + 1 W a l 4 I M b T 6 b 0 Q q 9 j s 8 c r 0 k X M d k O i B d 9 J o f E l x y v E 8 6 h 3 j J j V T 8 d P G 0 a Y A v W E f E m Z a u i I V Q 8 g W 7 P k 0 C c E G X + 3 n N 7 E y 6 q R m w N K 0 b g O p k g m o 7 I T N K 2 C + X 1 h R a G d n S o n N t 2 I 2 k R D + g 9 6 t Z L P P s u c 2 x e + z H X V r 4 6 V p D 8 i r 1 d V v D y E V g E M J T f e L i v v g B M U C V 9 6 C z D T 7 z O b r 0 w 0 R K q g 1 i o 5 7 Y l R K p C c f u M w 4 u B U M 8 w V x 2 b r + 8 + B d d A X D W 2 w s E J e X i C 4 O D c J S i m K a f r P p t t O G 5 u O W x u 6 A 7 f W L H n z H U T F 9 d I C 3 U A d 7 K R 8 L X N y N O u p X j K X S D 9 A z R 9 m U x / w m F M K A y D C M L 6 j B c b k l m u S 9 H F + L Z d R 9 C h F z G 5 o W G 4 7 p / W c t t 0 f Q T D j M 9 r L n h m h 1 J G h P 4 R 5 B i w k z n E F y J C 1 c e 5 3 D q i I 5 H o W P o p r O j a h f T 5 b V j b d W u f j I q n C 7 W S R e y s o S d Z A R X d K u N Z 8 K i j p V E d j 9 K M y 0 V C g q N Y q n X R P S k T l 9 e z q J k 6 q p j k O a J Q S H K K d T T 4 G 6 W e R r f l Q V T p w W A + 1 C F 9 z + U t t p K E m q V 6 t 5 L e T c B X + + F I 7 6 N a x B u n l b L V a C p l f V X h / Q O X E d a m b w C A T C F 9 a D j X x 4 J A n 4 E f b i O 4 A c H K 3 8 S R o Y a e h o k m x Y M m D A j 2 6 n k a L W i n F j p V L P q 7 n y 6 r C V + t B q l E f z V n 6 N I A Y M 4 k i l Z 0 x f g N o F a A 4 S B N F w t v 4 u F Q m G h q i U m u V n K Z + W p e X d W x y 6 l 2 S 1 O F K 2 v J R w + y L t 1 z Y m Q g Z A R f n o q U c l 4 B J Q B P v T Q q f W W m K M F l / 6 J L n P o c / F 7 W U W w 9 A Q 7 1 P U e s 4 X l a T b R 1 C 5 s u s K Y G 8 Q 7 9 0 g 3 S S i V P B T D o c o Z y W R S B 5 G X 9 b z 0 F e T y 7 n 4 V V U h X 5 N b a T 3 Z o L y J 1 2 s 5 L M P 6 6 9 f 4 3 n t X E b H R B h I K S W f T t a L 5 Q 8 C l Y q c + o C R b q 6 z g N 3 F E I Y i 8 9 V 5 A M 1 u 8 g B G T l N G E n U F N i x F K n y B N t X Q Z D c P A B S E X r P k z H s 5 m b s x 4 J 3 z h R 7 d J J V Q / t Z n J 1 s N f g q Y m 9 B b R 2 K x U D O V q W 8 p K H t 4 c q + y l j L R 0 M G p 1 i o 5 7 c P 6 9 n Z W S 7 n V s W P z j y S K F n q Y 5 h O I S t Q h K z b h A a y T I 5 p 0 0 J 7 v j i b C O h l Q q k S d S K s x N C 1 s 5 Q b 3 t L k U t 0 w I F J X W L f n 1 i X F Q 0 p f i a P 0 z r m R 0 a l 2 p F O I t l 9 0 o z N r M g Q v h s g p A R f 0 N Z W / a d J l 6 b V O H y s C S W G m o S J k t V 3 L f 0 + v T f Q x v v 1 V l D 6 3 p Q y G f B E P E L A j h q C N M 2 l l p z O 6 D I o L c V 2 h g 9 9 L w U C Y a Y g 5 V a 5 X c p t i 5 t d p W X R L R M d r Q o z V p u 2 y + X 8 C D P o I Z 2 7 Z d S B g Q G y 5 U 2 u F B 5 z 8 Q Z 6 v c f Q 8 B z d R W o x z o m 0 u W 3 P m 0 + M 9 p F E s w X X E j t h 7 J Q u o U m g y w f D D j U Y b J y 9 M i E Y b o G w Q a o 7 1 G s r S J h u a x 9 G o l t + m f d 1 k X b L t 9 c N p W A Q T C U B C y X i 4 B l k F R Z K J n A A E R P R 9 m s q i h a S j K / e 2 D 0 5 l g H a 9 W A i 8 6 i e f r 2 y + P 1 E s 4 7 Z b 6 x 3 u 4 d G S G + 3 1 c m f i 1 B m Q y S U B n T k j q S R G g x c i 0 P 6 A b Q g I T p j v N X t 8 c 4 q c s 7 Y m d h v h p i g V L O + 0 z Q T j i H 3 f Q 1 X c D p r m z 3 V 6 2 Z I Y K R I I W 1 V K N 1 y t o v R R l l P B O b h c 0 G 2 y 3 a I 4 M V f I 4 n d T T l 7 s O r Y e u w 9 x G s a j 3 Y U X N a F n 8 t R d H k w n j b c t X s 2 g + W Y 5 / 2 y 6 C 7 f 6 7 / M K n c L 6 O + O f Z + L e z 3 s 3 v z / 6 e 5 + O f w / m q W s P 7 k K q Y G o + D 5 k l p W W a 7 i 6 o Y D I g 0 x Y k i 5 V 5 r G v 5 r E w 0 V x f R q x d P U M P N 7 C y k d q 4 s d R 0 y s z n / e E U O 2 z u C Y 9 R D 1 A K a t U k b X r D 8 u X K C C 3 J N x n s 3 + e I O y Z m p s F k Q a 4 b j Q D y B d s + T O p 0 d Z c r r + g o h 3 R S D Z 2 o / Q A z G 8 7 z t M 7 m y M j C s V d i a P G R r R 7 b 1 m t c 3 U P k M 5 e L p Y y W t P i 2 g U o b X V K l z E 8 X V V D v 6 x P X Z I s A 6 o A O 5 W N I G u U 1 L x Q b Q T X H I l N j 1 A N + w k O j E x 1 b O x Y s m H r 9 E l m 9 N o q U v F u w E l y i 9 A p a N W s e t a l 1 A Q l v M I L 5 k w x k d S k c 5 K K B A j y g z Q v v m 3 M t B Q A U W t V f L Y k 5 O S e x X O a u d + 2 j Y S H B n G o t U K K g 9 d w J Q K L 4 U 1 u 8 w d B y N 0 1 1 F e 3 0 M Q M D f S U C s h X 6 / k v 4 6 K A Q 9 d e Z 6 p d k a h x 0 d L G y 1 g t P g s x X r R / B T L P / 8 v f 5 7 F w H j d G f Y A L Z o y 0 R L f U N E j A V F V A H D S b y i 1 v Q B M a T A A X K U u + 6 Y 3 w 8 M 9 0 4 t w M r s j Y 3 2 U B w r u A t Y H o K B 8 U x X W K a 9 2 A 1 O T U Z Q R 4 I u s s d 8 s S H q 4 B 9 o J O e X y l z T F s g w g 0 6 C w M t g Q Z E G A b D S k J x T Q X R A a / O a 1 l Y d 7 p h e w W y 9 k z K 9 G D u I B v q X b u f z d u f t F + D P T U 6 1 v z L a 9 D y F L g V k U f 6 F F J u 3 z v O 4 C K I n t A g 2 H z I z s R 3 a j 7 T V 0 g G c f v 3 Q f n q x / 4 s j r W h h n x 9 x 4 M i c 7 F h r u i i j 0 E O 8 h E w / S d g S s L K 1 F p 3 f F o C + 1 F y Q e U 8 h S 8 / s 3 N 9 O Q + / L 1 n r r / P q z 6 V G H O 4 / W s a u L 1 4 l 3 L u q c P 4 x u i c a P A S u m m M t x 7 g E C 1 Z a E a A i P w X g n 8 h 1 V P G U k h z Q Q c I l u u 5 D 6 e R / p G 1 b 0 g e f P H p 3 b I 8 z / N N 1 m H 6 W y b B j p W n 7 m E A M 0 Q s C 1 a S D z f g M M R B V I g 1 g w y N y Z W 3 L T T U D a 4 u e S u T 8 a n 6 + / o m d d c h B 1 r p x + v k y / h o q o J 2 7 p 2 B m O 6 C B k D o V a c R c L O p 9 w n N V D 2 I + V P w L r I P T Z n T N d G G i q g 6 d V K b u t G 3 b M c F z r A g g b + Q P Q x L R t i h u x x A g o C K o S A D v I f g l f n h W a R 9 s M 8 z q c H C X q P d A A M u x W x x C H T P K B + L N g X 0 r G d v O H N F e V C l o J c N P k 8 d 1 H j k Q J t p K F p H r 1 a a S 9 8 F h 2 5 m h O s Y 6 M 8 x 9 A y R t / X V c j K A 4 S E A V V S 5 / f h 7 G L 0 Q + A I 6 R E G U z m E U c x l 2 U r z w W p 8 B 2 V W G l I S z p Y r O U 6 R o t Q 4 r h s q w t u 9 7 a P z l j E e 1 H g U I D K l n A 0 y D M E A A f 8 R / G S W K N / f 1 6 Z 7 8 i W 8 f Z w p 1 K P z X S 8 + b l s b j c s 5 2 7 / i G D w g p Y J h B g U x t L n V v E D W F i U h Z n e h x L H 3 l I 6 I i I q V h j K q b L l d T 4 y f W E L 8 c n E 9 j w R x X u G 9 Q 3 D m F P A B H g y Z g G M i N e c V F Z y 5 T 6 F j B F e e I p 5 p G o H k Z h L S m U i o 8 v V K / n t i u H I 4 / Y U D 4 z x c T 6 K k R s q o b V 5 l M 9 8 I u H W E / I a D K + l h b 7 T X a D j 4 Q 0 0 r l B 2 b 9 4 M T x N x e Y a y h 5 G p n 1 Z J P j 5 M Y D F I t 2 2 j H M q w U l b i u K n A c Q M N A g Z 2 o n 9 H H d F I g 8 y Q b E o S l R Y Z F c L k P M 3 p m 5 f O e k C L g g V s a 9 N F E w 6 X G v + 3 g p t I q R P 0 9 l S 1 X 8 t 3 F G u 7 8 6 6 g 2 u O w Y J Q O A w d u U A L n i Q D 1 t j 8 t D 7 h l h W + r A E l 3 m G T I M e 0 O X S j 8 V 4 g G J c g 6 D v X 8 j F n Y + 7 w l M 7 m A H F g u W X C h T d S c h 1 2 + t E z s H 1 M t Y r K u c 2 B 7 L 7 D M U z q Q q W 3 A L a y 5 Y Z i n 9 e 0 z W y Q B r 4 9 S u a J 7 i R O D E h z t x g 7 5 7 u 2 4 4 F h F S w U w X 7 1 n y c 8 c Q z e k 0 6 7 t k H o W L q s P 0 v C V t u g 0 5 w 5 A 5 O c Q k S t V i N i H y E z C l y D x k 8 2 t R d o g 2 9 H n v 3 M R 5 u r F i y U / 6 n X q X Y T J b T k s v y / t v O 7 / + 2 H 4 A 1 O x H 3 B d V Y t I P G E Y G x s w c q 6 7 2 5 9 m 6 Y t 6 m D w 3 t L L e i D f K y a X y q j T Q 0 h q x X 2 3 X D + D h K r p H 8 q c n W u z F 9 v J O t / 6 t l t o 7 a N z I 7 9 K 5 J J E Q d L I M L D G D Q I 4 2 n 2 q 9 5 b R o P f h w l s 3 / H i 0 f K 2 P + 1 6 8 t H 3 V I a I F J x u R 2 w p R g b o F S f g 2 B 1 g C n z / f i Q q i W N G A V G a L q l t J G G t p R e b d c N q A 8 n H I L d 3 l J 5 / + x 8 t r i K 5 w u C k 6 S q 2 t K a 9 k t q l J B r o I / k b K m 5 w x N L r t 7 8 G t u 0 z x j n V / G R S 8 5 7 Q t y w p 5 F Q N V / E M 4 g F K / b d W c t Y R J A j D H q D c + V g F L W y 7 J x E k G B E R b O F Z j S W 9 l I 7 c a G J U K R Y s O T A y z u 4 U e S 9 f 3 E Y U m 6 d I b B o c V S B C K f 4 i F i z n 5 W u e J 5 w l w B N J d X y Z Z c 0 D g 2 K j / / r n + d x H N d T B D 3 O A 7 U I l n m W G X x C d U U C D h y K E Q 5 P 2 f d z M Y b 7 k 9 a H f J R / R l + / R s k d M M r H e Z x 2 3 x d N B A u 4 3 4 B y Q E 5 f F Y C c h r A d 2 k a X g 3 y o 2 h v N m r s P + V A v 4 y u B / a 3 C 2 h v 3 c Z 4 q e E n R U h o N q X e K o l L W M u e L K k M 9 N I Y o W + 8 F p H z I p / o J z g 5 a 9 P W Z w Q M 8 1 H 2 w l C g m 3 8 a V E L x D + q 8 e m G w i T Z W 3 5 R B 4 i K W o Y a P m S R 8 p q 5 w 1 2 x b a S E P t V 7 3 a 7 o 0 2 7 n 7 3 N Q 8 + T 8 L b S V Q 1 M 9 c 2 Z w B j D x L c t m g t O A O V G 2 Q 5 w 7 A P 9 E e m e h T n / R 6 w S W W i o Y w h / b w l j 6 U / f i I J w 2 k U J r C 1 V H n t A D 1 v 8 n J R o G Z X q c 2 W t R K c / g B F T r K 9 k Q d 3 B v W v p p l e Z i V g y T M D R c x s u Z L r 7 i R Q f A A 9 7 3 3 O S E l t a n D K r d t 5 k D h D t c f M F d S k i J T l 4 m X S V C d q A L l C h K s 5 M Z s d k p m V h v p 4 2 X I l z 9 2 V J 3 S j e 7 d T 9 n r f u u z F 0 L 7 P e Q g p j Y w C 5 O k H n F D g H 4 c U v Y S + j V A k 3 V w N g C r J D e X v R 9 I w O 3 q / 6 8 p H r X u B M C Q J f 4 U 0 w p U o c l f k 4 a 0 x r M x / + z I O B l Q 8 U A N O + l S U A M S 1 L U h O H F 9 J c j K i 2 m x v C X V a b q o h J O v W m r u u G W + 9 W n f D d U M 6 I o 9 K B I d z N e W P K K l w Z + u K G P R 5 w 6 E w X e o R 4 g y S L M p J G 9 W W 5 q W x D T s N V c Y 2 V i x 5 8 i S O a z l n z 3 4 9 e q x c V y H W 8 2 h e o z K s Q d 4 Z Q N I P m J E B J E T j j K Y a W r a 6 n v 9 W g L W E L l O g S Z y l p c 7 m x q c 3 9 D x T j X c 1 5 F V 6 n u y M 6 5 C c p W 5 T P M A z 3 S d 4 g P J 4 U X W 6 t S Z x c q R D D Z y L e 0 e N O O X 5 8 Q j v U f g f W Z D d w a H W H J W s T D T E 3 6 T W K v k M R A k c H 3 U e 6 w Z t U 3 6 M v Y 6 T Z T U 1 0 A H a A k x V w G 6 n V S H y l B j M C F B l K G D R o M q w y s 1 u J G 2 k I W E B v V r J b 0 9 O h R H K q N u v i F l X 3 D 8 H C H x b 1 E x t K l I B a F c 4 e 7 P U G J 1 h w g v Q Q A h R Q Q 8 k L z R z X m Y l k Y Q J d e 9 s u Z L 7 8 g n i u p 3 X M W 3 v I 1 D B F C Q r n N c a b O f 0 k R m m N g t 1 p A M x S Z Y f u 3 2 J 4 I E V E N 9 7 A x 3 A 3 1 / 0 1 g Y a w t n p 1 c p u W 9 / F I 9 M x k N 1 R w s l + X S 0 w 0 P q O Y z 4 A P p L 0 G p O 4 L u 1 U e H 2 A d S R i n K L Z b G + z / Z b b a O i S y 9 c r u e 5 j m J D R 1 F K c d + y m S y d 4 L y M C d q W n U 7 H x W h c 4 S M I 8 E H a o R D D 8 J j P X 2 d Z D h c w B 8 d N m j L e w 1 F C R g 1 n e Y s 2 S M y 9 p E M P 7 X t s f 6 U a 1 I 4 9 b L m J 2 o l E s A o w H g Z A n j + h t a T m P d C d a f e l s c e t 5 w r W s E E H N d m J q o 6 E s I V 2 s 5 D Z h I + 2 d L a V i V 3 f v d S x H O E r I Z 6 r G e N / + s 1 3 t C i g C Q u 4 M J 0 J a n h J f F z G L h J s c n 4 r T a Q / P p T Z S z / + n g b J w u l j J c x u J Z J 3 n 5 O 1 / M R J h n + z u N J Q D o u L c P O T q 8 x A Z 5 o p D w U P I e L L b b 9 Q n + L S Z w m J u D k x E V n W 8 P 2 h J b T R 0 9 a W L 7 f p g n P 6 4 z m k d u / Y u o q t p u J h d L e v I D 1 p T m M O j D I e a X H z k B a n + k T o w o c g W e U 3 g y N s K m / c 7 b 9 t W Q 1 z m 2 4 u W n P m a i g U k q 3 X e / P T r w U D 7 b M G N W l H F P j y A z R c 6 v F S p P Y 9 A P R u E F w g a T Z v V v O K 4 Y a M h O t + N F S v 8 d / u N 9 n C d / z p G 6 E s T 9 x u d A F G E q P D f A S U X G 1 F 2 i s b o d w i Q M k v 9 U B M g J A V E 4 t L A 4 Y p s m r O L m Y p z 1 1 D J J V + v 5 L 4 T e P C h O L 4 j f O m Y l u P l d D Y P J 9 H 8 2 3 R W l b u 3 d a F g E h i l o k h N g Y V O T h b C U D M D w A w o A a V V H N s c k r B p p y E v b i 5 Z c u T m i 3 W b s W O u P I 8 X 1 2 z G X y D j 7 s F 1 Q r N 0 q I a Q 8 9 0 o t D L Q o 8 i 0 / 4 g 8 c T h o D F Q Q S 4 1 q u B c L l h z Z D X K Z f S 7 F 9 7 O r q W q f V B y p F y 0 J m l 1 X w W 4 h Q 7 G 2 R 8 n B 4 x K S o p s E E c B Q 2 E 1 1 3 + j + 6 C Y 3 k 1 v R B D 9 z v l 7 J h a 8 j Z O S / 1 f c g 5 O 0 7 l F e 8 m i 0 m 8 7 B K m / o A G g d h b R J a T y Z A 0 p 2 m Y l M f d D q V U B C X 0 H 7 y K 0 0 v R G 2 i I Q 4 H v d q u E 8 b E o l e S z 9 f M W X W M 0 n A j K q v a e G 0 p 8 b w + y i x D W G t G 0 K e l g J O 0 D q M I c D U I f o + L c M N M U 6 R 4 3 x K q w N U N W 6 U f W D t u / A C 0 e B U t c M j M G G l z Q G / D I L z R 0 + E o 4 w R z m G h D r m 8 A V K T x f f S w z 5 T j L K m V + n 6 A R 7 r P X c S I K 7 F s V Q + 8 d X H Z F 4 5 W z f m c Z 2 d A 5 x x A P 5 k K 1 R 5 C A d p C Q 0 V l v V r p K H t H Z + C 6 d h 9 0 r J j 8 O k x W 5 h u p q H p 7 n s P / B r B w D T P c C W k 1 o z w 5 A f 0 e R c n M S k O N 1 G y 5 k u u y F + q u o Y 7 1 U Y + j B Q 0 5 S a o V 5 L j q K j p r W V g G w s 9 k C 3 M v w g V p 5 R o P I 2 Q y X X Y e r K 2 K 3 r 5 x K z w 1 t Z c a a g h 0 v L V m y Z c M b i e z O 6 o j w J 4 7 F A h e R J O a b f i u J a 6 V s T q H 0 i T s J Y T x o m n K F a e i i Q H w S N + D 0 Q R H 0 i u n C N 0 0 F N R G E g q C M S 3 B w / a l n 9 G r 7 b p h r G l b 6 / a g v P f j O 2 4 b e 9 y a t Q u t R a L 0 o Q V E X C m 0 Z 8 U P 5 s w I U E R I D F 5 K 6 Y X r + t X 9 2 G M g W H E S T u L D H V Q L G 6 5 9 Y S w 8 Y Y / v m 7 x T K m l i z d T T A a X / I W c i M B M I n A q e V w r / k B 0 T Y s I Y x I W 3 R 4 y e 2 W i o 5 J 8 t t + u H c f Z C N W l 1 x 2 r 9 7 w E X x 1 U T N K 3 d x k Y b M c A p f g O W w L R M V m W k Y y M z T 4 H P d K w S y W h 6 G K Y 2 m n K b + s A l p y l g V / h X 3 V H Y M a 9 d c u P + r A O Y H F D P Y A C D d B j B Y O m T 5 i V F q W f Y G 4 L d z b s 0 h Z 2 G i h r F g i U P f g Z L X e e + b h Q 1 d m 6 y l q Q I 8 F 8 j M w O 4 d Z D u o j x b G w x A m z P d C y / 2 l t Z M g 5 s s n M + I i R a P p B X c s a G L d 7 f h t K r r 8 r Y l v x 3 Q E R s Q O a R a m o E k a 5 w F Q x p n z A S g G 7 S f D J + y E O C I C W Y 7 t V Z p M 5 3 G 6 + s 7 c F r y z h 2 K P t L 0 p A 5 7 c N Q y r H d G V D + 4 y G i m p M O 6 2 U 0 G G 4 E N / g 4 s H r N P 0 g p t 3 P L c M P R 5 T 8 b H D g 7 t N 1 b c d Q m E W p K 0 1 p 2 J H Z t e O 5 n O r s L r q p r W I W N O x I 3 E j s A O l E a p j k Q Y c x o h q 2 4 B Q r e V 8 g m 5 Q D O w n T b S E N p O r 1 b y 2 y P P N z W o R G 7 f Z A f I A Q D 3 J 4 K H + p P h 6 o K 0 3 A t o Y V I 1 d m V c N 6 8 6 3 n + P v Y V / d w o Z Z y K 4 z c f h Q u u G G s C 2 f 9 r C B U S B b W N u W j k i A 1 8 x 8 A l M 1 f K k + 6 w r + v f 7 5 5 K W 4 f L n / D t Q s c f x T j e w A d v e O S C s I M x j 2 A k f S N F J G i t p D w t 1 R 2 D 9 d j r t v s / 2 i b 4 k 4 f L m c V z T s Z D i V R J R z 1 h V F H o P G K K m / M S w N J z j 0 g Y r 4 n Z R r o E o i k Y y p K s U e x t X C b W R h s a n 9 W q l 6 + h p S W n / u V 7 E d + B t W j f I 0 N E Q z V R Q + q g P U d D N C / U W n G p g + V M N p 3 3 4 B M X S D G 8 j v a q D Y 8 F i w Z I P L 8 P 5 b f p e d e F g x 7 p l 4 K U A z F a X p l r X 6 Y c M W T B z C H s L U 2 r + h n I D d X o v A C 8 1 y i i W m g a E u Z m G K v X 5 e i U P F s z U d R 7 s Y r m + L X s S o Q c k P J A n O X R U F C o x q y K 6 d D Z F m o H / j s B H Z R P 1 9 w c f w h n 9 J 2 N Z 0 c / D t 1 p t X b 7 2 h X E X + Y s P G O A V 1 s M h e T H 8 c U I M k n l H x g w 3 q e T u d 8 t J D I z s a j W 7 W q 8 e x S 8 d a z S / B G b O 9 X W Z I E w / q x o 9 O w R r S D 8 F 1 u 9 C N T m D P F H t R W d Z Q N z D f W j B x d a e t t Q Q 3 H B z y d I R + M Q Q h 0 d f v s Q r k a + B i b 5 q F G 2 n r v E 1 n C 8 j M A R b 2 K p l 7 8 X 4 t x e f w v k 6 4 p 9 n 4 9 / O e j e / P / t 7 3 n f 7 E K F L M q / 6 n h x C N m h R N Y E O w / b U t I b e 2 9 L M B i A E Z G 5 f D k 5 t p C G y Q b 1 a 6 d v x h M g G 3 4 e T R V z F 6 H N A p m 6 J I h U z 3 o D C Q Q N l M 2 7 Q Y T j U L 2 3 y Q 9 / a Y z Y j t d A Q p D 9 d r O S w U y j g E C 6 q x W 8 9 Q L K + t d d 6 8 9 X v z w g 8 L H j e I Z A b o t q a a u a l N Q + e J K M v c M E w x U T Z q m m E + B / y J B s U D f N D i z J d j S b b I b N l t F G E o J 9 r b E O T z a P 3 A k + F 5 w v 6 p i g l 3 o + j 1 z Z y r T G b d 3 B m p l c r b Q F + / v U O k v C O z Z V h 7 W r 6 J Y F 9 q 6 I s s n O b r Z J 1 + T L b u d z S D Q f + z W G q D M U Z m e Y k / t D 3 j Z C R U Q 9 h G 2 p t 0 c Z V + s J O Q 4 X 6 Y s G S B 5 9 c r f 5 T O 5 g i o 2 M o y A P f y I S c s m o j 6 u N M O 3 A g U t y i g p 9 h A + 4 P / N 9 G 3 8 P J I 9 U a P + 3 6 s T 5 v e w A N o B O E L 2 a L R b i a V e y r t m g O H M b 4 F 0 P v K Z O S z P S p e 8 y H S h 2 I x 4 D E L V P D a N j 7 y q 0 0 h O U o P v a u N 5 h R u Z 3 d x d j T R T x H a 2 Y J G x Q A 6 i Q D k K K c d k V V i t g N k Q s L s i W i c e G K 1 j F H k 6 3 1 o / f P O L k 5 / O a q 3 R e 1 L 4 w 7 x i f B 3 S 0 5 m G J H r t h e Z 2 1 H 9 w Z 9 y w O w b S P 2 6 i n 2 i G x / K Q I 6 4 s c M 1 t E Y u C 2 W I k D 3 c 4 G K 7 5 m J 2 b 1 i w d I G O 0 I k v B Y Z I G / e I X T H Z R J / n 1 F q u K p K c 9 + 3 h d 3 D g Z p T t u S t G M J F l w t O h v e U L l d 2 m 9 0 f L x Z G P u + 9 N 8 H z X S y 4 6 4 x x 8 V J d K V g s 6 J A H j 6 U f f 2 0 8 c k Q r D d o y R i x V F 7 o 4 O H 2 o w B l v B 8 n I 9 M S w 0 D 2 / 3 4 s b h h o K H T d W 3 H X J G F H R e Z 0 H O 8 a n d B 6 v Z 7 X k L m 9 a c i o 5 T K r D Z i a V Z A B y n h / k O u j c f A z U U u D X K U F j g F V h 5 / P e G x O 8 S s W C J f f d q 6 E j B v z i X V g u Y P B Q m f w H N 0 8 s D p E m 3 e b i Y p I n 7 U H 1 s A U P v X 9 X F M / g P + O h 7 l P L O F 1 / 4 W y r C C z a x u 1 S g A r o R V L E 8 E G p F Z p n o L A 5 0 f x M l l X J J D e L 3 F M b D U X t 6 W K 7 X + y x c L n f 8 C T q z r M H i N j L e 4 F n C U w a t h o m I T W Q L M u B I O A D A I g c E j y m e 8 w k P 8 S j v I i S q 3 q u q A d 4 k P t 8 / 4 V g D i J z 4 M L T i k 1 w Q D 0 P s r 3 A w 3 d s g I 2 J O g I 0 i k Q g B l N J n b z c c P 8 h t m G o o a L e x o q l 7 f A 5 x o d C 2 1 + 3 H z p W 2 j t K 0 r 6 j c E Z V k e + 1 7 j o O Q c f Q E q Z w Z A E l z P r E k A I I f X e q 9 d E 8 y F Z W K s q o p a F + 4 8 a K J R + + D 2 8 B C 9 Q 6 s F t J 0 u k 6 q W Z Y P w C c i y B k l s T m 5 S P P B x O K M B I J r k N Z v X E b J L W P m Q U T Q u 7 p Y i W H p T + u c 1 g 3 k L l 5 E + Q 8 F M n U T 9 F 1 J d n l 2 7 Z l 2 h F U X m w 1 2 r R E E R t k l 7 T 2 + y h N D z 3 o Z x l 1 z S V 2 7 j 8 4 M b S n z M R 5 1 E 0 P 7 o X k 6 5 X 8 d z K n U V 7 r v m 7 V b G X a T E g 4 8 G H d m d k a K O r i Q 5 R E q M 8 K H j Q f V I b Y a y Q R S 5 7 v p i 3 I e 7 V E t K X Z u S n T V o c 7 M V 7 2 j h b X 0 T x a l t z Y D W 6 v c j T o q O f q u 9 w 7 W k h R Z 0 Z C m Q a E E / k W h 6 y J u F A D 2 h / j y d b X V b v x W P e J D Y / X X w G 1 V I 3 0 H F A r V z T n 9 O c R p B L m L e 1 C u Z b g S y O 5 d a k Z N O e g 1 C Y a I m H W q 5 V 2 x E u g X L X n 2 q 8 v E u z j s 4 u Z O t a q Y v m 2 l V a m h 0 X a D Y E w z b O c F S Q Y o 6 O A 3 g I 5 r Y 0 k B j R R a d W r l b y m f 1 7 n u A e Q V C y f Y a 6 M Y t O 9 o z a m U V g b D 5 P 2 E X S Q W W r U F K D y I A + z / l h 7 g M e 4 z / f / w 3 q x + P k 9 r I T U t b 7 Q h a s a r D L l T G n n k f h k F w + Q O n q 0 G / l s U 6 f l Z h q a / c j X K + 0 C x M F W Y U 9 C M / 6 M 1 4 s V 8 O n t o u a 4 Y / P b J + F 8 i q E V R 1 h r z R u R H 2 f o H m 0 8 B a 4 r m B F c I d Q l o C B Q U 1 J G j f M h b a Q h 3 R u 9 W s k z f y D c V D 8 B 3 D H d G / V N I 5 4 + W l R N 3 7 f e f K J X B D B S p g b Q r y z 4 S G D d Q m 2 e O I J g Q j X 7 G u O L 0 i 2 B m a Y 2 n 9 p i r F f y 3 9 0 E d x 3 b d y B l K p l k D p g B Q T w R O m q 0 s l N U X x b s E T j Q + W P y P p 2 X a 8 6 O q 0 w k 2 P v T Q A q k 1 i p 5 T P 2 0 7 q B 8 g B m Q i p C B I r g 9 p M i d 9 t g U F 2 C K a O X w I p i A n c y G F W u f K v i v f 4 y v u W i i u 8 6 u B 3 i U + 4 Q N r + N 1 D Y 9 S W 9 k S G 0 3 R k Y W Y G g E y s 7 0 5 R A H S E F B d w 5 Q v e g / 2 K 2 2 h I d E S v V r p 6 w / r Y D K r l X f q m G r J + 3 h Z p 0 J + w J k F b B z x + J R B q S i b c m S l y s l 7 t C w y + w w d W N l y J a e 9 X C 6 j W u a r j m 2 0 D / F 6 V c / D 3 j Z F R c X a h y E E 5 i R K Q 5 s 9 c + i g X Q q p 0 K u 6 7 l 5 I k s J O Q 1 l q s W D J f + / C m 7 u 0 L T q W Y S n y 6 h / w B V Y E 6 A c M J D I O C q z B Z X j D p 0 S a o Z M 9 y Z e h E o G T 0 3 e V h m / T D C s 3 k y D P h K R o v l 7 J f U 9 O U 5 S r r h L y 0 L p J i J O Q V 6 b X p I / N L D 8 O g M Y y c U 9 F L 4 W y N P X d k b L Q V I t Q L V b y 2 k X 8 4 4 7 u b r e a g y m T + q S 6 q n E A P R Y k P Q P m z j x L p M 1 z F V / o s c C p i M C v L 3 y q e 8 Q o h Z 2 G 2 L G K B U v + u 3 + e v m M E W c B C k l l 4 W 3 F q v v n Q e q b D Y q q z q M B m r S Y 8 C K x Z + K d h k d l A n t / f L N R G g h P 7 Y C D F 0 q u V f P d n P F 0 s 6 + s a 8 t 7 b J a r 6 8 i O p z C q a 9 B B 8 X m 2 2 s l 4 c T S Z J t F y + m k X z y Z L R 2 6 2 8 a v f f 5 R f q Z 3 S B R t 0 C f 6 1 u z x + C k A E L B r Y J f n C 5 8 v I b T y D M 1 B i Z + Y R 4 u r m U U 2 E l 5 6 a J F m G x 4 K 4 3 x p S c J 3 Q O 6 4 P O j q F j X s 4 p S 5 0 q s u e K 7 d f 6 A C W 4 p P U I g 5 Z O w D M X c u 0 h H M N t O A h G q t 7 Y G P 7 6 c t 5 L z T R 0 f u b r l V x 4 Z 5 2 j Y y f n y V R B s e r w 5 4 c M X X u g N N 0 A X 0 F J 7 e f N S H h m 0 N q G E 1 6 u x e Z b c N N O Q 6 P X m 0 u W f K h f r K t W P c D 8 9 f a x e v c x + k c S f o u + V + s x t y 2 y O G r 2 C h w a p F t g p l 0 7 p / j 0 G C G A 2 S 4 A M 6 N q L 8 2 Q t r m N h s o s + X o l 3 z 0 t W f S j x U 2 0 q N L e O m t J g g y n L t N y u I j x Y P p q R V U f Z K E w j x O W w u W E c G x z U d / U R s Y + T F x + 6 W I l r 1 3 e M e w t 7 9 u h q O V N O A 9 v w 3 / H V f C N i / Z 1 F s T N I S x E r R 7 + y M J r P h o M v k u L J k P m N L 7 x c j M N l V n y 9 X a d M c 5 f q T s v O 1 Z n e T m / m S I 5 V B G w H D D z C I U C I w j M l Q D p L X R O c J 9 Q j z h a Q 4 O J k 2 b H p T b R 0 L i j X q 3 k O P 3 z O r d 1 b N r x W P g V 6 o Q m P 7 f d e E 7 f 4 n 5 j w h g B X 3 u D H 4 Z R O W j j b T C j m k 2 + c R O 0 s B N e H x M w n G L B k g c / h + u b a D m t B S D I + 3 f o 6 D y N B N q L V E F U C a V v q 1 k o 8 E 8 Y Q m H w A g Z K V p 7 H K l Y f U i 9 h r R n s G a 5 g a E + Z y e G J n s z B q N B 8 v V 1 3 j D + s + j 0 1 R l a 3 C 7 u h s B d O y N R P Z / J d u l r 9 f k B u j g w D M 0 d w / i M 5 5 E p / O u 2 4 M r 0 C p R Z e V A 1 t D T O 9 f 5 7 / I l w u w 6 v p e h m t V u B t D / V T b T W k 9 o V x x x L y b N q s 4 n L 7 2 H K g 3 + E O A 1 l X A O v y u U m Y X 4 l M o J H f N x v I r C Q Z M D L O r 0 f s S p t L 5 o i p D N 5 R E Z P 3 f / w D c m d 3 n b a s W i I w J A O s Q + j H Z W h Y 0 N r p 7 h r 1 q U T v t l m b 7 K 7 k p / T P H m d j n X b B M / l U y k u 4 2 W v n v N v G j S j W B N D 7 A 2 b I G I L S K U y v z z E Y W A C w 9 p T R K K w 0 F T r m H 3 v X G + N P f D O i 5 M s 6 u U Z Z o B r / 2 I 0 I c m d 3 t Y 0 U R Z L c R a k Q r O N W l E G M D 5 M Q L X K q k i i v N b + 7 6 P T O r s P F 4 + y u b g W G x / M 4 v q 2 L 7 Q / o f d M h h X 5 r a A 0 z A c P 0 P B Q y X m p a i p 1 m D 9 h J Y a W h 1 n e x Y G l 3 g R d S o r h 1 W 6 s b 7 L w 7 W 6 t 9 A E + h a o i m i Y z x A 2 r M w k L q / X T a S J 6 Z k d i s W T W 4 u m b L Z b x O Z o + z u T o h Q b n j m 5 b R n 4 v W E 9 x 2 u I E p Z U e 4 4 X V Q I c 1 s c K a b M D y p b T R x D b z W y 3 g F q P c x 4 v V O B H x 5 W H G W U L i / r o r W / 9 E y C E R Y l 1 3 k A T C A 0 Y S i Y h a t B 6 M + H W s I H w J Y J X G j Q P W b F a N S G w 0 V 7 t P F S s f d a T i / Q 1 W t Y / D I 4 3 i 2 r K L c O m s Z u M v s E t w N O I Z w T 4 W C e o 8 J h S S 6 K G h d 0 7 U O Q C L r 4 O J + u I E y k R i Q I P r Q T T Z W a 5 U 8 d j S p r T r J u z 5 + U l X s M W o E / 3 s d V s H q D u A C R 4 D B Y o P B S 7 h Z c g I 1 w u A S k i c I h q Y s D o 1 3 m b b S E B n 4 m V 5 u 1 x P j J 8 Q G z i g 5 a J a r m 6 i q V t + a 3 w 4 H U e t F D R R 0 y N a k 7 I B Z J p A 9 / E x x b j V 1 X G G l I Y K 7 Y s G S 8 5 4 c w R 1 S 4 O v b L + u q c m / r p D m Q M x H t k w A c z 6 a O s j R b y M 2 E G Y p y P r j J x u 2 W z E p D S X O 2 X M l 9 x w T 1 U 8 T R b 1 F c 6 X T K n J + d y C O J a N Q R n L M V Q U r r 0 T O k y u F r A J k c Q L o G w D U L U u T 4 R A T M G d k 2 r P 0 p 5 3 W z I E U M 7 Y m Z h k b P 8 v V K T n x 6 c 5 + f C a 6 I M r 8 y 8 1 j l x I / t I k 2 Q B g A h Q Y E U w j Z Z d k 0 S J 2 y h P m R 7 A H 0 a j 3 5 u 2 G k o w d 5 Y s e R H k T 1 6 j Z Z W L T N b N 1 L s f C t e h J M Z l e w K D x 7 S / G Q u w E f 0 S w e e O u 7 0 4 T R n h J D p X X R x C E q b n 6 T a y N 7 H + M f C U P t z c 8 m S E 0 / D R S 2 B x A M 0 P 7 f A r y l r P w 1 l p p x k r p A n K P H E 5 j M d 2 i 6 I / V H W + 2 p 2 t O k H Y P Z x d u 1 J 7 g N 4 g / B F T U M r l p 2 K / d D 6 W n L h Z I M F C s C N q 4 g R s 1 q H 8 O B w I c G 3 B / / Q X m o Z G 9 w 0 h i 6 m j R V L P t x 4 r S 6 + 6 N h o 9 G m 0 S u J Z V X x / A J S K I 4 u R Q m p W G U Q / 7 a q w M w n 5 N R S H 8 Y v G B R B t p C E g l V 6 t 5 D x F c F 7 n t o 5 B q N 7 H K q J g F 1 5 E 4 S T + U R n f n 7 e M K 0 j Q m D m E 4 V + D h z P 0 s L B X 2 z I 9 Y y t E 6 h 4 8 r 9 r c n j a W M N + E q u j O q i W H d l 8 B J Y 8 t i G n F l 4 x 6 G A 7 z u f 8 q J K M k z G d w 1 G F + F H e K L m L T Z B t D e 8 p M Q 6 d p v l 7 J e / k r d V u y Y y f p y f o b s r C z h W E H O g P U D x 3 L 5 c + U / 0 2 d p a r M Z Q d Q 0 a K r J u M 0 j R 2 Y m 2 n I g f l 6 V Q 5 8 Y v w 8 A l 3 / u S J y r o h p W h P D i R y H T I k y c o g k A P A r H Y 8 y A A x G n J t y 7 1 G 2 3 E x D 5 H D 5 e i U X C p H w V T q j U r c L O y a q 8 l m a + q s q m p 7 W s 4 i e j B x a N h 1 s G 9 b n z H 0 B 1 F n E q K r F s 8 8 g h j b Q 0 B y i X q 3 k u A / R 5 J p J 9 l r O 0 o 4 N I q J D u p x 9 + x Z W T m I c w n g x h A x Y r r m M R i k t k L h 9 p G Z J J t y M P a H p 7 V f Y a Y j 5 o l i w 5 M K L + C 7 C k g c g v 6 j I r S 0 g O H I b e T S e Z a w s i w w 9 n i j C 5 Z C / p B j u 5 q F 9 8 Q D + A 5 7 o P j n 2 B b p r E S r z N 1 V n W W s + A 4 i V H H j + 0 F N O p a G y u i / D S Q y 5 W L D 5 K G U O R c X U s D i S 2 0 l 6 Z g J M W n z w 0 p Z 4 Y j L L 0 u l b f k M 7 q y K c a A 0 G H v W p F o K p G v k y 5 4 I a R 1 b e s v u I a E t h C 4 W h A Y q j z Q e V M j M N o Y H z j 1 3 y 3 4 c 1 W S u A x r p Y o h t g 4 D w p O 1 4 n U r Z n E 1 Y 4 8 I B b i d a Y H z A E 6 C t O 5 2 w L c o b i P Y u S i e g R U O V q X L Y v 7 D R 0 h h Y L l l x Y v F T n x M e 6 m X i q A R B Q 5 p s F y 5 t t C 3 m q I w I A + i F 7 o m 6 K T / o f 8 l T 3 u Z 3 e z 7 5 H S i r Z c O G J 8 i 5 t S a 0 v l D P L i e A u + 4 F T z 2 W + L 0 P 4 3 g / C K a w 0 V X H K P 3 Z p Y 5 y H N 7 W N k I 5 J p r 2 O k u U 0 q h p 6 P o B w w J b r y M E 5 A y G q z w 8 1 J H g Z C O O w K 2 j n m s U V 2 k h D b A N 6 t Z L X T s P 1 t 2 m 9 N l T H i A a K I 6 n q Q j p p V + 5 1 R i L r N a A w n 0 0 7 Z A W K g K D e Q d z 1 s A v J h K x K 8 c F L H j y S Y X A U O G u v I 9 7 / 8 b F w 2 1 j g A x T Y X J h 1 w A M X i W v a W g F Q T 0 O F 6 g Q i b B v 9 4 v v B w O + m s / h w i G L t e F 7 t C + N u q I X t + O V N y y 0 k J A E y / Q o X t + o t Z z 1 n i k R D 5 K z z 6 S I 5 + h r 4 B N L E a X z 7 O P j s d 2 + 6 s F / y G P w T 4 6 5 x U n X c t Z T 2 d C F W 8 d E i E I C A D U o t O + x A R M m o C t q e n I T 7 I C 5 S C 4 k R T Y h 6 p o v t e m D 8 D q b 7 Z B b X n n H d U u p 4 K f J y V W 2 Q V y 0 7 k v a I m 4 h k F 2 p h A B 1 c S F k R 1 k c r m d Y I A Q Z T f M i K I i X f L L p I T X z e e 2 W i D 5 k u V n L a e V R 7 K c n b P v 6 l l G + y t P t 4 t C D T n V X 5 r S 2 J E U z R T A 0 N J N 3 1 c S D e U b d V 4 P f h s k V G a q S j w s b N K + k J a j M N j U N s r L j r k v F x 9 F d Y K 5 P Y j Z G I n f v r f b v 7 i / k H 0 B h 0 O S D M h D Q M c T b t q Y F t 9 W H y E x g V / C p 6 d z W 4 w J L o O n 6 c u c p 3 7 3 f d W B + C P A D D 4 k m c L C g h m b 2 / B q p j j 9 x U y t t d 3 G A W z e A B D W M m + a Q G 0 v Q w 1 E Y a u s L 0 a r t u g G g j W n + p B 3 s + Q B + x o q E B 2 h l Z L g J n 4 X x K G f H S F h E s a 2 A F + Y 9 + l o 3 Z Z / 5 T H u Y + 1 a L z e H E N v O V s q X U J T 2 a r q u p D 6 x a 7 1 Z f r H 7 i S B 5 f Q J q s J 5 x p a y v T Y Y S P V N 5 D E B / f J 5 4 m 9 v d T a n t h q Z m f U H 0 T / c x 1 F i 1 p t g g f Y G f s 4 M w 0 W T m c c 8 R X H W m v o J x m s y C f r / m E e K 4 g W z m C k p 5 L 3 I W w m U l A 2 G o K 5 S J y g 1 i u f a 9 k r d d F 5 x 3 B K f 4 j q p t D 1 f I e c p W q K 8 o D W l E i C E K D T C b Z y o I Q P + Q m D l f Q 1 f D V C K Q z 4 z Y L 0 b U s N d a e 2 F y 1 5 8 z T 8 P p t 0 n q 8 m j 9 y z S a e K n d i 2 y O Q E I r 4 D 6 S g Y e h B m q g + V F Z k Q 7 u V H A 8 1 f u c e d m A 6 h P e 9 J 1 e f g e d j s Q 5 e c l 9 E a 1 e 3 E b t S c c u c x A C P d Y W 5 G / l 9 V I + V T S w 5 S S r q g y u g C 0 y p W 8 M A s n v c k k S b c I V P 2 F A 1 3 4 x 6 j t r U n l j 7 v f T L B R L q 5 Z M m V m y + q O 7 j 0 G 2 J D h 3 J o T V l c x 6 F y 0 Z 6 a Y 8 T w u Z / N A e U 9 s Y D M j P I 8 0 j C W L e 3 + 5 p C b T U s N 0 e t t L r n r l a f J s H f e d u t Z l B c H 8 H 9 x d i q + j o w D L K B U B Z W l z X S s E v J J L 8 H 7 c 2 n F T T g L R Y L v 0 I O z N g C t f W F 8 3 q 1 N d h o t 6 D t X X H Y n b b c X W m Z s L p w 1 Y G g Z 9 b I M N w D F F I 5 k N C + j S q R Q 3 C x q S W 0 k 7 D T D W y k f u L S l 0 v e o u + b k n T t 0 M p 7 P V q t 5 x C 3 3 H i q B C t + 1 V i l w 0 c + E E o y C l T s k M s m r V r A W Q S E w o P E C y R T A 3 e Z Q q N T U n h h q S K d g Y 8 V d p 4 w v 1 1 C u 3 M z q 3 N g x r Y J z Z I X m c 5 P + g 1 u F Z I G u W Z b 2 Z f V h J d M z G O E / V Y x s f r W l N p p y n f r A J a 8 d R 1 I n f y J O e 8 X k u c x q n k z X S a W u W e s Q E 1 l 7 3 w F M a t m g B 9 h 7 O R S Y f B 3 G M M 7 O I n 1 o d n A q W 3 u p p Y Z C z M 0 l S 4 7 c f P F J h J i f Z w u R 8 v z b B + S y q t S W 3 h 6 C A B k x 1 C f A R F 0 5 T j M + S 6 Z u 8 S b 9 N d X D a Y w p 3 T K V 8 p k J E M j W m m V v x s n y 5 6 q W C V M s 6 N C d + P E n N Q a j K R / c s 9 S v b c s m 6 a O 1 l i u 5 e 1 4 f J V 3 2 p w O t h + g P N s 7 a U x s 5 6 J J F l B j a k F t r 7 n p k r P Q G w 1 r B z 4 5 l f K J a e s v 0 b c W V 2 L o K y g C 8 D 6 E H 3 D k 2 R E g Z O E H G 3 0 F 1 i 5 r I P q o 9 m Y G G S q D Z c i W 3 P b 2 p 9 4 t w + q O S j 6 w 1 q p s p P 7 p x P r z q d O e Q e M k r L s Q y L h g g R i t k f L M 5 Q i E 1 k a P T h C J 4 u l j J c c d R c n 1 H R 4 5 3 7 t C R + T K Z V V W r W 0 N W a f 3 Z H n z d R J 9 E m s M 8 g P E t 9 i C 0 c n t 7 T A w 0 B F e V p X Y f / l h + W B d 2 d g y o e p n M g G Q a H 5 z g / o L + 2 S H k R B I 5 T 9 W B + I + E k I A B T R I + v 3 F J M z f S 0 C b L 1 y t 5 D r X I q 3 p J 1 g c Y m N i n v 3 c m F Q d S h j + S + L t k 7 a + j 2 f V 0 V R W r H D C F J q k d h J v M n I n k S 5 Y 7 M I V G + 9 a n x 5 B q n j V n r l J G 9 5 T J P W 2 w o X G 0 i p V L / j 0 N b 6 D T r d u b M h X X o X P 0 O N T l m J M k i q r q M Y c Q v 6 D z w p k q h M U Q A W Z 3 I L y A F D 5 d K P V 1 r b p x G p H a 2 l O W G m J / 2 V x y 1 y / j k 3 A + h U m / 1 p O d I G 3 f x n y 1 5 r x 1 o R g L L M + m X W t v 8 h T T 3 e u P o C f 2 L E Q H I e v J u E H u L 1 W f T Y A t P 0 q Z u m O E t y p S j h d V c 5 9 n L S G w k P 0 x p A F K C c Z N O B s V E 3 G a o z M b x d w N L C F 0 a j 2 k 5 h u 3 1 z M r T c 1 G S T r E h y 5 v K m T D 6 n Z U N y a j d n Z U y 9 Y P y H K i E K q Z c D I q d a U s f e N a Q 1 r J G g 3 S B D z L A R p s q P j H 4 7 R 9 u q H 4 u O O W l g T 6 g m c A M u 4 x x T Q E z U d h U p e Z A a b Q j C P d D j K Q X 9 O e 3 N l i 8 m g d u W 5 I u u Q Y h o t o X o c j O g T O 5 w d A w 2 n u S C o t 3 E Y p K B O S A u h q K U Y G e 4 2 B Z j a a g f G N s + V K B 9 2 H 9 d e v d 8 i o d g P H t 7 O p 2 l 5 H F t k z v Z t 0 2 D o H J c B b K m P t h V y I L j Y 2 O O q E z w 5 a / 8 c J H z o x j r H t m d a N G U b O k B q j X K 8 Y N B V q P 9 0 9 q D S S V 9 l I W i H h n u K 6 p D F z v 2 8 + z Z L r 2 W L 2 O F d R x 4 q + r 2 I Z b p K O W j W G u X X l V y T H i O 9 g V g 8 I v A v U n T C 9 Q f P m w l 8 A T E G Q P k 2 B C K m p G s A s I N R D 8 S P j j R X L h x 8 w W E U M W B f q d Q w G + z G e R 5 M q B H N b 3 C Q R + m g o q B 9 G C 7 c L i o R / 7 Q Y z U h s N o S b T x U p + O 1 9 f h b X Q 8 4 4 B J k / m I f R 8 V W w s h 8 D r X L i Q h t R / X W o U m 9 K 1 l K j Q N 9 D O b I 5 B 0 E a a Q t a l H 7 n k t i 7 I 1 p b n a Y i 1 4 a I U a l 8 t A J H B q R C r G g Z D N M S K U U C 5 e + 4 b x D D 7 L N + g I C n f d U 7 u 0 v P 8 M 7 y 6 u Q P 2 3 Q 0 R 4 D z q f h s u p 3 V h 9 w H w / Q G I R d d D D w L I 6 U b 5 D g A / 2 Z M o m 6 Z D n M 3 g H L m N h o D 7 + X o l 3 z 0 x z P 5 b M N 9 T I o j 0 6 1 g f S r Q + 0 y Q I H 3 A P M f W U 4 t 8 K X N U Q s l F o 3 j K 1 0 4 a e F I N 7 G 7 v H 0 N m m H s T m u i X P y v 6 v i y c 6 t i X f h b A 2 L I y C A a j s M d N m I 7 3 o Q L i o S J p V J K 9 C Q g q 3 i H s w j 5 H q D D f z p D b S E C B A r 1 b y m l C y R P X q Z B 0 L B C 9 m 8 x / h + i a q a i 4 f J O w x o L g O t H i 7 5 o T g M F g c N c C 7 B 1 1 B b q M p D Y r s M 5 d 8 l 7 9 T 3 b Z 7 A F G P f b q V o J P C + F s 8 n 1 U 1 K F t j A 5 i t G I A g 3 i U u A B o A t x W 1 p 6 z U 3 h h L V Z h p C C F Q L F h y 4 R F j f d f T a F F 7 c n Y M L H A R r m 8 r d 9 8 B m R i o f Q b V q E M J S 6 3 E 7 m m v B J 1 H Z A O h 6 H F t l 7 O 1 O c V i a q O h T C x d r O S 3 p 5 S J U Q P 9 g r z v o u r Q b M 3 y I i A 3 B F I 5 F w N Y r g g 3 M 7 d Z f Y 1 d z F o n 9 1 P / 5 Q Y a 4 n j J 1 y u 5 7 T i J v o f J p O 6 8 7 B j V y / H P J B a p i R N Q 7 J W T N A d 0 / 5 l 7 A l G F e A 8 o A L B u m f e Q Z 7 c p i + i h 0 e Y u V K a a 6 v r L x y 6 5 7 g 0 P o c 5 v D y D 4 U s 6 f a S H + i o f Y S 7 1 t 8 l n q J b v 2 S B u E D t t l 9 g M O K w o a V N q d A C 1 M c L k 5 2 A X J d P p W r i 2 E c B v 9 + P v L 7 K / m c T K b P E 6 V v W O n 1 E W 0 U L K X s M N X I Z Q O K L K D j o f 1 D Y e 5 o q e S 0 Z R K R o V c X M F 1 2 X j a T 1 n a E z s N J V X F g q W 9 J R w U T 6 n E X r B 2 V k D k L 9 q j L I Z Q v i G d Q p l x S 0 9 l 0 B f m I 8 I H l S v v k V 0 V d n J C m u i T F A u W f H g x m 8 C + s Y x q h x z E g A 6 h B U / m U Z j 8 Q J e q a u q 2 9 e F J F i y k 3 M i r D w c j J m / z S A 8 W G E i 8 h x S p h h y s e 8 D l C z s N B X z F g r v + G F / O F k x C 1 n d N O n a Y Q q V A w H e c h O v F 1 2 h e l S c f w O 8 H 7 S x C B F q u M U d q w P A 3 A K p t + x Z D g n t A s j G 1 l x t q i O F v a 8 2 S L 0 / g W Z 3 X x Y D d 4 P j L q / 7 n s + 8 Q N F b q g Z y 1 J P 5 D B g 7 R F k m K l V J w 7 k D f 6 T P D K c y a 2 2 C B + x M v b a S h W F O v V n L b U 9 J q / C f Z 4 d w 4 3 b o Q a w 4 8 4 V Y X 7 j O d a 4 n a A f h Q H + q e v e h Q t Y m G a l N 6 t Z L T j t f 0 2 O r 2 W t e K U i J r E 9 Y V F g + Y f I C Y B 1 Y J Y L q p a r d 2 H B B R m 0 N 0 R J Y M 3 f o + l A V K L i c 1 l D 1 n T I A n X b H k w q 4 r 8 L w 4 W 4 5 / e 3 E M 5 e Z 5 u I L G 7 y R E v m 7 8 / w H Z S d D g T Q o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5.xml>��< ? x m l   v e r s i o n = " 1 . 0 "   e n c o d i n g = " u t f - 1 6 " ? > < V i s u a l i z a t i o n P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4 6 . 3 4 9 1 4 7 7 9 6 6 3 0 8 5 9 & l t ; / l a t & g t ; & l t ; l o n & g t ; - 9 4 . 1 9 8 3 0 3 2 2 2 6 5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1 7 8 0 2 7 8 7 2 9 3 1 0 2 1 0 & l t ; / i d & g t ; & l t ; r i n g & g t ; 3 h k 9 m t 4 n 0 K 8 h 4 4 t 7 D 8 3 _ C l i 5 - w 4 k B x j - v l Q u t 8 n L 8 5 k 8 C r r j _ 2 B 0 p v j q B 3 3 t p S 1 _ g _ D j x l k T u 0 p v U t t - 4 a 9 o 4 g p B x - 3 1 3 E 6 p t 3 e _ x h z j D y k u t q B 9 9 l h W i 2 9 g q C 1 z s 3 N m 2 t x 6 C h t 2 0 1 C _ 7 8 h 2 E 1 1 v 2 n F u 2 p 6 a 5 i x p 4 B j 3 2 m 2 C u z - q U 2 y _ m Z j j 7 s c 5 6 4 o v C i k 6 x P - g 6 8 O q 6 v l u C 7 v z j 0 B s 3 g n N - n 0 7 T t q n n n B l 9 y 9 R 6 n 4 q W r r 9 - w D 9 k 6 u 2 C 8 5 0 2 q B n 9 z p v F w m l t p E t 4 o p t B i m 4 y w F 3 z n j t D z i 3 y b l - 9 j 8 G 3 x q m O i 0 9 7 T h l 4 p E 7 u 8 z V h r i n Z v j 8 _ r B u t _ i F w 5 x 4 D r h 2 B y q p h Q x 1 p g K q z 4 p I 7 m p 8 M i z v v h B z s w j v K x w 7 v l F u v m - M k 3 i 5 z B 2 z s t 9 B k i q 6 P y g r - F 6 w k v X 1 k n 3 L v o n t i B o p v l u B j 9 0 4 Q 0 5 s s V - v q o 2 C v w h _ E j s p h u H x u 8 5 a 6 q k v U 2 h l 4 M i t 0 u E 1 m o x U q p m 9 d 1 s u 1 L 5 i p w U t g z q k E 2 j 7 x J 5 s - t O 3 o 7 g k F y 1 m o n B h _ 4 9 H 1 5 s z a w v 6 6 x F p h v l O k - 8 3 p D w n w 3 o B m 9 2 0 0 C q s q 8 G 1 0 l 5 M z m o w n B 5 j v h y F v p t t g E j h 3 i u B t z 9 _ V 5 g i 4 G r k 8 v G 6 4 i 2 Q 6 9 o v g B m 9 v 7 F j 8 _ 0 s C 2 s 4 x i B n 9 v y V z z 6 o J w y 0 6 B 0 j z w N 2 v 9 x 4 D i 2 k w G k h 4 h V v - 6 m C l 6 s 7 l C g 9 l y C 0 u l n Z n 8 q k S x z h g O o o h 9 p C z 6 8 4 I r l 5 6 o C 9 6 5 9 4 B 6 j q k j i C w w v s s p B l - t 1 e w z j g I z 1 9 z K m g k 2 b g 6 8 l G s u y 7 q B m 8 p 6 E 0 o x j M l h 5 j B n y 4 w O p z 3 y m B z s - z T s k 6 z S 7 p k 2 N - k 6 z 5 H w y s u o U y 0 n 1 u m D w 0 t q o r B u n 4 2 x - E w t l 9 s s G 2 u j y 0 s I h g 5 n m B s s n v _ 2 E 5 t i n 1 s C 6 6 u q - 5 B z 7 z 3 J g s z r g F r o j 4 K 0 _ n q B i w z 7 P o 7 1 4 D y t 9 s E s 8 q k I y m 7 S 2 y _ v E u 9 3 r C l 4 m w C u v 6 s C h w r o W x q s 8 F 5 3 v k B w z j n C p y j 2 B 5 7 _ s U v u _ 9 M j m i v W v l o 4 H z 8 l r M _ h 4 R 4 w 6 n B s 9 - _ C 3 1 j t V o m _ 9 Q g 1 r i W z w z 6 P o 1 0 6 E 8 i j l B w 3 z - h C r o _ k b t _ q 2 J t 8 0 4 S x - k 8 n C s l k s n B i p 0 3 X 5 j n k q P q n 8 n M 2 j 0 7 9 D z v 9 m j B r n l h g B 3 y s i e q 0 0 k Q q x 1 l l D i _ u 7 K 9 u y g L n 5 x n B 0 - q _ J p 0 s y g E u x g v _ I k 9 u _ c t z 8 9 b w i 2 s D g 0 h 3 F k q _ 5 S w n g v E s 7 x k B 6 z r k I - 3 v - M 3 t 6 4 K y i 1 y J w 1 1 j N 1 z 1 w o B v i x p D m z 6 y W y x 3 t G s o h h m B 1 3 x w h D 7 x 0 0 q B 9 j m p S x n 8 5 2 C 0 6 - 5 w E 4 6 9 j C i w 2 u g D t k t 8 B k u _ 7 p B l p w 2 4 B r j 9 p v B 5 0 0 6 r E _ v n 2 W u y i 3 E w x n 6 Y 6 h x h U g 9 w l c 0 z x z s G y 2 8 u D t 0 r u E t o k 6 X z y k r N p u 2 x C j r r p i F v g g w R 2 i i _ G 8 m m g O 4 k 4 s E y 5 3 t Z y m q 1 f q m q y I 4 h k 2 I k 0 x n H m z g 5 Y 4 3 m _ D 3 9 w _ N m 9 t o C j 7 3 3 C p i g v R n 1 5 h C t y x y c n n 9 q 1 B v s 4 _ D n k - i m B h 8 r x J i v 4 0 b n i g 2 F w 0 n m C k 7 3 0 C 3 l p 2 C y t z - F k s w 3 E 1 p - i P y - p v K v w 1 i c k h 3 7 Z 8 t l 0 X t v 0 x L m k t 3 D _ v x m I o u z x V q v p i q C m i 8 p C 7 3 m 0 f t 1 h Z 0 h _ q M 6 _ _ 3 B 7 p x j w C u q _ v c u 4 8 q M 3 u x _ B 3 j 9 p B r 6 - g J 9 1 r 2 L v p o o W x l 0 t b x 6 z g 6 D h 1 2 8 q B i u o v 9 I 0 t v z Y t m i 6 o D g 5 5 z N q v 8 p c 0 n 5 p L u z h 1 K 3 8 n 5 n C 4 z t 6 p P z g v m d g - v s k B i 6 y 2 n B r q s p 6 D y 3 2 u q B m 5 s n N 0 g p v x D 1 w 2 7 x H 3 i v p w J y z j u R n j - 8 I i - v n P 4 x 0 p b - r v - g H _ m n u k F 5 7 w 3 s B 2 w i w r B k 8 j w l H g 4 t n G 3 _ x 1 B h s r 2 F l n s s P w n - - C w 2 s w U x t k 9 n B 9 6 w 2 W g 6 7 q U y h 5 y p F k v s 1 q B x 1 l t K t 6 q 3 O 0 1 6 q U t l 4 m p B - k w i w G o 8 7 y S 4 7 v g 3 B s - x s k B w 1 8 g l B 2 q r 6 D 2 u w q h G l 3 o 5 i D 0 t g j r c l 7 5 h S s y _ i F 7 x q 5 M 0 4 u w P w 9 6 x M _ m z s R 2 1 1 m g B 1 k k k v B q 6 t g U s p n 4 a v s g 4 F p l l - 5 E 6 z n 4 S k 6 _ l d y 0 5 3 y B _ p 6 x M k s 0 w M h 5 2 0 n C - o j 2 N - 3 i - X 8 y v i U t s l l Y l g m 1 C y k x o D 6 2 6 s 0 N p p v 1 S j 4 p 2 j G - m 7 r i B 9 7 h g k G 6 h t t J 8 1 5 h m G 9 s - n Y l 0 t r g B 6 s s - u N - 6 h 2 S 7 o x x b x n 0 2 l B l v l 1 6 E p _ l 5 c o w w t r Q 2 u i 6 8 c u g 6 u z k E 4 h s v 2 l L n n 0 g _ o F _ r t v h G j i t s 2 X _ 1 2 k B - t 8 5 B y n 0 u K 6 w u x E 2 y q j E 6 2 v i J _ n o 2 B j h g 4 D p 3 7 3 C 8 g x k E 7 l 4 7 D r o p l D v 7 3 3 R 1 r s g E - _ i 5 C s k 4 w P 0 7 y g L 9 q o j C y q _ y G m 4 k u D i g 3 0 E n - i w G 7 q 5 7 F 0 - p k G x t l i d l 4 2 k T v - m p B u m k l C w n 2 h G 4 m k i H - n w z B 7 k q q D q v 6 g G x - 2 5 K 9 n i n F w x r q B o s 4 _ E 9 8 m n G 2 p x t E 7 - 4 p E z 8 6 o p B z 0 n r E h l t 3 K 4 r 1 q M i g q 0 C n u h w E j 1 8 m D - k z - D 9 i - x T l r 6 2 G w i 8 o K m 7 q 7 L x h 0 k G 9 _ w m D g 1 7 6 J _ q 4 m I 8 r q m E - 2 n i F 6 q g _ D r t 5 y C m j 1 j H v 1 j 5 E t o w o B 0 _ g 5 V 0 y q _ h B w g o T j 9 2 n N s z 3 e 4 m w y a p o 6 p G h 9 2 p B 4 - v 4 Q 1 p 0 g H r 8 m t C w v z 2 C n 1 1 n Q p n v g E 6 2 s h C w h v s Q 8 o g u b v l 1 p I 2 9 u s D 3 h 3 l G y y _ - B v x 5 5 T k u 7 h M 0 3 7 2 C y k 6 v C 6 l q 6 G v v n m Q 0 9 0 W m n s i H 3 q j k I 6 y x x B l u h k F 3 9 i o H 7 4 y 9 D l n 0 4 V m 8 n _ H s i g k H p 6 l 0 C 9 n t m C w y 0 m E z 8 v z B t - p r V v 1 n w C t m s 7 G q o 1 j R l y s 8 O s p x u I n u - u E n x 4 j E 6 6 t 1 B y u 5 1 J 6 6 r 7 G u r j _ E k _ 2 Z h 9 g k F i n i 8 E z y x r H s r 2 s H 4 u p n Q 9 w u m C z u 0 3 D i 7 t r M 3 i - v G v - s z F 4 z k 5 P k h l 8 F z p 0 v J 2 i y x E q u o p V t k g i B r g 7 q G z 4 g k B 8 u j u F r n - y F 9 1 8 b 9 8 v 7 M z j g l I 6 j 0 l G _ h 6 t C 5 5 i 4 P m 4 t 7 N u 9 2 q E 5 h 4 m N k 8 - n D k x k z V n x y u C 2 h 8 _ C - o x v G s u v l D w 2 o 8 D w 6 5 1 G 1 x 8 h 9 B 6 1 4 0 6 B u 0 m 2 I 4 s z - W 1 7 m q F 3 l o n D o y h q M o v 0 9 E v w 9 - I 0 7 l - B 5 q _ g G 0 k l n C 7 z g 4 K 6 w y 5 C o p s _ D - t p q B 0 h k p P h 3 l 7 Q 9 v _ m F - h s - C g 9 x 2 B 2 3 m 7 D 1 u w m B m q g y C m v p 9 E 4 9 4 y M 7 _ g Z r n s t Q - v 3 s E 3 0 v t B 2 j t o C u 1 t x R t 3 o z B o 7 9 t E 6 _ 3 1 C p 1 3 t E 5 o w n F t q j 7 O t y p y H _ g 2 8 C 2 l w 9 G k m 8 3 E 8 s 5 - B k o v y E 8 3 g o C y 1 z 2 G i u 7 7 C x z j r B y 7 l 4 X i y 2 9 B u 1 2 j K m 7 0 6 D r 0 u h S 0 n l 4 D y k _ g C m 4 j g D r x 5 s N o q h o E _ m n s H r 2 8 5 B r j 7 g H _ m k x I 2 p t - F 4 k j - F p h 3 3 J q i 1 x H k l w 5 D 8 m 2 x M - j 2 l K 6 p y n G 8 t g u E _ m 9 7 D 7 n v o D q - 1 m D - g 6 7 I r w 4 - E k z q i L 0 3 j y F m r p - E 7 2 3 p G w 8 o 6 D 3 i 9 q C 2 - v v F m 8 n 3 B 8 r t 2 D 9 1 s l E - 7 z r D v s o g L g 3 n y C l o 1 4 D h u 8 y E 2 2 0 j F q z x x G t j - j E s g j o C 8 i 3 z C 5 8 m t C j m i 5 C 6 4 6 2 D l l 4 2 G u h 4 7 M w 7 k 5 D _ 5 5 6 B i y i u F _ q z m B _ q o 8 B x 8 j 5 K t h x q M t k v 0 G 2 z w x Q z 7 s q C s u s w B k v o 0 C 6 n g 4 M h - 0 5 I 6 q 3 j C 3 n j j G k w o o G 9 0 0 i D x l - u D q u n t B 5 g p u C n 4 r z B 7 u - y C 9 _ 8 2 G y r q 9 B o 2 z p F 0 m j i D n r 4 h F - g 1 n I q 2 o y D 4 z 7 v B x _ r j D v i z 3 B 8 9 2 5 E 7 4 K s 4 0 n B 5 l y u J h k m _ B h l 5 w F t q _ 7 E x g 7 3 D 0 o v 1 H p u 2 6 D p - k 2 C u 1 g v F y 3 7 2 C 1 5 _ m D n 4 _ 5 B x s 4 _ F i l 1 s B 4 7 p 3 F 5 w 9 6 B q p p o C l t q 9 C t x - k D 8 7 3 6 H 8 j 5 g H r u l - C i 7 l 3 D 5 j s 0 C p 7 5 w B n 8 o m G 8 0 h i C p k j 4 D - m z s C 8 8 w x I - k i 4 E j z u j C u j 3 q E 3 7 u 1 C 6 y y v I h - w 5 H n m u n F 3 3 3 1 L - 0 7 0 I m z - Q 5 k t 1 Q s z n 9 H t w 7 o F k r 8 2 O - _ 7 u D x h g 7 G w 9 j l F m t t 4 J _ - k k D s z 3 7 B v t y _ E l t 5 h C p 5 h y F x v 5 c 1 5 u 7 a h 4 0 g K - 6 q m B 4 u 0 Q 4 6 3 s C q 7 0 i C 3 v k h I h o l r E 8 8 y 6 B 0 5 u 1 E j w s 4 D 1 v 1 q D g m z 3 D k z 8 g C m y 6 6 B m m 9 j J u z z r D 4 5 y g E 7 w m o D s - m l C y m 2 9 B 1 g 2 0 C q 8 0 4 B - u m v N 1 s l r G z _ j k E l 7 6 _ C z x v g G j 4 3 l E n i 7 n E m 0 z u F t 3 l 5 B 1 5 g u B 6 m 6 y E 1 r z 0 B m _ j p B - h 2 1 D k 1 o m C o 3 i x H i g 3 v C 6 1 4 9 D 1 9 0 z B k r g 3 B z p q 0 B r 9 0 0 G 6 6 7 g C p 9 l i D m 1 3 u D h i i l D x 9 _ 3 D 3 o z j E m t _ m B 5 w w z E l h 1 5 N z l w z K g o 6 l G m z h 0 E q 7 9 x D m 6 v o E 0 7 q s D - 2 i s C 6 i w m C u j w _ E 6 z 1 x C j n i g C 5 4 n b y 1 _ X l g r 4 E x 1 2 8 C m 4 n y F j m r s D x n 9 5 D 8 i r r F t j j n C 6 n w k C p j 0 u G h w m 2 H v w 1 v B 0 h w 3 B 5 t 2 n C y i m g D 1 g 0 5 C x p 1 2 D w m j g D h x w P j q 9 o B 8 2 t 9 B 4 0 l 3 B k t g o D 3 z - _ B _ 1 u 0 B m v 8 Z l s w m D w 5 t j E j v 0 q C p r 0 l L 6 y u h B y 8 v 9 G m h y 9 B - - j - C 3 8 2 7 C n z y 9 B u 0 7 t B j k g u C x 4 9 s B i k q m C x 4 o t B s j 7 s B - 5 x o C _ q z _ C g r y x E p 5 v 0 C n r l 4 C 1 g k 6 D 7 9 s 5 E q o 3 Z _ 7 8 1 B i n 6 u G m o j w C s p - C _ y g D 2 u o V l z 8 z B n v _ m C k g - k B g o 8 8 E 4 y k s a o r p q D j 0 v 4 G n s h o I p 1 r j C _ _ q g S o l 2 h C n k 2 a _ v u t D 4 q y t I k k g m C z r _ l D t 7 0 _ G x j r 7 Q y r 5 l I g w 9 p B v 6 l p I 9 v l s B 0 y y r v B p g t 8 C h 3 h j B 3 x 9 1 N p u o z F 9 5 i j C 1 0 4 8 B 4 3 3 9 J q u j q R o y _ 2 C u w t y H - 7 p r B z h i y j B - 6 3 4 I x _ 5 y i C 8 x u 6 R 2 i 8 _ e 7 - 0 7 N 9 g j x - H j k o j T u l z h k B z y g r X y o p 6 t C i q r k T h 1 6 8 5 H u 6 s h J r q v z o I 8 1 6 z l C x q z 6 t T x 4 z p h F r _ u r t D 4 r p w M z t 6 l o C 3 1 h q o K 6 4 y l y B m q 2 u i F - s 5 j 6 F z z p j z Y n 2 6 q 7 _ C h 1 9 3 t h G k _ 4 7 k z D 1 j y z m F r g u - y 0 L u 7 8 4 b v r u k u K t h _ l z n e p 4 r u 4 8 Q & l t ; / r i n g & g t ; & l t ; / r p o l y g o n s & g t ; & l t ; / r l i s t & g t ; & l t ; b b o x & g t ; M U L T I P O I N T   ( ( - 9 7 . 2 3 9 2 6 6   4 3 . 4 9 9 3 5 2 ) ,   ( - 8 9 . 4 8 3 3 7 5   4 9 . 3 8 4 3 6 9 ) ) & l t ; / b b o x & g t ; & l t ; / r e n t r y v a l u e & g t ; & l t ; / r e n t r y & g t ; & l t ; r e n t r y & g t ; & l t ; r e n t r y k e y & g t ; & l t ; l a t & g t ; 4 0 . 1 2 4 1 4 5 5 0 7 8 1 2 5 & l t ; / l a t & g t ; & l t ; l o n & g t ; - 8 9 . 1 4 8 6 3 5 8 6 4 2 5 7 8 1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2 7 3 9 5 0 0 9 4 7 5 3 7 9 7 & l t ; / i d & g t ; & l t ; r i n g & g t ; i 6 i 4 j l 1 s h J 4 u U s o 9 9 I y _ v n B y s z j C X y 4 r s C v m 4 2 D 6 i y 7 B q 7 r 4 E r 0 6 s E 8 q 0 8 F 4 k i d 6 x p f z q t - H 5 h r q C - y i r E g _ 0 C w i 9 P y s v m J 8 l s 9 G u t t B v - 9 J y p 4 m L 8 2 s w B m i u - C l g K p 1 j 5 V 0 C x 8 1 c g 3 w 7 S x q 5 L z - x 8 C x 5 7 z R w s z 8 B o m 4 1 B 2 1 0 _ P 5 u y C 9 x 2 h G m q l t F 6 q j j B r r y w H l z t v F 3 s l 1 B l X w o p q I w x y B p v 2 L x l k 0 E n r l G 1 w j W 9 y 9 2 D k 8 g y D l l p k D 7 5 4 q E g 0 l a - r 2 l B 1 h i g G - p 5 5 L s j l V 8 y g z K 0 3 I 7 n n 2 F x g H w t 2 j E n 6 y g X w 6 J - u q i B y n n r P 2 m n C y 5 3 9 L 7 7 z I m _ t w B 7 w l h C j 3 3 k B g x w J w l u 2 L t 0 s 3 P t n 8 _ N p h 3 B z _ v o C 5 y v n G g i w B k 9 j r W 0 x r 4 B o x 5 l B n 3 h 0 G 3 p 4 y B u 5 3 i I h i 5 E z 7 j E 8 s _ q N 8 s _ q N t 6 2 I 8 q q y E k 0 r i B y y C 9 l 2 w F y u 1 o H k m 9 6 C v - j 3 E m j 3 - G 8 n r 1 C 4 i - R 4 9 5 j N 5 v n G s r p z G 5 1 w K p r r n B i y w E q 1 z _ E 9 6 5 o E 7 p g s B 4 9 n p B x u u v E p 0 j B y n z 1 H k 4 y e r w y I 0 9 3 w E l s - F 7 8 l o G 6 o x O 4 x t y C l 2 z C 4 7 k x P r l v 7 B j w - C x v o t C q v - 3 C s j 4 G z k - 3 B x j 3 9 J z D s _ i g E r 2 4 7 E p p s T m w 7 B k - x n K 4 n w x B i r j l F h 6 n 9 B 3 w o _ J z 9 O 8 1 J 2 r n 3 U z 0 s u E m o l i E 4 5 6 H j o m v B q t z 8 D l l - B m 5 j m W i h g O 8 l h v D o g p K x - 7 X 0 _ 1 K k w s 4 Q - w 5 n B h 4 t m B v o _ 3 P 6 2 _ v B n 7 8 Z _ 5 h w F n 3 - C 2 u l p K i 9 7 i E q o m 0 B m i j u J 3 9 w x C 6 6 p l D 2 y - s M k o j B t 3 6 2 D n u 3 D t x i 2 B 7 u t m L n x 6 l L n x 6 l L 3 9 J 5 y h l S v i l L k p s B l s r o D p g p O g 2 n Y _ _ s D o x _ m C 5 2 q z B - 8 y r B w _ p H m q 8 i H 8 i - 3 E 3 h 2 h B n 2 u o P o v t 5 B 7 s 0 8 D 5 2 t D s i j B x k k q M g 0 1 R 7 6 r C 2 h z t O 8 k k B 1 3 2 i M k k 3 F s g 3 1 E 2 u 3 x B t - w T q 7 y g N m q m I - k k 5 B l 3 o 8 b k n t D 6 n j L m p 6 s R y s p y D h 9 m g E i 7 D 3 q 2 I v q 1 j e 6 8 h M n _ 1 b 4 h o 5 E _ _ 1 j B - n v v O q r 1 P - q 1 9 B o n x y D z 0 u h B t 0 p 9 C u 6 i _ D 0 x N g w 6 9 J n m i Q 1 s g j E x u 6 q B v t 1 c 8 m g m D - s 0 C 0 k 5 _ M o x l H - 9 9 r D 7 - u y D 3 9 i m C z 4 L z g K x s C o 4 o 1 C w _ l v I p m j o C i v z k E z t u 3 C 4 j r F k y 6 5 L 8 1 k t B m l h 8 C q 5 o F y g k l C h m C w 9 v J w v i E z z 2 c 5 r k T o u t - F 9 0 n k E z r 0 q B y p 8 W j v 8 s E q o _ k C h 4 8 I 8 j h z B 4 q z W o j 1 n B 4 n g r D y p o P 0 w j F 9 n 3 q D x o i 9 C o k - B 1 o 4 5 B g y 7 7 G g m p J x 2 E q y w D 1 i m F _ x i C 6 4 m 2 B 7 k - O h 6 z s D p y w U v o n - B z r p l C - s 9 r D 6 i r C 8 2 w D 6 2 3 p D 7 1 w b 2 3 o V 2 l p 1 B m q t H 5 q 1 l B _ 4 o u B 6 - x 6 C h x q s N g - r N 3 m Q x q l J h p 0 E 4 5 4 n C w k 6 w B q o 3 m C h 8 b r h Y 7 4 6 x F e 6 m 2 2 C w 2 d n - m k B j y B 4 P t t n O l x p w C k s q X y 8 z j E l 8 v i C l z k o F i 4 1 p B _ o h x B v s n 4 F h u j E 5 n h z P 0 n l f q g w S q 6 B q k 4 6 D m q o o B q z _ D 8 _ x J i 3 u x K k q r j I u 3 h b l x 4 t C h 4 k b r l q I g p x v B 2 t w f r n h i D 0 k o c t l p t C p r _ 0 B r r x J u h i g D 3 3 5 6 B v q 4 k C z i n G u 9 7 k C n m j P g o _ x B j h 1 4 B g _ S m g l f v v 3 0 B r 4 y 5 D i 1 6 h B z o r P n z z G - w q P l 9 T h 8 t g B h 5 z W 9 4 - 1 B p l _ D y r 2 H q 0 x N y s u N 6 p s U i l q Z n x i P s l _ t C g 6 - g H 6 - 9 k B p z s 9 B _ 8 u Z m _ y i J p j 5 B 8 5 2 y C 3 v l n B v 6 7 s E 8 2 _ C i 7 g C i x n 7 C 4 h z 0 D n v J t z y C m g q B u r p d n e h w g P l h l x J 2 y 0 N 6 t 5 s B l x 3 K j m 8 M 2 7 x I h m 2 h C 4 y 3 G j h 5 2 D 8 l v m C 2 p 0 g G 7 0 h 0 B 6 8 3 W 2 _ l Z l l _ i C 7 g y d p i 0 I p w y Y y p 3 p F q v 3 X g k p 2 B t q i W x 0 1 N h h u 5 G 1 X p 0 w k E q r g 2 D s 4 y h C m i 0 t B q i 7 0 B 5 6 s W i o j K _ u _ w C w g z j B q 0 p i B 3 s z S z n v f u n B q _ s j C 3 _ _ Q 5 1 0 4 B - 2 - C h 2 f o z h o C t w 9 8 H p t j o O 9 s g 7 E 6 l z J 1 w h 7 B o 8 X 2 l 6 j L o 7 g g B h o 5 9 F x h o 3 B 9 h w O 0 9 N 8 t t 8 C 6 2 i v O - y n E v p r d z 8 4 x C n j j r E t _ s j B t u E i 2 k v C v i 8 a i i i M v 1 m j B 1 _ x r D m p 6 U - r s S 2 w 9 2 D _ j t e 4 5 r K 8 r j - N 3 7 - F x 9 g O g 5 J _ q x z E p n m v B j i 5 _ K h - z H w n r g D 2 2 8 _ F l v 0 K z - t v B j o u B p k m v I k y g g B i f i s 5 a 4 u 8 x B h i 4 U q 2 t 2 C k o s E m 9 v 2 I s m v r C 9 X j 0 4 R y g q 4 M u h 7 t B v y o J y - i S 5 _ M 8 s r g D s 6 q k D w l i E t l x K n 9 z U y 7 o 2 C 9 x y E s y 6 O 9 w 8 a 5 - v V 6 0 o E _ 3 4 e 8 i r j F 2 l k E w 5 g C 4 m w C i 2 y Y q w 3 - D p k y r D - 2 1 I l 6 z l B s 3 1 Z 9 y 9 o I u j W 7 i j t B q r i g E n q 7 k D y 7 2 Y m _ v p N s m v p B 0 3 y D 9 7 6 2 D 7 5 k L 7 3 0 x I i 1 8 p B t 8 k k B w u y U 4 j h 1 D w q C t g m d v s n z I - h w _ E 9 4 u F 6 u n B y m 2 1 B l q 7 G 9 r w n H x s o D i u - K 5 9 j m B 8 v n e w 3 l I 9 q y u B u i v 5 B _ 6 0 X s _ 5 R 0 k i C r g p 4 c q x Q _ q 3 6 D z 6 n l B u m 5 4 B i z 8 B g s 5 h K u 7 1 r B z 6 7 L p u z g B 5 r C 1 h O y z 4 0 B t g 0 _ B l 3 w b 2 j 1 e u m p K x p 6 1 B u 9 C 3 1 h E p i h y B 4 u 7 C h q m b 2 9 l O t 5 3 M 0 r n b 2 t 5 Z g s V x v _ K 2 i 1 G n 7 2 E 5 4 z j B u 8 T _ k H t h 5 U v l y 6 E u 9 j C n 6 7 G n t k C i 0 t F k r n B z k m M 7 r n J j w r a z y 2 B s q x P 9 l 4 R 1 q g M 2 8 o d 2 q 6 I s q y J 2 t 1 J 8 y j C u 5 p W 1 y 8 3 E 6 5 r K 0 q - y B q - H i i i F p 0 z h G v 0 3 v G z l i n K i n 8 b n u f t h s u G o s 2 n B m w r m B g l o c x _ J y k c 3 u z G h k 8 o D 1 g 7 X s n _ M s g 5 d 6 7 2 2 D x _ 7 e i l N p w v - M t z v g B o j x m B l 5 9 Y j 8 3 _ D 3 0 z g B h k C p r p 5 H w 5 - g C y 8 n P y l t 7 C - _ 7 Z i n p K n 3 6 u D 7 u t M g p 5 2 E 8 k 9 8 C 0 r n o C 7 9 2 O h 3 z C s v o C g q 4 C 2 v b z 9 l F z 6 z Q 7 r g b g v t U 6 j - J 8 u q i B 0 q 3 J n d 4 3 g P 5 1 7 t B i s m F q h i O x 8 i B t h s r F g 7 m C z j 2 4 C 1 s - I o z _ D o - 5 B - - h F i m X - p k P z z u L m n _ E - 8 H o v y D 1 q E n _ s i B x w z K 5 s l S 7 j 5 o B 1 g 0 U t 1 y x B 9 m p i B x m 0 T u y r I q 8 6 I k w j x C t x W z m r u B k 9 j _ H 8 x 8 o B 7 7 2 H x h 2 4 F z 6 5 1 C i t 9 G 1 9 j z F 2 9 w n C q k 9 k C i 4 k i B p o 6 3 B z 8 0 C 1 n n w C _ h 1 W l r - 9 G _ v 1 E q 9 4 c x k v G t 4 2 Z 9 k t M j g - b 7 h 8 R 5 1 z q B n 1 6 C _ w m B r g z 5 D l 3 4 I v p l r B s o 8 H z k S 2 k - w B 3 6 5 T 1 r n p C w j t D _ v s M 2 s j 1 G t l i i F v 6 r H n 4 n I r k h 7 B 4 i n y F i l s B 6 3 1 p B m p j w E s 0 l i B j s g G q - y i B _ n t g B h 0 j r J u - 6 q J h q w r l B u - 6 q J 5 8 u 9 D 4 x m l B j 0 j r J 8 g - q l B u - 6 q J j 0 j r J i q q h D 8 u l 3 B u - 6 q J u - 6 q J j 0 j r J 2 - - h 0 C u - 6 q J u - 6 q J u - 6 q J j 0 j r J u - 6 q J u - 6 q J 7 2 h F _ 1 y i H j 0 j r J u - 6 q J u - 6 q J h q w r l B u - 6 q J u - 6 q J h 0 j r J j 0 j r J u - 6 q J u - 6 q J k k j K 3 2 u n G k u n t 1 E u - 6 q J 9 7 k s 1 E u - 6 q J o z h s l B u - 6 q J u - 6 q J q 5 1 H 8 3 w h E l s _ J 5 o u S o 7 k p F h 0 j r J h 0 j r J 1 9 0 r J h 0 j r J h 0 j r J h 0 j r J 6 o s r J h 0 j r J h 0 j r J u r 3 h J q 0 C 5 _ _ y E 9 u 8 a m z h s l B 6 o s r J 4 o s r J h 0 j r J h 0 j r J 6 o s r J 4 4 J 0 g 0 1 I l l 8 n J s 4 k o J u 4 k o J z m u 1 B 6 i _ h D 5 _ 0 - k B u 4 k o J l l 8 n J l l 8 n J 5 r t o J x 6 r m C s 6 T o h z g C l l 8 n J s 4 k o J u 4 k o J l l 8 n J s 4 k o J v k 1 y C u t 7 h C q l m g l B l l 8 n J s 4 k o J 1 o 6 k G q k j K o s i n J x 5 5 m J h q x k B 1 n i 8 D o s i n J 7 v x k C w l t 3 C k x i _ F s y s Q x 3 k q z C h i p o J h m x h l B h i p o J u - g P n t m D m u G q w h L - M s 4 N 5 _ K z 5 M _ 1 K j j U 8 E j 6 C k t B _ E 0 t B J 8 j C x Y w Q 3 S o B v O o C q w C v K z W 9 g B s U m G n _ C p W z W 0 q B 2 j B o c n B j E n g C y D z J i T 1 q j B 4 m S 8 L 6 - G j 6 J 7 7 B k C i B i e j O 9 N _ j B z W u M x p 7 Q l T 8 P 3 x z B c 3 j C 2 o F r y L 1 t B m C l D 1 0 B v p D p w F u e y x B w x C u k B 2 o C m Z r t C i K o 6 B - 7 H i a w 8 C 0 m E 0 m G 6 G m 1 J t o B 0 m G t c n 5 C k y B m y C j 4 D o v Z x _ C - z B h D i u D 3 b s M _ o C s C s G 3 W h F i B n w F l u B s C x B _ V p T k K v v B 1 h D w m D t i B 2 l D - S q B j u I i 1 M l G 8 t F 1 T 4 4 J h 1 G x 1 x D 4 E 6 8 v N m g C P l O 8 P z 1 C i q B k G t u F 0 1 q B g 7 j E h O m J o R g t F o R - o B r l L - o B 5 L n h o B z z h I 2 2 X z n B x 0 i B 8 y B x - M 8 y B 1 7 B 8 - B s e v 8 B z 6 u F 8 q B g v x I x B t 6 J i G m G l 0 B s - H 9 C 6 j B y w C j t B n r k J i B 0 t 8 B k - H 3 2 3 B o x J 2 u 0 B k w C i C 4 T _ v C 4 T x R j 0 U - a P s o F t _ D z H 5 s C 3 K l S m Z o C g l P i B 1 H o C l S n S q Q h C - B 5 F _ l B 0 8 D g H 7 B 2 C z i B 7 B m a 9 F X 7 9 O y C x p g C _ y - B - _ J l F m u D 9 6 J t 0 C i g h B k 2 F h n B v 4 C 9 7 i D p m D j a 4 B n H r E y X 4 O p E c t m B g L 9 M t w D y X n 8 C - Z l B k L g 2 B 5 Q W x C 2 O l B i L t r B x J p E 8 n B 4 3 D B 7 s B l _ C P q w B r H 8 D P k C v B 4 3 B 4 p B 4 3 B o j D - C 4 P _ d 8 I v B 8 D t H 4 Y _ T 8 I 5 g B G 6 P i M 6 I 6 d n b i M 6 w B i e r W 6 I l b i U 1 q G _ d - u F t W 4 j D 2 j B _ P g E z B z B g B i B 1 H 3 H 9 s C m Z h C 2 _ J 1 m B 6 D e 0 P n W m C 6 P x m B o w B 6 I - E x B o M k k D i Z _ Y c 9 U 8 P 8 P 0 v E 5 k C m E x 4 I _ g J 9 o D k 2 B 2 5 P r s C 7 _ B 7 F h p D l B G 4 u B 7 g B g E o U q e k Z t - C F 0 k D 3 D Z o N O g R X 5 B x 1 D r l C K 7 1 B 1 O 7 o B l o q D 5 H 6 x C o i B o _ B 4 2 B 8 2 D 1 C x C l B z G 1 R y j B i U _ L 5 N e 3 R R i v I - C e t p E r b p t B 7 o D j O i E - s C 7 1 C u U T j D u 5 D 1 K z B p h B t k C i Q x h G l Y r 3 D m x B w n C m n C s w C 9 E k v o B q - e g Q n O y E t L p O o q B z H k U w w B v K i k G q G z K i x B z B o M l D x K - i F I o U t q E g Z 1 z D z B o M l D x K l F h F g J m 8 E v t B y n R u o F 0 1 F q 3 j D s B i B g J z z D q U o q B j O q G q e m q B i G m C t H i 5 C n w D x C p V s L z y C 2 9 V 4 G y C l i B y C z c y C x c M j L x F r D v F 2 5 B i N u M r O t S t 3 i B i y O 8 M x 4 w C i V i H x I q C h F e 4 I r H q 3 B l 9 D i t D 7 E 4 p B 4 3 B e k C G 9 C l b 2 3 B 7 y D r W c k G r H - C 8 T 0 j B 6 3 B n t B s j G m C m C 8 t D y 4 D k M - N _ D 4 - B x B 6 w B m C i q B r s C 8 I v K - j C g J 1 K z B s e I 1 B x B w U k E k _ 9 B n O p n M _ g I 7 H 8 i J g m K 0 J 5 c - m B x C k I z Q p m B _ H u 6 B z 6 H x q I i N h P g B 7 9 7 C o M x B g Z z B - j C z W i E g B l F k Z i E k J q x B i J 0 4 B o Q l F z B i B o G p 8 B v m Q F w q B 7 b j u B k E 0 M z I h h K F o 6 F r 2 D m N Z o p P 2 Q u f n u C i y O r - F u C z q H 6 h C 6 m E r 9 B i N o 9 C q a s N i R y z B u g C _ D w r Z 2 d k w B 0 1 V h y B v 7 B q v E i G - C l z D 1 p 1 C k 2 F p 6 G x z L - 1 C 9 4 a v d 5 s D n t M q t F 4 x D 9 B Z z D 0 z C 8 f i 0 O j 3 B b 1 B g 6 C 2 4 D - N 5 q F k U _ D x W q u D 8 i 4 D - v h B 5 n I z 7 B v B n t B h O h 8 B o C h p D m e o G r - C 5 1 C 3 b w e n 5 I z 2 E u w E t 8 B i E i B q M z z D o G i E g E g J 5 t B y U h X u Q w G v 7 O q x B z K q C o C k 4 B r b 8 D 7 z B v r C 2 n C 3 8 F l t C h 8 B p h B h y L 4 v Y o M 1 B w U s C j X k v D n 5 G z B 3 0 B m J g E o g C o x B l z L 7 1 C i E 0 n R 3 H s G u U 1 D i n J 4 8 L t 2 E - R j 1 C w 1 F h h B x t B o g C m G z o E x K z B w e j D i B j F i B n S 3 b z 5 M 9 g B q C x K l D g E x B w g I o Z r 8 B k 5 D g E q u D q G g Q i g C l F x b y k P z 0 D x p D o C i B o x C g Z z B z B 4 o a m J z B x H 1 B 5 0 d 3 D k k B z 6 M h F v H 4 w B m C p s C - u V m G v _ u B k E i 1 p B j 2 R g s B l T Z s B 2 o a g Q l S z B j O R o g C 0 e r S 1 B w M 1 B w M 7 _ B x _ I i h H o q B I j 8 B _ I s F w g D z N t H v B t H v B t H g w I z b g B 1 K g E F s U x 0 D i 7 B z D y E k N D 7 l C _ Q n P o U o U g g C h 4 H _ w B h h B n n B w o C y k E x 6 G l c 0 u u B 8 e z 4 O 5 1 E q G j F o g C k z G 9 t B 1 q E s o C 0 y J i B v k C j - G 2 s B w U m e h n B q G z W u q B 1 - C p w F w g C p O 0 4 B 8 q B _ J q B 0 E 0 E g H 0 z C j d 8 f 6 s F 5 2 B q r C 3 K F v h B s M x B q G o C l F m J o M 1 B x B m Q 1 b n F s 4 B k E 1 b 2 e m J 7 2 j B l 9 c 7 m C x 2 C _ q B v l w B j S t 9 F z 5 O i J I 4 4 B n F F k l B 5 s J k l B J 6 q G D m t B j C _ z B 6 7 N j g E t 0 g B _ Q z I i e 5 u 6 C j s p E o 7 N p 7 l B v 0 V h T 9 t n C m G z N k T t B v b t W 0 U k J q e h D - g B g J 3 K q Z j D q C n O y x B 6 q B h 2 C 5 b 7 K w z B k g B F g K u a 6 J p I n I z X g a _ Z - K 3 I q K g F - D o u B 8 C v F 7 B 2 J o s P q s F 2 l B l P 2 a g K i B w x B 3 s C _ 7 E m C m C 8 D m C 8 D x 7 F r h C l V P t B 8 B m 2 B q 2 B r 9 v N _ w B s U 8 1 G q B 0 C y E 7 B z D 3 _ B 4 4 B j D T j F i B q G v H 6 - B p K 8 3 B i j E q 3 B s F x 5 B t y I l a n y D z N _ D g B n F s G 8 j D p 1 C 8 P p K - C m C g B h - 1 F l v B _ V z o Z n j B 4 4 J n j B 0 m H y m P 4 v l K 4 D 3 D - k C k l D 6 _ L v t C 2 3 F 1 m H 7 u S 7 8 G p w S h y r B i h r B 0 0 I g 0 E 0 6 j I 5 4 K j i F 1 R k C 7 C e G 8 6 C - H K D 0 G 5 B h L - S 9 9 B y r F o m E t 9 B 1 F z h B s 3 F g r B u Z r O h F j 9 P p H 7 E G _ F 7 C 4 D _ F t B 6 C 1 B w R 3 D i r B o E w Q x O _ w O g q b l 7 C m c q - T r l g C x d 3 7 t B 2 3 9 M - K p n 0 J h n C - i s D 7 g P 1 u p J z q m E - V j z o N 6 C l c 0 m H 8 a g j s B x l x G - H t 7 a l 8 t B j u I p D t 1 s B _ z T 4 p l E 0 I q o B i 5 C _ w C x 7 S 1 l B 5 _ L n 5 B 4 E k - G - n c 2 T r y C t 6 B m z F 2 q v C 8 6 2 B w _ M _ H 9 v Z 4 D 7 C h h B g J o x B 1 H l F n O j D z 4 H 3 b 5 t B 1 K z K z W 1 7 m B q x B k k B u 4 B j m Q n 8 B r 9 F q G _ q U k k G q x C w g I 3 W h 6 G l O i B n h B w h J u e q C q U z B 5 1 C p p D k k D m g C _ j B p v F v H R s 4 D 5 R q 6 L _ s D n 5 J y 3 B g v E c z K v _ B z _ B 8 4 B s k D 1 5 G v s C k k E z 2 U 3 n B w x C k E 6 o C l D t n Q 2 g C s C r S z p H p F 4 e 4 e - p H s C 6 e w G 3 8 B t k Y p O 9 t B 7 W k E t I 0 s B v I 1 h E 2 8 C y q C q z B O y z B m R 1 5 i B w C h t E 2 w D r t J i 1 G k r F 9 n B x q D x g D 6 y C k z C o s F i s B 2 z C j w B - C 6 S u u C o i B 2 w K 5 l D 2 7 G 9 o E j n I 2 k l B 2 x J x 4 O 9 j C z l M r i F - R _ j N g x C s M k Z 7 X _ 4 D 8 4 N x v F q x B v d - 1 D 5 1 C p p D i h H l 2 E u k E 4 G 3 8 G p h B p o I 5 t B l O - j O 9 K s j I p S 1 z D 7 0 B 0 w I q 4 B v n B p v C 3 4 E k - E u 6 C u k V k J j j F y x B y l B r i B w q B T 4 w H 5 g L 5 8 B 2 C 6 M y J 0 E v u E p z L o k P x K o C j h B r 9 F t q J m l K h 0 e - 4 L j i E m n D Z i 0 C - 1 E 0 8 E v 2 E _ G h i B k B n u C z X j m C u N r P y U o w E w 2 F 0 o R v q E q k G u k D 6 u D 0 U s i H - t B u x B y 6 C s w I 3 6 M 3 s S y - V _ x Y 8 i C o g B k g B l j B m Z t 0 B y j B W t 6 h B h B k h B o s C 2 R z O x i B 9 F 7 9 F l q E z W i y G g u O _ g J z K m G o 6 C l 5 O x B h 7 J u w I z 0 B o G j D m o C q M _ D 5 1 C k k D o U l S - k T p O g J y q B 8 w I 5 b s g C h w P l F y o C o k B s k B 2 u D v p D 1 H v p H r m Q 6 h J x p H 3 _ T l j F n t C 2 o C n D x n B i B o 3 K i B 2 q B t n B s o b r 9 3 B 0 l K 7 w F l 3 P u 1 O j u B i g C t p J 3 s C w e 8 e w x D s n E v r D j y F 9 7 G q 4 F k u m B l o T h g n B h - F p 5 C q _ C 0 p E 4 t B u O 4 2 D g v G j 7 K 8 3 C w o B 3 r F n k J k r H 7 m K q g D m j D x u f o j D w u B 8 S y i B 4 _ B u n B 2 0 B - 3 B 3 5 C w 5 J 2 y D n j D 0 p G l k F _ 9 E y - L n s E x 4 E s 7 D n g G O n I 2 k H 9 O n 2 D n 9 G h m C k m D 5 c p h R j I n 7 H 1 F 6 1 J p j L y y B r 2 D m z B 6 5 D s C o y Q g q F l h L g 7 E n 9 D p w L k i l B _ s 0 B l y R m k g D u w B i - q C 6 0 v C - m B - m B j l Q t o H k U m o C z b - j C i B - 6 J k k K g E q k P m k G y u D l h B v - C w k K h p H 7 4 a 8 7 P r 0 F q 0 J i 7 B 1 2 C p 4 b w Z 4 x B 9 b p - C 9 g B i e - g B 2 5 C e 2 _ H 3 o E y u H 0 P 5 E 6 e 6 8 L 4 g H _ w C g J x p J y n E y e u 4 B 0 u D r j F w 3 F 2 s B k 0 E 0 l G 4 i H y 9 C l - U 5 F t m F h 9 H 6 p B n W r 1 E m h d _ - B q e m C m x C j o I i x T m o C _ j B l 8 B 3 p J g J s 4 B s U x t B h h B z l Q x - D v T l D 6 w B s B t O 5 8 B 8 J 3 F 6 q F O 1 h B z I h q D 2 2 F x 0 D t S m H s B 6 C q B q N g a k a t L Z p I o B Z p d 3 H x W c z m B 6 Y 9 - C t d p 4 C - i B 1 D g H i a i H p F y M 7 H 1 W 7 N t H q B 8 V u k B s B r P l P i H i M m Q j p B - v B j j B u z B g a - S j g D x S 6 x B 9 a 3 D v O x 6 E j c z B x 7 C 3 D 3 D 7 L T p F p - D l k C q U 8 I r b v W m g C n D q Q i m B l 1 B i B x r G s v O y E q 6 B y w E t 8 B y w E n O m M k J F 6 q B t S 5 H l u B s G r w F 4 4 B j 2 C 9 b j - F 5 t B t - C k J n O n p H w R x d u r C q r C i 2 v B g 0 H i 6 B 5 z B h n B h q E m s Z x 0 B - p E _ o F 9 2 t B m 8 E x z D _ j D 0 s B s U x s C x z D _ w B t 4 I i 8 L k Z _ 5 P h D q w M l F n O x S 2 q B 5 t B n S q G q U v n B o Q u G i B 2 k E n O q g C 8 w H 5 L n S s g C 2 o C l F j 3 E j t B p F 4 x B n u B 2 4 B k w H h C r p B x I 1 L h j B v - C y e i E p d m g B h D _ 7 E 7 _ D m J q k B 7 F h C q f 0 U 1 Q v p H v n B m y B v P t D u k d k o B m e i Q m Q 7 K o G 7 E u q B 6 M 5 t B n S g v O j c 0 E z L 9 F o x B o M n 5 I p p H l O _ u O n j Y z 7 J s 2 F _ w B g B j n B m m D 8 j N o g h B g Z z K x s C u U 3 D q C 9 W j X 9 s C 7 F 1 v B 5 H 2 e 0 q B - b k E _ m c 7 p D u Q 2 E 3 _ B u x B n F 8 k D 6 q B n x P 1 h B t O i x B 1 W w g C 6 C t Y 3 0 D 4 B 4 3 F O 0 I j c z 7 G r O k J i k B 8 j B z i F n q E 0 o C y g C 2 i C m i C 1 c t o B i s s B 0 E 9 l F - 3 C l _ 7 B v h B 3 8 F o 4 B t 0 B i Z 6 Y s p F u 4 B g k B 2 - B k M 8 j D 5 9 T e 7 v F g E 2 U x w F 6 x C v 3 E o n D 8 Y o G 1 D 8 G 7 o I 7 1 C 0 k E 3 k O r 6 O i m f 1 B 9 W z i F t w F 9 4 C - _ B 8 q C l g K j t E 0 v D h g E 0 T - F o 0 C 7 _ B z 5 L t P g 7 B u R w N l h F 2 I _ r h B O i J 4 3 P o _ H 0 Y 6 d 8 I 6 P 8 w B s e s Z x I _ G m i C 2 C s i C 9 O n u C 2 z I v D k a r L r 2 B p T 5 h G - c _ p C j 3 C m 7 B j v E g F 9 P v k D y 4 C _ O l B q D g L 6 n F W q c 5 G w L w T h K _ W r U w t B l q B 7 w B w s C g 8 B h Q C g t C S r 7 W o 0 D 1 o C a x J j r B l B h B m F D o y D v x C k D n C l k D k r F q r B k a _ f v S o 9 L o x I 1 p H z n B k i S w k B q 6 D 6 x B o 6 T i 9 D 7 t H o v L p v X w a k g B s C g Z m G 5 m B q t Y W p f m t E 6 5 C x p J g E 4 - f p s S m g C k Z l S T o C 3 g L s Q 3 8 B u Z 6 6 C u o C 2 2 K t h D 5 m B n o H 4 7 E 7 7 B t K - C 4 w C s e y s B h C t 8 B w 5 D z v B 0 e 3 K G 9 R z B k K m E i E g J t z D u U m G 2 Y 2 Y j F 7 v F 0 k N g N y w I u 2 F y 2 K k x B j z L s B 4 2 F t 9 F q k G n S w q B m Z 2 y G T 7 t B q C u U q C z B o x C p p D l h B v B i p F h F z z D q e j r G l F l D s M y k G i p F 0 2 K - 0 B i x I - m C z s M 0 z E 9 u E j L s k s B 5 H m 7 U p _ E w 4 P o z B p W g l B p 7 I h i B x 8 t B 8 s K m V 8 t O x r R _ H 0 M 0 k B p u K k v m B n O 9 r i C o l b o i 7 B q t 0 C j g p B p s K m 7 L 0 y X y - B n 6 J 0 7 L _ n F 5 z b 5 z b u o F 9 i w B u o F 9 N 3 _ K m 3 5 B w p U 9 7 Q x s K 6 1 K z K 6 i P v B 3 H p o H T k q C 8 h d l m D v - K i C o u 0 C u G _ f n O 2 - B c 4 - B 9 4 G x H s v I 8 7 E r _ D v B g L z 7 B - j C g B 6 v H _ F i 6 C 3 D _ D p o H s R 7 _ K 8 5 C 3 g B _ 3 B _ Y t H 4 4 D _ n C z W 7 m B x B 6 - H 3 p J - _ C I k x B t h B q U _ t D 5 _ C t W t W 5 _ C I - E x H 5 W 9 R q n R o C v K _ 5 C 6 Y u - H h D - N 8 w B t 1 C k G v 1 C g E t W v K o G z p E j h B 9 W j O j i F 8 n a 0 w v B m x C 8 n C o u D x l M _ j D k x B O o C g B g B i Z h r G s k E z i F r H j F j p D i 5 D 9 w V g E t b 1 b n k C t z D s u O g o C i q B k 2 K 5 j C m k E 1 B x W - N i B 1 o D s g C 6 t D 6 w C _ w I z p E 2 g H m 4 B o G 2 k N i k D r v F x H - j C g Z j h B s w E 7 _ C g q B _ j B n n B 6 w B t t B i o C k 8 E _ w B g B m M g B h S o q B p S m R 3 D 6 j N x b _ 3 B v W o C o q B n h B 8 j B h 9 F q k D u Q k J j _ Y u U h c o N 6 x J x _ D z s C 7 i F s p F 7 H 2 j K j D z K e l p D _ Y i 4 S j m C j k C i w E s s n B z b t o B x X m 1 G v D z K 6 u B z K w r B s M p y B j S j D i g C k N 5 i B l I s g M y y E u w H 1 z I h W 1 g B x b 1 K h - C 3 p E i B _ 1 F k G I i B v B x i F _ x G 0 4 D v W 0 w C 4 w Q x K k 7 9 B j T 0 - H i k E - i O s 8 E - N h r G i q C j q E g 4 B 9 1 E u M w U 4 E y J q q B B r i F u 2 F 3 b t S z I m L 4 w B q U s C 5 1 C 8 Y g x C l 2 B 5 1 C 1 0 B n 8 B x t B 1 _ D w 6 C q 6 C m k V g B y r B q k E _ - B 1 3 H 1 j O u U z 0 B m B s f l 9 F - m B k 6 C O m J 4 J w w E 5 _ D q G s 4 B l n B j v B v z D o e w 5 W n i B n 3 U g J j I X - S i Q x o H 4 G k h J k 4 B q q B n n B 4 G v w e g x B w f 4 h j B q y G 2 o F o z C - g B w j G j k C m k B k 2 g C k J s C r _ Y y w M 3 W n O k E l O _ Y u w H 0 j W _ g H _ j D T 8 o a g k D h p D - 0 b x B 8 Y i Z k g I z z D l n B m U x b j k C 4 2 F 5 z D 3 0 B x z D w u O l D o x T 6 r B o C 8 o F 8 o L 3 b 4 2 K 2 6 C u Z h S w N i x C m k E k V _ j G u k E _ M j k O 7 5 G l n B l s S 0 k N 2 k V g k B n S 3 H v S m V q y J 5 y L q C w V h C g Z u k E p g L p k C t b k g C 9 S x K 2 - B 9 o D i E q N 8 M i q B p s C 8 h g E o p F r 2 E x o H j r G m p F y k E 8 6 C 6 u D 0 k E q w E 9 8 B j 9 F s y G 0 k V 5 r W m y G k p F 9 k C z W 1 k T y k E 1 - C q p F 4 k E 2 5 F h r G l 9 F v 5 G q w E x q E s - H t q E i 7 P h 0 D t q E k p F w u D j D x H o k E 2 u D w k D h r G 9 k C 9 n I g 7 C o 5 W _ o C 8 I n 9 Y o - f t 1 B p y _ B o g C i J 5 k C x 6 Z n 9 F 6 g H p 4 I t o H s 3 K m 5 W - 5 m B j r G - _ D n r G y g H l r G x 0 y B n 8 B i t n B s q B m k B u q B u k D w 8 E - n I q 8 E z D l 4 C 0 t O z v F t q E h - D - z D u 4 B l S s 2 F 4 g C 3 i F 1 o H q w E k p F j r G q w E 3 1 E - N u 5 D _ g H q 2 F p q E 8 6 C q p F t 3 U y g H 6 - H m y G p r G s x T q 2 F m r C s 5 D n 2 E t 2 E m r C o 6 C o U 0 x C 4 1 T j 5 l C 4 v H h k C o o C o h d p x d j 9 F u w Y m y G j r G j D w u D 9 8 B t 5 G v n B 3 K y k E n r G - _ D p 2 E 3 v F y k D - 3 H k p F 1 v g B r t C y k E z 5 G 1 H 5 s C 7 v P 6 6 C v 5 G t 1 B 4 - H n 9 F j 0 D 8 z C 6 C t p B s 5 D 7 8 B 4 u D g B l 2 E p 9 F s 5 D g Z g k D 3 v F 6 x Q 7 v F _ - H o 0 X 3 i F l _ u B q k V i k G 3 i F t 2 E q C h t C 7 _ B 5 i F l 2 C o M j p D 7 t B p h B 1 p D 5 m C s 5 D y u D o C 6 u D _ o C m r C r m Q _ k E 7 _ D w k D 6 x B - z D 2 k D - 8 B r 1 B 3 i F u 5 D l 2 C k p F 2 u D t v C p 2 E 0 k E r 2 C 9 _ D 6 6 C 7 8 B u k D u 2 F 1 - C _ 5 N 6 x Q - s S l D u G q Z 9 m C 9 F j c h F 5 9 Y v o H 0 - f 4 j G m M 8 g H 1 v F 7 v F k k G h 4 H u 8 E y k E 8 8 E 6 1 X 5 k C u 8 E x p D 2 5 D 6 6 C u 5 D l 2 C 7 8 B 9 t I l 2 C 4 6 C s C 6 4 B 7 _ B h 0 D 5 8 B p 3 B r q E s w E r 1 B 5 i F y x C n t C k k G x p I - _ D 9 m C w q B n S y z J j 0 D l 2 C l 3 B 0 x C 4 g C r q E 6 u D j i D j 9 F p 2 E 9 F v 3 E 8 g H x o H r q E 0 x C t 1 B w G x h B 6 i C k p F 0 k E 2 x C 5 k C l s D s 5 D t v C u 8 E i 5 B 9 _ D z p D 4 g C 1 - C 0 x C 6 6 C 9 8 B s 5 D g p C 2 u D n F h u B 7 8 B 4 C k m B - h D m x B 0 y s L _ J j 2 C g l E 2 g C x p D r t C 8 u D y M w Z r q E v S 0 M z - C - i F 6 i C 5 i F 5 i F z s S s 5 D 6 k E 6 5 N 7 _ D j 8 B k w o B 4 4 S 7 5 O w 8 E 5 4 I m p F m 3 K t 5 I u h y B 5 0 B 4 8 E j 0 D p t C - z D z - C s 2 F 4 i C h r G q 5 D u q L t r T 7 K 4 q B t 8 F 3 i F q w E 5 i F - z D w k D 2 x C k E 2 4 B z p D v 6 G q Q g 2 H - - C q z E z m Q q l H - z D 0 z B n 2 C - _ D v 9 F 6 g C 1 9 H m p C z _ F x t C i 9 D 1 T 6 l K m n D - k F n t S y k D z - C _ w H l - D 3 q E y 7 P j t C l 0 D o 7 P s 5 D w p F 2 o C 3 H 7 z L 6 u D y k D 9 z D 6 u D _ u D 7 k C j 2 C 7 8 B 3 - C 2 x C g 5 B w 5 D y 9 C u U w e 5 r G k 5 B 6 6 C n 2 C 7 k C t v C 1 8 J i 5 B z 2 D g 7 B r 7 M h j F 9 3 U w 5 D h 0 L w 9 L 0 k D p 3 B t 1 B x v C _ m G q 1 G y k D i 8 D h l C s i J j - D n 2 C m E 9 K w G t 1 B 7 - C k p F 2 k D z z L z 2 E _ o C k p C t u K 5 8 B t P u R v 4 C g r C 4 u D g j C t T l v J w x D p t E h q O j i D 1 g G l D x 8 B l 9 F g n D 3 h a 0 n G t v C 8 z C 5 h E - m C x u F s j E 0 9 C p m 1 C 7 n I R z 9 D 4 v H 9 u Q v t Y j r C 9 s o B o l I m 4 M 4 x C 0 2 F 8 6 B s 2 M t t E h z F y n G o 0 I 0 m G 9 3 E r g D k 1 E g 5 F 0 5 W j 0 D z 2 E v _ T u k D 7 s S j 0 D 0 k D 0 x I i p C y i H k g B _ 1 H 7 v B r - D 1 v C l s H 8 i C j 2 C g K 9 i B t 2 E 2 i C y 5 D z p I 6 u D y k B m E s n E n 3 B 2 g C 8 q U 4 x I n 2 C 7 k C 1 o H - t H h i D t 1 B k n D u r C k r C w n E 8 V x I t 2 C - m C y - E k 5 B h 0 D v 4 C 5 s G 9 m C n s D n t C r P 4 V 3 8 G g n D s z E o k H 1 2 D 4 i C 4 m S 7 2 D 2 - E 1 g G n s H h m F z 2 D t v C 0 8 D 3 h E j z F l o o B w x D 6 x B 3 h E r 5 E g 7 B u n E p 2 C g j C 4 i C k n J 8 z C 1 4 C l 2 C 2 x C 5 k C s B p p B F u N r d 8 i C h l C 6 g C _ 6 B z 4 C j w B w l K 9 b q Q _ g C 8 g F 9 - C _ i J 8 6 B o n D s z E 2 i C 9 k C i 7 B 9 m C h 6 E _ J o s B g o E 3 _ B _ i C i 4 J r m U z z K g 7 B k p C t v J x 4 C v v C 8 x C - k C 5 _ G 4 E j n C j 3 B 7 m C 2 n E x 9 G 7 r H v p B u v y B w 9 q C G z D 2 C q s B m 2 p C w R i 6 X p t C 9 K h c x v B m R i 5 B z - C g 7 B v 8 I y 6 F j n Z o z B 5 8 B i k B i x B 4 w s C o w T k 9 C 4 x L 0 x _ E q - W 0 3 K j 2 C - _ D 8 4 F 6 v D v 4 C 3 4 C l 3 B y q B m Q l r G _ j G 3 s K x p D p j E 0 n I i 5 G s q G m 1 E 4 i C 4 6 D 4 m C p 9 C 5 V h K m 3 B 3 i C s v C 6 m C t x D y v C _ y K v 3 Q 5 l B q T 4 _ B x z B 9 8 K 1 - n C 1 n C _ j Q 7 l _ G _ o C t 1 B x 4 C q 8 D - 2 D p _ B l P r u J o u L q 8 D n s D q q K r q H s v D 9 _ B 7 k C w N _ V 9 m C 0 2 M - 8 H j s D 7 2 D 5 h E o z E z 2 B 9 s H 6 5 F 3 s H r 8 b h z F y 3 Q 8 z C i 0 C 0 6 F r 6 h C q i C t i 5 C q z C - l F p t E u s F t v B y l B q z E n 6 h B t 9 G m 9 C g 7 B y y 8 J l s D 2 2 9 B p 3 4 B t q N 7 z C 4 2 D 9 9 C _ 3 D m v H 5 4 G m t D k g E 9 _ D o 4 J 3 8 G _ o C v g G j v E - 3 D 6 n D 3 r E j 5 C 6 Z q r B q j I 9 h N t g D 7 - F g 0 I i p E t j G x g H r g D l x K 8 j I o w a - c o 6 B l - D 4 e q J - 9 H x 8 R m o E s 9 C 5 _ B o 9 X 7 r Q p s D u 9 C 9 m C h u I s 0 C 3 h B 5 4 C 0 M 9 - D s q K r z K 3 g N x _ I g q K v h K y n D 5 v X v t T 7 m C x 4 C - h E h i E 3 v C l r J p 3 B 2 w R x t C 5 k C n 3 B k 0 C 4 a u R w 9 C 2 3 G p q H _ i C t 1 B i 7 B - s M q r C n i G y N - m C 5 9 H 6 g C i 7 B g j C n g U 4 g C 8 o C 9 - C j - G w 8 K 6 g C w k D r t C y h I s Q - b 6 g C 8 h I _ i C g h T 6 9 C 5 p I 7 k C r 2 C n 0 D - 8 J - k R l n C m y I s 0 C 6 g C o p C l n C m 6 D p u B r 7 G n h K h q I g 7 B x 9 H 2 g C k 5 B h - G 9 r Y 9 4 C i 7 B 7 s D _ 6 B _ i C n j B 6 C u l E 8 g C o 2 I i 5 B i y y D t 1 B 7 _ B h l C i 2 I k n D 5 2 D z i D n n F 9 _ B u 5 Q 8 6 B i r C _ s V q 9 C u s F p v J 2 6 B _ z E t i E s t c v 4 C v _ B _ 3 Q o n D t i D 7 s D o z E h j R x s Q - w w B 8 4 F - s D z q D 6 0 G 1 t J - j 3 B z v 6 B l 2 C z u K 3 5 H g w H - y F 0 x B h g D p - Q 3 h B w l E p v K 4 z H - _ B x t C - n Q _ z C 6 z C 1 2 D t v C p t C p P l Y _ o C x p D 8 6 B 3 h E z v C 5 _ B _ z C 5 h E p 2 C 9 k C 5 k C g 0 G 0 l I p 3 B 8 i C m i M 6 6 C 0 z B 5 _ B h i D s a 7 o B 2 x C l 0 D - 5 I 9 k C u G w x B 6 k D h l C m 0 C 5 m C o 1 O 1 4 C u i M r 8 H w n G 0 k D g 0 C g p C 3 h E x p D 3 - C 7 p D g p C 8 g C m r C h z F 0 x G 2 k P 9 t B 5 9 Q 6 h H - t B w k D 0 k D m g W 0 x C i x M 9 1 k D p 4 y B j x w B n 4 V - t 3 C 5 b p h B 1 - C 7 8 B 4 k G j 2 C l z s B - 8 z l B j k p B n v r B q g w C 0 u I m v H y g C l 3 a R g 6 C q x B 8 8 E _ o C 7 c x I t P 4 4 B v 1 C z s C j t C l n C s z B h i B 7 l C 5 L - 1 C t s K 3 2 I r s C l 8 B 5 r G r 0 D 1 _ D - z r C t - 1 8 F 8 x 9 m z C s 4 4 n B 9 0 - 2 D 5 9 i p J g q 6 o J 3 q t x z C 5 9 i p J - r n k l B v 5 6 j C l n 8 x C q q z s J u r q 2 C r g j g C x 6 w N z 8 l j G 8 n t 7 J 5 4 s C g 3 j v D m k k i B y w 0 i G p 6 4 Q i p x 3 J 1 u o 3 J 9 q 1 o B 0 j k w C n 4 m I 8 0 4 Z j t w j F m t y 2 J k - 6 B _ 0 q k I 0 w h y J i - 2 h B i 6 r n E - r k w J _ 0 7 v J g u _ g m B w 2 2 j C n w 3 0 C v 0 q s B x 9 o 0 D r 6 1 w J y r k O p i 6 - F 1 z h z F s w 4 U w 6 w l C g _ s 7 C 8 2 x q z C t 4 3 E v h T q 4 8 r G l g 2 o J 8 z _ o J 7 z 5 d r m g a w _ o s B p 3 y i H h z m G u 7 E j y 9 C g g 8 n I k 5 9 j B w t 9 l E k 7 1 S x 8 3 o F 6 z _ o J 8 z _ o J _ 6 6 y F _ k 8 O 6 z _ o J r k 3 m F 9 3 0 S 8 z _ o J m m k y H x i 6 C n i j u J n 2 x t J m s 6 t J w q i j G 8 u v L i 2 j r J k 2 j r J k 2 j r J 2 g z s l B k 2 j r J t h 7 q J u 2 p 8 C 1 q _ 6 B r 4 p q J g k h q J g k h q J g 3 s G 5 5 o 5 G s w y q F 0 5 0 R r 4 p q J g k h q J j 6 j c 8 y 6 u E 3 n n p J 3 n n p J r v y l l B 3 n n p J 3 n n p J 3 n n p J v s h B 1 m n m I y s t o J i 7 5 h l B y s t o J l 0 o h l B - o p j G n n z K - q s r J - k r y D x 4 x r B n 7 7 m 0 C i t t 8 D t _ 4 l B k 2 j r J 8 - 0 r J r q k t l B 8 - 0 r J k 2 j r J - q s r J - q s r J g 0 1 t l B k 2 j r J - q s r J p k _ I v r n r G t s 6 w C r 7 8 j C y s t o J y s t o J j g 2 o J k 7 5 h l B j g 2 o J y s t o J 5 p q W 9 0 k - E x 3 3 x B g m 0 q D u 4 r u J p i j u J p i j u J w 4 r u J u 4 r u J p i j u J p i j u J p i j u J u 4 r u J 2 u h H 3 j 6 i G 3 7 w L m 7 l 1 F n v g q D 7 z q p E w j 5 D 7 h g - B 6 k q V r 0 2 s B j q h 7 D t j g D 2 g s w D 0 v 5 5 C 2 6 J j w 9 L u j 8 6 E 5 l 7 o G s - p U w j T 0 z v I - 5 8 0 E 9 l j q C w n x f s l 0 r F _ - _ b g 5 k l F 6 v q J o _ 9 t E w q 5 3 D 3 z x 4 I j w v B j 7 v - B p v n g O n - s G u 3 4 z B 1 p z _ E 9 h s p D l p 8 j E y 7 s I p m 7 n B y q 0 l B k y u 8 B - y w P p t 0 6 F v 0 5 C u n l p B 3 6 y o H r l N r x q i B y 8 4 k D s v 8 z H 9 x 8 b m s S r 5 7 m B 5 r 1 n T 0 0 B - i m k B 0 i m w F g 8 q j G 5 2 p s B s 0 B x 4 r 6 Q y 2 1 P q 0 y o G 3 4 x k B q w _ B t x 4 i C y 9 7 i G 5 r 6 o B 9 x u 6 F 2 o D s g o y F 3 h l j E i 4 7 B g o v u R s 8 - B p _ x G 8 k l _ M p m u I 5 v I 0 i 1 3 B j l r q D _ x u g D m 8 n F h 9 5 v H s l w Y g x p 4 E 9 v - 3 E m x s B j g y F s n t t D r u n 1 D r 7 L k g 1 r F y k q d x u - - D s g y v C 6 i w E g p w x C j - k 6 G l q 9 C r r n 7 C i s s h D 1 j g H x - q g C z l p s F q 8 m B p v v 8 D w v 8 5 C 9 0 3 F p w o u B m 1 x v C m o i V o 0 t I 9 8 C i 6 w 0 B o j - 8 B o 7 7 i I 1 z z B w o v B i 8 _ 3 B 6 w k _ D _ j u Z v o 0 0 B r q w 4 F i 6 V 3 9 l 9 F n x k p C 0 9 6 B 7 k x D v m u h B x Z - w 5 u C 9 7 v N p w 3 B h 3 h X q y _ - F h u h g C 7 u o 4 G l o j b 9 o p F 5 1 k 5 H x 3 - t C p l 9 C 4 h n 7 F 1 u j k C 6 _ 0 s B z 2 5 F 0 i z w H u 6 j g B z o u n M m q 2 S 2 9 z D 6 5 4 z I 8 i B l n t B v m 4 7 I j 8 9 O x 9 w w C r v - 7 G 0 h w Y o u k _ D - - k j D s - 8 L u t x 5 N 0 4 C u 7 u h J n x g z D 4 i q w B p h k Y 7 t l r G 0 5 b 9 j 9 5 L g u 1 4 C m 5 l h C p i g W 1 6 m n D m x h u I - 2 y K u h v x D q 0 n n K 9 3 v r K 0 0 r B v 7 5 o D l 1 8 z C 1 1 o _ E g w n l M n l f w o w v L s r v 3 M n 2 p Q z w u _ I i s 7 D 9 4 u z K 1 7 5 X q 2 3 D 8 4 v - G p u i o J j w 8 D q 8 G l 2 g g Q w n O s 3 6 9 W i v B v z 5 E 9 w 3 8 K m x n I j i o t I u p 5 B k _ p o K 5 - r M 7 7 5 w H k q t Z 6 g 5 1 F w w q t B 6 n v g C q - 7 Q u 1 i t C l i y i D l g 8 i D r u n 4 C 5 i 7 v H k p 7 d n p z w B z w z j E j 4 4 d q - 4 C - g m 3 F t 6 - s D - v n n C 8 i 7 k E 4 m s n I u i 0 K h 7 1 5 I w t w D j z y m E o 7 w w D 1 j u Y k i - _ G m z t k F j 1 g 6 C y 4 d 7 g 7 w H w r i m F s g 5 N 3 v k 2 J 3 k z J g o l v D v y _ a 5 3 6 7 C - k w M s v g g G y T m q 7 F v 4 1 9 L r p q L z 6 n t K z k m K l _ 1 f 3 y s g B 5 p q 8 E 2 j r 0 C j 8 D x t 5 K 5 5 1 j G - j v 2 B 0 i E t m 1 q J 0 z R t 6 3 w E s s r 2 J n k P x w k 6 I 8 v 7 m G v 2 y 7 B 9 p j l C r l 6 s J p n m u C 0 _ 5 d 0 m o m G m o 6 G _ 1 l u E 3 r s U w r n Z w 6 l C 3 v u 1 G z 3 l N 6 w k _ B x u 9 0 E 5 - l 2 L 7 h y b 8 k p i D 2 i h E 8 h 7 s E w 5 H w q 1 s G x t g D 4 9 H - 3 1 H w i p z K 0 6 y 2 B n 9 1 z D r z w i K j s h B 9 t v i D z _ z j C w t E h - N 5 q 7 0 B 7 q p l D q 5 7 I - u 7 o B 5 2 o 0 F 2 g 7 J m p v j G n 7 _ y D k u h q C p g s I 1 0 - z I w 3 n y Q 4 h h H j p 5 K 2 g g m b l _ 2 M 8 n j C 2 t o x U 1 m 9 G 7 u y h C 6 w q D g w s - N u h r Y 4 s x H 4 8 t - K z i k h B - 4 o u B p x z g F 3 8 s U y 0 l x I 3 0 3 L q g o l E k p s e v g h 9 C y u 3 e 5 w y 3 Q n q 7 w B l 9 0 D 1 1 1 y N x 2 k E w g j 2 B 9 i 5 z O 5 4 3 W r 9 1 s D 9 z z i I r i 3 m C o o 2 E 9 r y t F j n 8 p B 6 p k g F - r v x I o 1 6 B 2 o h 8 L k - F n _ 1 3 D o 3 3 z C 0 q 6 S y q 1 9 J y g 4 w G i _ 9 h C y 2 n n J z 7 v J 6 l o L u i p 3 Q u q j T _ 1 9 q F 2 p s k I 2 j U 6 g o 0 N t _ p L 9 g z 3 K 2 0 z E 6 k i 2 T t y v - H 3 l 7 C s r - 1 K w 7 Z x y 9 d x y u i H m w i f y h m B 3 2 3 h U o D g q y w I o 8 Z - i z v L 9 p o M _ q y l G j t x i E n g 0 a l 6 0 v C 0 _ p s K 8 p r L 0 p p i L k 1 h V n 6 v 0 C 0 o B x y l 1 M 1 - z 3 F p 8 v w F - k 7 h E 1 m p V y s g C p q - p M 6 m t n D s v w 0 D - 9 5 l E i s - h C t g 5 S 4 - r E l z 5 6 E l x p e j x _ L j s 2 3 I h h m l C z p r 0 D o w i t L l 4 6 D l k 8 j B q 4 t z D 8 k 1 6 K u _ v T t j 2 s I g 2 k - B 1 3 0 k D 0 v v O g r j i M i k q F 4 7 m f s 7 1 l G 8 1 c _ l 2 w B g _ w w I s 3 i k E 5 6 2 W t m g w E h 4 5 x G w v p 6 F m 7 v I q 5 y t E w 4 2 6 F 5 w p C l 7 r 4 F m 0 l V 1 v 3 w C g s y Q - 7 g x B t 3 v z E m 8 m D 9 o o n C h 2 9 t L 2 x 3 C q q q t B u 4 v 2 F w 0 2 u L 2 p m P w w z Y x o t O r m s t C 9 k x 3 H z 0 v L 4 i p g G t i h v C o 6 w S 4 0 y s O j 7 C y l 1 o G - 2 m i B m t g 7 D 7 6 5 n C k k y m C k - 3 5 E _ 2 _ I 2 x v l C o 1 - r J t 5 - w B s 6 i k B q t 2 l T - - h O w y x L - v k N - j 6 9 E 7 z m x D 4 l n C q p q q I 5 v 1 m B 1 j i C h j - n d n j o E l j 5 E 8 x 9 4 a _ 0 j o C 3 8 s R n 4 1 y G p 7 8 I i q z s H m g - i B 6 h u L - y 9 R 1 y w D g n r 9 D - 0 8 n E 4 p D - o s j H p v s U 9 6 1 r B v - 2 4 B 1 6 - _ B z g 8 c i z _ 6 B o 8 u g E q 6 i H k r 2 g I 6 0 w o B k n 7 5 I t w E y 9 F k x z i D 1 v 2 2 F t h 8 q B o t 7 - C 8 q z O 5 0 1 u G 4 7 o y C z j v M - D p x k n f x j 3 B u 7 6 5 a p z X q r v 8 C g i _ n B n v - w B 6 q w C z z 9 i M y h O 8 5 m v O j u Y y 4 x q B 1 y J k - 2 K y z j K t q r x L r - x 0 F h h d g 5 6 m G u g r t V h - R w 5 i t D k 9 s q F _ j v d i y 4 _ S 9 h j B 0 o i u C 4 7 8 8 M g g v c g s 7 _ G - I 3 5 p H q p n 6 J 2 t x m C h z o I q m 9 j B k 1 m K h r m 4 Q 5 k s c 1 t v G r 2 y v C q 8 4 j G r 8 z X i _ k o B q t C g p y y J y g Z 7 s s E 4 g z t E 5 1 v m C z 1 _ C q - z k N 1 x M y 3 i h L u p h D - 8 j 3 F w 1 9 C i w 7 w C n 2 g C t o 5 3 B z k h 3 C x o o h C 1 h 7 Y r i 9 I w 2 u Y h 7 1 R 6 8 2 k B o 2 D k 8 p G w j t x E p _ _ 5 L p 9 l K x 1 z t B 4 n x _ E q 0 o S x 9 i o I j m l K y l x j B 0 2 6 s W 5 7 v F 3 9 4 9 B j s 3 G - w 6 q E r q L 5 i 2 z O 7 i u q M 2 u l F 5 9 y C 0 9 m 6 D 8 h v s E 1 x p O 3 1 t 6 L k 9 2 K 5 x w m D k h j k B w j z _ C y 2 k b 8 o _ j L r _ u m B 6 j k G 6 6 5 - C k x 5 w E q w 0 o H w 7 D h 2 D w _ o 5 K 1 x - s F 7 y 1 W 3 6 k O z u w 6 M 1 l r V 2 3 p _ G m 8 n 5 B j q l J 2 2 x i E x y _ g C y n 9 P k 6 z j K q 1 z B l 8 2 3 B 5 y h i F _ 0 w p D 6 1 Q 6 v D t l m s C i t q m D z 0 n M n 4 s j K 4 q t y B w 6 p 5 E l g s J j v v q V s 2 k l F p 3 5 B 3 w o R 6 6 r g C o 4 p v G r l 9 8 C v 0 g p B q 1 n z L z r 4 n F i l o S t j u n C s 5 q h D x 5 5 I i u 2 2 I 4 9 9 P s q 0 i H u j s m B p v n 1 B x 7 s v T 1 u o p G s 0 h 0 D x 7 s v T m 8 l t E l k 5 Z y 9 m j D h 4 r K w 2 8 _ B z 4 1 Z r 4 q O m o 3 9 B u z z t C 6 1 r B 6 k y E r m g s E 1 5 6 4 E 0 6 j h D 1 - m F n 6 x y F 4 t r 5 B q i w D 1 - 7 v I l u r D w o z q D _ j 4 Z o m x s E 3 m 0 e m r n m B x 0 w m B 7 w r h K i q H 7 9 8 n E p 2 g t E w 3 t D k _ 1 0 B l w u 1 I _ v m 8 C 3 o m J x 6 0 k D n w 0 j B 3 8 7 2 E _ s T 3 0 l 8 M q v s D n o 2 o H o i 2 d k w 5 l D n 1 5 1 K x _ z N 0 0 v 1 H 2 v t 5 H r n E 3 w z 6 G _ 1 w g D k g 0 F x 4 z 9 F l z m B w 3 0 J 1 k r k Q u i 9 j G h u 7 _ C k v 6 r H o o 7 i B z 6 y 3 L 0 _ k G 1 m v 6 D s q i _ C 9 5 x I 6 w t m B 8 7 u l B 8 0 w j J l l v h E 6 k k n C m _ k B 4 1 z 3 G v 2 G 8 3 l y E i 2 y g V 8 5 v j C z k n y C j o 1 X g X l 7 _ t C j j - k D 6 7 z k L s 9 8 g C q w n z E 6 2 0 _ N y 7 k 1 C w 1 m p F _ 5 l U 0 0 z l B 6 4 1 1 P p 8 n o C 4 m o 6 B 4 g m z E x s 8 0 I p 3 o 1 C 4 7 g F i - q j G p _ z n H h t o K q 5 1 e q y 7 i J 9 z o i C q x s Z u 6 p I z - n s F m t l w F z o 1 J _ r x 5 B 9 7 s n J r p u B n g i B z 0 8 g O t 3 1 r B s z k B q 0 z - B 6 5 0 w B w 8 0 t B m y r _ D - j 0 5 F o n s X - - i y B 3 2 v 9 H j p j r I r y z X g i 8 _ B 8 i i y E k t z t J z t D y s t N - 2 v g M 8 0 j O 2 4 w - T 8 j C 3 i s - c z r s q C 4 s K v 6 i l C 5 8 v P 6 u - R o n 7 I _ n - t C 7 u 5 l C 0 _ l G j l t 4 B q n 7 N g y v D n k 3 c w k h 6 B k k i 0 B j 4 m n E r g z E _ m t X v _ x V 8 z _ 5 F y k 8 m C h 5 s H o 7 r q B w g 9 p L _ u 3 w D z 2 l I k 0 o h J 7 p r t B 4 q h J s 1 j O - r 0 _ G k q k v B l l m B 8 1 g 7 G - z m n B t w 5 j E y 7 0 v J y s 3 E q k g l D u u - s D n l 3 C w 1 3 v B n 1 w m I 7 m t 3 P 4 w v I v 9 l E v g _ i M h y - j B 4 9 q q N 3 8 7 v C q j 3 z D j 5 0 s E 4 8 t k E 4 6 - d 2 7 2 j K 8 1 i X x i s t C 0 h s m B 4 1 z g C o l 6 s B 6 3 x n F r 1 o F s l j F s 1 7 w C y 6 g 6 B p g 4 8 C o l r Y o 3 w 3 E t y r Z 0 w 5 r B 5 i i D h 4 p p C 5 h z X 1 i 0 U h j v 3 E z v p k C 8 9 w _ F 2 l 2 6 C _ y y z E - n q Z h i q 1 E 3 x g s C 6 1 l B s p x 7 F h q k H 1 h h v B z o m k N x i 3 S - 7 w v G 0 9 y 7 C 0 8 z B 8 b w g y z B y h p p E i - 6 m B t 3 r l E r h Q l z y V z z y 1 C x 9 2 3 G u o m N n s s U z h n H - l g g S l 5 W s v v c x j 9 o B 3 h 0 0 B p r 7 8 D 5 i i p B 2 6 g C 2 s 0 J s x m z D y t o B 1 o x D 3 0 8 J v 8 k M h r L 3 1 0 Z r z 2 - C m 3 9 K 7 9 x y B 9 5 6 8 D m j v R s 9 m v Q k 0 w e 3 w g g C 8 5 s o C v i 9 5 B s 7 k k S 5 i l X 6 w V p o o 5 d z 4 S n i k Q m x r q I u n z - E k j x q C h t 0 D v s 9 y F 0 k 4 M x x o o E s 6 t f v q 9 v H t 9 g 5 B 9 w x v B k n z 9 G x q 5 k B v 1 n u B o n x a - z p _ B 1 6 w E v y 3 j D - l _ 7 E 1 k W w r h v F u j _ t B n n z j K p v i c i o l d p 7 g q H g w q P r 1 _ u L n 2 q B v y v C 7 z 8 d 9 s 0 1 E 6 x 4 t C i t z V a u 8 1 x N 0 u - E 9 m 9 o B i 7 0 o G q 3 _ H q 2 E r l i 2 P 1 r v H 7 k m J p n w t F n i u 2 C u 1 x L v v g 3 I 2 g 3 K z i h M z m o v E 9 v 7 s H 6 p z H x 4 y 3 C x y y a g j u - F x i 6 I m 2 5 3 D 3 4 j D 2 w r o B 9 y t p G 9 r u q D h w z i C h 2 p O 1 n i h B t q j r I h q 4 X n 9 9 e 3 m - o F j u s b n 6 p p E 2 i _ p G y z 6 O 3 l 1 K 4 z j 7 F s - i H k 7 w M s p 8 r C 3 4 - j D u u n q C 0 r B y j x 4 B u r 9 6 C 2 x j 9 B t w 4 h D s x 7 6 C 6 k 5 h B x v h 2 B 3 8 z _ B - k y _ N v 9 p d i l v J t t m f 5 _ w g E u 6 l 0 B r v C - 0 w B _ 9 0 a - m 6 u B 1 g z y E y l 8 E 5 i h m F - 4 6 B 9 s r b n 1 u D q _ 8 F y s q o I r 4 o y E i 4 k _ B _ v h W u s s X x v z z O l 5 P 9 m k t B k u - l G z n v n C 2 z o t C - - g w E s 6 z C 9 1 u D - l s Q t k r h F h w s u B & l t ; / r i n g & g t ; & l t ; / r p o l y g o n s & g t ; & l t ; / r l i s t & g t ; & l t ; b b o x & g t ; M U L T I P O I N T   ( ( - 9 1 . 5 0 6 5 7 9   3 6 . 9 6 7 7 8 3 ) ,   ( - 8 7 . 4 9 6 3 2 8   4 2 . 5 0 6 9 1 8 ) ) & l t ; / b b o x & g t ; & l t ; / r e n t r y v a l u e & g t ; & l t ; / r e n t r y & g t ; & l t ; r e n t r y & g t ; & l t ; r e n t r y k e y & g t ; & l t ; l a t & g t ; 3 8 . 9 5 2 7 3 5 9 0 0 8 7 8 9 0 6 & l t ; / l a t & g t ; & l t ; l o n & g t ; - 7 6 . 7 0 1 2 9 3 9 4 5 3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6 8 0 0 8 0 9 0 9 9 2 6 4 4 & l t ; / i d & g t ; & l t ; r i n g & g t ; n 0 u j r m h k z H p z u w D u v z w B u 4 s J y 7 0 C k y - m C o x 2 k D k l _ 5 C q q 9 5 C v x w _ J l k 7 8 B 8 q 1 g B y 6 d 9 h m L 4 n t 3 B 3 7 j E & l t ; / r i n g & g t ; & l t ; / r p o l y g o n s & g t ; & l t ; r p o l y g o n s & g t ; & l t ; i d & g t ; 5 4 9 0 0 7 3 7 8 0 5 2 7 0 3 8 4 6 8 & l t ; / i d & g t ; & l t ; r i n g & g t ; t l 9 h t - z 6 y H - s u J 2 7 4 4 B 3 v 1 n C 5 t w O y t 2 l B 4 m r V y 4 7 G 4 m v G 1 m 7 h B p 6 3 s B & l t ; / r i n g & g t ; & l t ; / r p o l y g o n s & g t ; & l t ; r p o l y g o n s & g t ; & l t ; i d & g t ; 5 4 9 0 0 8 9 7 2 3 4 4 5 6 4 1 2 2 0 & l t ; / i d & g t ; & l t ; r i n g & g t ; t 5 s 0 v q 5 h x H y t q i G 0 v y 0 B q p w l B y p _ 5 C 7 _ T p 5 l B m g 3 N _ r 6 e b j o n p E 5 v 3 j B - W 0 k 2 l B l _ w B 4 9 1 S o 7 s B 2 j t 4 C 0 8 i m C p 0 l Z l t Z 4 - p _ C 9 s 3 s B - h 8 l C & l t ; / r i n g & g t ; & l t ; / r p o l y g o n s & g t ; & l t ; r p o l y g o n s & g t ; & l t ; i d & g t ; 5 4 9 0 1 6 0 2 9 8 3 4 8 2 4 9 0 9 2 & l t ; / i d & g t ; & l t ; r i n g & g t ; u u y 8 i v y 7 t H 5 3 7 D _ 9 u W v 7 l p E 2 3 3 H l _ g m C j x 6 5 C 8 m i K 7 h j 0 D g 0 r 5 D 0 q B v 6 z Y i 0 y 0 B t - l P w x w v C y t 2 l B z k v 0 B 0 j r B 2 6 t l C 8 2 4 H k 5 o 8 D 3 w m U v 1 0 T x 2 h r J i 9 6 z C v _ Y 0 v y 3 H j m t K 7 n g m C t h i Q t 9 v w H p v 5 i B x q k G g 0 u q B m u 2 y C 2 q 8 i H i 8 n o B z H 1 7 r 4 B m x u 2 E 0 3 j y B y o j 3 B p l k z F 8 p R 2 4 3 2 C _ 4 1 k F 6 z 4 D _ h j w E y 7 - t C 9 g l D 3 0 z q C z 4 C 8 n k M x i r E _ 0 m w D 9 _ - l C 1 v y F s 8 2 j C r y _ v D g 5 n I 4 u p S g g - P - x g p E z o - l C l m 6 s B 2 n s E l k 5 8 C 7 i 2 H k r y 0 B l _ 8 8 B x l p Z 7 p o B t x 5 q D 7 v m G j m 0 l B t z 5 k D 5 9 w J 6 u h q D 3 5 g m C j _ 8 8 B r 6 m B 6 j P p 9 m 7 B t z u i G j - g t B k p r 5 C s 4 _ y C 1 k g K p 7 3 E 1 - 0 9 D h s 6 8 E 3 l X g n 7 i H h h q n C l _ 4 r B v 2 g f 9 g o j I w m v m B u 8 5 h G 2 _ u Z g w 4 X o 8 z 2 B q 6 3 s B _ 2 8 l B l i n 0 B - 9 3 v C 9 j p Z w i o 4 B m k K 7 6 p c l 0 4 k D 3 j 8 k D y - g 9 B h 5 O g w 4 y B h 4 5 v C q 2 q w D 7 m y C x z i n C 6 3 p z F i j V 4 u g q D i 7 - H _ 9 y l B 4 o 3 L 7 j 2 k B s z p P q 6 h 9 B - s l h B 8 j 6 G n 9 z l B _ 9 p j C s Z 1 s D 3 h 8 O 4 4 - B q q s y G t w p 0 B 9 w 8 C 5 p 1 l B k t g m B s p 2 e 6 7 - 8 B t - _ l B 4 8 1 C y _ w 0 B p 6 3 s B - v 0 f - j k B s 8 p P q 0 l Z g 8 5 T q 4 - o B 8 7 w W s 6 j Z 5 n h N p n 8 D - 9 k Z r 0 v C 3 q 3 7 C _ m 9 T u 3 1 s B q h 5 C p 7 4 s B r 4 o B y g 0 H y q 0 l B y r g K w v 6 F i s j x B x 3 j W x 5 k Z y q 0 l B m 1 g m C v w w F x 5 4 S y q 6 s B 9 u m C u z l p C s k z 2 E k 8 u B v h v r B g 6 - r B n w s U 4 0 s w D y j 4 V - g k E q 6 _ l F v n v H k 4 n o D 8 k n C t q p z F 7 p 7 s B q z h f 7 p g L x j l U 2 4 8 B 6 - 5 h C h u o l B 6 8 9 l B o r i F k 8 9 E z 2 2 s B 7 t O l w - y B r 7 _ 5 C r i - h B k h q N _ 1 - l C n w 8 B w 1 6 q D t 4 g 3 C l n 0 I 3 j n x B w o 1 D u v p 8 D m 1 g m C g i 7 g B o n y S 4 w x v C g 9 y 0 B j r 5 0 B 0 v i P k 0 4 k D z v 4 f w 6 v H 4 r w L 3 j w T w z m l C - 1 q B w g z l B o k 6 C z s n G 1 p _ w B r - s k R w q C h _ x D x - h 7 I n w w u D _ 6 r F n 3 u 0 B 8 3 p P s q x 2 E 7 7 8 D 9 5 _ M v i z l B y 8 4 n D 4 k q E u o h 9 B - v 7 g E 9 z 4 x B 7 g m v C k r o l D 5 w z Y j v y w C 2 0 2 n C x h v O z i 9 8 B s x h 9 B g E u y z q G 2 7 5 p F _ q 8 x D 9 - y O v z l V j 5 1 5 J 2 w 3 b 2 1 2 i B q y y k F g m o U r r 6 C 9 v w e g u r p E p l - 3 I j w w V n y 5 s C p - 5 1 C h z 5 B 3 0 o p E j _ 7 l B o 3 y l B i 9 n w D n i m U t m w l C i l r p E m n y H r - t l D q s 9 w D y 8 q l B 0 v y 0 B o 0 5 s B s m 2 k F 0 4 _ l C t w o L 9 6 8 s B i v 0 l B n o D 7 h g w B y t 2 l B q 9 y v C - _ 2 O g - V 4 0 8 c u 5 4 l B l 4 8 L r q v C h r 1 C 7 t l F 5 9 u V u 1 u q B 8 j 3 l B g 9 y 0 B p u 7 s B o 9 l Z y z 0 _ D - 8 G o 3 j G q s 2 p B p u 1 l B w i j 9 B l g 2 l B h 6 p g B 1 p 1 M 0 1 4 b r m i m C k l y 2 E 8 - 8 B u y p r C j x 8 k D j O v 7 w t C j t 7 8 B 4 k g 9 B v i z l B u t v 0 B w w h E z x - e 5 x h R r x 3 s B y n 5 C 8 4 y v C x l j m C i H 8 1 p u C l g 8 s B n _ z C n 2 v t B x l - 8 B h w k G m m _ D h n 9 8 B o 2 j f o p 2 s B 7 t 6 8 B 6 t _ l C p o m 4 B 7 r D x o U z w h d 4 y k B z w k Z 1 3 q p E r x 3 s B 5 7 4 0 B p x J 5 u 3 2 E q o r i G l 0 i V s 8 q O 3 j 6 5 C u o h 9 B 2 h r 2 E g w g R z 2 s i C n z o l B v s 5 B 1 9 a j w h J o q g X z i 9 8 B z w 3 v C l 0 g f s o 8 C m l h 0 B i z g F 8 1 v j B 7 i R h w 9 8 B 7 p n Z 9 l r k F w 1 k f 2 0 o 8 D p s n o B u j x x B 1 2 k m C v 1 l O 5 5 n o C v i 5 E s g k 1 B x t 2 l B 3 6 m p E r D k o 9 O _ k v v C 4 2 x o B m 0 D 9 0 m w D - m y D t 1 2 c g 3 0 0 B z i h m C 8 3 p P 3 _ m r B n 4 l o C u o 3 s B 8 0 x 0 B z t u w B w 4 W s l 1 x B t x _ I g u r p E _ y 8 l C i g k f - _ h 0 D - h n E y 3 x k F o z s b t i _ p B 9 2 r D q v u S q 9 y v C 3 9 s w D 4 g z a 3 h k O r r 8 E 7 _ g t B 0 2 g 9 B q l - 3 I s k 5 l C 4 z m L y 2 1 v C u q h k B 6 o y B 8 u z 0 B o r n w D r j g m C - 6 o Z 2 l 9 l C x g k F r v 6 Y n 2 j f 9 2 _ 5 C m 9 z l B o r z D m m 6 1 B 0 y n J n q 5 8 B 9 2 _ 5 C p m p J k g q c n h 7 9 C q j l j B 1 i s _ J w q E 8 m j k B z l i C 0 9 o 8 D - t _ 5 C m v q p B n i V 6 u z 0 B y o p k B u k O m 3 n Z p 1 v y B v _ y B j v _ T v 0 9 8 B 5 m - p B o p 3 v B _ 9 4 s B 0 5 8 8 B p 6 h 9 B 9 v q F t l z z B g g q w D j q j D 1 - z O 1 4 n p C i j j d 4 _ h 9 B v p q U s x 0 B _ 8 3 r C 7 u k p E q 5 x 0 B t 2 g L o _ u Z 6 h p D r 4 k 3 C 0 x s 0 C i 9 7 D l m 6 s B 1 4 4 k D u 9 h e j h s F s 5 m w D l o i j C 5 m 3 F 4 _ 5 U v m m 6 D v 8 m Z 9 _ - l C - x 8 s B x 0 p Z w o z s B z m 2 2 E k n N y g o u C _ 7 w 8 D 3 x W t q 1 s B j k 3 w B y s k f k p u Y p 4 7 P m 5 - C 5 o t L y o v C j 1 y l B z j k f n x T 2 o o q C x q _ Z - x 2 l B y 7 p w D u v L v o x o E w 4 y 0 B 9 6 G m g x _ B u p y k F 2 z m I n 0 y C h h j w D j v _ T 3 0 g a v i r H l m 6 s B - p E k q - y C l - z 2 E z 0 t 3 B q r 8 c o C x i 9 u C z i 9 8 B z w 4 s B i 2 2 G 7 r q v B p s 8 8 B t z 5 k D 5 1 i k B v q m D n 9 5 s B p s g m C t 8 r D y p 6 9 E 7 j O p 3 _ G 6 2 3 F h h - 8 B g w q S v t z V 9 6 J x m 4 B k g 4 N 3 k n E i p 7 n B 4 0 7 5 C 7 x 5 5 C v 9 q H 4 6 h D s s t 8 D r r z l B u _ - E o l r C _ 5 k M r 3 N y q - d 4 7 0 v C m l 0 0 B u _ t k G l 8 2 K p 4 9 o B u 4 x W g l r 8 D p 0 5 s B 1 h 6 s B k p 2 l B r o p Z 9 g 1 l B q 3 0 v C 2 N 6 s o k B 3 h z k D j v _ T s u 0 k D p m _ 8 B o 1 _ j C - 7 w B g m 5 k D 3 5 t 8 D j x J h x 7 v C _ k v v C 2 w _ B g j 5 q C t k m p E - g 0 v C 4 7 y d g 8 0 u B 6 4 j 9 B t 9 h m C _ 8 8 5 C t 5 - e 9 4 k m B k u x H k z q 8 D v _ 6 5 C 8 C 0 z g l B 2 1 l x E g 4 - V o w l f 7 8 p 8 D 5 9 m w D o i - m D - 9 f z 6 y F 5 p 9 h D r n 0 I y n 2 X t r H 7 y z m B 0 7 g Q s h s k C g 0 r y G z 8 i m C x 4 s F m t l T p - l z F 3 y 1 l B n o g H h u y I s 2 v 0 B - 5 7 6 D k 0 o F t y 4 H 9 m z l B k h y k B v y i g B j k g O o 6 0 n B 2 m y 0 B n s m c s u u R 2 q z v C q i n w D 3 7 2 K p j 5 W - o D 8 v 3 z N 2 u Y s x 3 s B j j 1 K i 8 o 7 C 4 x u y G u w V k u 3 6 B q v f _ l k p E z 4 q g B 3 x u K 5 8 8 l C h 2 t O t z i n B _ l h f 8 m z l B m v k 9 B k 7 B 6 0 w w E l 6 m P u r l Z j j n P p - b l x i q C 2 _ 9 O o j y l B i 9 o P t g h 0 H 7 8 n B 4 6 k Z l u l 8 D n o 8 k D - r t J m j h - C j o 0 2 E m u 4 K y i 7 C 0 4 x 0 F g 1 4 s B s 3 m 0 B s o s Z 1 k o Z h h - 8 B 9 v 4 o D s - D m o v E 6 z q a m z g E - x 8 M 7 0 x 0 B u 3 1 s B o x m P _ 1 - l C i 2 Y l w 1 _ C g 3 0 0 B j 1 8 T s q x 2 E x t 2 l B j s u q B 1 j 0 Q _ 3 t 0 B u k 1 0 B 0 k r Z 2 g _ E o w l f u u s U 9 r m s B n 1 8 8 B 3 n 8 T p m i P x n s Z j p B v 6 2 G v 7 x N x h U 3 p 1 D g z 2 i B 9 g 7 s B m 0 n i B _ s k c _ 9 y l B 7 6 t 2 E _ - q B 8 3 - K m v v m B p 4 q o H k p u p B 8 i l f 0 p 0 0 B 9 j p Z l s k Y 9 7 n g B 1 v l p C 6 0 _ J i u i f i 1 k Z h _ r 0 B y 6 m Q q _ 4 C w j s C o 4 J 1 y r P 8 z _ F o u y i C n 8 u w D j j s p B x k t 4 B x 5 k Z z 2 g 9 B z k k H g q 6 n C - m y v C - 8 r B x 7 1 Y _ v 9 8 B r r v H h s 5 Z k m r 2 E 4 y 6 S l 9 k Q n j 4 s B v i l Z 7 s 4 w B 6 r C 3 3 B u 4 s 1 C 0 w 8 T u i 9 T x n 3 k D u t 6 K t y 5 Z 1 2 k m C z - w l B 2 6 u N m w i J q - v 0 B q 6 i t D j 5 P 4 4 l Z i s 4 l B o 7 z d s 2 p D 7 p 1 l B l m _ T 2 g 0 0 B 8 i l f x w h L 9 g v P v l - 8 B 9 m 4 v C g s 5 C 8 o j f q x 2 v C 9 h n E 5 4 k h B y 5 k Z 1 5 8 8 B 9 k o L 5 0 7 5 C u q L r s 6 E x _ w 0 B g i 5 a 2 n e u i 5 s B z o 6 K n l 2 P k G p - k e 2 q z v C 7 6 w i G i _ i 9 B u i 5 s B l i D 4 r 7 _ C v u j m C n u s S m q r M 7 n 8 8 B p k z D h n i X l 0 g f 5 4 9 T l 8 3 j B v i 0 B j 3 6 k D m j 4 s B 8 w z M i - 2 x B 5 x v b o t Z k q 9 l C _ 9 y l B z h Q k u y 6 B 9 j g z F r 5 h P g 1 8 H - 4 l L w h 5 k D q u n Z 2 s w 0 B r 2 j G i 3 p 7 G s i 9 o F p s c 0 _ B 1 y i 1 C l - j f 7 j 2 k D 9 9 2 N 6 s S w z 6 s B u 3 1 s B n 2 j f q 4 4 H 0 y g f 5 m u 8 D m k m P v w 8 L w 1 Q y 0 x i B 8 j r i G y 2 u e 9 6 8 Z 4 6 6 u F s v 3 F m 5 l f t 3 v _ B v v y E y r 1 k F 6 w h s D i g v h B 6 3 s J i - x R w h k 4 I w t L p 0 m i M p p k K - p - 8 B 4 o 8 F q 6 z - H - - q Y 3 i 5 U t 0 8 a h 9 9 N 7 l o P l 6 x 0 B o 1 s w B l 6 l d n 5 7 v G j l s k F O k 0 n w D q v T i z 6 p B k h w v G 4 I - 9 y l B 0 2 2 s B i o 2 0 C _ w C z w D 2 5 t E x z 9 i B 2 7 n 4 B 9 _ C 6 9 9 k D x l j m C 8 2 4 H 1 s u 2 E o 5 x u C 4 1 g D 3 j 8 k D o g F 6 m h 9 C n z 3 2 E 1 p i V k 5 _ X 7 o y L u 3 p v D 8 - _ 5 C 2 6 _ U 6 m g x B 9 7 - x C s k y k F z _ n B o m o i G q 4 3 C o q 2 y G p i 1 L u p 9 u D 0 _ 4 h B q 1 - 9 H h g 3 O n l 9 f v _ 7 y B k w l D j k 5 k F 9 b 2 o q t G _ v y v C u g _ F x v 0 i C x u n L z j k L g 8 x k F s z l I 2 g w n E 9 r z i B _ 5 6 o B i n x y B o 1 y a 0 r u 8 D l m _ T 7 7 v I q v j 7 B 0 6 p 9 B 8 m t S g q 6 o J 5 9 i p J t 7 p l l B x l o _ D o o - j B 0 n m n l B x z 7 o D j 8 l y B 9 7 l v J k 3 j r J w P n l h o 0 E v m 8 1 F 9 - 6 N 6 i p o J 6 i p o J 6 i p o J p 2 x o J 0 n x h l B w 2 z 1 B p g o i D 8 z _ o J 0 w g C 4 m 7 5 H o i n h F 4 q v U 3 9 i p J g q 6 o J _ 2 y g o H r 2 x o J 3 9 i p J u _ 2 h B o 7 1 i E 2 x r p J l v i O q v g 6 F 0 y u v J v p 3 v J 7 5 t t B g 3 7 u D k z y _ k B u - q n J u - q n J 0 1 2 E i l 8 h H u - q n J u - q n J k z y _ k B 8 m w 9 k B 2 l 8 n J u - q n J - s h _ k B 0 2 i V - g _ q B k q x k B u - q n J u - q n J u - q n J 2 l 8 n J u - q n J u - q n J u - q n J v y z n J x y z n J u - q n J v y z n J u - q n J x y z n J u - q n J 9 s h _ k B u - q n J x y z n J v y z n J u - q n J u - q n J x y z n J v y z n J u - q n J u - q n J v y z n J x y z n J u - q n J i m n q B v k r y D k z y _ k B m z y _ k B v 5 j - k B x y z n J u - q n J 2 l 8 n J s 7 7 _ D t t k j B x y z n J x y z n J _ 0 l J h j y o G 1 m - r s K v y z n J k t 9 4 m H u - q n J u - q n J k 9 d o 9 i x I 3 o q y J 1 0 o B h 3 6 - k s C 0 m 4 j E 1 r 3 n z C r v g o J 3 v w _ s K k 8 3 n J r v g o J g 7 6 Q u p 8 q F _ 1 m n J 9 _ s 2 G w l x G q t n u J 0 h Z u t 7 t F k q x w J _ u g p C x s _ x C l h l 6 J u 7 4 o n B 6 8 t 6 J 2 l 8 5 J l h l 6 J l h l 6 J q q l h D 3 g j - B 5 g 3 - J 4 1 k g B n _ k z E s s x 7 J g l j 8 J s s x 7 J z o 6 7 J i p 0 C 2 x t 1 H 5 1 s P t p _ 4 F o y g 2 J - r p 2 J h s p 2 J _ y v Q 2 y 9 v F - 6 y 2 E s r q c k 1 s B p _ L y 2 I g v 9 C s x u 8 C m 7 m E 6 1 m q E 1 l m o B w 0 j G - _ 5 n J r 0 o y B m - w m B _ 6 n H o 9 v H _ h 3 z G 6 n k k C i 4 p n B 7 9 4 U l - 6 9 d u y E j y 3 J r r y q D g j 8 s C g _ v C 1 2 p m E 5 6 m 6 E 4 j i M v o w V n I 9 5 z 0 C 8 0 _ k G q 2 v B y _ _ q C 2 _ - p F 9 3 B 4 t h N 5 s _ h C h n - 3 B _ s 2 J r u 8 3 D j k i a m z s 0 B p v 5 T j k v Q p v o 7 B 1 s n N - 8 l s C n r 9 N _ 0 o E 7 i U g 0 g J w l t - C 3 _ u j C _ w 8 m D s 1 z _ H 3 8 - F y - h M k 6 w L i s i k D l 7 6 c s _ k P p 3 4 6 B 1 8 1 u C t v z p B o l r B 2 k g n C u 5 z 8 B z _ g O x 0 i Q 3 u g P z - p s D - o u H z u 2 S u 8 k k K w l i g C u q 8 n F 3 3 8 e 2 y 4 c 8 n 7 4 C - q - 7 C v w m d 9 s u v B s q t c q m G v x v x E x q l 4 B - 5 p G o i t P 5 j u N s p 1 8 B o m x L g h y s B x 6 t E x q 5 w D p u 4 8 I 2 8 3 M n t w D v s o r B n 3 w x D w u d l 1 y v R s s s 3 E 3 4 _ - C p m 7 E q h l r B 6 j 8 J 8 l 7 H o _ 1 l I x 5 w 3 C t j n B r l 3 o O x m 7 q C 4 1 k 7 B y g 7 H m r i 1 B t p 1 k H m j 9 G t 6 s n B 5 8 7 k E u o 7 n D 2 r h R x m 6 6 F o u k 4 K 0 5 r 8 B y l m i B g 4 u u B h s j n C w 8 S 5 t k 2 B 9 m y X 2 h v m C n v 3 p C q q g B i 8 s p C z 9 3 j C w g 4 i B x m y N v m - 1 H 7 j y s D w q 1 F q u j j C 4 t 7 B 5 8 g Y q q v 9 E 4 s v K 9 9 t o C o v 3 y I v l r D s p w B 0 8 2 j B _ 3 v Z 1 4 r _ C - _ v D w 9 S 2 i j r B w 7 2 K 2 w v 1 E l k w L p t 3 8 E t p 8 0 B 1 n q H p 3 8 m B m 6 n p C p _ t d w g 4 v C m 1 _ 9 G k 3 p K 5 k g D n v 6 l B q i _ z B z w h 8 B - y G 4 0 h J k 9 0 8 D g h r t K 9 9 j E m i k I z g i t T j 9 2 o N k z 7 L v t D n _ p l B n k o a v p 8 0 C j 4 8 E v 0 t 5 I 9 q 7 D 3 v t _ C u s p c 2 o o H g p 2 Z 4 1 s u G k w 8 T n q w 0 E u _ k p C _ k l F v j r h J k q i E 8 j 6 h F h g 1 K h 0 8 8 N v n k M l i g h B 1 r 0 q C q q i F 2 0 v H 5 6 z D 7 w o 4 F 5 s t q B u 5 1 Z 8 5 l g B r g 4 O 0 w _ F n s - t B 1 s 1 m B t 3 w V 6 t h P 0 2 g U 6 _ 8 G u 3 j - B 6 h q P o 6 9 M m 1 7 T _ _ n o C r 8 _ g B 1 i O s - w y T - s 0 b y 7 p 8 B 7 6 j K u - o W 1 h u h C 9 7 u P p s x F 5 9 1 w C l 4 p v C o i v 8 I n 9 q b l w j H 1 w 9 h B z y 3 u B y q 6 N 7 t 9 j C k w v u C t r w 5 D g x I 8 v 3 b 1 3 q b h z j M v 1 3 K - l 6 g B i n N 6 N 4 h j u F r g g 3 N 1 w i I 2 g p G 8 s _ L - l o m E 6 i x B n x - Q s m k a 1 u p p C s s g I x 5 _ B 3 6 1 N n x g v B t 6 v t B g 6 w z B n 0 w B 8 m v v H r q 7 W y x 7 l O 2 5 8 F 9 y v C n 6 z s I q o q e m 9 m E v h - 8 B z 2 y L k n g L o m z x E _ 9 i q B j z x r D z _ 6 P r 3 p r H q u 3 F y 2 h T t p m M 9 j x j B y u 2 i B q 9 1 O w v v M y j w u J z l x G 3 i k r C n 9 z p G o l _ B 5 j 8 I 8 s g E z _ p 2 B u w z i E u p h C s v 4 C z o z s I h 5 s G _ k 0 0 L n l j h M 2 w y I j x - i I t m k P w t k p B m - 1 u E o 6 h r K Q 3 v 4 5 S - i i n B j 6 v F _ h _ P 0 t 9 o C u g l l E t y 6 V 5 4 5 U x n C 8 _ j p B o s v E - u p C t 2 w V y y 9 P n 5 7 D 9 v 6 6 B i 5 5 y B n 8 G z i s a _ z M 5 m j T q o 4 G _ w 8 T i w w C v z m C i o _ W 7 z u w C 7 5 2 W t v q C h q 5 H t 6 3 J 9 v o J m 2 x C 3 v - 9 B 5 h l B k o g k D g 3 q S p m w B p 0 q B _ y H t i o F m i n C j _ n P p m h m L h i 2 C 2 p v T 4 8 6 D z 2 7 P 0 _ j s C k _ x C 8 5 x Q l s h c 3 4 v E i _ o N y m h B 8 u y B 0 s B l q x m C q 1 l D k 1 i C q 8 l G w q 6 F 0 4 u c j h x 8 B g q o 2 C t m 9 L u q 5 b 4 9 5 s B - w k Z 7 p 7 E 1 - - D t k E - p _ N z s 2 M p o p T t 6 1 Z n m 2 O u u y 6 B s t I _ v m b 9 6 y H 5 w y T - 1 g j F L v 8 - h L t o 3 E - s _ D w g _ C r v m L t p o E s s Y 1 _ l E x 7 - P i p r O 8 4 3 M h q k T y - 8 0 B 9 o o M j v D 4 v 2 b h 2 y l B 2 q r H n 0 1 V w g 2 Q 7 6 q F g t _ B 5 3 g y B p 6 5 q B 4 1 v h B s h i N x s q K k j g F 7 p u H 4 v t J i w w C m r o H i z 2 X 1 x p P 1 l g L 2 i w O 2 6 z m B 5 7 _ x D z o 2 J o 4 t D i l m Q 7 0 l L r g v J 7 t o B w j C g j k q B z 1 n j B k h z s B 4 j z D s l 7 R 3 9 g v B v 7 u P l z x B i h x E j r r V - 0 3 K m 7 g Q n 4 4 V j _ n P 7 0 l L i 7 w H q 6 l B 8 4 k D 2 r M j 8 X 4 k 0 C n o 8 p B i r v Y _ 8 6 c x q 7 T s D 4 9 u i B x x 7 U l 1 i C u x p Y y 5 8 F w z z E 8 1 U 5 _ h b 5 s 6 H 9 8 g D _ l 5 G j m h i B 1 l 7 I g z 6 J p - m J 9 1 u D 1 k l 2 B 6 4 w M - 5 1 B 4 4 1 F 8 r 1 C u x t I - x Z x y v o D 3 m r B l 8 q E k h g D 4 x g a 5 p 9 R y R y g l v C g 0 j 4 D g t B 4 _ 4 g B l v g G h z 9 R - m 1 q B s - w t G l l q Z 1 2 K z - n z D w 6 q F y l w V 6 i 7 Q s 8 m a n z g J t o P 8 u x H l s r I 5 j q Z - j u z B 3 h - a s p 8 B t j o k B 4 8 m 4 D z 1 1 j B r y l M 3 - 5 G r M t x 2 L w - k n B r j 0 p B 1 q k R x 5 y e g w q W - 6 9 D q p p c r i K 8 j o 2 C n g 4 i C n 1 8 I y o 1 k E 4 m K x m m H x l x C 0 9 s K z z q _ F 6 1 k v B 9 k 8 Q y o s Z 7 w 5 h D u t w H u r 4 3 E n k j q C l 1 7 P 4 y n 0 C u h 5 k B o p m L _ 7 q j C 0 4 5 K 6 9 q H 1 9 r J - v E - w 4 K t j 8 7 E n l N q x k g D y 6 s z D 5 i _ Z q x q e p x s C 6 t s 9 C r 1 g 6 D 0 1 E q m - 5 K x y 0 H j p n p B o n t 8 B 6 - p D t 8 x b s k q b 6 s l r B n 4 p u H 0 k 5 i B 5 8 E 7 p L m 1 x E 1 x o B 8 h y D h o 7 L x s w f h v p m G n 1 2 C s 5 2 _ B _ n p y B k 5 g Y w - j z D w z 1 D _ h 7 q C x 9 w E w - v g D m 8 5 z D 0 u t r C u 7 h s B w 6 q I - 7 j U 3 y p 9 B q m 2 G m x 4 u D k h n p D - x 6 o B m r l V 4 w 3 7 K 6 1 q p B j - R 3 h k Q 6 - 3 3 C j l 7 B 5 6 x w D l 2 k t B 4 y w J 1 j 1 R y 2 y 4 B _ s k k D 1 4 1 B v _ x B 9 h 7 C o y u w H j - 0 K j x k 4 G 8 _ j c 1 1 _ V 5 g - i G t p v Y u n 3 g F 3 m 0 x B r x u Z o l X g h x p B 1 i P o o z Y 0 x n w B t n h 8 B p y v L 4 w m G 5 - p l B 4 4 G - o o W v 2 p 8 B w j m W u 9 i k B k 3 6 5 F n i w i B 6 i n w B u 5 M 2 y 3 g D _ w u Y y h h F u 0 l x B 7 o q h C z q q 9 C n i - U g l 4 g D m l q U - v y M 6 i h U m 0 t D 7 2 7 x B y z r r B t w u K j 2 5 G w 6 2 C m y 2 O k _ 0 0 B 7 0 g p B w o i E o h 9 i B 4 z v f 9 9 1 l B D 5 2 w 3 B o 8 h T q 5 9 P w m 8 U 4 7 B 6 3 k b 4 z y B m 8 3 M 6 7 n i B y m 4 3 C k m i Q j x q G w _ 4 H 4 2 p Y v u O 1 t C 5 8 1 b q z - B q z - B y 4 4 B m 7 m C u w 2 C k r w F 6 5 v S 0 j m t B 8 p w F 1 t 5 B z F i m s B q n s B m 5 4 B q 3 4 B 0 w k E y 4 4 B 8 v u C 2 m s B q n s B i x 2 C 4 o y B r l j C 5 j 8 B u 8 m C s p y B 0 z - B 6 7 m C 8 p w F i o h B q p 1 G v h a r v - D 2 m s B q n s B 2 h p K m 7 m C o p w F i 9 m C k x m B q n s B o 5 9 H s p y B u n h B k _ _ C y 7 u E y z - B s 2 J k _ _ C 2 3 n D 3 i U z z P i o h B g q y B 2 o h B u n h B _ p 1 G u h 8 7 B _ 1 k s B 4 o y B x 3 n V z k u C i k T 8 o D r o m B p t 4 B 9 n k F 1 i 2 C p h 6 D p n k F 3 - j E p h 6 D p t 4 B 9 t 4 B p 9 r B 9 - i G 3 p u B p h 6 D p v m C 1 q u E r j u C 4 0 b w H r o - B 3 3 h H r o - B p n v H s 0 B 6 9 1 G r - x B 9 - g B 9 9 r B r o - B p 1 7 F 9 9 r B 1 g 6 D 9 h 6 D j n 9 M r v s H 3 o F 4 s K 2 4 O - j u C 1 8 r B v t 0 f p t 4 B n t y k C p - g B j i w Q p j 2 C 3 3 v F t v s H 1 j K 9 j 2 C v m 9 M p p n D - x G p 4 5 B p j 2 C 9 - g B p h p J h o n D p h 6 D 5 s q l E z m _ Z 3 i 9 H 9 9 r B p r u E p v m C 1 u m C 3 k x I 7 t O x q n D 9 j 2 C 1 g 6 D p t 4 B - o - B 3 n m B 9 t 4 B p h 6 D q 5 G g m 6 E 9 9 r B h 8 0 O r g k E 1 m k F 9 t 4 B r w _ C p 9 r B r o - B 1 i 2 C 9 9 r B r o - B 9 p n D 2 x 5 D g 2 x B q z r B 6 3 g B i k m C o x 4 E g l v F q j 4 B m 3 g B s 1 x B y 7 m D m 3 g B 6 3 g B o g m B 0 6 b 0 6 t E 4 o o J 0 l v F s k v F q j 4 B i g 0 G 0 i _ C _ z r B k 9 _ B 8 2 t C 1 t L p t t B q h 7 F k 9 _ B g i _ C o s 8 H _ z r B p t i D z u 7 B y 0 r B 4 1 l c 0 l v F 0 - l B m 1 r B 6 i m C y r r b w o n P 0 i _ C y 0 r B 9 o N l z O 0 - l B s 1 x B n o e h N m 3 g B 6 3 g B g - l B q j 4 B g o 5 I q h 7 F o s 8 M w v j E n k z E j s 1 H _ z r B y r r b 6 w u H 9 o N 3 r k B 7 j y R 9 z H w h m B 8 u j E 6 n o L m r X 0 o z z B 8 n n P x 2 4 s B r g z J t 3 2 r D n j j B n u r q D v 2 2 l B g 3 i f 7 1 7 T 3 v u C j w - 1 B z - 6 p G h g 0 - D i l y P m 1 g m C p t j f y 5 8 T - x n k F m 5 q F z h m T g j 2 9 K 0 m 0 H u 2 n C 2 w 2 B h 6 j 0 B v t t 2 E 0 n - x B 8 h t M j _ _ x G y j 4 f p 9 s H x x t l D z o 0 i F n k _ B 6 w 5 q H 5 r 1 2 B q j L q g a j k h w K 6 9 2 Q 8 5 l b m v x m G 2 7 7 O y q 0 l B 4 q j u C v m N 8 m 4 v C u _ 6 5 C 4 q T 4 o s x B 2 m 7 s D r s y o C i 4 s n I n z H h 2 m h I 3 g n S o v n T _ z 8 y C 2 t 1 B q i w w J s s l J s o v Q s o v Q m 9 q 2 E p x 2 k D 9 h m L s - l P 2 j s z F v F 1 7 s u C z m 8 5 C w h h f 0 _ v o F i 7 c - 9 t q C r 5 y W t _ r v C t 5 3 k D 0 i k k H z o 3 E 5 3 x 2 E 3 r 7 U 3 z j Y 3 n 7 8 C 6 q r C l w i I w h 1 B v p Z y 5 t S k g g v B z 5 r 0 B 6 2 r 8 D 3 y 7 C o 4 v 8 B - 0 I 7 x n 5 I y u t r C r j 1 h B g q j m C 6 p x m C 8 g 0 T q - v 0 B 8 4 9 8 B - o i 7 D - D r m m L - 9 4 s B 1 m y 0 B v m 8 l C r 4 n B 2 i 3 H y - 4 i H 9 r o h C - p - B 6 3 5 k D y m y P t u k l B j l o M g l u y B 6 x 5 5 C 0 t w q C s n k c 4 r i s E o g t K 9 2 w U 3 z n e o 8 o w D r 3 l Y 7 7 8 E 0 - t 2 B 6 0 1 4 I w r 1 H 0 m r y G 2 i 0 k C 0 _ E q t p W n p 1 n L w 4 k j D _ p i B r 3 4 F z 1 8 k D t 8 u o C 4 u 0 S p l 6 k D p 2 l Z _ o u l B z q n 8 B _ - q B o g _ i H q 3 - 8 B j 1 y l B 4 9 5 H n 7 y s B n h 9 l C 2 r m h B t _ 3 G z _ t 9 B 9 l 3 C j 9 9 3 B y w y G 3 6 o n F 2 x v K 0 p l 4 I p r 0 K r 9 l 4 B y w i 3 C w 7 p w D 5 2 o L 1 5 8 8 B l I m o 0 k C _ 4 1 k F o 8 m i B 0 p w J l k v F i x s 7 B 0 _ r i G 1 l 9 l C w 1 n p E l o S g _ z x B m 1 g m C 8 7 h x D u n 6 E r 1 9 5 E 4 x _ u F m j p B y 7 v i G n s 0 k D n m p s E 4 m j k B u 2 w 2 B p - 7 6 B z w 5 j F 5 q L 6 y 5 3 I y - v 8 B u v 8 C w k l v C - 8 8 H n 5 y w M 7 k g D w j s 5 O 0 7 J 9 o - V z _ x c i 8 z 1 E i 9 j F m 1 g m C q x 3 l B 6 k - i E x 2 n h C v 4 g n I 0 j C g 5 n q C o m 4 3 I j x 3 o N d r D z 6 v t B 7 1 g B w - 1 v C y o - l C n n M j z i w D s g 8 K m i y 0 B w 0 6 V l x 8 r C p w 1 2 E u l 5 F v 9 y 4 B z i O _ o o y G i y 1 v C 7 j 5 C 5 0 2 _ B 6 u h T 3 k g 9 B w u m C j i F t x - 1 C m l h 0 G n 5 q T m n u 8 D h w 7 - B 2 y _ J 3 4 2 l D w v I l u 6 k D i W 5 _ o 8 B q w 9 S 6 x r z F n 1 h n G w x c z q _ o E y j y 2 G 5 n o K t s z B _ x 2 X 0 1 w 0 B h w l L n 5 7 5 C y x z k F u w n P 3 h o c 9 _ - h B 2 0 2 9 E h 4 p J u _ q P u s h L 1 6 j f 8 l M 9 9 h 8 B q l r 4 C y - i D 8 4 9 8 B _ u 5 k D - m x U h g w u C p 6 s D r 1 k 6 B 2 v 4 k D 1 0 t L 9 1 I 1 g y 2 E x h 8 1 C m n 5 B 6 n g m C v _ 6 5 C 8 m z l B 4 0 s w D m o w 0 B j l 7 C s z i Z 6 w 3 M 1 p 9 R 7 l q p E t w 7 x B t j B j - s l I m j r B h 9 h 0 B k l 0 0 B 4 6 w n C - v 0 K j l i J u 8 j C 9 k o L n z 3 2 E r l 7 s B u 8 m Z k 4 z v C _ 2 _ 5 C u 8 m Z 0 4 o P 5 z 5 R m q k G 8 3 j z F r m m L u p 2 N t u 3 V 5 j o M j n - G 0 k o Z k v o L v 6 q E s 1 x F 0 j 6 l C _ w u k F _ 7 n L z o u n B t o F k _ P x 0 u z C r 8 v D z z 5 v C n 3 1 l B u 8 m Z w _ 8 B n _ 1 W l p o Z s l 5 S k h o D 7 p 7 s B o s 8 8 B w i t D z t n E m i r y G m 6 3 l B l 8 l F _ m 0 e 4 4 l Z j t 7 8 B z v 1 2 B j 6 l K 5 3 z 0 B m 4 j M g y _ G u w n P 7 4 h k D 8 i L x 5 y l B n 9 5 s B x g i 1 B 3 v 8 K q j k Z 2 1 m P 3 p 6 k D n 9 h Y - w h n B s j 9 B 2 u j 7 F l w 7 l C 2 x E h t u 0 D 5 _ j 2 C t z 9 u L s t i N x 0 x W h g s Y h s 1 m B 5 v m _ D i h 5 r B 8 l r k F 3 x k T 1 z - t B n 5 v C r x p x C u h 3 k C j h g g B 6 g k z F 9 g i d w z m 3 B 1 j 1 n B g _ 9 G - g 6 v C y u w 8 D 6 r w H w u l m B 4 q l 9 L m - 8 F p 5 2 L 4 k v R z z 8 i H m r 4 k D 6 v 5 s B i 4 z v C 4 _ n - B 1 m r E o q o s E 8 o 3 S p s 9 q J k u y D i o u x B 6 1 h 9 B o j 5 l I 9 6 4 O 3 o 5 Z j 6 2 c p u s b 0 j 0 2 E 3 z 9 _ B n 0 t C i v m Z w 9 4 9 B q g C 1 7 7 B 9 m 4 v C q m h J h _ 2 r C h u v w D g k 1 t C g k r g B v 8 0 l B n z 3 2 E u r _ x B 4 u 8 F 7 2 4 H m - j f r g s V k x 9 G j 5 7 l C r 7 9 O o 7 t f n j 8 T j t 7 8 B 4 w s a n p f - w Q i o I n 4 u K k l l p E 2 s w 0 B l i 6 M z 2 1 J 0 5 g m C s z 5 k D k h 7 D t i 1 q C h p v 1 B 0 s r u C _ g n Z m 5 l f 6 8 8 l C x z _ o E y y i f l - j f 6 8 p V s 2 w S k 1 9 C t 2 p 8 B v y _ 5 C n 7 4 i C i p 6 Q m i r R n r - B 0 - 4 k F 1 s u 2 E u x _ B p o 9 X r w z X w x - l C o j i 9 B q 9 h w D 5 1 p g D v l j G & l t ; / r i n g & g t ; & l t ; / r p o l y g o n s & g t ; & l t ; r p o l y g o n s & g t ; & l t ; i d & g t ; 5 4 9 0 1 6 1 6 7 2 7 3 7 7 8 3 8 1 2 & l t ; / i d & g t ; & l t ; r i n g & g t ; r 2 9 k o g g - t H _ p 0 v C y u 9 l C _ 9 4 l B 8 8 j n D x n 5 S z x z i H m s 8 G u 4 - _ B j z 9 C 9 m z l B j u l p E n - 1 0 B 8 3 p P 0 t 1 v C x h h f 4 z m L q i 4 k D o r o P - 1 - l C 7 g j j B _ 9 7 I - 1 - l C 5 _ x l B n 9 l Z k 1 9 q J h g 6 G 2 h t 6 M y 3 n i B 0 p J j l u p B 1 v n w D 9 v y v C q u q J x 9 w R z g _ 5 C & l t ; / r i n g & g t ; & l t ; / r p o l y g o n s & g t ; & l t ; r p o l y g o n s & g t ; & l t ; i d & g t ; 5 4 9 0 1 6 7 2 7 3 3 7 5 1 3 7 7 9 6 & l t ; / i d & g t ; & l t ; r i n g & g t ; u o 3 o m p j q t H j 2 5 H l p 2 N x z 1 M 9 7 g 0 H - 6 0 1 B z r M k p f o y x 8 D 2 1 5 5 B q 8 1 3 B 5 1 3 s B j o j 8 D 6 g p B 8 3 - k D 0 o 7 8 B y 4 y 0 B h 9 j p E t k j f 3 y 7 a q s 1 2 B q z 9 b 8 q v 8 D v 8 F u 5 - _ B 1 5 8 8 B v - 9 C k 3 - K v l 5 3 I 2 h m S v r _ I 9 6 g p E _ - i f 9 h m L h 5 7 l C k m 6 s B x 3 9 l C q q 9 5 C v k 1 0 B n n z s B _ q y P 9 q 2 Y w r 9 8 B 0 k o Z m 6 2 y B x h v I 8 0 q i H k h K p e q i z O r - l 4 C & l t ; / r i n g & g t ; & l t ; / r p o l y g o n s & g t ; & l t ; r p o l y g o n s & g t ; & l t ; i d & g t ; 5 4 9 0 1 6 8 1 3 2 3 6 8 5 9 6 9 9 6 & l t ; / i d & g t ; & l t ; r i n g & g t ; 8 7 8 k 7 v - 3 s H - i 3 0 B z p _ T z 7 5 H 7 3 5 k D 8 - _ 5 C x r S t 2 k s C o 0 5 s B 0 p 0 0 B g 0 g I o 4 y T - u 5 k D p v m L 7 o 9 6 B n 5 - U v n - N g q 2 F s 2 v 0 B z w 4 s B z z z v C 7 6 y o F 1 i l K k t s 8 D v 6 - l C h 0 h Q o 6 h Y m 9 z l B o 4 3 U v 2 x k F z - g B 0 w 8 T g w i H z k r Q t v x T m n h I r o F g h 3 u B l - j f & l t ; / r i n g & g t ; & l t ; / r p o l y g o n s & g t ; & l t ; r p o l y g o n s & g t ; & l t ; i d & g t ; 5 4 9 0 3 5 7 2 4 8 3 6 8 5 7 4 4 6 8 & l t ; / i d & g t ; & l t ; r i n g & g t ; g u q k 2 9 i g s H 0 0 s 2 F i l D - _ 8 g C 7 h _ 8 B m - g J r r v i C l _ g m C 0 2 j h B s 8 i K o r n w D - 3 6 s B i m u i G j r y 0 B _ y _ O 5 p z L 3 q 7 E 3 o 5 H z 6 t C i m v I s p _ l C 3 k g 9 B x q y Q x p 7 G o 6 3 l B g 4 m Z y 8 z v C n 9 9 T n l m g C 7 1 2 G m u j m B 0 s - K _ m w L g h 9 z B 2 m y 0 B 5 j h p E q t j f l p 0 g B m w s E w 7 o J x g 8 w B g j x 0 B q l x H 7 0 n H j z y F t y 4 H j w 4 q J 5 s p I 6 8 q k B 6 p 7 s B 4 h 1 9 G 5 i 4 I o m _ 8 B 8 g v p C 1 l k E u 3 x o B i _ 1 k G 9 r U z w k Z 0 _ 1 K i g y U k h s D z 7 s 6 B 0 j 6 l C g h y p B z 5 k q C 6 3 5 k D 2 j 9 D 4 - o 0 C u 4 I q t 5 - D & l t ; / r i n g & g t ; & l t ; / r p o l y g o n s & g t ; & l t ; r p o l y g o n s & g t ; & l t ; i d & g t ; 5 4 9 0 7 3 2 8 0 0 3 0 8 9 3 6 7 0 8 & l t ; / i d & g t ; & l t ; r i n g & g t ; 5 u - 3 p l y w r H j o m g D v 5 2 o G t 8 j x D 2 4 - K m n w N 6 z 6 3 B t t 7 k D n q u J 6 6 q 2 D r v h f 6 l K p u u 0 B 2 t g U y w 4 s B p i n w D n q n K h 9 m M 8 5 g 6 C - o 7 k D - i n W r 2 g B 9 n 3 j C 9 v y v C q s 1 I 4 6 u B s v q j E - 1 2 a 0 w z d 7 i g Z 8 0 u F w s i T 2 9 l f 8 k x 8 D m - S q n s 3 B 1 r 2 F 5 9 m w D k r 6 0 C s o 7 M j 4 u Z z m p p E y q _ H 7 0 6 Y q j g m C 4 _ o i E - v h i E h y l E m 7 - U _ t h z B m p u w O 9 7 x E t z t K - q t 0 F k v 2 D 8 r n 5 K n 1 w 5 K 5 x x B k k 3 m H r 5 _ B h j 4 u L v m x J _ 9 v r H r 5 n 1 I _ w 2 D i m q O s 3 y p H 3 x l k r B h s 1 _ B o s 0 1 D u w 1 k D p w z D 5 l 0 m E o j 8 T x 2 o Z q 0 l Z 7 q 6 H x l 3 s B l 6 m P 3 y 1 l B 3 t x B w 5 3 d 8 3 p P r l 1 l B 9 k o L 6 r l f l 9 g F t 8 z s B 5 4 z l B 9 g 7 s B r l 1 l B 2 8 j C 3 r - Q 0 v g f n m l B - j 3 B n 2 s d 2 v 4 k D g m p P 6 - o r B r n u g B k r y 0 B o w l f r 7 5 T z _ r L y 5 8 T g p i X 7 j r I 9 o _ U 2 h m Z o s x B - 6 p 3 C y 2 o h B h l t X w 9 5 X _ 0 p D k 5 u p E r v _ o B z 9 r G k h n L q z z 0 B 9 - v w D z o v B g z o Y 5 4 9 T o m 4 C 4 - h l F _ 5 k f 4 v x Q q m m K 2 0 h 6 C r j x v C i 3 l D w z 9 d y n g V g r l H g g q w D t h a o g u b - 2 v w D z h n h C 9 4 C 7 n 2 k B 5 m m x C o 4 - E v k 7 k D z h g h B 0 u o E - k r 8 D i q n L r 6 7 T k - 5 l C x 5 k Z _ 7 n L s l s 2 E v m 8 l C v 0 l L 8 l h I 8 g 5 B _ 0 C g 3 0 0 B u - 1 v C n v _ 8 B 0 m u q C s r q H i x o E 8 1 7 T 7 h i m C 1 k o Z 4 h l _ B k 0 i B 4 n x v C 2 s m z F _ p 2 9 B - 4 p T u 1 6 C z q s v C 8 2 r 8 D z z 5 E s - g 0 F s u 3 Q 8 _ o X _ 3 6 s B 7 z 8 l C 0 t q V i q 2 X o m _ 8 B h r p h D 5 n x Q h j v 2 E s p g s B 2 q 2 P p j x _ J o r t 1 B s t 2 E g w 5 D i 8 r W 8 g w P 5 3 - z B 2 v 9 y B 5 w j G 5 q r C 8 - r l I 9 m 5 s B 1 9 1 2 E 1 7 0 R x q o R p i o P y 0 s w D t s n B t 5 5 C 9 s x l B 0 _ l w D i 4 _ T - 6 1 k D _ 1 1 C r 3 q 9 B 1 m y 0 B t - 2 l B v 1 r v C z 4 o P 1 q z v C o - 5 5 C j x I h i w L u g a s r I - - 0 1 D u w h h K 1 1 r F s 2 8 B g l 3 8 K p 6 w l C j t 3 i K r s 2 E 4 z p D 3 g n n X w m z E q 8 z w B k w k 4 K 4 _ - U u k o 1 K u n E 5 5 - o C w w k i P j 2 w I y y 8 w H o 2 9 m B 8 7 m 6 B w z v _ F 0 0 7 C z m u k R o n v u B l 0 9 5 G 4 z h P 5 i 9 j I - k 6 l D p _ 0 8 I 8 8 w L w y z b 5 k y 2 S k z B k 3 k v L - h _ T p z 5 T q t 7 U 8 h q x D 2 r m 0 C 7 t 8 M w i i g B 0 h m D r 7 p t B p t n z F i t i 4 F n h s 2 C w 2 3 v E _ t 9 8 D k n D 4 u u l G 6 t - 5 B x 6 u m D o 9 x _ C 2 3 t r D z 4 v q C t p 3 v J x i q n H 7 s 5 E g q 6 o J t B h 4 y i B j m 5 s E x 5 h _ J 9 6 8 J 3 k p q F k - n J z z i 6 D r x 0 3 B x - z M 2 m 0 x G h v - B h 3 n n I m t y 2 J z 9 z M h n 4 k E k z 2 P - u 1 p B h 4 p z C m z k G z 4 z 0 D 3 j X p y q q B n 5 q g F w 5 s f x 2 z 0 D 5 - y s B o 2 1 3 J w h k 3 J 7 7 s 3 J w h k 3 J m w B 1 k _ m J - 2 0 Q z 1 6 2 F g v h H p 0 3 2 D h 6 3 T 6 9 o z J 9 t V w q i 6 I n z p 2 J w y q 5 m B n z p 2 J t g B l u t i G o h k x K t y q - K 2 7 r K n t w x H q _ z - K i 7 j 7 J r z f q _ z - K s _ z - K q _ z - K j t 4 6 B i r 4 6 D k n y j E 4 8 3 5 B j 3 8 M z v q p H 4 4 7 9 K _ u z j G 8 n 3 W i q 9 k L x g x h B 3 z m D 9 1 m 5 D 4 x y 0 K g s o M u j 1 n H o w z N g 7 7 j H l j l 1 C i l u 0 C i l q m K l - n - C o v i p C g o 5 5 K h v 2 P j l s 5 G t y q - K q _ z - K 3 7 s m B n 3 s f o _ 2 v B _ o n r C z 9 i z D w 8 y 1 C _ s 1 x C o w 3 5 G m 8 v G 2 g y h I 6 l l C 6 t q k L l _ j 9 C 5 i l 1 C 0 o i K n 0 0 t H p l n s B 1 1 x p E 3 1 x u K s 6 6 u K 8 m V q u g D 3 2 5 g I k 7 r 6 K p _ 8 g C _ 1 o v D 8 x s x G z u i Q 4 g t t H w 5 8 G 7 1 j k B k 1 5 8 B 4 y x V 9 j 0 F z i y D x 2 2 d 3 w j k E j u 2 r K 4 q t r K x h 1 c q 2 z m F m x o u K h p x u B w 8 m g F o 6 y E k x v 1 I 7 4 n 7 K 6 u _ 6 K w 2 4 7 C j g u i B - 6 p S _ g 8 V k i v i D 9 _ 0 c q m _ D z v m 6 C u n 1 n B 3 3 j K w y Q 5 t y N n s 6 l D h 9 1 P 2 - B 8 8 4 B z n 4 B - s j H x S g n z 1 J 8 i J z h 1 c u z g n F m j _ 1 G q l h v G s 1 l J g u y t G 0 m 6 y l B q q z s J 5 - 7 s J u _ 3 B v z h 9 i C j y 1 P n 2 x t J g x _ j I j o _ i 7 C z l i i I w 1 k t J r g B k 2 s i J 8 5 m m B n 2 j 7 D q q z s J g v v m H w y 3 x C 2 7 t i B l i h N i 9 4 k D 2 j 6 5 C - 4 k i B n q 7 E n s 1 J 7 6 t 2 E k s 3 v C o o t C l h - n C r s g - B 3 7 h H z 2 2 s B o t t s B r k v f g 6 1 8 B u - q L 1 q z v C n r n w D m v k d l h 6 U 4 m z U p i n w D m v y o D m x 4 G w 2 s 9 C g t s X v g y k F 8 y 6 s B j j l Z 8 y w B k z x t D 0 4 4 k D 5 o k m C j 4 t z B _ E 7 0 x 0 B l x x i G h w z Y y 5 o F w r k b y g g K o j y l B n 2 l 6 C 7 s 2 v C x 9 r B o 2 - r B w 6 - N u 8 3 F z 2 2 s B x t 2 l B h w l L z _ m P x h D 0 6 p J 1 h 1 N 1 4 q h B 1 k s C z u 9 F n i s T t t 7 k D r y r 8 D w g m G h j _ h C l _ 9 r C - u B 0 p 0 0 B 1 2 4 s C 5 n z Q _ 5 k f 8 m z l B s l 1 l B r r 5 s B y 6 s j B s j R z _ 2 k D m s k Z w l - 8 B 0 h 2 t B 0 w r T z q m Z n 2 j f _ l h f 6 3 h f 8 r m i C u 7 x D s o p Z i 0 9 D _ o z o B g 3 i f w g y D 7 j r i C l 6 2 k D p w _ z B o l L s _ 6 l C t z p P 3 k q h C p q C k q l J j 7 h x B u u - 8 B t i l Z k q p n B - u q K v l - 8 B 8 u z 0 B z g p 0 B Z o w l f 7 v h D t i 7 i F 7 l 3 2 E m k w G 1 u w T z t i v I n m k k B i 3 h M r l w o F 0 s F 8 j 3 l B k q 9 l C x r h m C r 0 y v C v i 8 o E 7 q 7 l B g 3 7 f 3 p g 8 B z s n p E m 3 j j B q x z 8 B i 6 m J 1 t h r J j o z q C z 9 2 H x - q N r 0 9 T g 5 z Y u n 2 P l u p w D u 6 w T 5 w t L m l i f z q l Q 4 g u E r u - T k x w 0 B 6 6 l z F r y Z v 8 i q B t 0 q E 2 y q P q 7 4 H n y 6 T 2 o 5 H 5 _ x l B 7 j 2 k D u s 7 O g q o O w m s 3 F v s k 7 B t 7 r I l l 0 0 B 4 w x v C 9 - I r _ r P 0 l w 8 D m g y 9 B t 6 k B u o J s 9 p D z l 3 S l i y 0 B p 5 x 0 B - j h 9 B 0 q 9 K w h u L r 6 3 L 5 2 q H p z 9 C v s u Y p z 9 C i w u 8 D y 7 n _ B 0 l x C j 0 q k F q _ u k F 2 x J 3 _ 3 k F 0 - v v C g _ e v h w u B s l 1 l B z h 3 5 C y q 0 l B j 2 p N - i n w B j t 7 8 B x _ h p E 7 v l W 7 9 t G j i r X y n 5 I g w h m C y t k w D 0 j w y B j r P 0 s I m u z m C 4 x 5 l C n g 1 v C 6 s - D 3 u z z C l m m Z s - - F s l - W y q 0 l B g 5 _ E _ 9 y l B 3 n x t B j 5 s T y s k f 4 v z h C _ s q W 0 v g f z g _ 5 C _ 4 w D t q 5 g D 2 9 l f s q r S k y p 9 C t 8 w z D m _ o E j j j 8 D h - o L i r - p C 8 w 7 R l y 3 N q - t M i 7 2 s B _ r 9 k D s r 9 T 0 g i J v p 9 i B 6 9 x 0 B 9 0 p n E i j N 5 2 6 8 B l m m Z 0 u 5 T w 5 l h C g x W 0 1 u 2 E 2 7 1 l B t w k 7 B g 5 i 2 B r y 6 8 B 1 g 5 n C 0 y 7 d 9 4 9 8 B r w s w D 4 m o 9 B t 6 6 e 8 v 9 o E v 6 i 9 L t k z 2 E i q 1 s B _ 0 3 D h - 4 4 B r p _ l C 3 - 6 8 B 9 7 h M 8 v g d - g M o 5 l B o - l U 0 3 _ f p - z k B y _ k G o v 9 q D x 7 o s B 5 w z P w n x 0 B _ y j g B 8 h 7 t C 4 v o O l 3 n D g y k w D o x l E i - g b 1 n y l B _ 7 n L - 2 0 E 6 y 7 Z z w q Z H o y 9 Y 0 m m f 1 2 w l B 6 3 h f t 1 h Q 6 8 m H v t p e k _ k I 1 o 7 8 B m 4 0 s B t - 0 I k y r d v 8 m Z 3 - 6 8 B x 6 7 T p 7 u j D j 9 z t B o - 9 n C j n k r B m z o _ J z r p I m 3 2 u C t 6 4 0 H x l H w - h r J 9 _ 4 5 D - - w D h v 3 t C j u q 4 G 5 h k j B 3 x j f k m 6 s B 8 - p D g - _ s C 7 q m h D 4 0 t D k m 6 s B - h y B _ v 1 S 8 k 8 a 8 x 9 N q i 4 E 9 x _ C h v u E 0 v 8 _ B m - 1 0 B _ k v v C o g Z n 5 4 h E z u k v C s z K k _ g m C 8 m z l B s g 2 s B w o j Z 9 x k a 8 g h e n h 6 q J u 8 p K 7 6 u n D _ 7 _ n F x 1 F y h u i G l m _ 0 B 1 s J q - y C o x 3 w C 0 t 3 G p o u 3 B n 9 z l B s - j j C v q 7 F j 1 8 T q t j f k h n L 5 y 7 s B 9 6 8 s B w k h C q - m J y o y 8 D i 0 y 0 B j 3 a i k y 0 D - v 9 8 B 2 v 4 k D p h 5 8 B g h p B s o t l B 7 v 9 T 9 g 1 l B 2 g 0 0 B 1 7 1 l B q y - U n 2 r H n _ l B 0 t 1 v C n 3 1 l B 2 q z v C 7 s p Z l t w s B s 7 8 0 B - 5 g q B w 0 3 B m 9 5 s B 4 w n k C 3 w u B k 7 4 i H u x 1 B m x k h D 8 4 9 8 B h h - 8 B 0 n 4 l B _ g k D 1 7 v 7 B 1 k o Z 4 4 2 8 C i s F w 0 I r 6 5 l D p i o P v 1 - 4 D 8 k Q 6 9 N u z t G m o 2 n B 1 6 s l I i s 1 6 B s 6 8 2 B p i l J i y h n F n i U u 4 6 C h v 5 K j 4 g I 1 4 2 5 C 3 s 7 l F j 6 6 4 C 4 9 7 - D n i - N v z 6 R t p n _ C 5 7 0 v C - t v n B s 3 c y s n p E k 6 m P w t r _ B - r x k B 0 h 6 s B k 6 p n C 0 n H 4 x F p h j n B 0 i 6 7 E 4 3 D 2 t 2 s B 4 k g 9 B 0 i y k D m n 9 E p g B x l 1 s C 1 n 4 s B m w h 6 C 1 4 2 5 C 4 j w 0 B w _ q Y 4 h 0 m B s r 9 T - x 4 O s x n F w r h m C j m m 4 C q 4 t B k 7 4 k F 0 s 6 5 C k w 4 E q _ y P 1 y 1 4 H 4 p k K u z 9 n I 3 p 0 7 B o y 1 D g y r 1 J u o 3 s B w g H 4 5 u r C 8 t D u S q - n O t _ r v C k r y 0 B 2 v v B p 3 7 L u - k C 9 9 g g B r m o Y 3 t - F g o z N s w x 0 B o p 2 s B _ 7 j m C 5 q x u F 3 b u 9 x T 9 - s x D t 4 p 8 D i x n 4 I j 0 w 2 E k 6 d o h g 3 F t m 7 L p n t 7 B y 7 k z F p y 0 3 I o _ b 4 o h 3 B 1 0 2 C l g _ H l k 7 8 B y u - y M 2 4 V l g 5 0 C m w v k F 6 p 7 s B 5 g 4 5 C 7 s 8 n L n 7 4 J 7 9 w g C x s k f r y w f o k - x F 5 7 k p D g o j C l l P j i y B k 8 t i B o s g m C w i j 9 B - p - 8 B h z q I 0 y 7 T 9 4 q Y q x 3 l B y y p w D 8 t y Y z 9 1 L j 0 z Q v m z j B p 8 q h B s 9 k 2 C 1 g n D q 9 j Y 2 m y 0 B _ 9 4 l B g h u b 7 _ z O x l s C w o 7 T t q x V 4 l n E 7 k 6 T w _ v M r o 5 G 8 z 8 l C u l 0 m D g t i B 9 _ - l C _ g - o E m 1 8 8 B s - l P 6 q m L y s k f 1 m y 0 B - 0 p o B w - g j B h o k f 6 l i o E 5 6 q B 9 s h 9 B p 5 x 0 B j p r P s u r 0 B 8 m i F j v _ T 2 g 0 0 B k 3 y F 4 q s K 8 n 2 p B j k U 4 g p w D o j q I 9 u k 0 C _ t B l r n w D q t z 2 E n 3 1 l B m w 7 l C 6 1 h 9 B l p o Z u v b 7 6 1 o D o r 0 q G l y V l 4 i m C t r 9 T 3 j P i 5 0 d n u w s B - - h F v 6 7 8 B 9 m l Z g 9 j p E 8 7 p C s 0 9 g B p 5 x 0 B 8 k g b - j o C m 1 g m C 1 m y 0 B v 1 r w B h 7 C 6 6 w i G u z - L _ - 5 S j 1 y l B 6 p 7 s B 0 6 t C i 4 j 2 B q r 4 v C r p r I u 7 u C _ s 7 T 4 h k 9 B t u - 8 B o 0 z l B u 8 t 0 B v m - I x x m j B w h h f - 0 - e v 4 v X t _ w Q 2 t g 9 B q k g j D h H i 6 w 0 B p k - 5 C x s k f - r i p E w r h m C 7 z 8 l C - 4 u 8 D 6 v z l B g 4 m G y 0 7 R n q 7 E u q 5 k D w x - l C 2 1 m P 3 t 5 a _ 8 t S - 9 y l B 9 7 _ g B - k q B 5 z j s D x 8 g y G 9 r z V h x - x B 8 _ h F n g t s B 4 h k 9 B 4 2 j 9 B l l 5 C g y 2 l B g k 3 s B q l o 4 B 0 h _ D g j x 0 B q t 5 l C - 3 6 s B x z L g i y B k p u 2 C w g y k F u 3 - y B 7 7 s I - r n P 9 8 2 2 E k h n L 1 l n L 5 s 2 k D i g - u C v q i _ B u o x H 3 n y l B 8 y - 8 B z t l P m l i f 3 o x D m 7 j E 3 n 8 T x 5 4 s B l 6 2 k D u 1 6 l C 6 p 7 s B j h 4 W w q l J 8 x 7 k D u 3 1 s B 1 U 7 z 6 j B g k 0 5 C u s - H w - k B g n w B 1 _ u K y 4 g f u w n P i h n P 0 z q N p v j G u 1 6 l C 5 x r z F z p y 2 E j r q T h s 2 f n - q w D x - 7 J 8 8 k g C z j k f n m z v C 7 v 9 T s 3 y G l s i G 7 h i m C x n n P 7 h _ 8 B x g 1 N x s 1 3 B x h h f 6 i h 6 C 0 r _ r B _ u p F j u i f q w t z F u 8 m Z o h 9 l C r 8 5 k D m r P 7 w 8 X s 1 n H z q 9 U 1 z _ 8 B y 5 i 9 B _ 3 2 M k l h X m 1 8 8 B q 1 1 w F 7 x r F _ 1 7 o E g o y E 8 t k g B p 0 l Z - 4 l L 6 x o t B l 8 g P k z q 8 D 8 p n Z 9 g 1 l B 7 - d l x 6 u B w 2 9 G r p 2 g B 8 _ - l C 8 v l Z w 5 D 0 z 2 v B w i j 9 B u 9 S 6 1 y x E k m m Z x j 2 G u 1 6 V x 3 9 l C z m i H 8 p 6 S y h U u e 5 y o 6 B x 4 v 7 B _ 7 N j y o Z n 3 7 s B 9 r x 0 B s m m L q n l f 3 7 n Z i m w P i 9 y C 6 0 g 1 B h w l L 4 7 F q 3 _ x C z 2 g 9 B - 8 y 0 B 2 p t l B m s n L y w 3 v C m 7 k n F p x G 4 m B m o 4 x B u q 5 k D y i y v C t t 5 5 C v 8 m Z 7 7 8 i D y s t F 7 n 8 8 B l m m Z i n 9 8 B 3 m o P t i 5 s B q - v 0 B 5 3 m F l 4 j s B p q q p E 9 t 4 9 B z - H 3 7 o C 6 h 3 6 E n i _ k D - j 3 s B - 0 - e 5 - _ J 5 x 4 Q 2 g l p E 0 - y w F 4 z k D w p 4 H 3 g o f i y 1 v C p s x v C 4 n t D w 3 g t D Z r r - 1 E z _ m P i z u v C s g 6 Z q 2 v H k m m Z _ g - X 0 9 y F o w l f i 1 4 s B 4 s m P h 7 1 v C r m m L y s k f j p u E 3 j - n C k q g 3 B w x l d r 6 7 T w u 1 s B r r z l B t 4 p V g y o j C p o 2 k D 8 k u K 5 0 _ L y q 0 l B p j 8 T u i 9 T z _ 5 I w 6 8 i C - j 3 s B h v x j C 9 n z B q o h 6 B 5 h S j r y 0 B n m z v C x 8 _ T g 9 y 0 B k _ 8 8 B k 7 5 1 B t g H o 3 n Z k p 0 u C k 5 2 Z 9 y 7 l B l l i f i o g 6 C 8 g z R x - g p B q 2 5 5 C k 5 o 8 D l 3 S p 2 4 w B g s - 6 C g 0 t w D 4 s t 8 B s l q B g 1 q R y l 6 q G h w l L s u i D y 9 p 4 B x u 5 B v - o Z h y o Z h h - 8 B 3 g j P n n 8 C n 8 h f 3 g o f l l i f h 3 r B q x _ z B z s 2 0 B 5 4 z l B m 4 2 D n n z p B 5 5 k L n p 3 C z 5 n l F 8 5 g 6 C 0 q m Z 1 D n r m d u l i M 7 s p Z z k 8 s B k _ k F l j i 0 B 0 n 3 v C j h p V 0 1 p E 3 _ g z F m 1 w w B 2 z W q u r 2 E 7 1 n B 6 j w 0 B 5 2 4 1 B l g z K l 6 2 k D s k m p E j j 3 k D k o 2 0 B o v 3 K _ r x F r l 1 E n n 8 0 B 6 l m B 1 h 6 s B k 6 m P x u 7 j B s 8 z F _ 1 w v C r 6 x l B o x z y C w 4 E k k w v C p q g m D 1 v j B t q k p E q 9 y v C m r t e 0 m g D - q s 9 C 2 v E j r m f w m 8 l C 0 _ 7 I u 1 9 J z h 3 5 C 4 0 7 5 C 5 t v D u 2 n j B 6 h k z M 1 p v c 6 j j G v 8 m Z 5 s 2 k D k j i l B o u j F p u u 0 B 6 0 q H 4 l 7 L g h 0 v C 1 7 1 l B 0 h 8 Q l s 5 c 8 o u J z u m L j 4 h h C 8 8 n _ J u 5 - C w q - 6 D o 4 - E l - z 2 E 8 i 5 F j j 8 N z i 9 8 B 1 8 i m C h y 1 k D o 5 g O x m 2 8 C q - v 0 B h 3 7 t B g v 1 r B m l m 3 E r z g L s r 9 T 4 7 5 3 I p g z N x w k _ C s i r O 0 - 7 U y q s p B 4 8 U w l - 8 B x t 2 l B - s y g B u v 2 S s k 5 l C r l y r B t k s F 3 - _ v D v k q w D 8 9 h z F r 3 7 J h l o Q 3 h i D y z g y G 6 2 8 g F s T z 4 n w D k k 8 n F m 8 u E u p f y 4 m y C k - - x C q 5 5 S h y u 9 B n - z H x t 8 s B n n 7 l C 0 9 v 1 F o k H u 5 4 l B m 7 o M - u 4 j B 7 6 y a 8 w e _ 1 - l C _ q k E s 1 9 9 J z u B _ E 8 z z C 5 p i L h 3 s J 8 8 v w B 1 z 5 p G 9 w 2 q C y y i f t p 7 u B 7 z p C l v z v C o _ k L x h 5 k D 3 _ q u C _ i t B 5 m J h 1 u C g h n D n 5 S z 0 7 1 C i v 6 s B x w p V t 7 o E m s k Z m o u B 0 1 p H q k j B 7 9 k _ B o 8 h f y t k w D t z s S 3 3 u V v w x 4 C 2 5 - C k k l i G p 6 3 s B _ l t X - 3 0 B w u 3 D x w x h C y q - B s w h p B 7 6 k e k p o I y l 0 n L n 6 z B 4 7 p y B 0 _ l w D z q n Y y i m a 2 h 0 l B 2 0 7 v C w z 0 H 3 7 0 k D 2 7 Z w 9 - a 1 u i q E 4 p v i G w l 6 K i _ 0 y B - o 4 Q m s 9 q J l w v N q r 2 z C y 2 i N 4 8 - i E r z o w D m w 1 2 E p g C 0 n 5 2 D n v q p E v 4 l L g y 6 4 B l z k i B q _ s 1 D 0 9 _ D s z 5 k D t 6 8 l B 6 5 g L 6 v 4 v C q 9 9 8 B _ z e 7 1 0 2 B n _ 6 6 B n 7 n n B l _ g m C 0 z m X m q v h B 5 r o p E r 7 6 4 B x j 5 D 7 1 n t B 7 k 6 E _ 2 _ 5 C h 6 8 k D y g 6 8 B s _ g 6 C 4 l l X x 5 3 B 8 3 p P s 1 v a j t s C u i 2 z C 7 r Z 3 2 _ l C 5 p 4 5 C y 4 g f q 0 l Z j x 8 k D i 6 - z B q 5 n t B - 4 - f - 4 0 E - j h 9 B 8 v w q C - 3 W 9 2 _ 5 C i k q M - o v S p 0 l Z q n h 8 C 2 3 u K 7 4 s 0 B r p _ l C j q n L 7 1 x l B s g l c o u W k _ 8 8 B h h - 8 B n j Z i 6 g g B 3 p Q m 9 4 W l 9 i G _ i s w D 6 v x q B x r r M 7 z w k F p - z Z - h 5 E 1 m p Q h q e v 8 u a p q 9 6 B 8 j l w D l 2 - 5 C i s 0 k C x 7 4 U l 3 k L s 4 3 l B l 6 m P t z 5 k D j 0 z p B - m C - s j Z 1 k o Z n g 9 H 8 i w B v o 3 S 3 n 6 _ B 0 g G q z L 2 v h l B 2 6 s p E 7 t y k F 4 p 9 K - - _ G m 1 k b g m 5 k D m - m p E m x p E 3 n 1 2 B r i 4 k D g _ 8 T 9 t - y B _ 3 s I - 8 t w D r 0 9 T 7 o j f 1 v n w D w z h J w 8 i X 3 6 o i C l x B 0 4 4 k D p z 4 o C 5 r 8 G 9 v 7 i H s x h 9 B k 4 z v C w q B 3 g l q B - u 5 k D 2 h m Z k 6 - 1 B 8 g k e _ j 2 v C 7 _ u _ B 4 q k e 3 j 6 5 C 5 6 5 5 C 9 o 3 D 6 h 3 W u j 4 e j s l U o 2 j f k m m Z 0 o j v B 9 o r d 8 o s M 8 u o d v k 7 k D 6 v t G y s p W z 8 _ 8 B _ g t p C 5 o _ J i u 0 0 B m - j f v t u o C s w z d h v 6 s B r t o T x q l I 9 v y v C 1 7 _ 0 C 6 i 9 B 4 9 9 P 5 h x O _ 5 0 2 E m - 5 5 C 5 g w F i t _ S x s k f x x 7 8 B o u t v B z 9 i q B v 7 o U r r - k B m u 6 k D u 4 m M 6 k 9 2 C z n - e p i n w D 2 6 k s C 0 x v D 2 9 u C h 6 3 7 C o 5 s w D 1 s q y B n r 8 g B s 0 9 8 B v g i B 0 2 q 2 H i z u F v m q k C 3 2 _ l C o s x v C 5 v 6 C m s 1 o B 0 j 6 R u h x 2 E r 0 9 T x 5 3 v C y 5 k Z m t p L v s k L m 5 l f g l 4 H y 5 i 9 B - p - 8 B o - N i m _ E z 8 2 k B l 6 i 5 B 5 8 7 B k o r w D s t L p 3 o l B r 5 y i G x 4 k G t j 6 W 1 2 s p B o g _ b h q j m C h 1 r E 9 s 2 a o g 1 v C 3 r 8 R 8 9 g g J i v p W t 1 8 q D q i 6 C 9 6 t N h 3 k 4 B n 3 u 0 B s - l P x 3 x k F - l o 4 B 4 i Y g 3 i f v m l 2 E o - l z F s g - B o s T s 4 h m B j 1 y l B t i z l B k - 5 l C u u 2 d 5 4 n n D u 5 d l 5 x 3 K - 7 5 C u u - 8 B n y 6 T i r m f n s i 1 C 3 x 7 B z y p w D l 7 5 C 7 h y s B l - j f 4 n h I j v 8 O y u 0 M h o z g D v 3 0 q G 4 5 q J 0 6 6 j B 7 n 7 a - s j Z j m 9 B o 2 n p B j u i f - g 6 v C k s 4 s B 7 z i Y q O j r 2 2 E m g 1 v C h w w B 2 t u O - H 6 r m n E _ x 8 q B 8 1 s Q l g 2 l B k z g m D i 8 F 5 D g 8 G l y 2 m B u i q 2 E 6 r q D s o 3 h D 6 v _ - F n y w m B 2 j t 4 C p u t B 1 2 6 T n 2 j f z o 7 d n - r a w 1 k f t r 9 T m 6 y U h x p H q l q P i u i f o i 5 L z 0 n H u 6 w v C 4 x 4 1 C r 9 S 4 8 7 X 6 h r u B y 7 6 k D 7 1 x l B P m z 0 T _ 0 m w D l s 4 s B 9 - L x 0 - 0 E q k 5 w D s u o l B _ v 9 m G _ 3 E l o s K 9 0 p a y s n p E 1 x - 5 C h s z C s 0 r U o 5 n z F 2 0 i G - g i 3 D l - j f y z k p B 2 j v R 8 u 5 k D o o _ 3 C 2 7 l D - r n P 3 l n V l 0 F _ 5 k f z z 5 v C _ s 7 T - u 5 k D z q 6 s B k h n L m 9 5 s B n t 7 J 3 y v C l 4 m c 3 9 x 0 B j u i f 8 p z M m p 8 J 7 p 5 B j z 6 c m w q p B w j C g 0 m f y i 9 8 B 7 4 d 2 i x Q - s j Z 3 5 6 k F h s E x g m C t z p 6 B o g 1 v C - y h n B n q q 7 B x u q G 4 4 q R 9 o o x C q n H o g 1 v C 2 1 n B x j n 9 B q 6 x l B n 2 j f w u 1 s B 2 o 5 H m 1 g m C x 7 0 0 B g l r 8 D g 1 v C y r - t B g q 1 s B x 5 4 s B t u _ 2 B 0 8 k K y 8 _ 8 B y y i f 3 g F k t 7 g B u x j Z 7 q p j B u y - n B j 6 h p E 3 - E 5 m 4 m G i n 9 Z i j r Y 5 s 3 l B - r 6 j C p Q _ 3 6 s B z q 0 l B 8 j 2 k D q 8 i O 6 x z B 3 p 6 k D z u l 4 B r q 8 R - j h 9 B v n l m D j x 0 E 3 j m z F j p 8 s B 6 6 j Y 6 w w F m z m J 4 _ g C n 2 j f v u M k n u Y x s k f y t k w D 5 _ z N 3 2 j h E B 2 u 4 y F 7 4 0 B u g h y B 2 g i f _ x v 0 B 5 0 i K 1 p 8 u B i n p X t o S y 3 5 T p s 8 8 B 7 s p Z 6 3 z Z l n 9 K h z 9 l C n w 3 i B z g g W t N 0 s h Y p - 3 d p Q 4 F k 4 o 5 D r p s B k k l i G 8 j l w D - 8 C j _ y y F 1 q C 8 _ w v C p 5 x 0 B 2 N s 9 i x B 4 v v I j n w I m l q O 5 r 0 V s w 9 x B l 7 6 T n w R h m q q B z - 6 T q 2 2 3 B - 6 j C m s k Z t q k p E - n 4 - C m _ B i s 5 U o r q w F w r h m C 1 1 2 l B 5 5 l L i 2 g 3 G & l t ; / r i n g & g t ; & l t ; / r p o l y g o n s & g t ; & l t ; / r l i s t & g t ; & l t ; b b o x & g t ; M U L T I P O I N T   ( ( - 7 9 . 4 9 0 5 5   3 7 . 8 8 7 3 1 3 1 2 3 ) ,   ( - 7 5 . 0 4 7 7 0 1 3 3 4   3 9 . 7 2 3 1 3 2 ) ) & l t ; / b b o x & g t ; & l t ; / r e n t r y v a l u e & g t ; & l t ; / r e n t r y & g t ; & l t ; r e n t r y & g t ; & l t ; r e n t r y k e y & g t ; & l t ; l a t & g t ; 4 1 . 5 7 5 1 5 3 3 5 0 8 3 0 0 7 8 & l t ; / l a t & g t ; & l t ; l o n & g t ; - 7 2 . 7 3 8 2 8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3 3 9 2 0 2 4 8 1 7 5 0 0 2 0 & l t ; / i d & g t ; & l t ; r i n g & g t ; 5 2 y 6 9 6 o i v H r l 0 H h t _ g C u g q L 4 i 7 i C h z n 9 C 5 t t X t - f k r 3 R 8 0 v j B p o z t E n u x 9 C k j 6 s B n 8 l 4 B i - s 8 C v 8 n W p o 4 O 0 t 8 T 8 v 8 k J g n p _ K v q f x u l L v 8 4 s B 7 - 6 N i o l w B 0 i I l 0 - n B 7 j v 9 C y u 4 x B 9 g 9 n B 7 v _ x B l o 4 G n y 8 i C n 6 _ r B n z U i 9 u j B y 1 z N 1 h - Q p 9 - i C p 3 7 a s x k U 7 9 2 Q l 1 3 0 B 0 g w M 4 - r m B 7 P 0 E 5 _ w t D 2 p g B 1 q 7 x B g 1 6 s B r m m L w w F _ 3 1 a j 1 n p C y o k D 0 x U _ 8 z j C 2 i 4 Q 9 y R v l 9 T r w 5 D - z n T r z h f h r 6 N 6 5 j b u w 9 O s 6 h M w r _ L x t n J k 0 r N k 1 z v C p t m z B u u 6 0 C p v r X z h p T h _ o R v _ q Y s l r G y 0 x E s 0 t u D m _ 7 V 4 3 h P u 7 k f v r - i C 6 5 p X l o i f o g t 3 B x o 7 i C 7 6 2 Q 6 p 5 K r 5 1 L 2 n 4 s B k g 6 s B g 7 r X 4 o E p i h F 3 m 2 G _ _ s E j w n N t 9 r E 0 1 4 G 8 5 4 N v 9 j X l v _ G g 1 w 2 C k z s 0 D g n d 3 q j E r r 8 I i 0 u j B _ s o j B 3 9 r E j _ 5 p B v 9 _ E g t m 3 B 7 l k E 3 6 y M 2 k - x B 6 6 v j B 4 k H 8 4 4 B k h m q C 0 q 4 s B l v p 3 B 0 j l H 0 4 n D g 2 w B x h 6 8 E p 0 8 I 4 x 6 Z _ 7 t c _ r v j B i v z p B l j - C o w m K i n m 5 C h _ 2 s B 6 0 v j B p - s q B 6 z Z 1 6 z D j 4 r p F k h l 0 B k x g I 6 q 6 i C v k 4 Q z 7 l z C p 3 2 H p 0 8 I j 4 _ 8 B i 9 u j B _ s - d 4 p W g y 6 s B p l 3 t E q x 8 W j u 2 y B s j x 8 D g o l Q s g q J 5 q x v C m j C i 6 w z B k p n 5 I 5 w q D w v x B s 4 s m B i s w N u n 9 q B 3 z n E u q r s D 3 p 6 k D 0 z g U k s 9 x B _ 7 u 8 D 9 o n f s 3 z 9 E l j n H o i g N i 7 p g B 7 p g G t 8 s 5 B u 7 s 1 C t o 7 W r t 8 v K 9 l g c _ l - 1 B t r 9 T j 7 r n D i g M g 3 o B s l x C 7 h u w B s 0 j j C h m j z F 4 t 8 8 B 1 7 y P - v 1 c 2 r c 1 k i - R 2 s _ D 1 l 9 h B g u p 0 D 3 h D q 9 6 _ C 5 _ J 4 z 0 k F r 7 7 i H 9 x J w 8 r 3 B 3 s 6 k D w 5 7 I v _ 7 I h v n C 7 j v 9 C _ 9 9 x C 0 h v E z q 1 4 C z 0 f p 7 v 0 D 1 y 3 Q m v 8 i C r 0 9 T q x g W i z l N k i M 2 k 1 v C m 0 5 Q v i r 2 C 2 1 g Q q t n i F k y _ l D 4 m s B j q n G t 8 p F g j 4 h C y _ p x I 2 l c x v _ C p p n v D 6 n 2 R 9 t t r B g R 0 w u t C 0 9 7 N 2 o m w C 8 q l B u l 9 e _ t E h i m R p 2 3 E 1 n y G l 4 0 f 6 _ 6 x B z 2 7 x B g q k I l h x g B m 5 5 N x y k f x 9 k 3 B 2 2 8 8 B r 2 o W 5 w H h l o B _ 4 k f o g 0 W 1 6 o J j _ 5 x B v 1 - n D 4 r L 4 w 6 i C 7 v o p C m m 9 x B g n r o B z w g X 1 o s 8 D t o 6 v C 0 q s 9 C r s r X w j 6 1 B - I m g 8 n B v l - i C - m _ 7 C 8 0 G q p m L _ 3 v x B i 3 T 7 9 r j B v p k H g 1 z J z k b k q g F k 8 m C 2 q r 3 B u 4 k f 0 1 g f 4 r 1 D u w F 4 z i T i z x F 1 k 1 P 8 h h p C 8 7 m 3 B r v p x B h m r B k o m I q 4 x - B h m _ K t 3 7 k E l h m 3 B 6 8 j b 3 1 7 s B u x 9 8 B w q _ X n r h y H u 5 7 I 7 4 7 T 2 r 3 - C 8 4 u E w q _ n B p 9 i 9 B i q x k D l 6 z t E 3 n _ i C g h w q B 5 w l E 9 7 s X 7 k h p C 6 7 q 3 B n u x G h s y L 8 - 6 N k 6 7 j C w p P n p z v C m s 8 1 F q m w r B p k m b - 2 i 4 C j t q I m p t 3 B n 7 m 9 C o h C l 2 s 5 E p g q 0 B 2 0 3 B p 0 h 6 F r l 1 R u 8 3 l C j g q u H m s j p C 2 p w j B w r y v C 9 2 s q B 6 u p q B y i 7 N x j n p C o r r a 2 o 9 f 2 x l k C - s l D s h q x D _ q y B o k p _ G o 4 - K 8 s - x G t g 3 P k h z J r h 3 2 E 3 q _ i C 9 h V s s q j E k 7 o 2 C y w 3 L i w j n B n u o s D q s u h B 9 t 4 F r j i n I l 0 k M 3 l 6 z B 5 m 8 M g _ K 0 i t i B 9 i 3 S - 4 t E x t - 4 C 8 z 4 B 4 1 k o D 0 j k f 3 o m _ C h - n o F v h 5 N w - r 3 B v 4 5 s C n g 6 u B v n n 7 B h y 8 U 0 u 5 H o 8 1 h C 1 5 B q M 0 m r w B o u j o B 0 m u s D 9 7 o 3 B 0 m w 5 B 7 g u E g h 0 n G w _ t 4 C x k v E v 1 n 0 D v k 8 o C w 4 9 P 1 3 2 F 4 3 O - m q 3 B - _ n L 2 p _ c k 2 7 C g 1 1 k D h p j d u n l S 3 w h p C k 5 X w t w m B z 7 k z F o p r 9 G q y p b p k 0 n B n s 5 T v 0 0 2 C 6 3 h l D 4 l 8 y B - 2 g C 3 4 7 s B t r 9 T g s 2 Q y r k j D g 9 t R 7 l h S 0 r u d x u x U r 6 l 2 B 8 t t 0 D 3 6 g P 7 k d m g 8 n B x 9 H t k h h B j r v B t 6 G w 4 w h C m s y i B p 7 o O i 3 i F 8 m w p F k n 4 r I q 3 8 x B k 1 z v C 5 h _ i C z - h p C o - s _ C v s q n B _ 9 3 v C j 5 i b 3 v p O x y t a 7 u n f h 4 m G j z u Y o q p q B 1 1 l d 0 - 6 i C m 3 t 9 C g 2 m G m 4 2 5 E i v 4 I _ s 0 v C 8 9 - 5 B l 0 h K q j 9 q K x s _ G 5 x 5 G q r p F y _ u I - g i y B _ 2 6 N z w 7 M w w 0 C _ j 0 k D 0 _ v 2 C q h _ E u i 5 E 3 7 8 j B _ z 0 e 0 6 t V 8 z g i B h l y Q z 3 m y B z n q Y i u z 7 B p g p 3 B - 1 k q B 3 x 1 0 B 7 6 r j B z v r r H 0 4 l N - s 9 i C z n 8 s B 7 j m a 0 w k W r p 0 J 1 z n B i x 4 G 8 k n B p 0 0 e 5 4 h j C 8 _ x Z t _ 2 g B k 4 l g C 6 g a 4 4 4 v C v p L 5 w Y h t o l D r r 5 s B _ 1 q z B r x t 0 C w 6 s 8 D 9 k 6 I 9 u h j C 7 t t n F 1 s n H g m i 0 D r w s C - l g i C 7 g 1 t E u p 8 n B w 7 - T s v z 3 B r 8 g 3 B _ u 2 Q v u r C q u x x F z 1 n y G 6 x 6 h B v s 5 p B 0 3 0 l C l v K q x _ B q g j z B _ v 9 i C w u 1 s B j h w g G y 4 7 B l 1 N 3 7 h C m l 0 t F m 7 l 3 B g y 6 s B u o s 3 B o v r X l j 6 s B j i p B x - 1 G v i 6 v C - g - T z y t X x k z k J x o u 4 C n r 8 B r 5 4 Q 0 - k D i 1 0 h F 9 u w z B h 3 M 5 t o 9 C k j w 2 C - 5 p S - w w s C h 9 M 3 s 1 _ B k o l 0 D h q 0 n L s 1 E g o - h N u 7 k f i p 2 M 7 s s - B 7 2 1 N y z 0 X _ 9 3 v C 9 3 o o C 8 9 r C 8 - y J h n - 6 E 7 x - o B u 1 l 9 F 4 n 6 k E k z 4 r B r - s O w v _ W i j m H l 4 5 q B g N 9 7 3 k G m 4 4 n C 5 x 7 t D x h _ P 2 z w h D t j 7 i B h 0 _ B j 1 p h E o t y B r i n e 8 w 1 q J i 5 6 p F q 0 _ a t u 5 5 E v v h E h u _ j B 7 B o q 7 V m o 4 o E k - h P u 6 k F 5 9 _ B 7 o t j B 6 p v j F t 1 4 R s 5 p n H 2 6 6 t K t 2 x t K t 2 x t K q y o t K r w v s B 5 y r n E r r E 6 x v 9 J 3 1 s G 8 t p 1 H 6 5 8 Y h q 6 g F k g t D s s m 0 H h t _ w J r r 9 1 E w o l W l 0 x D h - s t K t 2 R 5 h 7 a g 7 5 j F 8 p p 2 m B _ r z 1 J g s z 1 J 8 p p 2 m B 0 s z l D n v j 6 B 2 p z _ J h o l O j j 4 x D u 3 0 S 8 8 u s J p y 3 s J 1 n m s J o 7 F t 8 g j E i u 1 v B w 4 r u J 5 u 0 u J p i j u J w 4 r u J w 4 r u J u 4 r u J _ F y g s u J 6 4 b w 1 k t J 7 - 7 s J 6 q t o C 6 y w z C u i 2 h K k m 8 O 4 6 y 5 F k s 6 t J 9 8 r 9 B r j 1 6 C - 3 s K 9 2 r 8 F - t F 6 8 w 2 H z 7 i E x s 4 N 1 m h 1 G 0 i 6 5 B h k _ h D 4 4 q j 1 C j k u 9 G m 2 n G s 4 t 3 l B n i j u J n 2 x t J x m l U 5 r 9 l F q 4 t 3 l B q k u 4 C t i r - B 1 q g t J z t 1 g J y u E i q v _ B j 1 g g D 9 k _ z I i s 9 B 8 u r k K h n N y k t 0 E n 2 g 2 B 6 y 1 g L 7 6 t L p u h u C r l _ q B r m s g L _ t l L - o 2 0 G 3 h 3 6 J 8 l u 6 J 9 4 3 E h 6 4 x H 6 - t B r n n S _ 5 e 6 x n _ S s z 3 w B s 9 v c o o r v L h 7 0 v L z Q l h 6 N p q 3 k B 3 l 8 5 J y 1 g U 6 h Z p 8 g 6 J 3 _ 5 B i g v l I l t j l E q r t j B 8 s 0 x J t v _ - 1 C 8 s 0 x J k 7 2 t E h 6 l f 8 s 0 x J i p l k B u u 7 z B 1 z j S j m 6 w J j 1 r x J j m 6 w J l 7 B 5 n 7 g K 7 6 7 p K j o i u F x 2 7 Y n - z u D q v v h C z u 6 X 7 0 6 s F o 2 1 3 J w h k 3 J 6 0 3 9 m B o 2 1 3 J w h k 3 J 2 x g 2 E 6 n h d m t y 2 J 0 i x 7 m B m t y 2 J 0 4 k 4 C y 7 k _ D 1 _ l 7 B - r p 2 J 1 - _ 6 m B l h 9 K m w s i D _ 3 v k B i x 8 z G o m 2 L q o v - K r j 4 p J g 5 n C q o v - K 2 w i _ r B 9 g 6 n C x 8 v p D v 8 l - K v 8 l - K s o v - K v 8 l - K v w p V 3 i _ _ F 6 o t 7 E 6 5 p i B o m t w K t 9 t 1 E 2 w p l B 0 7 6 v K m 0 v i C h 7 q x D k n i w L 6 _ h 7 B 3 2 5 4 B y r g N m z 0 5 K 1 8 9 5 K q m n 6 K 1 8 9 5 K _ 4 r 7 D 4 t - 3 B q m n 6 K m z 0 5 K u q _ J n s z J 1 6 j 4 E m z 0 5 K 3 8 9 5 K 6 n n _ B 7 r p x C u s 0 M 1 3 5 M _ w j v e p l - K p x 0 r Y k r _ n D 8 5 0 6 N w _ _ m B v 9 u v K w q w 6 M y - - L j z x C 7 z 4 w S i t s - N t m 5 K n w 2 x B q 3 w l K q 7 u 1 T - s n 9 D 2 o 6 g G q 7 u 1 T 5 z h N 3 m h p E 7 w 3 - C p w 0 2 T l i j 1 L s z x h B w v l o C y 1 m p F l 9 8 g D t i 3 w Z p z g G 7 x 7 k Q k 5 2 k C r k x Y m u 7 m V p u 9 5 E l n q 3 B k n 5 x C 0 6 h C 3 u _ r B h 7 6 T & l t ; / r i n g & g t ; & l t ; / r p o l y g o n s & g t ; & l t ; r p o l y g o n s & g t ; & l t ; i d & g t ; 5 4 8 7 3 4 6 3 8 3 6 6 7 0 6 8 9 3 2 & l t ; / i d & g t ; & l t ; r i n g & g t ; l 9 - 2 z 4 o r u H t m s n G 2 _ E r z h f i k y 8 D 3 n 8 T u r o 3 B 3 0 n D i v y o B 4 i s 8 D & l t ; / r i n g & g t ; & l t ; / r p o l y g o n s & g t ; & l t ; r p o l y g o n s & g t ; & l t ; i d & g t ; 5 4 8 7 3 4 6 4 1 8 0 2 6 8 0 7 3 0 0 & l t ; / i d & g t ; & l t ; r i n g & g t ; 9 y 4 2 y 9 t p u H s 7 x U 5 z q N r 7 R u 8 v j B 3 i k d x g B 2 s s j B u 6 h J _ 1 z G & l t ; / r i n g & g t ; & l t ; / r p o l y g o n s & g t ; & l t ; r p o l y g o n s & g t ; & l t ; i d & g t ; 5 4 8 7 3 4 6 7 6 1 6 2 4 1 9 0 9 8 0 & l t ; / i d & g t ; & l t ; r i n g & g t ; z w g - 4 i z n u H l y _ 8 B p 0 8 I s u 9 T x l y 1 B g 4 y C z 4 0 H 0 h s g C & l t ; / r i n g & g t ; & l t ; / r p o l y g o n s & g t ; & l t ; / r l i s t & g t ; & l t ; b b o x & g t ; M U L T I P O I N T   ( ( - 7 3 . 7 2 5 7 1   4 0 . 9 8 9 6 5 0 8 9 2 ) ,   ( - 7 1 . 7 8 9 0 0 6 9 9 9 9 9 9 9   4 2 . 0 5 5 1 5 0 8 9 2 ) ) & l t ; / b b o x & g t ; & l t ; / r e n t r y v a l u e & g t ; & l t ; / r e n t r y & g t ; & l t ; r e n t r y & g t ; & l t ; r e n t r y k e y & g t ; & l t ; l a t & g t ; 4 4 . 6 3 9 9 5 3 6 1 3 2 8 1 2 5 & l t ; / l a t & g t ; & l t ; l o n & g t ; - 8 9 . 7 3 2 9 5 5 9 3 2 6 1 7 1 8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9 9 5 7 5 3 0 2 4 3 6 4 2 1 6 3 6 & l t ; / i d & g t ; & l t ; r i n g & g t ; 2 1 0 h k u 5 h 6 K 9 g o r H 7 _ t x O 4 t R 5 1 n r H 5 q x y F 8 o v h N 5 n j B p 1 z 3 I n g p x C n 0 y E i 7 3 0 G u 4 w M & l t ; / r i n g & g t ; & l t ; / r p o l y g o n s & g t ; & l t ; r p o l y g o n s & g t ; & l t ; i d & g t ; 4 8 9 9 5 7 7 2 6 0 9 4 1 5 0 8 6 1 4 & l t ; / i d & g t ; & l t ; r i n g & g t ; k 8 3 2 p 2 p m 5 K 3 5 2 8 D y p h p F j 2 c v y 7 p O 0 n a 9 p _ p C 5 8 m t B - v p O w 9 w l J & l t ; / r i n g & g t ; & l t ; / r p o l y g o n s & g t ; & l t ; r p o l y g o n s & g t ; & l t ; i d & g t ; 4 8 9 9 5 7 7 4 6 7 0 9 9 9 3 8 8 2 0 & l t ; / i d & g t ; & l t ; r i n g & g t ; 9 j 6 z s 9 2 7 4 K r x _ Y o 8 v u S 5 x _ H 6 t s n K w 0 _ l E w 6 t m D v p t L s 5 v i G & l t ; / r i n g & g t ; & l t ; / r p o l y g o n s & g t ; & l t ; r p o l y g o n s & g t ; & l t ; i d & g t ; 4 8 9 9 5 8 0 6 6 2 5 5 5 6 0 7 0 4 4 & l t ; / i d & g t ; & l t ; r i n g & g t ; r h w h g u k 1 4 K k m w 5 a o _ y k G 6 y 3 B m y u 8 D j r i 2 T - j g K z m B k o 7 z J - j j d 6 m l J k o j m K j s 4 t G 3 s i r B g h 0 h C m w s z H & l t ; / r i n g & g t ; & l t ; / r p o l y g o n s & g t ; & l t ; r p o l y g o n s & g t ; & l t ; i d & g t ; 4 8 9 9 5 8 1 6 5 8 9 8 8 0 1 9 7 1 6 & l t ; / i d & g t ; & l t ; r i n g & g t ; w q k v y 0 - r 4 K l _ s r E j s q Y 5 l q p F q q _ 1 F m s i - B u s h g B g 4 g D - 5 n 8 D - i m G l u g l D k v 2 S l o - y I n s B q w x 8 F & l t ; / r i n g & g t ; & l t ; / r p o l y g o n s & g t ; & l t ; r p o l y g o n s & g t ; & l t ; i d & g t ; 4 8 9 9 5 9 3 7 1 9 2 5 6 1 8 6 8 8 4 & l t ; / i d & g t ; & l t ; r i n g & g t ; x o l s m 7 x i 4 K h v _ 4 G g q _ x D s t p 0 D n _ 9 f 0 k k g U 4 0 j G 3 2 l - D j z 4 w D s l v 5 J l q m 5 J o r t i G k H s j 4 2 H 3 s v F 6 l q y K y y t 7 F - 0 _ u C w 7 g j O 0 1 J 9 9 v D 4 x u r S 3 o q 2 B y 7 4 0 B 6 g i 1 K w 6 x d 6 h r 6 Q u o Y 6 q s 7 H 9 k 4 H i z y q D h i g o Z 6 t 9 U - j 2 4 R - k p P 2 1 0 k M 9 1 n D 0 t j 1 Q 6 0 j F l g 2 p J u 9 y Q u g _ f s n 4 r Q _ o - o B i s 8 3 I h j 7 Y - 6 2 W 0 2 n 9 L & l t ; / r i n g & g t ; & l t ; / r p o l y g o n s & g t ; & l t ; r p o l y g o n s & g t ; & l t ; i d & g t ; 4 8 9 9 6 0 0 8 6 6 0 8 1 7 6 7 4 2 8 & l t ; / i d & g t ; & l t ; r i n g & g t ; j 1 h _ u l g _ 4 K i o o 0 F g _ s 4 D 6 5 1 t D k o l s B s l _ i B z x q j C i o 6 g B 8 n r c o _ h q C 0 2 n 9 L & l t ; / r i n g & g t ; & l t ; / r p o l y g o n s & g t ; & l t ; r p o l y g o n s & g t ; & l t ; i d & g t ; 4 8 9 9 6 0 1 1 7 5 3 1 9 4 1 2 7 4 0 & l t ; / i d & g t ; & l t ; r i n g & g t ; g j 3 0 l h y y 4 K 5 8 t w J u 0 h M m 0 _ 3 R z u x G p 2 t S y z k G 5 p y s K 4 _ 4 I t t m I t 8 - x T & l t ; / r i n g & g t ; & l t ; / r p o l y g o n s & g t ; & l t ; r p o l y g o n s & g t ; & l t ; i d & g t ; 4 8 9 9 6 0 1 4 8 4 5 5 7 0 5 8 0 5 2 & l t ; / i d & g t ; & l t ; r i n g & g t ; i t p r - 6 o u 4 K v _ h f - 2 H 4 7 n z C x u y I 4 9 9 P 4 i j F g 2 p M & l t ; / r i n g & g t ; & l t ; / r p o l y g o n s & g t ; & l t ; r p o l y g o n s & g t ; & l t ; i d & g t ; 4 8 9 9 6 0 1 6 2 1 9 9 6 0 1 1 5 2 4 & l t ; / i d & g t ; & l t ; r i n g & g t ; 0 v j 4 7 t 2 l 4 K 3 0 5 H x r o 5 D - s 2 S o g 8 P o _ m - F j 9 0 z K m 5 j N 2 t 1 l B k z 7 M 0 4 l B r q 1 3 V r r 5 F & l t ; / r i n g & g t ; & l t ; / r p o l y g o n s & g t ; & l t ; r p o l y g o n s & g t ; & l t ; i d & g t ; 4 8 9 9 6 0 3 2 7 1 2 6 3 4 5 3 1 8 8 & l t ; / i d & g t ; & l t ; r i n g & g t ; 8 _ 3 1 v z - 1 3 K o k t L o k w 3 L 3 9 t M 8 l z C 0 j l 9 R 0 8 y c 5 7 - i D m n 7 i C l i w v F z v n M 1 x o z I s z n i D 3 h p 1 M u t h 8 B s y 5 5 J w 8 y l E 9 6 l R 3 0 n 5 I o y j u B q r k _ I 8 t o L m r s y F k o p C 5 1 v m C 3 s v u B & l t ; / r i n g & g t ; & l t ; / r p o l y g o n s & g t ; & l t ; r p o l y g o n s & g t ; & l t ; i d & g t ; 4 8 9 9 6 0 4 3 0 2 0 5 5 6 0 4 2 2 8 & l t ; / i d & g t ; & l t ; r i n g & g t ; _ 2 1 2 _ _ 6 k 4 K w 4 y o K n z p _ O r r g 3 B 5 x h m G x j 0 B q _ 9 8 L p - s - C q 5 l 4 I l s 5 u E _ y 6 Z 3 o p q R s z z B w p 0 w B p u k n F 8 z 7 3 C 3 w r k D o p h v I u w 3 K v 5 2 - N l s g E _ 0 h 9 D 6 m 1 m E 0 u k y E - y g 7 F l 7 3 g B t 6 k y B 5 p s i G j 9 s r H & l t ; / r i n g & g t ; & l t ; / r p o l y g o n s & g t ; & l t ; r p o l y g o n s & g t ; & l t ; i d & g t ; 4 8 9 9 6 0 4 4 3 9 4 9 4 5 5 7 7 0 0 & l t ; / i d & g t ; & l t ; r i n g & g t ; k l 9 6 x m k p 4 K 3 k 5 q H x - p m C 0 0 0 w B w n u o K q v X u g x o E & l t ; / r i n g & g t ; & l t ; / r p o l y g o n s & g t ; & l t ; r p o l y g o n s & g t ; & l t ; i d & g t ; 4 8 9 9 6 0 6 6 3 8 5 1 7 8 1 3 2 5 2 & l t ; / i d & g t ; & l t ; r i n g & g t ; x p 8 r o r 7 q 3 K i 5 9 x R m g g y P p i r P 1 p q k B 9 5 r 9 F 9 m 8 h G h l 3 8 K h l 3 8 K 8 2 C 4 6 d k q n m J & l t ; / r i n g & g t ; & l t ; / r p o l y g o n s & g t ; & l t ; r p o l y g o n s & g t ; & l t ; i d & g t ; 5 2 8 4 4 0 9 0 7 9 4 4 2 1 7 8 0 5 2 & l t ; / i d & g t ; & l t ; r i n g & g t ; p h t o l q q p - J t _ k - F i 1 0 S 4 l 9 l G 7 6 g k C h x i x G 2 w j 0 F p 8 8 6 B m g - 3 M 2 s s r B g s r 3 H 8 2 s u G 9 l g D g g r g S n 1 v r G & l t ; / r i n g & g t ; & l t ; / r p o l y g o n s & g t ; & l t ; r p o l y g o n s & g t ; & l t ; i d & g t ; 5 2 8 4 7 8 3 7 0 3 6 6 9 6 0 4 3 5 6 & l t ; / i d & g t ; & l t ; r i n g & g t ; p k z 4 2 6 1 7 9 J q 9 m C 6 - l 7 E 1 5 t j C k v m 5 B 6 g 9 y D v u j m C p 8 8 M 0 7 2 s K 1 t u D p m _ 8 O 9 9 v D g w l 2 E 2 q 7 0 B g v 3 - K w 5 i _ B 6 x i H 5 v g 3 F 1 9 q K k _ 5 9 G r o g 3 B n n 5 7 H x w 8 E 9 5 q x B i g s 9 E x 2 7 0 B j y 5 4 B 2 y _ K x 1 u 5 L x q l g M 9 j q 1 N 8 i 6 q H y t 8 9 D x 4 _ Q 0 g 8 B p g 8 9 E n s 5 J t r p g F s j 8 0 G x h 0 0 B 8 g o r H k h m i G m k x F q r o m E 7 0 9 k D y z i 2 D j j o E 1 - v 9 H 4 g p 0 P w H i 1 o o K & l t ; / r i n g & g t ; & l t ; / r p o l y g o n s & g t ; & l t ; r p o l y g o n s & g t ; & l t ; i d & g t ; 5 4 7 6 7 9 3 7 5 5 6 9 0 3 3 6 2 6 0 & l t ; / i d & g t ; & l t ; r i n g & g t ; n 8 x j 4 x m 3 4 J g g 1 l C s 5 6 U 0 z h z F o i 6 - F 6 n m O 3 x _ w J l q u 0 D j - t s B z j 8 0 C o 6 6 j C o 8 v h m B _ r k w J j j t w J q 0 x n E i 8 5 h B 0 o q y J m 3 y k I j - 6 B l t y 2 J i t w j F 7 0 4 Z m 4 m I z j k w C h x 4 o B h p x 3 J y j 6 3 J 9 7 6 Q x w 0 i G l k k i B 4 - o v D 1 x t C k k 2 7 J n 8 s j G w 6 w N q g j g C m g v 2 C 6 - 7 s J h 4 g y C r 9 _ j C z z 4 k l B 1 x r p J j m n y z C 4 9 i p J 1 x r p J x j l 3 D s 9 7 n B 0 r 3 n z C p 7 8 8 F _ z r C 3 z p h I - l v v E w p 3 o K i h 3 i B 8 i r 9 J w x H _ u w y N n w z F _ l u m K 2 w g n C t 2 6 t F h j 7 u D p w k K t q x 3 C z y 8 H 4 3 9 i Q 6 t 3 - G q 3 j 9 B i n W l p k v I z h n R o 8 5 R w p 0 h H _ x D s r l v Z y i x E y l h s S h 2 q p B v h 0 2 E 9 q - x C p 6 6 _ O k 5 7 6 B 0 m 4 P t 4 y o O w - t o D v q z h E 6 0 p w I p 1 z G q j h s L m s 8 m B p 5 g 7 E k 3 l y B 7 y s 9 L t g r p B o 9 w i C s 5 2 x J 4 n u _ C q z l 4 C 7 x p n D 0 m - n J 3 s 1 C j q 2 X 7 0 l x B i g u l C 3 v x a s p r - S l l Z j n j X 3 5 H l z 1 i E 1 u t l D 7 v i x L s 4 w o C z w 0 W o v g g I u 1 5 a u t u l E p s j 2 B z - y o B o 1 _ o G s 7 l n D x 7 0 - B t m v 3 J F o n q 3 B 4 p i 4 I 5 v N i u 3 6 M s 9 j G z x o v K n r s C l t 9 7 S w g z 9 B o 6 _ F q 8 t t G 9 z _ 6 J y z y U j n i w L x j 3 H 2 5 0 h I 0 m 6 e n x 8 v F s h 9 q E l 7 s o B 3 o i i F 4 1 u j D 7 h t g P v v 1 s B 0 u i H 3 l s h Z k n y O 4 8 n H m _ i v R 7 2 3 D s w 3 5 a o t u R 6 k v k L _ l n 6 B g 5 _ n E q j l 7 B k o h T 4 k q 7 Q h 1 _ r C 8 g y I 4 m m r G w x 6 t I i 8 q l D i n l f s 6 s g R - v _ f _ 0 2 _ E w 5 k m E v h l 9 G x t t w D s 5 l z M n g V k p 9 r J o 9 y D i u n h N t _ m y B 2 z 8 8 X w p r g B j n M q j w 7 K _ h 4 p G q s 7 u C k _ 7 w E 1 l v 3 D g y y r T u v u E 9 r p G u - _ C 3 8 s y R 8 m h G 5 o h x N - 5 6 C 3 m i 5 E z p 0 p D 6 j m n I 1 9 k r C t 7 - 1 E 8 p N 2 q z n E 0 l 5 z H z h n 3 D o r u 5 D - 1 j 2 B 3 9 8 k B h 2 n 8 G l k l w D q g u p E w p 3 o K r n 0 E t m _ - G q 9 n 0 E 1 q _ f 9 i r s K o z o d 9 g z z B 9 9 z o P w 8 o N x q l 2 D p h z 9 G g 3 j k C 5 s 0 y J 9 u 6 1 D s s b - _ u w U _ 3 Y j n w R 9 k i 2 L z w o p C 3 3 8 4 G p h 4 j K w n v M - u l F w q y q S s 3 g G g 4 w _ P t 6 t D j y s - B z j m 1 D 9 6 e i n 8 t E 5 m r r F s - h 1 C 9 k v o I m g z K s l 7 w B 4 j j h F 6 z j g Q y j q a 4 3 x s H r s 9 p H s g l a _ s j B y j 6 9 N v 4 4 q P k l w o B u j r 7 I _ 2 _ a 4 9 _ y K t m o f - 4 v w M g u 1 0 D _ o 3 8 C 0 x 6 t B 4 r u i T g 5 w L x n i J s 1 i y V 4 _ S r 2 i 6 B g u u 7 d t L 5 z v h R o 2 s 0 B p 8 h q C 4 7 3 r O s n k D z 6 m m J l 0 n 3 C 6 q f 9 w 1 - M l 5 s a s l t q O 4 7 v B m u z b g 0 n w J n u y s E 5 k 3 o G k i r X i 0 I l l q 7 W s o r Z i 1 _ D s o 5 h O 6 o m l B g _ g 4 D y 8 9 k M _ g w C w w 7 3 J 5 s h q C x o 7 m C t q 0 i G z q n r H k u l N u 4 r y G 0 - n 0 E 0 m 9 q B 9 0 h 0 C n 7 - j L o q - V r 6 t m G 5 w 7 q C r l s C y s 9 o c m 6 6 3 B k s k B m 1 1 p P p k g s I v 8 k L m o i _ M 2 h 6 k B 2 z n S 0 x h _ F 6 9 3 I v - z Z h 5 y 3 E j q y 7 B 1 - 7 l I q v 4 D _ q v Z r h B j u m s G 9 n s 7 C - o B r g t B j w C g u 1 6 L i 8 1 H y s _ M j 9 x s Q 3 9 F n _ 8 2 F 6 t v u C 4 5 r j D s w o s E r s t 8 D - o 2 1 T n 7 H g t 7 g T u 1 3 v B 5 l m U r 4 j x L - 1 k _ V q 4 4 e g 0 x y B 8 z y k K j s y 3 E v n u 3 Q l p p 8 B m 6 w 9 V u 9 k o N 3 _ t l D j 7 l v D n h 0 5 B v 3 - n H i 7 4 B x r l z B 1 _ q W x k l 9 B 1 4 g r H r u u x L m v 9 T h y q i G q s v G 3 x 1 4 O - h 6 E x 4 m 8 D q x s x B 3 n 5 y T g L x 0 v i D m 4 0 s B 7 g 0 N i o 9 k Z v g q C w 1 j g F 1 4 i - B m x 5 I s s q - I v t 1 P q _ q 8 D q 4 u L _ s s 8 M - z M r v 8 w F 0 2 n 9 L n 8 6 8 F 2 t t h B j r r h p B 1 8 i o G r u n 7 C w 2 z l H x - S z s 2 o B x x 4 q I 9 m _ i Q k _ B t o n x E 1 m 8 5 K y k z P n t r s E r 2 n v F m m i r E 0 j s T 6 6 8 7 K g m 8 o E q k 9 Z _ m 6 o R m z 9 n C j t j w E 6 w w w B n 2 x 3 W v 4 1 v F p j x E x - k m E 3 z k s L m 2 s e z y s g D n w 3 v I n _ _ h B - 1 1 5 B w 5 q u E n o G w t h 8 D h h 4 y E o 6 k x P p k 2 Q g - s y C 6 5 h 8 B 9 2 _ h F w q k 5 E 7 6 t 4 E p n l T 7 - x l L 3 s L y v r - H 9 o q u D B s p g y K u z p G p 2 p x P s 8 _ B r 4 p g C h s _ 5 L p 2 - U 9 r 1 4 B _ - v x B t g g 5 G x u p v D 4 k r w C h r 7 - E l u j k C 6 r 8 C x - - m J x 0 7 3 O 2 w k u B k 7 s F 2 q w 9 X q s y X v l i r H x m 4 u G 2 9 q Y - q q v X g y 4 z C _ 1 m 6 E 0 g k m D n q 0 _ H k z _ j B p _ 9 8 L 8 4 w s d y j 2 g C t 7 i 0 K k o z q B u x _ l E q 4 n f m s 3 h D 8 - 5 3 L q h 7 Q t 6 q m O 8 s 1 - B 9 t p x F m u 8 L v v t r Q 1 3 2 z G 2 9 9 g E 9 _ 5 F l p r h K l s 4 q D g 1 r o J - 5 F p 7 x n J - h l 4 I 3 y E 5 0 z 3 F 6 o h - l B n 3 h s F 8 3 0 E w h k 6 I w y x 5 H x 3 t D 4 9 - v G i z 1 0 F x k p C - x 4 j B 2 t x x L v r j j E t j j r E 6 w u 5 C h x o s B s 4 h g B 1 q 8 r L q 8 - J 5 x x p K i v 2 l C r z v w J z 9 G 0 n i j F 9 7 y 7 I t t v w D 6 o t D l 1 9 6 O r o q q C v o j i B j 4 h t I y 6 1 0 K 2 v l N 9 u r d q 2 3 y Z i g 6 B l t 2 G r h y - M x s 4 E 4 k j u N s _ 6 i D _ 1 k 9 E r v 9 N j q 3 p F j z p o G x n 3 t B 8 t u 8 D 2 9 0 6 C z w 2 j F t x n r D k y s 0 B g v k 8 H _ o m x E v m o w E 8 s 2 r D - 9 4 2 B j 3 m _ F m 3 i j M y l 4 1 2 B q q - 5 E r h y - M j q h u G p 6 i i B k 5 Y l g 1 w L j _ 9 0 C w 6 t 4 D z 2 j 5 L h z v i B m m r 2 L 4 l J 3 m t 4 C t n y 5 I h h n 8 E _ u 6 k M x o t u G 3 6 s 9 B x r 8 0 B r l - F - 5 6 1 E w z 9 e 7 t 8 f h o v w I s 8 4 Z v n 6 d p p j o L m 4 0 E n _ j t D 1 9 0 b k - _ i M 2 s m h D w - v P v m t 5 F 9 r x D h h 2 9 F p r 3 r E _ r z L 0 3 v N n 6 u g D g 4 t Y 2 - 9 I t x K - y z p G m 1 p e 4 5 1 Z 3 9 2 m E 3 2 6 5 B _ x j G 1 x i V 4 _ 4 c o p w h E 4 v m X u o k h H v k i 0 E 0 o g B s 1 6 R x m x x F _ 8 5 6 D q n h Z 6 6 K k k g U x h 3 h G 7 o x y E 1 5 f x n z o B v 2 m b 8 7 u W 5 s k I 7 0 6 F 6 i x 9 D p o m g J 4 n 5 F z w i g B r z s S x t h 8 E s 7 n i C w p Z s 8 p k G m x 1 z E y m v B g q x t I l 9 g _ F r 4 n D r y u m C _ h 1 M 4 q r _ C v j s M - 2 8 x H 0 n F n u 1 t F 8 T v w 1 h B r x 3 V 8 1 h B y 1 m _ F w t y Z 5 x k 6 F i h x I 8 5 q g B l 5 t y B g v o a 0 m y a u 1 j H u y 1 c 5 E v 1 q n B h 0 l S v y w g D p 8 j 4 C 4 p 4 H m r V - u i 2 C m k 9 9 C i 5 s 3 C r 5 d 2 l 5 n C s k r l E j 1 q z B u l k B x 9 0 b o 4 s i B 8 9 2 q B o p 2 n B p x 5 N y v h o C w q t p E y l k 5 C 3 p s p B n j - E _ r q z C w y o 4 C h g n Q v 0 q C i 7 y u E 1 3 t E _ 3 - 1 D 8 p C k 0 y i B r z j B h r i k E h 7 q L q x 8 x D k j 6 j B s w g r D n l q D 0 m 6 D o s u o D l 0 4 s D w i o N o j 4 t E t v F 7 2 1 8 B r x t S u p z k B l q 2 v I D 9 9 i _ D 0 4 9 1 C s 1 s g B 4 w l P g t v l F v z x H 1 6 y 2 B z v p 2 C 6 g 5 E h 5 p n E i t s H y 2 k s I v _ n B - v 5 k E p - h i B m g w _ B z p s 4 B 1 j t r C q x _ D 1 i 1 - E 8 0 G o t i w E l 7 l h C j 9 i t B 6 z O q k N - 3 k Y u k 0 Z m h m 8 F 4 6 x 6 C t u - C 3 5 n O - 7 r G u _ 0 t C v 9 s g D 8 x j D 3 8 s 8 F 9 s i u D 8 4 1 B u q i e 1 5 t H 4 n h t E r 4 _ n D v r 4 V 2 x 3 P u n h d 4 z 6 o E w h t B j g 7 p D _ 7 w w D 4 - 7 Q 8 - i i G 2 s 4 F 3 r 5 q F n z q R l n 1 n E 3 n n q E k 8 h F t 9 7 B x t k I m o 3 m B u x 3 F 6 7 0 H p - q e y 5 w i C 3 o k G 9 t p W r _ w 4 B 9 v u B 5 3 m 0 E t g - 1 B o g 2 S 0 h n r D m m u 9 B z 7 o K 4 j m s C m 3 k S 1 u t J z w s o E 7 p n t C 4 _ n G n g 3 y D 6 o 6 H 9 u p i D j s 3 n B y s g 9 B l u 7 m G _ k d 8 h 5 e w x 5 w C h 3 0 7 F s y j G y x 7 T i _ q y E k q h z C _ j _ E m m h 3 D 6 g g L 0 1 3 q F 3 t 2 0 B v 8 v q C p m _ Q m p k N i 8 w R p l k l G 3 6 t 4 B 4 - 9 c v - j i B v r 0 h C 7 7 3 g F 9 x B 6 8 - c x q 6 D 3 v 5 S 3 w 4 z B 0 w _ U w r 3 d 3 p m o K 3 u s B q m 7 l D r q i v D q 2 F x 9 k E _ 1 6 1 C z o o 6 B g o _ j B s t 6 m B 1 u b 3 n P z l h x B w 9 - 5 D k 7 E g - 6 C w z n t D k 5 3 o D m v 5 w B o o b l - y l B t n g s H k 2 d k v w s E 9 o v 5 B l z l C 7 - q E 1 y n s L o 8 g B w t 1 Y v 2 5 r C 6 t l L g u 4 r C k l v H n 7 9 o B 4 5 p 7 M y l x h W z G t q s N 8 _ 5 v C _ w 9 g C l 4 s Q 2 2 w s E - _ p h B w 9 - I 5 _ m o K s 0 6 n B v v _ B - r C 6 z v F k 4 p r N m 6 l E i 8 7 Q n v h s D 6 3 5 m B 0 1 l J 5 6 Y 5 r 1 0 B 5 4 o x O y v H _ j 2 1 B 3 j 5 m C j v h - B w 7 2 0 B j 9 i 8 C _ j k N 2 v g m E r 1 v 2 C 4 o r 7 E 4 m 4 J 8 o z o E v 1 b i Z o x 9 s B 4 x x a l i h C x - 9 v B m 8 2 t B 8 u 3 9 B 5 C n t s w B 4 5 m j C 0 r 4 u B 8 q 7 D i n g R 4 6 u r B p k 3 u B _ y h 2 E s g 6 L j r h s F m 1 5 G k l 7 W 3 1 r C x q G v g r 1 H 2 n m B 7 6 v a r 5 X l 2 t d - 9 k H 9 o t J n 3 t B 2 x y u D g s 4 K s 3 i l C 9 i r 3 G o z 1 L i r u z C h 0 t t D - u k J 4 w h H 7 m g V n 0 p f 1 g g U x u x p B j w 9 Z j n 5 8 C t 8 l N g o w E _ 2 m h C k 9 6 P - t y p F 3 l k C z 4 i j H 7 6 z g C 2 0 9 R w i p D l s n v L 1 2 _ w S g 9 o 1 E 1 i y z E 2 9 s 9 E 3 z q r E 5 8 n o D w - k j E 1 0 l H 3 1 1 k q C 3 y 9 C _ 9 4 Z p u k 0 J r _ 3 v F 4 2 8 _ D h v u l H 1 g 8 7 C k v x 0 F u - n - D l y _ k C q q 7 y F 7 w i 2 G x o q e 5 9 8 1 M 6 6 o L v p 8 j J 1 i - o 2 D 9 7 F 0 v r 6 B 2 0 o 6 E 8 4 x j N 1 g 8 j N 8 4 x j N l x n j N h g m P 3 y h z I 1 g 8 j N 8 4 x j N s t 4 w B - z y 1 F 4 6 o i N v 4 0 8 B 1 2 3 g F 4 6 o i N 4 6 o i N x o 7 p 0 B 7 6 6 1 E p 3 s j C u 4 j l B x s v t G v l q h N p 3 3 k 0 B t o v y J q _ w I t l q h N r 3 3 k 0 B y t h d h n m h H o x r g N w 2 - H g 0 s 0 J 7 q h g N 7 q h g N 5 q h g N 7 q h g N 6 3 _ 0 C x g y r B x g 8 U 3 w 6 X 4 l 3 v H u 6 x u 0 D l s w 9 I h g - L w 6 x u 0 D 7 w q L k p 5 9 B 5 k C p 9 1 j F g q i 2 E p i l p Z l F o p u p B s - l m H n i v w B y j y 8 B n 7 v 8 C u - k _ C 2 m 0 Z 2 n 8 x D 7 1 z w F 9 p n C k 6 C 2 0 1 g E i m p d s n j m B 8 k j t C s _ v Q 8 w H 9 n m s G 7 o 4 k F p - - B o 9 1 i B k h 0 1 K y s y E 1 0 6 7 J 2 - H v n s F u 5 k y C p - s M r 5 w F h v t j D l _ y k B u x m 4 D 7 6 - d 5 5 r L z 4 h s B k g x n E 5 2 v I k 5 u S j j g O u l h 0 G 4 o h F h 0 1 O i g u g C i z 7 q C 9 1 9 l B B 6 0 9 k F i j 2 9 B r v y T s q 3 a y i s 6 D w 1 j f u z 2 l B 6 4 q w B 4 t 8 9 D h 3 E x - q h D m 5 x m k C k z 4 w B p r 7 r I s 4 z h R 8 1 v L s 2 3 h P u j B k 1 i h M w 4 n G x i 8 8 M 3 s 6 v L p m _ Q w y y 3 C i 5 g 4 I 3 n j 3 K - g w 5 C 8 g s 0 I 5 k v 4 D o z s m C h l 9 8 K x p u t L 8 s q 0 B z u n O s z i z N p g l o G - 7 r x G i 3 x p B _ j i - R 5 u 1 H 4 2 w 2 D 8 h q 2 I s 0 x 5 K l m z d y 3 o h S x o z M 7 2 t h L 8 8 q - H r p - k B x y _ 9 O 6 u B n 5 s r Q 0 k 7 9 H r 8 j 4 B z m 1 7 S 1 5 n r D _ g 1 v D - h k m K s 5 m O s 5 5 k B l g l w H j m y m H k k y 9 B 0 w t x G 7 n 9 h B y p p F 3 h q g J 0 i 1 j I x o j C - - 8 4 B s t z h B v s h i G r 2 v o P 0 9 w i B x 7 o C 7 m 9 s L _ j z E 7 2 w W m h - g D 5 6 0 5 L s n n S 6 q q O 5 i j k L o r k B s q 7 6 M w p i h F 8 2 - k B n g 2 8 G n z q w G 6 q P n 0 s 7 E h _ 8 1 Q 5 h R k l 8 q E w _ i g W v s m N 8 p 1 h b o p F t 8 x x B i 6 i 7 D p q 5 3 D - 2 t v E q _ w Y o - l l H m l t z B l x q - C 7 y l r H o 7 U j 7 t 7 M y w x z M - k B l k 1 o F r x 5 r C g u i r S l j I l 2 4 o K 5 h o c r q r s O 4 l o i H z v 8 p B 7 y o E 7 2 5 x Z 9 v 7 V z 2 2 x B q r 1 m K t z h h G p m 2 v E x x g J o w 3 J v k i k G r 8 4 6 D 4 9 4 6 K x n n F 7 q 8 D k 4 9 g M w y P 2 z 3 7 C x g w g E s l _ 9 B 9 p 6 u C i s 1 _ C p y s w B s 5 r y R p - 5 E t g u q K o g o W 2 o m 0 C i x l 5 H 7 7 k - L 8 q n S 9 y k F 9 - o q F 8 6 m s C t t l m L o m n 3 C g v j E t x 9 g W r p _ a - 8 2 i J 6 o 8 R y w 4 r L 9 5 6 U 1 l 5 1 K 1 x 2 z B 6 q j l J p z - U 0 y h o R 1 3 3 I r v 8 8 D o q 1 4 C s p g y K 2 o q g I t v 6 M j j h g P u s g h B m n _ h C k 3 g q G m 2 5 0 M p 0 v 0 M l 4 j 1 M s 0 l o B 6 7 4 9 F s s 0 z y B l 4 j 1 M m 2 5 0 M w n 5 v M 8 S n z n B - 4 6 s Q h 4 0 h S w w k s F i - 6 2 D j y p m o C w h n B y n m t Q v 9 4 t I 3 j 5 l B o x l o q D u o 4 5 L o _ x 3 E m 6 3 y B 9 m 4 n v B v x u 5 L 3 u w M j 9 n g G 7 8 T 1 p - r J 4 j o N 3 z o y C o n o y E q w 6 t H w w 6 T 9 _ 3 9 H q r m y D 7 o r B 6 w g z G p w q 9 B 8 2 _ u C 4 j 1 g B t 2 w 0 I p j v D 4 l _ 2 C h 5 k 7 B v s h R h z 1 X 0 x X j w _ u D 3 l i s C 4 3 k L s 0 0 v H 7 7 h o B y p x - C - g _ h D 3 n D 1 i s y E 0 i z 1 E r r B 3 i 5 K l 6 3 y C s _ 2 m D g j _ 0 H p 8 i H w j 6 k C m o h d i 3 o m B 7 y D 2 4 n M g q _ 4 B q i 5 n F m 4 9 D u r O 9 _ u 6 B w x y l m B q k h c 3 6 h 1 E z - - y J j i 6 C u h 6 9 H 8 s - 2 J 4 2 u 6 I 0 g V p v u y J p v u y J i j k R z 4 j c 4 - 8 - B o 8 x q C 2 0 g q C z 8 i p J u w r p J z 8 i p J o x 4 k l B p j 2 s E n t g g B j t g o K 0 y 4 z D 9 3 _ x B x 7 6 y 1 C s 5 1 g B l 8 u p E h z o w J v l - C 1 6 1 J z 1 s i K v v 0 w B w z q B w t B 5 u o - D v 8 1 B 5 w v 1 B 6 g x 0 B o v n j C 3 p j w E 8 3 L 6 n 1 m K 0 5 r L 0 g - x F 9 h 1 I m 3 h 7 B t 9 l l I s r s p B 2 y 6 S y w 6 c s g 7 5 C j 6 q h D m 5 1 T w q x 5 G v 1 p Q w r y v C x z 7 q E x 5 x O i j g n H i v B h _ s 1 E r 3 v j B o u i n D g 4 n r D s 3 w p C - u j J h 3 s l C 7 3 t s E h u e m q 4 x I 7 4 s K - z w 5 B 6 4 z 6 D 6 m 5 I k k _ r C q g o f 5 r k - K j 2 9 H u m s p B 3 u 4 y H k 8 G i p m v B y 6 3 w G n u r l J 8 p 9 U p z 7 i Q i 7 _ B 8 5 g e u 4 q 6 J o y 7 5 C x 5 - j E v t y 9 B 5 s 3 B 0 l r g M 1 6 n u B p m 9 p C j - j r B p n j o B m o _ 3 H w h E g l 7 i B q h q g B p i _ y J h q x 4 B h r l M w w w k E 0 t m m B 0 r z v B 0 k 9 V 3 v - 2 K w l - S x r 0 3 F 6 o B 7 - g 6 E 9 7 r s C 8 g t g H x w 9 O 0 k w w B 9 l r Z v 5 t y I j i r G w 1 l p B 7 v q 9 B j y _ v B u 4 E u x 5 q B z s 0 k F u l m p B 2 j 0 C y w k q F q q v F m y 2 y J u y 1 B 4 y j z P 3 1 I - w x s G l s h G g 6 4 R p 7 6 7 C 5 z u q E - u D j z u o B 5 t i 9 E u j 0 4 B j 4 6 h G m - i E 1 5 p 4 D j _ w I 0 y - l C 1 7 z 4 D _ - 3 Y i 1 2 0 G - l r M t 4 r m I l x 1 D g x o _ G h p l G h t g 8 C h m p 6 E 2 x c m 8 5 - G o t B j r 6 2 E s l 9 B 7 g w 4 B 8 z q d 0 2 z G m l 7 4 D y q 3 0 E w x m t E h p a 7 k 2 h N h x Q z h y 4 H z k 0 P 1 g p t G 1 9 2 s B w n 8 N i m 4 3 I o 2 h _ D u - u B - o w u C o o r m E 0 1 j E p 2 r g E z 2 j v B n i m D h z 0 o K v 6 u E - u 8 h D 9 7 n k B n p 6 e q 4 m u F 7 9 k Q 3 k 9 9 E m m j C l - o W 6 x 5 r F g w B v 8 1 4 H _ 5 _ Y m 9 0 w E q 1 9 w C y m v g B m k z 5 B o 4 n v C z p x i E x 7 D x y q z C q 4 m o B 3 k 2 q D 5 p o Q v k _ _ F 1 p b s r 2 i H 6 9 w H o h 9 _ B m 6 R g 4 v l D t 2 _ d r 6 - e 5 g 3 l E v _ 8 l B v l q Z i j z 4 B - 9 i l C 4 l z r C q 7 _ j B i h 7 J 0 q p 4 F y l m U h 1 m S 0 2 8 g E g 6 _ Y w m 6 z D j v 8 n F x r 9 9 C w s - i D k y w 4 G r n 2 3 D t m 7 H l 0 3 E 9 n 3 V _ g g Y 9 r 3 w C p 3 y p C n 6 8 g D y y i 1 D o 9 i s E n q F n h i o B l k _ 9 E n 3 _ D t - q v B 8 n x l E z i _ D s s 3 2 N 7 y j V t h 3 p E w k r R j r u c z x t w B 9 f w i y m H q z 9 B 2 i w p K _ n p 7 B w z F 8 j t F 8 i u E z 0 X z r i w J n i q q B l k g l B p 8 y F z 9 v i E - o 6 D 7 g m k K 1 - E 6 x w c 9 p s 3 C r 3 6 6 D w 4 k C j r q m G - o g - D l i C 6 j 0 G y 5 4 s C t l x p F q 1 y L 1 0 y i F 6 y 3 U 5 x n l D w s l V 5 6 r p D i 5 k v B m 5 v y J 9 p q i B i m 6 q D k l 6 Q z - 4 Z y 0 v 6 B 6 4 8 2 J o i n E y 6 4 o E 9 2 3 r C _ s s w D y _ 4 5 B 6 3 - i E 1 - f 5 j y 0 D r r q l E 6 y 4 5 G q 4 u r D n 1 K q 4 _ 3 G m 3 y y C s y q d q q _ o B 5 8 s d 0 _ s 2 D x t x w B t j h p D 2 u 1 F k 1 1 h B w n t C 9 7 _ 0 C z v k s I 0 8 F q w z U - m o Q 9 z 8 G 9 - 0 t H s t w 0 J q p v q E p 4 y x P v 0 K j 1 i h M p w h r B q i i z F _ 9 m _ s B 0 x r 4 G g 1 j S x l u 7 K w o D 3 m y u D y u - k J 3 9 j w B p 6 9 k C t 1 l j D y w 6 5 C - 6 q 4 J 5 i r l C 4 q z Y 7 g t t U j i h 5 O 6 h v O u v 9 g Q 2 s _ H 9 5 w k T l C 8 j 9 B r _ r 6 L w l y 1 B _ - p j G 2 - w j F w 0 p n C m 4 y v K w h i G 2 7 g o F u m I 2 1 6 p L s q G n 9 5 U n 8 8 a 6 l o p H 8 y 7 H q k t 7 O p o u B 9 r r h F z i r j F 0 l - L w m 2 2 D 9 1 s l O i z v K m u 3 x S m 6 k v B l n t T z g - _ K h 4 n 8 L 4 u h o E 7 4 D w 3 9 _ G z u 4 9 G p 7 3 7 C p m s j D k j 3 m E r 2 j C u m p 2 E z i q E o s 6 x F q y n i B _ q 8 w B 9 u 1 U l _ w x E s 4 k D n k p J - v 4 g S 5 z i e u - 3 u D 8 o z n M m o x N 5 u 8 w G y 2 3 q E 0 p m c n z v - H v j s s H 3 - 8 a 0 l h 2 B g p 3 0 V 2 g z _ C t i 3 B 2 n k s H p i i C u k 8 q J m 3 x P n 6 m s J h n o K 4 4 9 W o s x B 3 _ 2 g Z 3 x o W m w r 1 B l 7 w g H p 1 h c 2 o h o E o v u v C 8 m m 3 B k z z s G t j 7 n E o t t 3 B o 6 1 P 0 g p 0 G n 7 m x D 9 p 6 t H i p - F 1 v E l h k i F n 9 4 n B 8 g 4 C m n p 9 C 9 u n h C _ i o 0 G s 7 g t B v m w r T 5 g n d o 7 u c 4 q 0 k G t _ 1 M 5 o 6 8 L 3 i v H k t o l I r 8 p p C o 3 l C l h o 3 G 2 1 l w E 3 5 x 0 B t v u 8 D s h p 7 C u h p g H n 4 q 0 B n k 8 l C n u g 3 C w 0 8 s F 3 r u 1 G 7 q 3 b u 1 5 t C y j q Q 8 l 7 4 G 3 8 l j C y 6 q p C 0 s r 0 D n n t j B j 6 y N m l - 9 C k i _ m E r q n B i 5 p I q v x 4 Q g 1 m G 6 3 h g N m q k J j j r D 5 i 3 l E u 4 o m B y _ m v D 4 4 q 2 E g 9 q t C p y 1 G u i 9 R u r 5 0 J _ g 3 h B g x 8 6 E 5 x _ C s q m M n 5 w g G y y k J r 7 q g E v - 7 m B o n u P k l 0 - B 1 h m 2 B 9 g n u B _ h y 7 F 3 i 2 Y _ v z _ C h q y J l 2 x p J w x k I 0 7 _ j C 8 i m 1 D 1 z E k 5 t l I z v j 9 B _ B h 4 x r C s 1 q F 8 4 6 x D s j s H _ q - h J 3 E o l B 0 l 6 t B j x q h V p u q B t 0 y v C o 9 2 _ C 0 - j j E v z k k C q 7 v y D u - 6 3 I 5 n g 1 F 2 0 r u C v z s i G 9 z 6 p K 9 h j K k 7 t I n v r X r 7 m n G v h 6 k B 4 0 w 8 C 5 _ j f y i y q B p w 3 b x 5 k 0 H u 8 z J 4 l y 0 C x q g g D t s y G q g q l L r k 4 g B 8 x 4 7 B 7 i h g I - - k - S _ q G 8 k 5 D r i 7 o B r 4 n m O 6 7 7 r C n e 7 - n C g x p 4 L o t x 6 D 1 7 2 4 B n - i G k 6 5 2 H p o F n m l - O - n n D 1 3 r h G m 8 i 6 C 4 h r H - u 7 i H x - w 5 E h w 9 E y h p B t s s q C h 6 p 3 B o h t z D 9 s i j B 0 - t H _ x 1 3 B 5 q x n E s 6 _ H 3 o 8 u I j k - C 7 - 8 p B g 2 j 2 B - x i x C y u m h C k 7 h i F i m - H r g 7 4 E 2 r k 9 J 8 j 6 j P h l 3 T 0 s 5 u B o i 2 N l w 4 - F 8 t i n D j 2 q _ G 1 q 1 E 6 X 2 x m 1 E v u l m L 4 8 k B - x j Y p r 7 8 B o 4 9 0 F _ r 5 f q 8 n 1 E j 8 4 l B 1 i H m i m g E r h i k K 1 - s D y p 9 w J 5 g 3 N v l t G 4 x o j O 5 s v 8 D - 1 s L 2 r r r C l 6 g 4 K h u p L v 6 r M v q _ t F 3 o y K 4 v o l N q z 1 k B s z 1 7 E 5 2 - _ B t 0 2 4 B r y x v D 6 v x q B 7 g s h E z 0 y 1 D _ v q U 7 y 8 l C 8 - l U p 0 u p F h _ w u E 1 0 s K z s h 2 D o o n q D 5 v 5 z N u t z D 8 s j t J 4 7 r r C p s v r B z 9 8 z D _ y g m D n i u I 3 z p H g 2 t H 3 9 q 2 G 6 q - 1 C 1 9 l r C w p 5 3 D j r k t B 7 4 i m B 9 g 7 9 J s o u t B h j z L 0 y r g C j 1 m o E y j 7 y P w 5 0 3 B 0 _ s 8 E 8 u q L 9 k r t E n 4 z P - 6 n s E 3 s s 0 C 2 2 p 5 E z 7 t n C 9 s 4 m N r p 1 y G v y 6 p B r 2 7 x D t j t 7 C x 3 8 _ J k v V j C 6 s 0 2 O 7 o - j D x _ 0 s F 7 x 7 S w h v 7 B u u q 3 F 2 4 5 k E y x 3 r E p v n 5 F 8 m v R g l s g S m 9 2 K k r 1 7 E q 1 j _ J _ 0 9 C p x u E s - v W i y x v C 0 g 5 z B p z r D j g 9 K w x 9 U 5 z j b 1 u h H t 4 r u J o i j u J o i j u J o i j u J t 4 r u J v 4 r u J o i j u J o i j u J t 4 r u J - l 0 q D w 3 3 x B 8 0 k - E 4 p q W x s t o J i g 2 o J j 7 5 h l B i g 2 o J x s t o J x s t o J q 7 8 j C s s 6 w C u r n r G o k _ I _ q s r J j 2 j r J - z 1 t l B _ q s r J _ q s r J j 2 j r J 7 - 0 r J q q k t l B 7 - 0 r J j 2 j r J s _ 4 l B h t t 8 D m 7 7 m 0 C w 4 x r B _ k r y D _ q s r J m n z K _ o p j G k 0 o h l B x s t o J h 7 5 h l B x s t o J 0 m n m I 1 0 h B 2 n n p J 2 n n p J 2 n n p J q v y l l B 2 n n p J 2 n n p J 7 y 6 u E i 6 j c - j h q J q 4 p q J z 5 0 R r w y q F 4 5 o 5 G - 2 s G - j h q J - j h q J q 4 p q J 0 q _ 6 B t 2 p 8 C s h 7 q J j 2 j r J 1 g z s l B j 2 j r J j 2 j r J h 2 j r J 7 u v L v q i j G l s 6 t J m 2 x t J m i j u J w i 6 C l m k y H 7 z _ o J 8 3 0 S q k 3 m F 5 z _ o J 9 k 8 O 9 6 6 y F 7 z _ o J 5 z _ o J w 8 3 o F s g 4 S 4 m j m E k 5 g k B g k k o I i y 9 C t 7 E g z m G o 3 y i H v _ o s B q m g a 6 z 5 d 7 z _ o J k g 2 o J p 4 8 r G 1 n T s 4 3 E 7 2 x q z C - 9 s 7 C & l t ; / r i n g & g t ; & l t ; / r p o l y g o n s & g t ; & l t ; / r l i s t & g t ; & l t ; b b o x & g t ; M U L T I P O I N T   ( ( - 9 2 . 8 8 1 6 4   4 2 . 4 9 3 7 ) ,   ( - 8 6 . 8 0 6 2 4 2 3 7 8 9 9 9 9   4 7 . 0 8 3 2 5 6 0 8 6 ) ) & l t ; / b b o x & g t ; & l t ; / r e n t r y v a l u e & g t ; & l t ; / r e n t r y & g t ; & l t ; r e n t r y & g t ; & l t ; r e n t r y k e y & g t ; & l t ; l a t & g t ; 3 7 . 2 5 4 6 6 9 1 8 9 4 5 3 1 2 5 & l t ; / l a t & g t ; & l t ; l o n & g t ; - 1 1 9 . 6 1 7 2 7 9 0 5 2 7 3 4 3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9 6 1 2 1 6 8 6 7 3 0 3 4 2 4 5 & l t ; / i d & g t ; & l t ; r i n g & g t ; t z 3 o p q u u x N n w 3 9 E 1 o 0 F p t x 4 L v 0 p x G g p h v U o 4 x n I u 4 i 8 D q i 5 8 D - r 5 r B 1 t i p G i _ u S v _ o m T m 0 l c g m o L v x 9 h F _ 3 n N i 6 h D q h D j 5 2 n O m 0 9 - J _ 4 y Z i - 8 p G h r l v I x 9 4 H s 9 p U w 8 8 x O n j y x O 9 t 8 6 F & l t ; / r i n g & g t ; & l t ; / r p o l y g o n s & g t ; & l t ; r p o l y g o n s & g t ; & l t ; i d & g t ; 5 0 5 9 6 4 0 9 2 7 7 7 4 0 4 8 2 6 1 & l t ; / i d & g t ; & l t ; r i n g & g t ; 4 n y p k 9 h u v N g 2 3 m G w 9 j C 2 t 4 c z 4 r 5 H h t g n L o 7 7 h D 1 m u j G n r - _ C u u s 8 L r w x 1 N p h 4 e t h z p K 9 x v O o 6 p x M 2 1 l n H 3 u - t F 8 2 v 6 M r k p E 0 w r u P 7 i h 4 C 9 4 w k H 1 x g v B r 8 _ l M _ 8 _ d v k w i H 0 x n R o 7 u 1 T 7 m o r C 1 2 s v E _ j p v K i 8 n t G 6 0 n f t o h w K r 6 8 2 B y 4 t E - n q w I g v n j K 3 u w j K k t s u C x 7 s 7 G y y k g E 6 x 1 _ K 3 h w P _ - - 8 D s _ v 3 U u x 9 8 B 9 7 4 h K h E 5 n - g I n y 8 - S 6 z p 3 H n 4 y v C g g r i F & l t ; / r i n g & g t ; & l t ; / r p o l y g o n s & g t ; & l t ; r p o l y g o n s & g t ; & l t ; i d & g t ; 5 0 5 9 6 4 6 7 6 8 9 2 9 5 7 0 8 2 0 & l t ; / i d & g t ; & l t ; r i n g & g t ; 4 i 7 h 8 6 9 y t N g z y t F v u h i F 9 v 4 u E g t 7 g T v g 0 C 5 p z y J - z 4 _ K 3 i - i G n p j Z t o w d 8 4 g s G i 9 q 2 K s t p F l _ k 0 O v v u 3 H t o t u E n 6 v 2 B q j G r x r 5 S j 6 l k R 1 g r B 2 v 6 2 U 9 9 8 q B r _ 5 X g l t v J v l 6 w B v p v n K g x 0 E g 4 8 z n B w j z B n i 0 w T k o r g B h 6 j S x l h n 6 B l k g i G l h p 1 B 7 2 m o N 4 x 1 h G q 5 _ r D 8 2 9 1 B - o 8 l O v 5 _ D 0 u v t j D q 1 7 g B y 2 w 1 T 3 7 E 5 n 9 z P 8 h 6 m V y g 5 D v 7 m w D t 5 p h M k 1 o O y v u J 7 p i k C i y z t H h 2 5 R k i 8 z H j h t m V 2 t N q 5 u q L 3 3 l S i m 6 w J i m 6 w J i m 6 w J v 9 i x J y y j i C & l t ; / r i n g & g t ; & l t ; / r p o l y g o n s & g t ; & l t ; r p o l y g o n s & g t ; & l t ; i d & g t ; 5 0 5 9 7 4 3 0 7 9 2 7 6 2 1 6 3 2 4 & l t ; / i d & g t ; & l t ; r i n g & g t ; 7 y - g w - p l s N n 5 b k g z o K 8 k r 3 B 2 v j - H r h u _ B j _ 2 i K v 4 5 6 M x v 4 i G k r h E 6 _ n E q 2 h K t q r j J 2 n 5 N u t 4 0 L i t n E 3 h - G 9 t D 9 q q 0 V & l t ; / r i n g & g t ; & l t ; / r p o l y g o n s & g t ; & l t ; r p o l y g o n s & g t ; & l t ; i d & g t ; 5 0 7 1 7 7 1 8 7 3 9 2 3 0 3 9 2 3 7 & l t ; / i d & g t ; & l t ; r i n g & g t ; 5 0 x g 4 p s g n N 0 2 - s J j k 5 M n 6 m 5 E 5 h w i D u y 6 9 V & l t ; / r i n g & g t ; & l t ; / r p o l y g o n s & g t ; & l t ; r p o l y g o n s & g t ; & l t ; i d & g t ; 5 0 7 1 7 7 9 0 2 0 7 4 8 6 1 9 7 8 1 & l t ; / i d & g t ; & l t ; r i n g & g t ; p n 4 y z q r h o N D s - 1 h O - 1 e q t k y B - - 2 5 E 1 r 1 4 N y t k n E i 3 z 9 S q _ - - B 0 4 s D 6 9 u o K 9 0 t B g u 4 0 R 7 R 3 y 9 g V t 3 0 m I 0 w 3 h D q 7 b j q u B l t i - V o h l v B _ r _ p G o _ 0 n E s 9 y 7 M o z m r F p 2 7 z B s 0 _ 6 M & l t ; / r i n g & g t ; & l t ; / r p o l y g o n s & g t ; & l t ; r p o l y g o n s & g t ; & l t ; i d & g t ; 5 0 7 1 8 2 0 2 5 2 4 3 4 6 6 1 3 8 1 & l t ; / i d & g t ; & l t ; r i n g & g t ; 7 7 3 i h g n m i N 5 4 3 Z 7 l h h K 7 h z n B x 8 1 r N p h g q C g 6 k 0 E 7 7 5 v E s v p - L 3 8 _ l K r z u 2 F j 6 q R i i 2 g D v 0 h E t 1 z n B 3 y m G w s p 1 P w s p 1 P k 4 9 e 1 n t 7 I 3 i q j G y 1 z k D w 0 z g K x z n t C s h r F 2 u r o L v 1 m r F 7 n z w F w u 4 B j _ q w J q 8 r m C i m v 1 J z - 3 1 J 0 i q 4 F s r 7 l N 0 7 _ q B _ z j 7 W 9 m o h C h h J y 1 _ h N 1 j u 7 1 B t l 8 u D m t C g 9 z s O v v p s F g p w 8 B _ 5 k x M - w l C 1 t 9 0 E n 1 2 x J 1 7 p 3 C - s u f t s 0 h N - r 0 t C _ 1 2 4 D u i i 1 L 8 8 _ 1 B p y k z H g 6 l s K _ o n w B p 4 t n N & l t ; / r i n g & g t ; & l t ; / r p o l y g o n s & g t ; & l t ; r p o l y g o n s & g t ; & l t ; i d & g t ; 5 0 7 1 8 7 6 1 2 1 3 6 9 2 4 7 7 4 9 & l t ; / i d & g t ; & l t ; r i n g & g t ; 0 6 u 5 n 5 5 _ - M y 8 C t _ x 2 B 1 - 5 w Q 8 5 r X w h - h K h v j 2 C w r 8 w D 2 h y d k 1 8 j e 3 m 1 D 2 j o w a q k 7 1 C r k 4 6 O h - j 0 I k w - v G t 2 7 _ R j y - x B i 1 8 j e v s C x 3 - y d u u k N 4 k 3 I x 2 6 j Z j o 8 y B m 8 y h O k h y y P q l m k B r 5 l 5 D v n 6 4 a 4 1 _ 7 B 9 p R 4 q 8 5 D l r s 9 E y v z 7 C 2 q y P j p m w L z k z u D 5 4 9 - I g n 1 S w 2 k 4 F y 2 q 4 H h z 8 v C z q 0 n H - 5 0 q F n 4 x 4 H i n 6 E - - n w H x z i q E 4 6 n l N g 5 t B v _ r Y v k x p O l 3 p r V 4 7 Q r 2 s x W 8 s 5 t M 0 1 E & l t ; / r i n g & g t ; & l t ; / r p o l y g o n s & g t ; & l t ; r p o l y g o n s & g t ; & l t ; i d & g t ; 5 0 7 3 4 3 2 3 7 6 9 9 9 1 4 9 5 7 3 & l t ; / i d & g t ; & l t ; r i n g & g t ; 6 r 8 i 0 r h t 3 M t m _ i C q 1 l 1 K 9 8 u 1 K 0 s x 0 q B g i 1 G l z 6 8 H q 1 l 1 K q 1 l 1 K x 8 _ _ - C - 8 u 1 K r - - y q F q 1 l 1 K 9 8 u 1 K 1 _ - c p z p r F q 1 l 1 K 9 8 u 1 K r - - y q F q 1 l 1 K 5 7 j 1 q B 9 8 u 1 K q 1 l 1 K q 1 l 1 K v s m j C v 7 y p D x 8 _ _ - C 9 8 u 1 K _ l j _ - C 9 8 u 1 K q 1 l 1 K q z 6 - - C n i 8 4 D 3 6 9 3 B q 1 l 1 K - w r m I - 2 l F x 8 _ _ - C 9 8 u 1 K q 1 l 1 K r - - y q F - 8 u 1 K h m 0 _ F 9 4 4 V r - - y q F 3 7 j 1 q B q 1 l 1 K q 1 l 1 K y 9 k 0 q F _ 7 u 0 I s h t D - 8 u 1 K r - - y q F q 1 l 1 K 9 8 u 1 K q 1 l 1 K q 1 l 1 K r - - y q F - 1 d m g 8 y J q 1 l 1 K - 8 u 1 K q 1 l 1 K 9 8 u 1 K q 1 l 1 K q 1 l 1 K x 8 _ _ - C q 1 l 1 K 3 7 j 1 q B u p m O j 1 D 1 r v u G 5 t 8 0 K o 1 l 1 K q 1 l 1 K _ 4 r 8 - C q 1 l 1 K 5 t 8 0 K 5 t 8 0 K y s x 0 q B 5 t 8 0 K 4 8 u D k q N h t 7 g G 1 v 1 z E _ s g L - 3 _ K i 1 2 9 H 5 D i o s u M v 1 7 z B v 9 x 3 E j - p _ F t v u u C w 5 3 3 V v 5 z f z l t k F y t U y - w f v o 4 1 I u k 3 L j 4 z f 0 x t 6 D v y i T t k h a l x t z D h k x b p m 0 5 D j u v j C w 7 8 k C x x K u 9 0 p U _ u 7 N j s 2 k B l s 6 g G z r n W 2 i o 0 F o 5 z M n u 0 E i r 1 g G u n m K 7 2 m p B u 1 l v F j n - E 3 2 _ 3 B h _ o 6 B p t r n B g q r g B k _ 2 N 2 2 w o C y x Q w - i k C g r j B i l 2 B t w 6 u D w _ i i C z t _ - B k 7 4 B g 8 4 l F 2 _ r o B 8 0 x S w n 0 h E u v r g B i 8 7 o C 0 j e y k g z C q - z 3 E m i J 4 n 7 C s w 2 6 W s 8 2 N 6 i d q j v N v k 7 j M i 3 - I m g 8 t F k 6 r P 1 v 2 O u g 9 y E k j w 7 B 0 t n p C m 6 t y D 7 u - G m t m _ D n 9 8 i G 2 3 o R h 3 u t B g 6 v F z 8 v Z 4 l Z 8 m r o D 5 y p p B i v 8 C 5 3 s 4 G q 4 h p C j 4 k B v o 9 9 B i 8 p j C m 6 8 C p - r r B k k p L o k q 6 E s i h 9 B 9 4 1 X z x z - B 8 3 J k 3 7 N g g s h K - t 0 m B l o y E 8 5 9 u H r 6 r E s n r 2 L 5 q g q B l o k X k _ 0 B h s v k C 1 l x d j 5 p S 2 4 r u D o 6 2 R j g r M 9 q t 8 D z 9 m R z g 4 6 B p s p G q 9 s h G l v J - n _ T _ 9 p _ D g x i C o 0 w E n u v c 7 x x D r l n k G t 1 l t E x o q 3 O 3 4 Z k t p C _ o p 3 G t y p - C h 3 x B 8 s r C x - 6 n G 8 g 6 1 K o 0 I x 2 1 D o l y i I r p H - q 6 K r h 6 6 J 6 9 u K k u - r D u h l i F j 8 r D 5 k 1 k B v 7 i C z j x c i q l R m 7 n - M 2 8 9 E y o 4 3 H p 7 x F g 1 - 0 I y 7 q s D - x v j C n 8 r w C _ t L m u o u B n v 5 I x h g p B 4 z C i r g t H 1 j 5 n E s h q L q 5 y G 6 y v _ I u q j j C r k n 9 B i t z y B 1 x j 2 B 2 s h g D z u j N 0 2 m 7 C 2 k 7 U 1 q l o B z 2 g n B t i B m l x r C - 2 s u E 7 z o 7 B 8 3 0 x C r v 2 I r 7 - 2 B m w - y C z 2 x f 7 w k J l x V 4 5 j d 6 o u F o x r v E 5 4 j R n g o r L 8 5 7 J o 0 k y C o w q 8 F q w u E j 2 v b 3 7 h L l - 5 l C - i R t j 6 q B v k 1 L n q k S v 0 B 8 j p s D i 4 n k B 1 w y 2 B 4 l H _ - 1 K t l 5 V x j h q O w p 4 C p h u r B p s v P r q 6 r D t h v U z 0 o S h 3 p 2 C u o 6 6 E g r p N - 5 2 u E o j i v B i s 1 w M 7 g 9 F v q 4 g J 9 _ 1 E v j n T 3 v p G 0 8 i g D s o p r B u 0 4 o D t i l q B y x n 5 B t 4 m j C j z l d z 4 v 8 B 2 p t w E x t C z p 0 g C p n 7 5 D q 1 v N u m t k B 4 w 0 L g 3 z B p r - l G 0 y 6 N 5 2 0 r F 6 7 9 B 1 8 h 2 B 9 k 8 g J w 1 y F n j 7 b v - g O _ 4 r l J 8 s k V y u - k G w 9 p y H n 2 3 J y _ y n E 5 k 0 J m g 2 5 C 4 7 l g B i 6 g Q 4 o _ x D 7 u j E h _ a m 6 - t D 3 5 k x F g x 8 F 3 5 5 t J 0 y p F 8 6 g y N v T 7 j l O 3 w h E 0 4 r 8 B y w n _ C z z 8 k B s 8 u w E 5 x j N u s 4 2 C m u 4 r B j 5 s T q v - t F 1 z 1 L - 7 o w B x 7 w 7 B x n p H z r 1 4 B 6 9 o U t 1 z F j j 9 U w 6 g j F n l o L 1 0 s m I t 2 q Y q j j q B 3 n 8 8 H 3 k m q B 5 m p g B q w z 1 C z q 5 Y - 8 l q B x 5 v k E p p k 2 F 4 o i _ B m u l 0 B x k L 8 6 o r E 7 l m 1 B o u 4 S 2 y 9 g B 4 6 n n H v 0 2 i C 2 - q - D j 9 8 e w s q o C j 5 s n D - i 7 K x l h b 5 l m C o m t k B i 5 6 z E 4 8 - V - i 3 o C y 6 g W v 7 4 G v v u x C p z t 9 C 4 z G 5 i j M x q 8 w C v g 7 0 C y x l D j o h _ D 0 y y 4 K 5 n r j B l g 5 D z j 4 j Q l 8 i E v 2 y s P s 0 j D j r 4 I u r j i E 5 k 3 r G 6 6 p k D p _ u k B _ t 9 9 F z v s B x t j o C u t k Z k v v w B 4 2 C s 6 6 k C l t W h s k I x k u 8 B r 7 4 z B r x k r D 9 u t N y 5 P o q - 2 I x _ s s B j p 6 s E w z x 1 D h 6 Q t z 2 8 E 3 y v 2 B t m 9 K r y p u B 9 9 7 C y 0 l y B x l 0 3 G 4 1 u B 7 q q - K v O w v 8 2 K m p C 7 9 t 5 S i 0 l G g o k q C h r k g C 4 _ m z B 2 r m S n _ l 8 B _ t 4 u C q 2 h H _ l _ n G 1 5 Z u 9 v L 2 u _ k B k n 3 T 5 2 8 L 7 _ w 7 B z t h I 8 v h 8 C y _ 9 k D s i z S 2 q 7 o B x t x q C 2 o 1 x F v 3 a j h q v G l u i U k h s v C y r s 2 B k 2 q G h z g K z k i n C p w 4 1 D x k g G m l j B x 9 0 n D y r u p B r j l j B r 7 p V q k 0 R B p o z Y n 9 m B 5 k o i B n 9 j 1 C - 3 6 X r q x N h l t E p m z G u _ 2 u F 7 7 p F q o 4 h C u m 5 8 B i h l k F w k w _ B 4 i - G x j s m B _ - x y P o i 8 n E 0 i 9 I w 3 1 4 D u 3 3 S 1 - l h G i _ o r B p 2 - h D y o t T u - 3 - B q 1 - q D m - q 7 F 9 t 9 K t _ p 5 G - n q P 7 j x S j v z H o o h M 0 v _ e u n k e 1 u s h B 1 v x H 5 z z m C 1 1 x X 0 n 1 n B 1 h 0 g B i 4 w q B i p h 5 B j x u M q t g r D 4 w u o B g u z C t 5 n W 6 r p i C z 5 v k B v 5 v D 6 r z B s h 5 q I h m L s 9 r F 4 g J i p 3 4 c w i 9 H y y _ 1 X 2 5 - v E 9 0 4 w K v g 9 - N n s o 0 C i p 3 4 c i p 3 4 c n s o 0 C k z n g O 0 6 h x K _ 5 z v E y y _ 1 X w i 9 H 1 u m 5 c 8 g u o B v z z - R t x u x H p v l 7 G g k g j T i t 0 f i p 3 4 c s w y M - o v u W q q 4 h F 4 m 0 2 J w 9 7 - O y - l n C z u m 5 c n 8 Q v m l t b 6 j k i D o 5 1 h N x t o s L l u 3 _ D 3 9 r - Y v m r E i p 3 4 c 7 z m y B 7 n 9 8 Q 2 - x o I 8 _ l m G u m w o K j h n 0 B z 7 l a 7 - p r d 2 m 1 K 6 i s t X - 4 1 n E 8 2 - o L 9 2 9 w M - 0 h x D 9 0 u m Z - 6 g F 7 - p r d j v z l B u k g 5 S j h v y G w s w k I h z z r Q r 4 l 8 B 7 - p r d 2 v M j y s l c 2 7 - w C l 0 0 0 O 0 n 8 t J 8 h - v F 1 v u 3 U _ p 9 X 5 - p r d 0 u k M v _ 7 h X y u 0 s E x 0 g h L w u t 5 M g k p s D p 4 9 y Z z g l E w 1 6 q d x 7 q o B y u q u S u v r K x y t k E y _ v 9 H v v 1 1 Q 0 u _ 4 B w 1 6 q d 0 4 W 3 4 p 4 b y s - 0 C 3 i n r O y g x 1 J 5 s t q F w 0 r i V 7 2 8 V w 1 6 q d 5 z 4 N j m h 2 W u g 8 x E i 7 x 4 K m - s g N h D k - 4 n D 1 9 v - Z n m o D o q 5 r d 8 g i r B 0 6 3 j S 9 r r - G 2 y y 2 H 7 t 6 - Q 4 q 2 1 B 5 - p r d 4 h j B r 0 n s b x o 9 4 C r z 8 h O u 7 o 9 J 6 y _ k F v 0 r t V t 3 8 T 7 - p r d 1 l q P 3 v p q W l 5 s 3 E 3 1 4 w K q k q r N 5 7 w j D o 0 2 r a o o x C 7 - p r d p 6 i u B 4 o o 5 R p k _ l H 6 o 4 v H n u i q R l 3 t y B 7 - p r d 9 7 z B 8 h 8 _ a - 5 i 9 C 8 1 - 4 N 9 3 6 k K - - l - E q 8 o 5 V _ 9 h S 7 - p r d g u g R w j i - V o q 0 8 E r p 5 o K m i t 0 N r 3 m - C m 6 u 4 a t l 9 B w 1 6 q d 0 8 - w B n z n v R 1 _ z s H 8 g h p H 1 w t 0 R _ o v v B 7 - p r d w v m C p u 8 9 B u g t 0 N 5 s m 6 D u 1 y p L s 0 q 4 N t y x y C h 0 m o c w 4 W - z l 2 a v _ h 0 D q v r 0 L o l o t N 2 z p 3 C h 0 m o c n - K r 3 4 l b j i t u D - - r _ L v - - h N y q 0 8 C _ y 3 n c 9 o D l r w 1 b m 6 h p D 4 4 w o M y 4 w 3 M v o 1 h D h 0 m o c m C x v s l c 0 6 1 j D l 8 t z M _ 6 7 s M w u 6 m D q j y 7 b 8 w B h 0 m o c w r u _ C u t 7 9 M 8 t r i M 1 p u s D m o 8 x D 7 s 3 l L _ v H h 0 m o c 8 s r 5 C t 6 h p N o x - 3 L m o 8 x D 0 9 j 8 a y - R _ y 3 n c 6 _ s 0 C n y i 0 N k l 4 t L 9 s 5 3 D w z z s a v v g B h 0 m o c m h z v C o o 9 _ N y p 1 j L 0 q 7 9 D n t 5 8 Z 7 7 z B h 0 m o c 1 _ h r C 8 8 m q O u _ 2 5 K h y 2 j E t o y t Z s x s C _ y 3 n c 5 9 w m C g i 1 1 O l p m w K t 9 7 p E h 0 v _ Y h m o D h 0 m o c s r g i C y 3 n h P g 8 5 m K m 5 - v E k w - v Y 6 i o E h 0 m o c z t 8 9 B 2 9 _ s P k g 3 8 J z l 0 2 E y 4 l h Y n y u F _ y 3 n c _ 3 8 5 B 2 o 6 H i j - i M i 3 q z J v i n 9 E - 5 i y X j x 4 G h 0 m o c t - 5 1 B q 7 6 k Q 5 y r q J g j 4 j F 6 6 - j X v g n I _ y 3 n c h x - x B h j r x Q s 2 - g J y 8 z q F 5 j h 2 W o u 4 J _ y 3 n c k g t u B i 7 o 9 Q z q p 4 I 2 m 0 x F j o 6 C u 2 7 o V o 1 g C 5 x z x a i 8 k 9 D 5 0 y i K q 5 o 2 R 5 q 0 c w - k x a t 3 8 0 B v _ 6 _ O 8 h g r M 0 h 7 1 C 7 x z x a 0 2 l L 3 0 7 5 U l 2 3 _ H 0 6 8 t F _ h 2 w Z 1 s K w - k x a 2 5 j x E t u u k J r x k l E 3 0 h s F 6 8 n U w - k x a p o 8 h C i y p 6 N w 5 8 t N x p 5 m C 7 x z x a j k z R w w 0 u T j r s 6 I 5 q l 4 E o k i y a 6 w C 2 - 6 g a t x r m F u 0 h o I 9 l 0 q U 2 h o N 5 x z x a 0 6 t w C 3 y m 3 M n g _ x O 1 l i 5 B 7 x z x a v v x Z t 5 7 k S u s 3 3 J i o 8 j E 7 x z x a n h p B l s t w Y p y o 9 F z n j t H w x 5 2 V z 7 4 H w - k x a o 3 y g D w g y 1 L j t i 3 P 5 g h t B 7 x z x a 6 k 8 i B x 7 l 8 Q i j 6 2 K v y h x D 7 x z x a 6 _ 9 D 2 l u h X 8 x t 1 G n - r z G 0 9 6 k X 0 i 4 D w - k x a v x h y D 8 z i 1 K - 0 r _ Q t y n i B 9 6 r r B - 8 s 9 P p n 1 t B q s q 1 P p s i 3 L z t w - C o k i y a x p h I r s 9 z V o n 5 u H r 1 x 7 F j x 9 z Y p 0 k B 1 u y z P n y p u B 6 4 _ k E x p r 2 J i j 4 m S u 8 - Y 7 x z x a 6 2 8 5 B _ i o w O 0 i 5 4 M 8 - y v C 7 x z x a s h z N k g 7 n U v z 6 p I t 9 k l F 2 x u k a t 0 B w - k x a u z w 5 E q s i 5 I h l o g B o 2 _ 0 L i 2 o R w - k x a o s u n C r g p s N j m _ 7 N 5 h s h C 7 x z x a r 1 u U w _ r _ S 7 1 w l J x 3 l w E o k i y a l - K 2 v 5 v Z 8 g q u F 3 3 n _ H 0 x o 6 U 8 r i L o k i y a - 1 - 1 C 8 h g r M u g w _ O t 3 8 0 B y 8 3 4 Z 2 j G 0 2 h c x v z - R g 1 k x J 9 4 2 r E 3 _ 1 X t _ 8 7 B o p l u B t u l p I r j 6 Z - 1 j p H m 3 5 q M o h g h B 1 n 3 v G 6 4 o 7 M p k 6 5 F 8 7 y z D q v v Z - 6 u R 9 0 5 o I j 7 3 t B w 0 l v J 1 4 1 G w 0 4 h B r 9 u l C u 9 v 8 O j t z R y t r 4 M o 9 s E 0 8 p 9 G n n u v C r z b 6 y k - P 2 i 4 z E 3 w 6 5 C v s w 4 D 9 x 6 y D y 8 - Z 7 8 p 8 D s 1 i 1 B m w 8 o U o 8 9 I i j w x B m _ q 3 J x v 8 H r n o 7 B i 7 t 7 M 7 3 v k C g 4 u 2 C 9 i 9 E 1 z 2 v S - l 4 Z i r 1 H l j 8 5 V u 2 h g C 2 2 v v H u 6 t 2 F h 7 k 9 D s 5 p x E h v r u J z t k q K _ q 7 p K _ q 7 p K g m 2 j B 7 y 9 k E q s i n J 7 8 i 7 k B q s i n J x 5 5 m J u v 2 K r x q h G 8 i _ m J q s i n J x 5 5 m J 7 8 i 7 k B q s i n J x 5 5 m J x 5 5 m J x 5 5 m J 3 1 m n J x 5 5 m J x u 4 h G g n z K q s i n J 8 i _ m J x 5 5 m J z v r 7 k B x 5 5 m J 8 i _ m J x 5 5 m J 8 s r 9 C o 7 5 4 B u 4 j - k B s 4 k o J k v g l B 4 p 7 C v - s 8 D z 8 s y M q s i o C x 6 - l E v k n V n 7 4 j B i i z 1 C h - t z G o 8 t V i h X m u x 9 B r 7 m l D r 6 v p J s u 4 p J q u 4 p J k u 0 8 B i p v 7 C y n k w J 1 _ s w J w t i 8 H r 0 - D 5 8 z 5 B 8 v r u F l 6 a 7 t 0 y I - 9 1 t J o r l t B z 4 o p E v u l u C 8 8 x j E 8 v O 7 4 u 6 I - 9 1 t J v y k t J k o t t J m o t t J k o t t J k K 0 v y i H 3 x 2 S k l w C 5 s h s J t 0 e o - - g l B h i p o J h i p o J y 9 q B z 5 9 h B - g w 2 F 9 w t E h u m y E i q v X i s g o K 7 i B k 2 _ l B s 7 s w E 4 5 q O m 7 3 L 7 g r s G s 4 k o J s i 5 s E 2 k w j B o k r _ B 6 - s 2 B j q v U y n k w J 8 i 0 p J m m B m 0 p 1 K - w o z J t 4 b k t g o K - _ l _ F n 7 i U 1 v p l B s s t T 0 j h x C s k 0 p J t w r p J q 1 0 0 z C j t 1 L i 1 o - F t w r p J s k 0 p J n s 0 g B 6 3 p D h u y k D n x h C h 7 r q B n n 7 D r 0 L g p t 3 C s 4 k o J h 3 j 9 D o p u k B o l m g l B z j - g C x 6 G 9 r r T s k u k B 3 s - P h m _ v E o 2 v N 4 j i D m u - V - 7 9 3 E 1 n m s J 8 8 u s J p y 3 s J o g h r C o n 0 v C _ 6 u _ J _ k h k D 5 3 s 5 B s 4 k o J o l m g l B 5 r t o J s 4 k o J m i 1 9 C j x 5 u B h 4 t I 1 _ j H s l _ k H z 1 u n E g 9 k l B s 0 0 l C z q u u D 6 5 4 o D j i l - B 5 z 7 - C 6 v j s C v t r Q u 4 n u G 0 h w j K j u l x G 2 s 7 L 6 - y r m B i k 7 _ B h r l g D v p 9 - F z r w V i 4 i F 7 o q 8 H o g 9 9 J m p C 4 t 5 i J h 0 j r J 1 9 0 r J r v x k C x v i 6 C 5 8 x 1 B j m 6 w J p p o k B 1 j 2 y E 1 h 3 6 J - x _ c w s s d j 7 _ m C 8 u r k K t q 3 N 4 v n p G r o 6 O l z q g D 2 x w V v s i n J 0 5 5 m J s - q n J 0 5 5 m J r 1 8 7 k B r - w n F t h 4 v E t k 6 z H n r 3 V z i 9 6 M _ l L 6 8 u 7 P - o q h K z 2 l w B n j p 8 I u 0 5 5 M s w v v C l s 9 4 F r q - l D j j 5 4 E j 7 i j D i 1 i u G _ 7 r H s u 6 w g B _ 2 6 C 2 v k y G 5 1 v 9 E 3 v 1 u N - i z j I g z v V t 5 u z K t j 3 l K n s 4 p R z y q k D i y g 6 M 5 6 o 3 F j 3 - l C y u h 5 C 0 7 9 7 F _ o _ 3 J v u 1 3 J _ x t B 9 y x u B i x _ 8 L 7 i 2 o C 9 y - 3 G z 3 o n O 8 u 5 F n q 3 _ K g k D o 0 p q i B 0 y T g 4 w _ P k o 9 j E 3 l l o E 5 0 l z R - n g q B 6 o 3 p J r u m p B k h j i J 1 y _ 7 B j 5 q z B l w 1 1 H p m l 2 J h 4 9 M y t p 7 F 6 z _ o J k 7 5 h l B u q o l G s 3 k K j 5 k o J j 5 k o J m x 3 P 9 s 0 1 D y o 2 L 8 1 m n J h j _ m J h j _ m J h j _ m J k - 1 n C w o 9 r C 0 7 - c g k i U 0 9 8 t C i 3 q _ J - o u V 6 h - E s k x H q 1 u x C 7 0 q s J 0 - h s J 7 v Z 5 8 k 1 F y x 2 P h 3 2 q J 7 s 5 E p m 8 j H h 3 g x 1 E q 3 6 k E 4 5 v i B w h k 3 J v 2 1 r G w 3 o L m t y 2 J m t y 2 J m t y 2 J o 6 g v B z r 2 x B - m o b _ h m 9 B n o y n C h 6 8 J j 5 k o J w s t o J x v l 3 B u p v h D p i j u J p i j u J u 4 r u J i 7 V 9 o v x I s g p t J t t j O i n l 5 F l 2 x t J s g p t J n 2 x t J s g p t J v 9 j h F _ 7 5 V z - u s J l x x y l B g 1 3 s J i 1 3 s J 2 y 3 - E 0 7 x X g k 1 h G k 3 r P m 1 i 0 B s 4 g p D l u _ j m B l s h l m B j m 6 w J 7 C 3 r t t J - 9 y v J 5 - 3 C t g z 0 I w 8 k y K 5 m x L k j o 9 B 0 2 _ t B 7 7 l v J q l 9 u J q l 9 u J 7 7 l v J 0 8 4 7 l B 9 7 l v J 0 r o B 6 o w o I w 4 r u J w 4 r u J m 3 - 5 D _ n n q B x 5 h _ J z 5 h _ J p g v l E m n u l B 1 0 h 3 C n z o N o v 0 T 9 r k w J h _ y v J h _ y v J 8 0 7 v J h _ y v J _ 0 7 v J h _ y v J 3 - 5 3 B n q t j D k j t w J t 6 1 w J k j t w J 4 x _ w J t 6 1 w J k j t w J t 6 1 w J 0 p 7 D m j 6 p H g q 6 o J g q 6 o J 3 9 i p J k q m U g 4 2 j F h 1 9 r J h 1 9 r J m q m s J _ - 0 r J h 1 9 r J h 1 9 r J 8 k - _ B j h g 4 C - q s r J _ 3 v l B h j m s B h 8 7 p B h 3 6 U u g 6 z B _ z 3 y B 8 - 0 r J k 2 j r J h 3 z o C 5 m q x C - 4 7 x I z v y B 7 1 p p K 1 9 8 l p B x m g m D v k x g C p 8 g o K 2 0 w g p B 1 7 p 2 F z w o V 4 v z r B p 4 0 Q _ t n 3 B m _ p o K w 1 l h B t y 4 v E g m v 1 J - t t i G l r h N - r k w J - r k w J 6 h 7 1 B o 0 i m D k j t w J u m k 9 C 1 l 9 7 B x - u s J h 1 9 r J k r o l G _ r O y 0 - H n 3 8 u F x i k a 0 u 5 j K 5 v g D q y 1 w H u - q n J v s i n J u h j i D o y 6 g B 8 0 _ P q q - u B - z 3 l E g h w x J 5 4 4 x J 7 m o _ D z 9 w n B o z 9 0 J j j m g I k s s C 5 - v k l B m 7 8 t C 2 n 0 m C 5 - v k l B 9 u j B g _ u l I 2 w j n D 0 8 v h C 4 m 3 C m q 9 p J u r n E l 3 _ t J m h 2 t J t u 2 3 l B l 7 g n F h _ u T l g 2 o J y s t o J 6 z _ o J y s t o J l g 2 o J y s t o J 6 z _ o J g 6 u J q 9 t q G t 2 5 3 B u t o 9 E p 5 h w M j z m j E l h r h C k o k n L p z p 9 s B 1 8 o B - h 8 8 B z 0 g x G 7 m 0 t X w h 9 E - 2 o 4 T k n k q F 0 x j 8 O x 6 2 F u 8 t z a 8 m r m D m 9 4 5 B 9 k t z B m _ _ w I w q - L q 8 _ 1 M u x i u H z r g z B m 3 g H 6 7 z k L 3 x 7 s J _ q s F i x h q Z 9 m 2 M i v _ r T m 5 r x K 8 v 3 l D k S h 5 9 x R n s z 9 N n q u B o 3 - v J j 9 h t D 3 h g z C 4 t 9 0 B 6 g 1 s G y i g y O w q p y C 6 t - n D _ 8 6 2 m B 5 9 6 q E s 2 w 0 B h l v h P s 0 2 5 L 1 5 o G m k 6 h P m w k m 8 B o 2 m t D h m g k E p j x D 7 x 7 5 N q 1 7 w Q 2 g 7 0 E x 8 q 0 D v l w w Q 7 5 5 w C 3 1 0 _ H h 6 y F 2 z - n P m r n C y 6 6 3 P _ 8 q n C 2 9 n k G r i h B 7 5 - p X 1 9 4 t B m q _ 7 B j j x 2 C 5 k v k L 1 u 4 i B 1 y 3 o F 6 2 l k L 7 p g z D u h 8 2 D v m g 9 T l v j d r 0 _ p M v m g 9 T m 6 - o C x o - 3 C l j 9 k C s 9 5 4 W x n 4 C y - 7 1 Z u 4 - 6 E 3 4 1 m I 0 2 m i W x 4 q E y - 7 1 Z 7 p v w E x 2 h 1 I 6 3 k r V r m r G o o j 5 R 9 w o Y r y g 2 D 9 k 3 4 K m q t 6 H 2 y u _ B 2 z 5 T p 0 5 r W 4 7 6 1 I p i 1 l D u g n s W o 1 z 5 D x g n 3 H p 0 5 r W 8 k 0 C q 5 l x B 3 p 9 n F s m g y 4 B l 1 h - I 0 o 7 k B 7 v y r W 7 6 _ J o 8 9 9 b q 4 1 0 B 6 3 z E k m o k G 0 0 t h N r 3 F i m w x R t N k 6 j s O k 6 j s O 3 s p i F 2 u x 9 I j q k m C i p o 1 a t - r Q 8 5 m 5 T g u _ u I i j 4 i F s 5 l y P u k x p B r 9 V q t - 8 V 3 y s i H n w k M i l q u E - o h 2 P g l q u E y i z m E h i x o H r 4 n j B g 5 t k J s k 4 y Q h l r - C 2 5 6 y C y z y o D 4 y v t T l v s q C x l j y B v j 0 h D 1 p z _ J 7 z z o C l u y r I 0 h 5 2 H s n l e m r u 0 B u n p p V 9 v k 2 C m i s j S 9 4 z - D 2 3 k g E 8 8 4 v F v k y t B 0 g k i b v g S 9 k v H g p 3 0 V x 8 i J s x k h C j 6 g q T 7 2 x l I n x v r C r 5 S 2 - h 0 N s s - 5 T l v 7 m B j 1 6 x C 9 4 s z I x 9 x t M h l l x E 6 k l _ B l j k 2 x B 9 t s Q r q m u K x 1 o _ e 3 k t m E s s 8 7 3 E 1 s u I w r q p V r n n H u g o l O 4 z j E g 4 x 3 N 6 9 n R - 5 2 2 T i h 3 t T 6 i B l 7 j n B i y t j I r x u s O n s j S 6 7 y m H t 3 t n L k o k n L i 6 8 3 K i n F 7 y r D t y T 6 i t h N _ j m n R l n l u M 3 2 r M _ j m n R 1 7 x n R - 0 q z F j 7 q B - 3 g h C 3 _ z h O H - x l 4 W 7 x l G r z o m b w 9 x y C _ v j g N v l x Y q x p y L 2 4 r n B 1 5 3 7 I 7 8 5 2 Q 5 8 5 2 Q z v z L 5 j t 9 K m 0 4 k 8 B i 7 t C 2 q l x B 9 j l t P h w i C u r 2 s B 1 r r w D i _ 6 y Q 3 5 z p I v h i v B _ 3 k D _ o 7 _ R n y n m K 2 _ i 6 C _ v n 3 X 2 7 w j B h x 0 C 7 p 1 h b 8 s x B - _ r B t r n u Y 3 9 2 6 D x s s 5 J _ 9 g o T 9 9 3 P 5 6 q 8 Z g t w - C 8 h 8 p L 2 - q u C 7 m 9 6 F p k 5 0 B 2 r y y c 8 l 6 E 8 z h z Y 9 9 v n E i l h m D g 8 3 u D p 0 o s F - 4 y t S t m q 3 B u q z i c x g i D 8 p 7 6 e - j q x k F - v w g G p m l 8 J o p t E v 3 l h Y r 8 _ g F m 8 h m J w u 0 9 Q u y j B z 5 x W 1 9 g 3 U q 5 0 i M 7 g k l B 2 h 0 2 U 5 _ q i M 7 g k l B 1 9 g 3 U 8 5 7 r C - 5 q i B o s _ q S 6 x n L p x y 4 X 4 3 s z G q _ g q F n x y 4 X q r x X v r 1 z H j 2 w f s 5 0 z N v h g B g v 9 l O y 2 i o K 8 j 9 9 E 3 4 o 9 J 5 6 m k O 4 w o m C 6 r g v b 3 i y F j x C 7 - 0 6 c 9 m r g B _ l j h T 4 _ l 7 G j s m y H g 0 8 7 R z 1 0 p B r j o q B 4 3 z w T n G 5 5 g 4 f 0 t v b o i q l W n n y v D y - x m O l g j m B i 9 n - B m r i g G m y k j X w i r F v p v j U 4 i x Y 0 k o j B s x k 8 a 2 s 8 Q q 8 2 q e w 6 o F w k _ _ h B z o H y n i _ i B s k 7 B 5 p 5 k E p o l _ C u 5 k _ B k y g s J y 7 6 6 T _ z w g E j k x g G - 7 z 2 D g 7 - 1 E 3 x v w O i l 1 Y l i g z I 4 z s t M 4 z 7 D 1 6 j p V p x D 7 m j 4 U v 6 6 w S m 0 h D n 3 4 t O i - g n C - y 8 1 I 2 _ i 4 B z 5 8 o E r 0 k m D u s u t J y 4 6 5 K p v t S o q l T 1 q 3 t E j 3 z Z l 2 o h 3 B 8 2 3 6 J s t i R s - s 1 D r u v - H g z p v W y 4 6 X k r 4 x B t q z h O r u o 6 C q 7 z _ C y t h y D y 9 p n E g 4 4 8 W z o x 8 B 4 s C k s 3 6 X 3 t p C m n I x q 0 1 O 3 q s G l g h 0 F q 4 _ u E h 0 h H 3 r g p H h l o i C 5 6 w 4 H n v n 0 D m 9 4 o E - t k 5 E h 2 4 h B 3 _ l s O 5 2 0 5 B s v 2 x C 4 k _ t E o n 2 7 S r y 4 9 B s o n 6 J l k 3 g C 4 5 o 7 J t k u g I 8 3 4 z G 3 l 5 M j k 0 h Y h g j k B z l - b h 1 - x F v j x k B 3 g y - D y t - r c s x d 4 x w p g B w 3 p M 3 - 4 o C n r v 1 N s j u V x - 2 _ B 8 o m 5 L j u s Z r r 1 r S l g p p J _ 5 j x E 6 8 r 5 a 8 Y x o p g G s t 5 1 T w 1 2 l K 9 t m 1 R n z - n B m i s l J 0 r n 3 U z z 7 a j p 1 D - h o t B 6 6 6 2 E z _ 2 g I 1 2 6 n C s j j j G s z y v C 8 o q t I v 5 3 8 B j r 9 j I g t 8 l G k - 4 _ B 2 0 g y L 0 x t t E h i o 7 G s o 0 o M 4 u 9 z B 5 4 - M j g p h E x 5 v p R p r 3 r F 8 t o 2 C l 2 o h 3 B 8 t 2 l D 3 g 2 T 6 m s x D 8 9 k s a s i j F m o r - G 5 w h l I 8 o j k B z 0 3 S q k i 3 I 0 k l p K p _ r 4 I 1 1 s D 3 v 5 x R h z x - N 1 t v G 3 v 5 x R 5 6 v _ B x l j s M s n t D o 6 z n h B 8 _ l D 5 7 i 3 d k z o d r 5 1 4 F m 4 4 8 E g s i x B l s 7 a w q 5 u z B k 9 t q C 7 n h q N t t v v B q q z U s x r w C 1 8 i 4 Y 9 v U n h j y L 6 w 8 y G o _ s - M 3 0 4 m K y y s E j - p 0 K s m z 0 K s m z 0 K s r o G 7 - u e l o t P w j _ h J y - 3 2 D v i z x K - o y L l h 1 j U i - y 7 K - 8 y h B h n j 9 O y k u 9 O p v j y C 2 t 1 o s B w r m e x 5 l 0 C j h 4 z H y g x j S l m I r r s 8 J r y 6 7 J g 0 - S s 3 g 4 H n s s z N k 6 2 z N o n k M n 5 j u J s x n h C z _ t h F k u l z F 2 h q 2 B 3 v 1 u N s m u t K _ l 2 I w w s 9 S l 1 - G l v i i P u m v 8 B x 6 9 s N g B g 7 o 8 N l w l m B p _ s - M u k 3 - M q _ n P m q w E j w U m 0 y u M 6 v j 8 N s t 7 m C - q v 5 V r h h G m 9 y z B x _ 1 p I p w 4 p D z q s o E i n 3 - M t 5 q 9 J w l m U k 0 w W i 4 r u V 2 x g 3 B _ w n E x _ q p Y 2 - x o a i h q n D 4 j w 6 E y s y 2 C 5 m 4 j F o n k l M 4 p w v B t z i 9 J - w y t G 5 p n c o 2 _ O t l i 2 Q w k g 8 F k 8 x j D p s j 0 G u 8 5 g B 5 w 6 j B t 6 s J n 4 q s V 6 0 3 J i g m h C m r v 1 N v s n o B 2 i q x Q k y 5 b 0 p m 6 J 1 y _ w Q t g n m K 4 w j n C _ h 1 i D g o s G t v r M u k 3 _ U g 3 x q B l 7 l h c _ n k G r - x H 6 1 8 2 E o i 4 C o 8 Q 3 3 q 7 B r v v v b 8 p t E 6 u 9 h E k h k l G t y 1 i P z v k q C h _ - D 0 2 z u U - _ j E m s o i P 5 6 _ k D 5 z o g C 3 6 6 w F h n k j L 5 s 3 S 4 7 o 6 H 6 i - z O 2 - i l D w y y j H g 9 x _ F l 1 g C _ 9 k s a m w 2 j E u r m f z q g 9 B u 1 7 m L w 8 z _ J 2 6 i R q 8 p i D l 4 j o H 5 8 v w C n 3 k 7 B z 6 5 l K 4 m o y B u 3 g 7 I - 0 l o H s 8 1 1 B _ w u 7 4 B z - w z B i 2 x 3 H 4 h 4 D p 7 o l W 5 n 0 z K t 0 k B n t k i C u 6 t 9 b 0 i r F 0 h g m S p 7 j O r 7 s 0 D 4 v 6 9 O i 2 3 t G p 7 h v K y o i g K m 1 g 6 G 1 o n r O 2 u 7 9 D 6 v Y m o q g M v _ m l K x 7 1 G s 9 t h T 4 i g X 5 g 7 w J 2 6 _ - H r - D o 1 p s M i j 3 E l 0 5 7 8 B q 3 v n P 2 j 5 u C t 0 k u F _ 1 9 E p k s a 5 n 0 3 U g t z t B k n g Q p j k 1 E z - w l E 7 _ m 1 R m q j 0 R x B l r x B k t 2 r a 4 4 D o y 4 r L u t 4 0 L m n h r E - i s k D 6 z v 1 D 8 9 h _ G h p 0 v G q 3 t 9 B i u 2 r K 3 q t r K p i 2 U 5 o r y I g 2 m o G k 5 0 _ B 1 9 2 l E 0 n l r C k 5 o r K r 8 x r K u g 6 N - 6 0 I y _ t w U x r l M q k u 3 I r y y n D n 4 2 l C z j h 3 K v l x D 7 m s Y h t q j P x u 5 q K 0 k - M l h 2 k N 8 k l t C - y 4 h M 7 i j m B k l 0 h L k l l G 4 m t s K 1 i _ I 1 0 m - P _ g z 1 B x v n k M l _ 2 6 W r k D q j n u V t g F i l i m N t 8 3 l N - q z 1 I t 5 h P i l i m N m k 1 w L z m 2 C 2 p l y N p 2 k T g i 0 7 T v 0 t 1 F q 1 9 W v i r 6 Q i q W v x G x 4 g p R j i o h B - 6 q 2 G v x o s E p 4 k E 8 o k y K 7 1 H t h o J i g p z D v 3 r n G g - 7 r C m 5 G 2 1 j p Z 3 6 - w B j o 5 Z 5 6 u q R j p 4 _ B s m m 6 b 0 q 1 C 3 o g g S k y 7 2 C 3 t O m 0 g i Z j u v 9 F q 5 6 n H t g t x W t u w E j n x 9 C m m 4 l I - - 4 s S k 5 i D l o h g H 8 9 g s 6 B o 5 g 6 C 2 m 3 q C 4 _ n S 1 i _ o L m r t h K i 0 l B g y b t u G 7 m 0 3 Z x g 1 g B j x _ _ H w z 9 x J i i k L y v x m O o r 8 7 C 0 k o r a t z u D v 0 k n D 5 k 7 2 K u h x z F 9 v t 1 F j y u x W n y 8 z B j k g j M 8 - 7 x W k x g B t w _ r R u 4 3 D 2 p g k Q v k y n D w n r 9 E 6 o 6 r H 5 _ p o B - z 3 g M - z 3 g M i x 3 n D 5 n 1 v D 9 g t C r 4 t 7 T r 4 t 7 T k 4 o D y 2 r B w i m x W w m k 2 F q j g j G i 3 h C g g 6 9 E 0 w - 0 J _ h u l M s _ j x E 4 n 5 8 B 1 x t k H l t h 0 J k _ w 2 D m m s p Z 5 m x P t 3 _ X - 5 - H x 7 s v T _ z i l D j u 4 t B 8 u 8 l N n Z 2 y x j D j u g i B 4 6 8 o F s 9 x 6 B s h l - F n l v l G y m 9 j B - 6 y k T t z 9 E 1 9 l 4 W v q - B 3 0 4 1 N _ p - m B 6 - 4 t D 3 i m T - 9 k o K 0 u 7 P j g y y P t o _ e 9 k - y J i u s w C 8 p r p K 2 - k n B i g 0 w Q 8 w 4 3 I t 6 q B n t 1 1 M y s 7 k B o l 7 q F v j - j G v 1 z 5 N t 8 h D 1 x w l Q u 6 4 t M j v 9 L g 6 x h F 2 u o p H z m - v Y - u o B 7 7 s x W t p q m J 0 s C v 9 s o G k k v 3 J 4 k i i M 7 8 4 z E 0 q s 9 R 8 s t C 9 l g Z s 3 7 9 V u o 7 p J l j p 1 C p - o _ V z x 5 n F V y 6 6 n O y v l n O h v y E v 7 2 w L h G 1 0 o g O g h q k U 5 h i D v 1 0 w M q 2 o g B o m s 1 O r g 4 7 I q 8 n X 1 r h 1 O i s t K n t i q I 3 u 6 n U 7 n 1 J n x q j H r 0 q g E i y x p D _ 8 j i b x y J t j G w 8 2 _ T q w y w T 2 z k B 2 r k d _ q 7 t M - 5 g s Q q t - m E 3 _ 9 _ D x _ - t B m m o o K g x j q M 7 w 8 i B 0 s w 3 G 1 5 u 6 G 9 0 t 7 C n s 7 i H k o y r B y _ t l H t t 9 r N t t 9 r N 6 s k h B t 3 x K n i 0 m L 5 k r j H 6 m s 1 K x x x 3 B m o 5 5 B 7 w 0 5 T h t t O g n 4 m a 9 2 8 3 C q 2 E i 7 r g S p 3 z l C v u k o Y n p g X i s 7 5 e 3 - x B 6 n 9 p h B 3 5 o F w 5 9 G q n 8 j J m 5 o 1 M l 3 _ 0 M m 1 0 0 M y 9 g t J w r - L t n q E n y s t Y 7 v o y E q t h i K o g _ W t w 3 o H s 5 p l p B j B g 3 q _ P i r 0 E g q 3 m T _ t 2 u Q 3 - 8 B 5 m n 4 I 2 3 p M m 0 r 0 a u - 8 j B l - i 1 K u 1 0 y B x 0 x o I 5 8 7 l D k q m 3 V 0 8 3 i F i y - 4 F r k 5 2 V 2 6 5 1 B x y 7 l S w m 1 F _ o 8 s d i z l U 7 p _ 4 B v u i z W 7 x s p F w g y 4 F 1 w H r 1 2 _ L s 1 v 8 S m 7 p M h k m E r g z 5 J x o w M j y r y H i 5 v 0 t B 7 6 _ z B k 0 g 3 F 2 1 y 3 O x v 0 g J s t s W 6 s o 4 O 2 1 y 3 O h h s 8 E n o v p H 5 p o g D q 6 i R l i 0 _ E m w 2 k C t p w m D v 3 5 5 L y 2 5 c 4 9 h t C o u - W m q z x J _ u q w P i 4 g x P 1 5 p g F 9 9 t 8 C v t u b y s s h C j 5 8 1 G l x 0 l V q r x N t q r q D r i u k H 1 9 0 7 B t v - t H j 6 2 3 Q h l g 6 L j 2 q O 7 r x Q t 8 2 g M w 7 m w R t p p V u u x - U 7 u t F z s 5 4 F v g 0 j F 3 - 3 7 M 6 u i K n r 2 p R 6 5 x h F n - o D 2 - 4 5 C 2 9 l u N - y 0 m C n t y 4 H 8 1 h 9 G v _ o 2 D - l o U 2 z l 9 L g z m P q n 1 2 E 4 4 9 i D l 8 1 U 6 i i q H g g k m L w 1 o N w 5 y p H s k u u B 9 r i _ E o _ z g M l 4 9 g M l 4 9 g M i 9 r 9 J k n z m m E 4 n p a m m - 6 K m m - 6 K - s t h C i j p v D 2 3 9 l D - t 0 n B 1 o q S r - - 1 Q 7 u o k H 0 i l l B p g l 6 m B r o i q F u 0 i k B z x 8 4 Q y j C h 6 r t Q j 6 r t Q q m B q - 4 k K - 7 q 6 D t v k n D 1 1 K h w 0 k Y 1 n 4 u C y y 1 v E 6 y z 1 J t s 8 1 J k q 3 j D z j - j C t 6 u g B 3 m j n H g 4 u 1 E l 8 q 5 C r x p 2 O i r 3 l C 8 6 9 t H v - j x D y w - w G s y x 7 E r 5 h w C g 9 n 8 J n w h 8 F 1 i q S u 6 7 8 K z v y 8 K 9 g h j D s j z q E - 6 o m B z k s o L i - n z S s j T 4 z i l D g 1 i 8 G v m w r T r x k z H j s t 2 C - t s d m 6 6 _ O 4 y h z D p w x p J 5 l 8 j E 6 8 s m H g s h J 9 p 6 k Q 5 n a s _ m g M y v 6 s E w z y u O w i - x B _ 0 U 3 v u t M _ k l - E k q 2 - I - 1 g R y z - 7 N x o u 6 T y t 5 5 B i 8 6 1 J y 7 6 6 T v h y z C k v g B o z 7 h X t r Z 9 q v z Y x 6 g p H 5 _ 3 j F 9 q v z Y n h p L 6 o z D - x 4 _ l B 0 o n h J 2 x 1 4 O p 3 y q G 4 1 z 4 C n 5 p X 3 s t 3 P w w d w w 1 u P z s g 6 D v o - v E u 0 2 5 M w 3 p F k 1 7 o k D w y l 6 J l 9 q D 8 7 4 H 5 4 h _ W j 4 x v F k w 0 0 I 2 i u P 5 v 0 q K _ 2 0 v D _ u s v C 6 r _ 7 G 1 - 3 7 M h o p B 2 x t z J w v q s E _ v l t B z i _ 4 K x i _ 4 K x x N r n u q J t o g h o B h 2 7 o H p _ u J 6 k 2 0 N m w i t D r w n V m 2 w q C 3 n 8 3 Y 6 q z H m z 3 6 Q q 6 v 8 C o o I o o 3 6 d 4 g g 0 B x u j x R w 7 q L i _ o 9 H w i 0 s B j o k j U s 4 p 9 N i q k S v 8 3 r J 5 r o g C 8 4 9 4 R n _ 9 B p r x C 9 k 3 h J m j B h r j _ B 7 _ j s L l 3 p u G n y x 8 D z 2 n d i q g 8 N l i s N l j w 4 B 9 g h v I 1 5 5 g J 7 u v B 3 4 2 9 R - 7 o j C 1 k h 4 H 3 4 2 9 R 9 j 8 v D 7 h t g P z 8 1 L x p n 0 L o v r 3 C k 8 - 6 K 3 - 0 M - i 7 o E k x p 6 C v y l 0 M o 0 v 0 M l w 2 3 B m j o p H 1 3 g s S x u Y m - 2 i R 2 7 s s S o 7 1 G - g 2 Y n 6 0 0 U i 6 w q C g - n 0 U i 6 w q C n 6 0 0 U - v 8 r B z m 3 G 7 t - v M j m 8 y S 3 l 9 M 7 m j v Y z y x k F p y v t F _ 1 r C n x r 9 6 B g o x h F 1 r m F l t v u C 0 7 g y Z 0 g k S 3 w r x S i q s w D v l k 7 C 2 6 s s B u w m r O 5 s 2 i B j l z 3 C z s v 5 U 4 8 l 8 B y o 6 t X k 8 - l B 9 i j o a u t 8 U r g g Q i 7 u o G h 5 z G r z 0 t P u z z t _ B 8 0 s x D t _ 6 z C 5 h x 8 b 6 v 2 B 2 j 7 z G 5 h g l I l 0 t w C 0 n 6 p I - j q _ T 4 s 4 z B 2 h 6 J 7 h l x N 3 0 - v G h i s r L 8 5 o l I o t u r J 2 0 1 _ J k F l 3 4 w L j l v n D 8 t u _ a t 5 j D 7 u p 6 X v j 5 7 F o t 6 d w 7 k g E 1 u l 4 M o 2 l 4 E q l 0 - R j 0 h p C 0 z n k Y i t 0 W g p v h K n z v n D w 7 - u I 6 t m m B o 9 - g Q - y 0 g Q 4 k w l C l 0 i 5 C 7 p i h B l q x h S l q x h S - y o n B g z 9 7 J 2 w m q D z 7 9 z D w p 7 i L w p 7 i L i u 1 s G q h 3 a r x u s O h t y B 1 - g g D p u u e 2 s t h I q g P t y z 1 H k - x u H j 9 x y D 2 x v 8 E _ 6 3 _ K 3 - - E o 8 - 0 K z k 1 0 E 7 i q j C p z 1 m G x t 1 q B q _ m - E s v t v D q y k - B u 1 4 g E 8 t 7 t G 0 j - u E h 4 - 5 G 6 n 3 8 H 5 - 0 q C k r m s B q h 9 1 R m n n q H 8 b x 0 q 9 Q t q 7 z C s l 8 m G 0 o 7 s E k s o 3 C o 5 8 3 K 1 3 K 5 _ z h O q 4 w 2 B & l t ; / r i n g & g t ; & l t ; / r p o l y g o n s & g t ; & l t ; / r l i s t & g t ; & l t ; b b o x & g t ; M U L T I P O I N T   ( ( - 1 2 4 . 4 0 5 1 1 4 8 4 4   3 2 . 5 3 3 8 3 8 ) ,   ( - 1 1 4 . 1 3 8 1 7 4   4 2 . 0 1 8 3 0 9 ) ) & l t ; / b b o x & g t ; & l t ; / r e n t r y v a l u e & g t ; & l t ; / r e n t r y & g t ; & l t ; r e n t r y & g t ; & l t ; r e n t r y k e y & g t ; & l t ; l a t & g t ; 4 1 . 5 2 7 1 3 7 7 5 6 3 4 7 6 5 6 & l t ; / l a t & g t ; & l t ; l o n & g t ; - 9 9 . 8 1 0 7 2 9 9 8 0 4 6 8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4 5 0 5 1 4 3 9 7 0 3 6 5 4 4 4 & l t ; / i d & g t ; & l t ; r i n g & g t ; l 3 u - 0 y _ h v L n v 4 t x y h C q _ r M n w 1 m J _ i _ m J n w 1 m J n w 1 m J n w 1 m J _ i _ m J n w 1 m J n w 1 m J n w 1 m J _ i _ m J n w 1 m J n w 1 m J n w 1 m J _ i _ m J n w 1 m J g j _ m J 9 8 i 7 k B n w 1 m J n w 1 m J _ i _ m J n w 1 m J n w 1 m J n w 1 m J r 4 h - F o g o u r 4 D 1 3 m j F _ i _ m J o q 6 6 k B n w 1 m J v 4 3 j B v 7 i 4 y p m I r _ l Q _ l w o K l 9 z u C 7 2 w G q 8 r B k t w r T h w V o 8 o 2 I n z w 7 E v 3 6 k B 8 1 1 Y m - 2 I q 6 6 p B j 5 l u J n n r W m J 4 7 7 F j p q t B 4 a u u - n E o z B x 5 i 6 B 3 6 u v G 0 h x B z 3 v z G w 9 p T _ 8 h X p u j k B r m y C t - 3 U t u h C m s q u P 5 p 8 3 B r o 8 g C w r o y J _ n v M l j v V 8 n r I l l r 6 M 9 j r 1 B t 9 j 5 J p w 7 I 2 3 r - F h _ - p B p o 0 E 1 r _ - B 0 y g 0 D g m V 7 9 6 a w w q 3 B 4 _ x _ D u 6 n C p y 6 7 J 5 0 w 0 C k 2 - Y m 6 9 k B m t 9 1 I u 3 w B y u 3 d 1 t 6 B m w v B n l r 6 B u 3 2 k F 4 x - n C 0 g o M 9 - 8 o C k o 4 t B _ 8 7 u O 0 o _ v F t i z 0 B 6 z h C 4 y j n C j 1 s 5 D s F 7 j 8 u C j k 4 q B t p n V 2 j g H s 6 5 u I 4 - v f w 4 h 4 D g w n S k 0 j v B u u 9 u D _ k l m F 5 t B h 8 x n B p 3 l V g 3 m j E 7 8 J k 4 _ 2 D o 3 w 8 H x n v k D 1 H - i B p 5 - 5 F n w n N n v l 9 B 9 x x E n i x l G n y d _ h w 9 F v 8 9 o B 4 j 4 l F z 5 g L 7 5 8 V 9 g m 9 C o 6 8 q E v r T n 6 6 d t g 9 0 C 4 0 0 t M y i 0 x C w o l P r h q h G u t F z m n w E r 3 9 W v j 1 S z 6 o 5 F 4 4 p G s 7 m Q z p 8 Y v o q s C 4 - k z C n g q n B r u v x B 9 r 7 h B - v s I x k - M 8 j 3 I 3 q k 9 B 3 9 3 c v i q y E w x q t B i 1 4 Z j 9 k k D _ w p j C l 6 V 0 w 3 o F o n 0 6 B 4 0 r t B u 7 w i B h 7 o C j u j D - 7 g n B n 1 N _ r 0 L s l x 8 D j 4 z m B k p 9 z C y q C k j g B x p n E q 0 9 a v 6 1 x E n p h 2 F _ y o B r p t _ D 1 0 c o v v n D j 5 a - 7 h s F l 0 m p D i 6 9 B y r k q L 8 v l m D 4 v 4 t B 1 k r n B u l k F t i o p O p m 9 6 D n 8 j - B 8 1 h q E i 6 4 O z x n 6 J m 5 u K 7 3 m m B m t 3 I u i w p B v w 8 o E g 6 o V n o 7 p H u 2 p q F u v v w F p l - I 6 m 3 E s q m E 4 q q j C 2 z 5 R x y 1 8 B g h o C 2 l h 4 B 3 5 y 6 B 3 x r J p q r m C 6 7 w s B y u o g C u o _ q C m 6 0 j E 0 2 h N m g z y B 1 l - H 1 6 j u C v 4 t h D 1 q 7 b l r m b h q u D o 4 q v B v 4 7 R j t l e 0 0 - y C h 5 I u n p 6 E 6 5 y p J - 4 a n 7 z l B 7 s i 5 E v 2 y L 9 w 5 I s y z d j v x _ E 3 t Q 4 v 3 2 C - j o D x k l 8 Q 1 k w B 2 g l Z k h k E 0 1 x b z l v Y h x q r H 5 k z o B p t n a 8 p y j C s t 4 B - 3 3 U 8 p _ 5 C u w w i B - 2 q 5 E j t K - 9 b x 1 p S 6 3 9 6 B 8 y 4 9 N _ r 4 C 7 v n M 9 q w x H t u 6 C 8 _ 2 v B - w 4 0 G n x _ p K t _ i f 6 k m R 3 u - E z 9 g j G o u g o E i w 9 C - 6 6 t C w h 2 o B w E 4 u 3 T 2 n p T r k n _ H - 0 5 C k 8 3 n J k 8 3 n J k 7 - g B m 4 W i m y u D j i 2 P j r 6 Q k t - 9 D j _ h q C 5 s z n B 1 u 8 0 J 6 2 G j _ - i P 7 k v G w 4 9 2 B 1 6 0 K z i 9 u C r g 4 J x o m 9 C 7 j x k D r n 8 5 B n u M j 3 k T t m u c j - 5 F 4 - z F w v B 3 5 1 R - o u B 3 u m C m 2 1 4 K q - E 3 z i W 5 z t v B z t s z B j q w l C y s l K l m l r D i J g z 2 u F 5 3 w 5 B 0 j w y L j z w G 4 u 3 d z g v 4 M 3 m x N x i _ j C 2 2 q H u q 4 C g t x P q l g i B 7 g s 7 H 7 m 3 i C 7 k U y - p p B g 7 p 3 D i 9 5 M g 7 8 b 7 q 0 w L r 5 H x 8 k j H 0 _ s 7 B j 6 8 R o i 8 l F g l 2 m B w q 7 E 5 u z i B 5 3 O 0 i x 8 B j v 6 z E g k 8 y E - 5 _ 6 B 4 z s y Q i v w n O _ q 5 C 0 t D p 0 q n C 6 2 j Y 4 9 v J m p 3 m C g - y y B 0 m s B j t y 5 C h 4 p w B m 8 _ F s 8 z h B 1 z e p m 5 H 6 v u w G s x 7 n E 2 4 4 Z p _ x C s u M r y E j q r 3 D p 4 k p D p y _ l C h m 5 P 4 i B u 1 r 7 C i r 1 _ C 2 w u v B s k 5 m N 3 r i R 1 6 u C q y 8 3 C 8 u r 5 D r z - b u 4 8 i B z p 1 2 C 2 4 s i B l _ i i D 2 v u i D p 8 9 P n _ D _ v - g J l o z r B t 3 m h B 7 4 x B 1 - y 6 E h x m z C v u 7 l B h 0 F 2 z h t D 3 u 4 3 C y j _ F 7 w s B x z u w L l 5 6 y E k j d 2 m 0 I _ 5 4 J r z 2 h C 1 6 n v C u o - e q w v X _ w p J r z j v F 9 u 1 L o h o d p o w O t 9 1 L r g 8 l B j h v k D h 4 l Q 9 0 l t E g o L 9 j y o D r w f i 2 2 l B n m r e h 6 h m B t _ w C 7 2 t f y _ y u J s k h T j t s p H v u q D o 1 g z F t 6 t f j x t x C - 8 8 D t 8 7 4 L i 5 p X n 5 1 E k 7 i l C t - i u D 6 6 1 5 C k j l x E - _ 8 f z t m 3 B n h 5 B w k v g I s t v H j m 5 B m - q i B 1 9 5 i B u l 5 O 0 7 - 6 N 3 5 5 m C y x h o M h 4 1 b w x 2 R r y y L t g w u I h v y n L v _ F t g g s B 9 2 l V 1 t 4 1 J n k 3 v G t n 9 o C j i y P 8 _ n U q 0 n - B _ j 9 q C 5 j q B 5 z 6 2 F y _ m z B 6 p m B y w _ M t q o B s 8 p C 8 _ w D 3 k 5 x E o t x 7 E _ m e 9 i n s D k q - B v 7 2 1 C 0 z 4 K 9 k g o E n 8 x Y t w k 0 G _ r 3 a _ q _ C 4 u 9 q C g 7 u f p 9 m 7 B 2 4 i L o t 6 z L z s i Q y m V 8 2 g 1 J o l P 7 4 z q C 7 0 l g E k y 6 f 5 l x 7 F 8 3 1 B p v 2 v D _ h r l C t 5 7 R _ r 3 G q u k y C h w 0 j P i 0 n h B 1 2 g L k w q - L v u h K 0 p 9 n B q m h 9 H 4 k x g B o 2 G u k y i B 6 q q y K 8 t R w p m y C o s r D v p 9 7 C m l 9 l C 0 0 _ s B q u 5 h B i o v N u y 9 s D p 1 1 e q v 9 E 9 4 2 p C w 6 p X m q 5 i C v j n f 9 v 1 C s w 0 q G t 4 t x C z 5 q h B 9 t g H v s s y D s m v w K y i i C 0 r 7 q B 4 r v r C k 2 r 8 C 1 - m D k s 1 l D 8 q s v C 6 u 3 T g m i K i g o - F i k r l B 5 i E 2 m h 9 C 3 k v P 6 5 4 s B 5 x h i D 9 n h y B 3 z l v E s i w H t 8 x a _ t _ x B 8 o s 7 F v 3 w e g J - 1 o 7 H s n k 9 D o z - Y 2 j j i G x s 7 u K 3 w 8 6 B t l 4 p E v r 9 9 D p 1 3 t D q x 4 o C l k q b 1 l p m I r 8 t H _ - 6 k L - 0 m K o s 8 O y t 2 w C z 3 m 9 D u g 0 E 7 6 - 1 D u m 4 9 D 4 9 z G y g m t H 3 x m G y t 0 t C s 2 g 1 B v k s r B 8 4 p D 0 y j p B l 3 h t B u 5 h j C j 8 q e u u z h B 3 3 o 8 D 7 i 7 5 D y - p y B m y 1 h N q 5 3 - B v q q x B 4 3 - j G t 7 m o M t h p B 1 1 n 7 B u 6 0 1 C 0 x j h B v 3 m e 7 y 3 k L x i u B j t H 0 w i d n x g B q z 2 y C 4 y m w I 7 y i u F w l 9 t B 8 x _ y L w 7 r 3 F 8 5 g p B 5 - 2 u D 6 - 2 E y q y 5 G w z o g C p g 7 E j j k 2 B l q x B 9 w z 4 C n y s q F 0 0 n 2 D s w n l D t 4 m B o 5 x 0 Q - s 3 p B 4 q h t F r 6 1 r G v j h R n p r k L 5 - p 2 F o s 4 t B 4 6 u M v j n z C y l I q z 0 k E q g _ 1 B p n v d 7 s k d z j 0 b s r 7 S _ h x l C p 4 x r B k u u Z q h z 8 E y u 8 5 J r j n t B y 0 2 h E 5 5 y U - p i j H 6 n m x M r _ 3 T 9 z w p D o o y 1 C p 1 B 5 _ v d 4 x 9 E - t h m D 5 u z s B v l z s B r y h G 4 9 2 w E 6 i o K n 3 u c 2 t g 5 O 9 7 i E m 9 3 t G 6 p - T m m 8 p Q 5 j C i _ 5 I 8 q 1 m B 4 n r n F g 9 8 M q o i o D j 1 y j C z g p v D 3 8 n 0 C z 3 g u L s 7 x F 6 j 0 q C q s 7 r D l q i - K l y z C h l w m O 5 n 0 w G 5 7 6 j B y w h m C r z 7 7 F g z - v T - x 5 O o r r N k l h g H 1 3 4 o H 0 l 4 9 B n j C 2 0 _ o F h h j n B t _ t i N j o 6 4 C z o 2 5 C 7 - h 1 J 6 - m v C 0 p 1 y C h o q u C k h t h D 3 6 h 3 C j n p 9 C 1 6 i p L 0 j g v F v k q e 0 9 k q K s j 3 q K 0 9 k q K u 2 w O 3 5 0 1 I 2 - x o F o 7 w 3 B x 7 w y C w h 5 3 C g o w W - y m - G w k y L 4 5 u 5 N h 7 9 l C 5 i t H y j y u I w x 8 k B j 8 l n G j 0 v - E 4 y j N x m k 3 I 7 8 z 0 B 6 7 9 - B 6 3 7 p H 2 o h 0 C - g _ M y 1 u x D j v p 5 F w 5 j B j 4 y _ H q w v L r s 7 t K l _ y i H s _ z Q y j v _ H x k _ 7 B w 0 7 J x 7 t 3 B k x q z J t v 7 R l v p n D 9 i 4 k I _ j q 0 V m 8 3 P j 1 4 C x 1 y t E k 2 g h E 2 j 7 E y 1 q B v y 0 3 K u p x j M q _ 8 M m g H v u 1 o L s o z 0 P x q h C 3 1 y h L u 3 6 Y t i 5 g B 0 4 _ _ H k x o T q s z 8 K m p q S 5 9 p D z 0 n 7 H 2 m R s 0 8 z P z 0 z i E q z m q F 8 n m _ E 9 9 o n G i 2 6 6 C j 0 _ 7 F w 8 z j J u 6 - S 0 m w i C _ k 4 _ F n v i B 2 l 0 1 W t 2 E v _ r 4 B r v m w N w 2 n o O n w L g _ w s C z 8 _ q C o n q v J m n q v J z w h v J z w h v J o n q v J m n q v J z w h v J 8 k l c i g 8 y E _ 0 7 v J p 8 v h m B g u _ g m B - r k w J _ 0 7 v J 0 p 7 D m o i w H p p n x J 6 x _ w J 0 l n k m B p p n x J 6 x _ w J v m i i I 6 2 9 B 3 9 2 0 l B v m y q E n n g f j 0 z w 0 C z - u s J z - u s J o m g y l B 3 v 2 K g q 3 a i t 3 u C 6 n 4 u l B - q s r J 9 9 m u l B - 0 9 r J - q s r J 9 t q a g p 3 z E 6 s y q J 1 k - q l B 4 j l x H i 5 h D r h 7 q J 6 s y q J 6 s y q J i 3 q D - v g u H u 4 x h v K 4 r v 5 H 5 j k C 7 x m w z C l g 2 o J m 4 _ j l B l g 2 o J v m g 8 E u 1 s W h 5 k o J 4 l 8 n J 4 l 8 n J 4 l 8 n J w s t o J 4 l 8 n J y - - Q q 4 5 r F u s _ 0 C u g n g C 6 z _ o J l g 2 o J l g 2 o J 0 s 7 F n 8 j 7 G l g 2 o J l g 2 o J l g 2 o J v r q j B 1 v h - D x y z n J 4 l 8 n J _ - 0 - k B 4 l 8 n J x y z n J 4 l 8 n J 9 4 i H o 2 0 y G v s i n J 0 5 5 m J 1 6 u _ y C 0 5 5 m J r 9 g z I g 1 L m o l 8 k B h j _ m J 9 t 2 8 k B h j _ m J _ 1 m n J q k i x F y h - O t v g o J v 4 t - z E t s x 6 G x h - F k s 6 t J 9 u _ m D r h - z B p 3 v 1 0 C 1 q g t J n n 0 z l B q g p t J o _ 5 u B 7 u h u D h 1 9 r J h 1 9 r J - g 2 o J 6 L k q 5 h 2 E k z u M r _ 0 9 F k 2 j r J 9 q s r J k 2 j r J x m 3 z 1 E i - B 3 k x g J r 2 x o J 3 9 i p J r 2 x o J p 0 5 v z C 4 x 7 X u w z 4 E 3 l 0 p J 6 5 8 p J o p u z o H y 8 z C g _ 9 0 H y i u q J h 3 2 q J k n l q l B y i u q J 2 r - q J v 7 2 z H 3 - 3 C x g o r J t q 5 r J x g o r J 4 r k u H 5 7 u D u 1 w r J s 1 w r J u 1 w r J l r t 4 E t 2 x Y v q 5 r J _ 0 D t t m h J i 1 3 s J z - u s J i 1 3 s J i 8 i z l B v x n y C 1 j l k C - 0 9 r J g 4 u 9 1 E h 1 9 r J _ - 0 r J 9 9 p h B j 7 3 k E i 2 j r J t h 7 q J u 9 5 x p H w m l G h j 1 6 G g k h q J g k h q J 5 v 4 p J p 4 p q J w s _ J w 0 g n G 5 v 4 p J z z 7 o D 9 7 3 m B k n U 5 - v k l B 3 n n p J 8 z _ o J 1 n n p J 3 n n p J n 4 p r E x 3 u d 5 8 0 t F 9 y t Q q t 3 g l B j 5 k o J j 0 o h l B j 5 k o J j 5 k o J y h j i D k 9 m 1 B u - q n J 9 g - 8 k B s - q n J u - q n J u - q n J s - q n J z - _ r B 5 r n 9 n L u m z m B i 8 3 n J 0 z u L 6 k m _ F _ 1 m n J - t y 5 E h _ m X h h 6 o l B r 4 p q J g k h q J p 4 p q J x R u o 1 k J q 3 j m l B y n h l l B 2 7 v p J 0 7 v p J j 2 n n G 6 u 6 J q q z s J 7 - 7 s J r i 9 l r H 8 4 j y E _ 2 R 5 4 w 1 l B u y k t J j o t t J l o t t J k n 8 j D r o j 1 B n s i n J n s i n J k - q n J n s i n J y 6 t 8 k B k - q n J n s i n J n s i n J 0 6 t 8 k B 9 v k w E 9 y 4 a n s i n J n s i n J 6 0 k 0 z E n s i n J t u 2 m r X n s i n J k - q n J n s i n J z s 3 m I s 0 e x p x o l B q 4 8 p J x p x o l B 4 q 9 l E y 1 u g B q 4 8 p J j v h _ B m r i 4 C x p x o l B q 4 8 p J v s l q J x s l q J v s l q J q 4 8 p J v x y j C n w n y C g 0 j r J 2 j u E p 5 6 m H g 0 j r J 0 9 0 r J g 0 j r J 9 3 r X q u t 7 E g 0 j r J r k 8 1 1 E 0 g 0 n B w z p 5 D p - n i D j o v 2 B 3 o s r J g 0 j r J 5 o s r J 3 o s r J g 0 j r J 5 o s r J 6 1 n G 9 6 j 7 G w 8 y s l B 0 9 0 r J g 0 j r J 3 3 s - D k 4 p k B u y k t J l o t t J 9 8 7 s J u y k t J u y k t J w y k t J u y k t J u y k t J l o t t J 9 8 7 s J u y k t J h o z 5 H v n p 7 D 5 5 8 p J 7 5 8 p J 3 o 1 _ 0 E - g r 6 H 7 y h C r g 4 4 m O o h j k C x 1 q w C 0 g g h l B s v g o J 7 5 u g l B s v g o J q y 2 M i 7 j 6 F 9 x P o y 5 v I 8 o v n J _ t 2 8 k B 9 1 m n J 8 t 2 8 k B 0 3 2 q D z q 0 l B t o Q - 6 t 8 k B u s i n J - 6 t 8 k B u s i n J z 5 5 m J 8 r 7 H 7 i h v G 9 - 0 - k B w 5 j - k B o 9 n 4 H k 4 j C k u l q J 3 6 v 8 E p - 0 W 2 l 0 p J 5 5 8 p J 7 5 8 p J 2 l 0 p J i u l q J 2 l 0 p J 2 l 0 p J h p q Y z w u 3 E 2 9 i p J - p 6 o J v k 2 j l B 2 9 i p J - p 6 o J _ w y 0 G 8 u - G s v g o J q v g o J s v g o J n - z E x v 2 i H 0 5 1 r D 2 5 0 u B s v g o J s v g o J 5 s r x B p k r n D w g y g I s y t B h 1 3 s J 6 o l h r H h 1 3 s J x - 3 o C 3 7 8 t C l s 6 t J m 2 x t J j s 6 t J l s 6 t J x g r 2 l B m i j u J t l a h w 1 v I v 4 r u J v 4 r u J 3 i 2 6 l B v 4 r u J w 1 - N 2 h B x s l q J v s l q J q 4 8 p J v s l q J 6 g u q J q 4 8 p J 5 u 7 w F 1 w 4 P q 4 8 p J x p x o l B q 4 8 p J t i t 6 B k w 6 8 C q 4 8 p J p 3 h k G l 1 1 K q 4 8 p J x p x o l B v s l q J 0 t 1 N 1 5 - 3 F x p x o l B q 4 8 p J q 4 8 p J 6 g u q J q 4 8 p J q 1 p 0 C n m p h C 6 g u q J i h g o l B n x 7 i E i 4 8 h B x s l q J q 4 8 p J s 6 p 6 z C x 6 7 p B 8 0 w z D j s h _ k B j y z n J i - q n J h y z n J j y z n J i - q n J h y z n J i - q n J 3 k o 7 C & l t ; / r i n g & g t ; & l t ; / r p o l y g o n s & g t ; & l t ; / r l i s t & g t ; & l t ; b b o x & g t ; M U L T I P O I N T   ( ( - 1 0 4 . 0 5 7 5 8 1   3 9 . 9 9 9 9 9 ) ,   ( - 9 5 . 3 1 4 4 4 3   4 3 . 0 0 3 2 9 4 ) ) & l t ; / b b o x & g t ; & l t ; / r e n t r y v a l u e & g t ; & l t ; / r e n t r y & g t ; & l t ; r e n t r y & g t ; & l t ; r e n t r y k e y & g t ; & l t ; l a t & g t ; 3 8 . 9 0 4 7 7 7 5 2 6 8 5 5 4 6 9 & l t ; / l a t & g t ; & l t ; l o n & g t ; - 7 7 . 0 1 6 2 8 8 7 5 7 3 2 4 2 1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0 5 0 4 3 1 5 2 4 5 3 6 3 3 0 & l t ; / i d & g t ; & l t ; r i n g & g t ; y 1 n k 1 h y x 0 H - 9 2 B p p B m g f 5 z K u g g F 0 s m B 1 m w B 0 4 j D j 8 8 D _ 1 e 5 s h B s v S u 0 h B 0 z d 2 - n B s 0 _ E i x g B g m j H w w P w p H 0 i O t q X 1 4 q B t i P & l t ; / r i n g & g t ; & l t ; / r p o l y g o n s & g t ; & l t ; r p o l y g o n s & g t ; & l t ; i d & g t ; 5 4 9 0 0 5 3 6 6 1 3 3 9 9 4 2 9 1 8 & l t ; / i d & g t ; & l t ; r i n g & g t ; o 5 6 6 p 8 8 g 0 H - x 0 J 1 h 8 s B s m p P 0 7 2 z B _ 4 X y 9 p L s v k E g z m B 5 7 H - m 0 R 7 8 k B p z N y 8 v H q - t b 2 m s B v 4 2 H z m 0 E g w k E 4 l _ M i o 8 F w 3 6 I y 4 4 B w w m B i o h B u n h B 9 O 7 3 e s p y B k x m B h _ O p z N q n s B k _ _ C g n p P q - t b y 6 m C _ n s B k x m B k r w F 4 q o c q n s B v k 8 B t p j D 2 m s B o 5 9 H w 9 _ C 0 z - B i o 8 F t g u B p 3 L 8 v u C 0 z - B 2 m s B k _ _ C q p 1 G y 4 4 B 8 p w F k r w F w 5 p J s 8 u E 0 p c 4 x m B i o h B u n h B q 4 n D s p y B u n h B y 4 4 B w q w F o 0 5 E 6 7 m C i o h B i m s B g q y B _ w 6 D _ p n D s o - B _ 9 r B 2 i 2 C s o - B q 9 r B s w _ C _ t 4 B 2 m k F s g k E i 8 0 O _ 9 r B h m 6 E r 5 G q h 6 D _ t 4 B 4 n m B g p - B q t 4 B 2 g 6 D _ j 2 C y q n D 8 t O 4 k x I 2 u m C q v m C q r u E _ 9 r B 4 i 9 H 0 m _ Z 6 s q l E q h 6 D i o n D q h p J _ - g B q j 2 C q 4 5 B g y G q p n D w m 9 M _ j 2 C 2 j K u v s H 4 3 v F q j 2 C k i w Q q - g B o t y k C q t 4 B w t 0 f 2 8 r B g k u C 3 4 O 5 s K 4 o F s v s H k n 9 M _ h 6 D 2 g 6 D _ 9 r B q 1 7 F s o - B _ 9 r B _ - g B s - x B 7 9 1 G t 0 B q n v H s o - B 4 3 h H s o - B x H 5 0 b s j u C 2 q u E q v m C q h 6 D 4 p u B _ - i G q 9 r B _ t 4 B q t 4 B q h 6 D 4 - j E q n k F q h 6 D 2 i 2 C _ n k F q t 4 B s o m B 9 o D j k T 0 k u C y 3 n V 4 0 x B 2 r h s B 2 l 4 7 B 2 g 0 G m 3 g B u 4 g B g 2 x B 6 3 g B v o P j 2 T _ 6 m D 0 i _ C 0 t J i 9 _ B 6 5 t E 0 i _ C m 3 g B s 1 x B o s 8 H y 0 r B 0 - l B q l m C 4 j v F u j m C u u n K y 0 r B _ z r B v v _ D j z Z i g 0 G 6 3 g B s k v F i k m C k 9 _ B s 1 x B 2 k m C 9 t 7 B n u i C 4 0 x B 6 2 1 C y 0 r B _ z r B 8 2 t C q j 4 B k w j E i i 4 B _ j 4 B y 0 r B q z r B v E p 4 4 B s k v F k 4 i t B i 1 t S 0 l v F m 2 1 C u j m C q j 4 B w l F 6 9 Y 1 3 - E k 6 _ H v q y F v 9 n 4 B j v o a m j 1 B 9 6 3 C 4 6 7 C m q 9 B t p L 2 g g C 0 3 h D a v x m C r u k R x - _ T 9 g - t B l 3 p Z k s m E l 1 6 B 9 y 3 P _ m l V w p 6 j D i 5 3 B n 8 5 G g s 7 K s y 7 M q r 1 C z g u C t j k C 7 h 2 M u x i u D n 8 u 1 B y q G w t t l B 2 8 8 T k n X 2 s l j B - i _ q C k j 8 y B y 0 w c n 4 g D m h n j B 6 g p y B - 1 h P l 1 3 E s v g C k i u E 3 w t Q l 0 p C p 6 s E u o z F i k 3 O g m j g C & l t ; / r i n g & g t ; & l t ; / r p o l y g o n s & g t ; & l t ; / r l i s t & g t ; & l t ; b b o x & g t ; M U L T I P O I N T   ( ( - 7 7 . 1 1 7 9 1 3 4 7 7   3 8 . 8 0 9 3 1 6 ) ,   ( - 7 6 . 9 0 9 6 8 7 9 9 9 9 9 9 9   3 8 . 9 9 5 0 0 9 ) ) & l t ; / b b o x & g t ; & l t ; / r e n t r y v a l u e & g t ; & l t ; / r e n t r y & g t ; & l t ; r e n t r y & g t ; & l t ; r e n t r y k e y & g t ; & l t ; l a t & g t ; 4 7 . 4 1 1 3 7 3 1 3 8 4 2 7 7 3 4 & l t ; / l a t & g t ; & l t ; l o n & g t ; - 1 2 0 . 5 5 6 3 7 3 5 9 6 1 9 1 4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4 8 5 9 6 8 1 9 1 4 0 6 1 0 6 2 1 4 8 & l t ; / i d & g t ; & l t ; r i n g & g t ; z o z q u - s u 6 Q k 0 5 i D n r k y I s t g I t g 0 w C g u m n E m 3 5 C 4 8 2 g B t 9 1 k G 6 w o K n 0 0 o F o w 1 m J s p 8 q F 9 r 9 H j l u 0 M - l k f & l t ; / r i n g & g t ; & l t ; / r p o l y g o n s & g t ; & l t ; r p o l y g o n s & g t ; & l t ; i d & g t ; 4 8 5 9 6 9 9 1 9 7 0 0 9 4 6 1 2 5 2 & l t ; / i d & g t ; & l t ; r i n g & g t ; g 5 x 4 l 7 h t 4 Q 6 1 o B q z o 4 M l 9 - q B t 8 - 5 I i l 1 Q o 4 _ R 5 1 o 6 B n o j u D y o - l C 7 6 1 1 H u g s 4 C 7 m 8 i E k g 1 s B _ z r B h 8 5 j L _ z u 9 B 0 y 7 h B 3 1 w h O u _ i F m m n B o z 6 v C 3 o _ b & l t ; / r i n g & g t ; & l t ; / r p o l y g o n s & g t ; & l t ; r p o l y g o n s & g t ; & l t ; i d & g t ; 4 8 5 9 6 9 9 3 0 0 0 8 8 6 7 6 3 5 6 & l t ; / i d & g t ; & l t ; r i n g & g t ; r g t k w r o 1 4 Q z 9 x p Y r z o j N q z j q C k 7 p p C p z 4 2 D g 1 h 9 P h 0 B u 3 w Y y g 0 t P t 1 2 K m 6 7 h L 3 h 4 i L 2 g l J q t 8 n N 7 o l C 8 - k E t 8 t 1 U 9 p r I i o - 8 D n m _ m F i 2 q r I v v s R 2 7 2 s K _ g 1 B o _ m j D 3 p 0 7 L m - l Q & l t ; / r i n g & g t ; & l t ; / r p o l y g o n s & g t ; & l t ; r p o l y g o n s & g t ; & l t ; i d & g t ; 4 8 5 9 7 2 4 2 1 0 8 9 8 9 9 3 1 5 6 & l t ; / i d & g t ; & l t ; r i n g & g t ; 2 3 i g n 9 j l 3 Q 9 3 5 n G r s 0 7 C v r 7 g F 0 w g I u 2 n u B 7 h 1 5 L k o w 1 F p k 8 8 H _ o q - J 5 1 h y L x 4 _ w G i 8 q U 8 x y q K 7 m 3 F 9 j q 1 N 4 8 T 2 i i u C 2 j k 4 R 6 l r o B g n 1 B x 9 g t E & l t ; / r i n g & g t ; & l t ; / r p o l y g o n s & g t ; & l t ; r p o l y g o n s & g t ; & l t ; i d & g t ; 4 8 5 9 7 2 4 4 5 1 4 1 7 1 6 1 7 3 2 & l t ; / i d & g t ; & l t ; r i n g & g t ; n p n _ u g p 9 2 Q 1 p 8 C 0 6 - j R y 1 G w m q r B l m i _ C 7 g v h K n z q h B i y k M v u l x Z p s C t 8 w F 5 5 - v H j i 1 9 E o r t i G x g z x F 3 u o m B w k w i G w h v C q 2 i i K - j 2 M - v g i C y 7 s 9 B 2 r n h O 8 - 3 E t o w 0 K h 4 9 s D 7 7 s y C j i k 9 J _ o 7 l F w r o u B 6 4 h z B 3 8 2 3 B 3 1 s x E t m 2 9 E q i z j C k w h h F q 6 o i G - w p o H 7 3 O 5 g o 0 C l 4 o g H z _ z h Q p _ _ D q _ t p B u - 9 1 I q y g N i h 6 9 M i h 6 9 M k j D 7 v 6 m G 5 6 h u C r k 0 M y x q i I 5 i - t F 1 m s B 4 _ 0 4 B w g o y Z 9 o 6 t B 8 w i W v - o u M j - 4 l E 0 6 1 x G s 0 _ 3 B 8 j 1 j F 4 0 t v O 8 j 1 j F w k v P k j t k E 0 3 - s R 3 2 2 o N 0 q _ I o 1 9 G 8 q 2 D 9 w w 6 B w 6 k T 6 z 4 r C r x k 1 E - 1 4 t B y j r q I x s 0 r D w - p d y 6 x 9 I m i s X 2 n g w B z x 8 4 Q h 1 p H 5 m s r H & l t ; / r i n g & g t ; & l t ; / r p o l y g o n s & g t ; & l t ; r p o l y g o n s & g t ; & l t ; i d & g t ; 4 8 5 9 7 2 6 3 7 5 5 6 2 5 1 0 3 4 0 & l t ; / i d & g t ; & l t ; r i n g & g t ; 8 w 8 3 u x 7 h 2 Q - 2 u L v 7 u 8 B l 8 r r G _ s l B k u l 4 I 8 7 2 N w 3 4 8 I o y s U h i 5 3 E k m 8 z B o g o g C z 2 _ 1 M h o p G u 9 - C 1 k r z L l u 1 Q w - D g k r x B 3 9 y z D z r 9 M 9 5 n 9 W & l t ; / r i n g & g t ; & l t ; / r p o l y g o n s & g t ; & l t ; r p o l y g o n s & g t ; & l t ; i d & g t ; 4 8 5 9 7 2 6 9 5 9 6 7 8 0 6 2 5 9 6 & l t ; / i d & g t ; & l t ; r i n g & g t ; 6 - 0 7 j x 5 r 1 Q z 5 - C 4 0 6 h R g k 6 O 3 7 k m D 2 6 m 8 F q n 2 j D q _ g 9 B 8 7 8 n M 4 h s J i - k S s 9 a 0 9 0 2 K 6 0 i f 8 g o r H w 8 4 3 I s m 9 B - 4 h m E 3 q n z D y h u i G & l t ; / r i n g & g t ; & l t ; / r p o l y g o n s & g t ; & l t ; r p o l y g o n s & g t ; & l t ; i d & g t ; 4 8 5 9 7 3 1 8 3 8 7 6 0 9 1 0 8 5 2 & l t ; / i d & g t ; & l t ; r i n g & g t ; v 9 9 n k q k x 1 Q m _ 8 q P 0 y s C 8 y k Z i w l L h u o u C 8 8 n q D j n 8 J 8 n 4 L 1 z n k L 1 g j U i k 8 t I & l t ; / r i n g & g t ; & l t ; / r p o l y g o n s & g t ; & l t ; r p o l y g o n s & g t ; & l t ; i d & g t ; 4 8 5 9 7 3 1 9 0 7 4 8 0 3 8 7 5 8 8 & l t ; / i d & g t ; & l t ; r i n g & g t ; _ y 7 t n 0 0 u 1 Q u n v S q k 1 4 L r W l h j 6 L o i 3 B h 0 - u V m v Y k o n 4 S i z k M g 2 x 9 C t w 2 2 O q _ g 9 B y s t F i y w l N r n t 4 D z y u C g C - 0 j 2 I p q n p B r s 1 5 D i j - L 6 - 0 w B h n n H v x m 7 I 2 i v R v k 4 o N n q y J w _ 1 9 F g _ 1 s C r 7 q 0 L - - n y J - j l X j k h - C & l t ; / r i n g & g t ; & l t ; / r p o l y g o n s & g t ; & l t ; r p o l y g o n s & g t ; & l t ; i d & g t ; 4 8 5 9 7 3 3 0 4 1 3 5 1 7 5 3 7 3 2 & l t ; / i d & g t ; & l t ; r i n g & g t ; 2 4 - o 9 q 0 _ 0 Q s x i c 4 u w j K w 8 0 2 B z r 3 7 D l j 5 R y s k f 6 o 8 Q - - q j E p _ x l Z j 6 3 M 1 y v 6 E 2 i 3 z F p j t u G y 8 z r I h 7 2 K 2 t m 0 v B z - x G z 9 n - D q - n g B & l t ; / r i n g & g t ; & l t ; / r p o l y g o n s & g t ; & l t ; r p o l y g o n s & g t ; & l t ; i d & g t ; 4 8 5 9 7 7 1 4 8 9 8 9 8 9 8 7 5 2 4 & l t ; / i d & g t ; & l t ; r i n g & g t ; 1 p j 0 i - 3 v 2 Q r s t 8 D 2 m i v G 1 7 1 G z 7 u c p y t 7 O 8 5 4 3 B q l i h B u 7 k 5 E u 7 0 o K m r j 4 I s 3 2 D u k 5 P 1 h z 1 E 4 o x c 5 8 v 8 L 1 h k k D 5 8 o Z 4 0 1 v C 0 0 0 w B 3 8 3 k I h 2 j O w z 3 - B 2 6 v 3 I 8 4 W 6 t g 8 H 0 h 3 r J k o h p B n l i h H u s 3 J h 9 6 4 D m p s h F r 0 3 q B v 1 7 m L u m y m L 0 p B 3 9 g o K 7 2 x R k 0 2 8 L t k v 9 E 8 j r 1 H - x 7 m B k v F n z 8 v N q 8 v I 5 - v 8 O j x z t D 0 n 2 P n s g 5 f - j u C n i p 1 Q - u 7 J 3 j u g J o j 1 S 1 9 g 3 U m x - r B 1 2 o 4 J 5 s o B 3 n m x M _ 6 3 - J m h r E 4 8 v 8 L 2 r 3 v F & l t ; / r i n g & g t ; & l t ; / r p o l y g o n s & g t ; & l t ; r p o l y g o n s & g t ; & l t ; i d & g t ; 4 8 5 9 7 7 2 0 7 4 0 1 4 5 3 9 7 8 0 & l t ; / i d & g t ; & l t ; r i n g & g t ; j l g _ u 8 y 9 1 Q 9 9 p l z C 7 z v R y h z o K z 7 r r H 6 - 6 x R - 9 v w C i 7 o l L y y z u B h w y I 6 o y 9 E v - m r H m 0 4 _ F u s 4 J z 8 1 G 4 n - N u u 3 t C 5 4 x q C j 0 g v I j q h D g 8 o y K p g U u v s C _ 3 8 9 F p q u p D 6 3 u i B _ t r 9 H n y 4 S g n 6 9 F v j j O k - n 6 T 8 8 - C l n 2 K z 3 u 2 M 8 o p 0 B q y _ w M 2 k 4 F z w k H p 8 o l S v q z 3 C 9 t 4 F m h u n F x q 6 o B w j 7 p E m 5 k 9 I 2 o r u B & l t ; / r i n g & g t ; & l t ; / r p o l y g o n s & g t ; & l t ; r p o l y g o n s & g t ; & l t ; i d & g t ; 4 8 5 9 7 7 3 4 4 8 4 0 4 0 7 4 5 0 0 & l t ; / i d & g t ; & l t ; r i n g & g t ; - x 2 u v 6 _ 4 1 Q x p n W 4 q g i B 8 u h X k l 0 o K s q 1 4 D 8 6 - y B _ w r q C _ i m m K 5 y t B h u m w B k 4 x p K y _ l s B 3 p y M n 3 7 y D & l t ; / r i n g & g t ; & l t ; / r p o l y g o n s & g t ; & l t ; r p o l y g o n s & g t ; & l t ; i d & g t ; 4 8 6 0 5 7 4 8 8 9 3 0 1 5 0 8 1 0 0 & l t ; / i d & g t ; & l t ; r i n g & g t ; m t g 2 j 0 k y s Q w p 3 o K j w k s P 9 5 5 n B 9 k U _ q - 8 L r 7 - L x - 4 n B - p i r D 1 6 l n G _ q z 5 B 8 6 p - C t k v 9 E p 3 k v H 5 y r 5 B t 2 - 3 M r 8 4 o B i u v 0 L y _ 9 M z 2 o - C g _ 6 l G 4 2 p - F 4 t k i F k s z k D t u h y E n 3 H g u 4 0 R w 3 W w 6 o g C - w z 1 B z p 6 4 H k 7 t a - n l w I 1 _ B n - z i G m l 5 q E o 4 n g C x l p G y q z 9 B h q p l B 4 s 0 C 5 s - r B 1 3 6 n C 0 v p 3 C m i p D x _ h u B t i 9 h F 1 7 o r C n 4 k 5 C h g 9 p F 3 m 0 x D w 5 3 D 3 1 1 y N k k a j k y u L i u E p l t 4 D 0 3 - o C 3 o 2 V k m 1 1 F v 8 3 r B v p p m F 9 g w r C h 9 4 g C s g 2 s C 5 o 4 z E 3 i o g D 7 n i l C & l t ; / r i n g & g t ; & l t ; / r p o l y g o n s & g t ; & l t ; r p o l y g o n s & g t ; & l t ; i d & g t ; 4 8 6 1 0 0 3 9 7 3 7 1 4 2 4 7 6 8 4 & l t ; / i d & g t ; & l t ; r i n g & g t ; z 8 k 9 7 q i y g Q - k w o N m - z v F 4 - l 7 C 5 n h 7 C o - L 5 5 q d i _ x t F 7 z y 8 I t j i J 9 3 n h T t z - r I w 5 k l C h 7 b 8 x r k N 5 y u 4 4 B 2 7 z z D 4 p q 9 B 2 1 0 I 7 7 r 8 h C w t y t F 5 g 4 s C j 6 b l s g l C 7 j v _ E y 9 w 0 N o s i F u t k k P 0 1 Y t t q 1 R k _ x U t v 6 0 M u o P j 9 k O 0 v - g D p l t 0 G h j r c i u 6 G m B x 0 x B 8 5 5 h R w v 2 6 S m t - J k 3 g u B 2 j 2 v E n 4 E x v i x F 8 j q h B 3 o i u M n y v F 4 v 4 1 J _ o j g C u 9 g 0 D 0 _ 0 j K u j j g D x l R 7 i l l D z h 1 M h v 6 9 H 6 8 g C j 8 r p J p h 8 k B 6 8 y n G 0 r p 0 D m x 4 2 C s n 7 w L 3 6 k x L s n 7 w L 3 2 u Q x m 4 J 7 _ x 3 E g i _ _ L 1 i s E 0 k x k O 5 q w E m o k q B 3 - r 7 G 7 l n D p g u q B s 5 0 n E p 8 x 1 H g k 2 R 9 z w _ Q y C 3 6 u L n 6 w _ D t q j W 1 w 7 r H j 2 o J x r 9 o E z k _ 4 B r z y 3 C m l z s G h n m B l q 7 i O g h 8 9 B q j p v G 7 j s 7 G s 5 0 3 B g s j s D t w _ 2 D g u 4 q B k 5 x j D 0 o y q B x 8 j 1 N q l X y r 1 1 I u n t s C z s 0 g E 6 x 2 J v q - y L 9 p 1 m E r s E s 9 n n H r _ w x Q _ 8 p g C 1 j u j N y 8 o j B x _ 9 6 E 3 x m c z u k y H n r h L 1 i 5 4 N x 4 u L - 5 7 i O l C m u g r O 3 i h q C 0 k s 1 D v 3 w 3 B x 7 6 n B m 0 t o E x 1 8 C m 5 v e j 2 w l K 0 w s N m v l 0 G 6 8 _ x D r u y C 6 z - u Q 4 w 4 4 B i u 6 l G p m 7 d 1 j - _ G r h y - M z w q C 5 _ 0 v N j v 9 3 P v t j Z s 3 z a n 8 n h F j k l 6 Q y n y B 1 4 5 1 I v 8 6 P 4 r _ X r j h z P i o w F 4 o m i D r 1 n 4 E j 4 - F - p s o H q k 6 l F 5 o s d 4 l 2 2 I x 7 z j B r v 8 0 T r t o I o s 0 z K 5 q w i C - 8 o J 3 9 y 1 H 3 5 3 g C l s k N i - x z E j p z m B 0 k l p K l y 6 P p m - z H x p 9 t M p D w r o _ G 9 n h L 8 o u e 8 1 o 8 F 9 r s j M l 1 y z B 2 6 3 s F h _ s s N _ y i s N l r 9 D z m u r I 8 1 8 m K 2 9 y E 1 0 6 q C l _ j u C 9 q 9 y B z s w m M _ p s M u i 7 0 B 0 4 8 x Q 7 s 6 u D p 2 - C v n o w F 6 i t y O 8 l 2 q B m 8 h p F i i h n F o 5 o p B 7 w m r B w y u 6 D v _ 2 3 B g z I 7 0 1 k N w l f o l k k P x l 7 9 H 1 0 q N 9 9 t M _ _ 0 Q o g s x M y 3 _ g D u 5 4 6 D i 2 n o r B q i - k B 9 k r 8 D - 3 6 K t 6 v u G w r 9 x B 9 k r r O h z g s O 4 l z t B z 3 2 4 E j h 0 l K r l p g E o 5 4 p D h 4 6 B x 8 0 x V 4 6 v u L - 0 0 n C p z - 8 W x - F h _ v z H p s 9 t B k z 4 0 P l t t 0 P y z y w P j I 5 n m j B i t 3 s F s j p n B u m 3 2 B m 9 p n C k h i g N p v _ J t o 4 5 L m h 6 a u _ k i E 5 7 z H i t x 6 O 1 l v q G l o s n B _ 5 - 5 C g 8 z p C 6 7 3 p E 2 r 9 c y h 4 C l v 3 Z x _ 8 - G v j s _ w D x t u l B 7 z s 0 E x x k z J 3 z g m F 9 h t e 7 t j x N 9 t j x N 7 p 0 n B q 8 0 o F y 6 x 7 K _ h _ k G v x l d y m g g P z t w t I - 2 _ P o 8 _ C - q z 4 T o n s M r r _ g M i 6 3 1 B u 9 r v H 1 h r V m q k 2 S 6 g 2 K h - y z N i 0 G 7 1 5 6 B v 3 2 k B - n 8 n b i z z d y _ - 7 G o z m k B 1 t 9 v L z p 1 B n z 8 h C 1 1 r x K p 5 U h p h s J k z h k C m 4 1 B 4 9 z 7 P 6 o y 9 E g j i O s x - i N _ 7 r N g h _ h H g p m _ G g k 7 n B j l 3 9 E 8 v q 4 C g s j 6 E h s v o J w 7 7 C q 6 _ 7 P u o x Z q 6 t J l q x h S 4 k 4 E _ 5 6 s E v 3 z X 5 h y q F m q 7 9 B 1 u q k D q v 7 o T w 4 O p j 7 B o k q 1 O g k 2 h D u p j H s 2 5 g B 7 h s _ F 7 k v D 3 6 m m C t 6 6 9 B 1 v x r H h v - e h t 1 3 I u r _ P 3 o o h B s 9 u 4 U 1 1 2 U - h z x E x 8 _ o B y i 5 r l B u g o r J y i 5 r l B u g o r J w g o r J y G x 2 m n J k u l q J v i u q J 7 5 8 p J k u l q J 2 s x o l B k u l q J 8 j 9 O h 8 k z F 4 9 i p J 5 n 8 z 0 E z x r p J 4 9 i p J 5 0 h 6 B _ i s 8 C 9 p 6 o J q 2 x o J q 2 x o J h x - M 2 7 s 7 F x - h s J u q 5 r J u q 5 r J u q 5 r J r 9 J 0 i p 5 I 7 n 4 u l B x l z s E 7 8 2 d _ 0 9 r J 4 3 m w B 6 7 _ t D k 5 7 y J i 5 7 y J 7 g z y J _ p 7 B - 6 2 v H q 1 i C q 4 p q J h w v v G 2 2 m I j g - y E m y v a q 4 p q J h h i L h 6 2 k G p t n u J r t n u J m 3 _ t J u i m 2 B 6 4 5 j D l q m s J m 4 _ D 7 8 r r H i x x y l B y - u s J y - u s J h 1 3 s J - 0 3 s J t l h c 6 m w r F 6 l l l B _ 9 s y E 2 o 0 y F w n l U g 4 g U r 6 u r G 8 v k n B 9 n m l E j 8 3 n J l y l q B 3 h h 9 D 3 v 1 i K 7 n s n B z r v 0 B p z y S 2 h s 1 D m 2 m l C - w J n u x 5 I v s t o J i 5 k o J i 5 k o J v s t o J i 5 k o J i 5 k o J z w j n D z - q 5 B 7 9 s j E w 4 p x B v s n V 2 - w n F 7 z _ o J 7 z _ o J z 7 v p J 7 z _ o J 7 z _ o J r y - 4 H v s j C 9 j h q J - j h q J 4 v 4 p J 9 j h q J 4 v 4 p J g w 3 n l B 9 j h q J j x o F r 1 - s C 3 7 n O r x 1 S j l 4 g I - t 8 g C 7 l 7 - G w y n y D 2 h y B r h 2 9 D u 6 k z G o 6 o T 1 4 7 h B v g u s D v k y P 0 i j r D - 8 t K r q o - E 7 1 e 0 p 6 M w w j j B 3 0 5 6 C r 7 v 1 C k 8 6 w B t q z q C 4 g q _ D x 4 6 0 E t q w 0 D l w w C 8 w j o N l 9 T t t r i F g 7 _ k E - 2 l a w 9 s G z w i 5 B 5 4 6 x B u v k 6 D _ w p F 7 6 _ - B h p _ C u h 5 y B s y o 4 B s l i n B w q m 5 B 7 4 h m J w r 0 f - 9 - a 9 2 k D i - 7 4 C g h 0 2 B k t l I r j w E r t g H x s k 4 D g v w E 7 h j r L 8 k y n I 5 o h I 8 q _ 4 B l 4 1 q H i n a n - i F w 8 n u D t z s m B s 5 g u C - o v L 2 x l 9 F g _ 1 l C 1 l - S 6 5 i k D h _ t n G r g p 5 D m 1 7 v C y 3 s K 3 4 8 H n l 8 n J l m w 9 k B i y z n J k y z n J p 9 t I 9 g r s G i y z n J j - q n J n l 8 n J j - q n J i y z n J i y z n J k y z n J l m w 9 k B n l 8 n J j - q n J i y z n J i y z n J k y z n J i y z n J j - q n J 5 h s y C t v - h C n l 8 n J l m w 9 k B i y z n J m s h _ k B j - q n J n l 8 n J p q 0 i G 9 y x K l m w 9 k B n l 8 n J k s h _ k B 2 q v l G 1 n 7 J p y y _ k B i y z n J j - q n J p r 9 o E _ h q e r s p 2 z E i y z n J o u p j z C k v t D _ w z r H m s h _ k B i y z n J i y z n J j - q n J n l 8 n J i y z n J k g p 2 H k 7 g D 1 g y - D 5 r j u B l n x F j j 1 i K o 8 5 3 B y - - y B 8 o t d j j _ G - x 3 0 B 9 z w z D 2 9 _ 3 l B 6 _ i u J 6 _ i u J z 2 2 r C u j 0 3 C 5 j t S 6 g y 1 F 2 y v t C n 1 8 q C x 9 1 2 C 8 5 k q C j 5 7 0 K 0 6 k 8 D k 9 v 1 B z 4 2 5 - C p 2 c h j i 6 I i 0 h 5 J n v q 5 J k w 5 j n B n 5 9 0 F - t h S w 8 8 k n B i 0 h 5 J i 0 h 5 J u q z 5 J 8 7 9 k C 2 q p 4 C 9 n 3 i 4 C i 0 h 5 J l v q 5 J y j j K r j j z G u q z 5 J l v q 5 J l v q 5 J u q z 5 J m 5 n 4 H - 5 5 D s q z 5 J l v q 5 J 5 l 8 5 J l v q 5 J p l 0 q B v 0 j 9 D l v q 5 J u q z 5 J 5 y u l n B u s 4 C m p y 8 H 5 _ m B j 8 - t I m k t z J 5 r k z J _ - 0 s 2 C l z - C 8 m z 5 H j X g w _ S 5 m 5 8 E y s t o J _ g 5 t z C y s t o J n m - s z C s p 8 i l B y s t o J y s t o J w 6 0 p 0 E j g 2 o J o p z j B u q 3 9 D _ 1 m n J _ 1 m n J 9 o v n J _ 1 m n J _ 1 m n J h j _ m J 7 5 4 9 k B _ 1 m n J _ 1 m n J 8 1 m n J _ 1 m n J _ 1 m n J _ 1 m n J 9 o v n J h j _ m J _ 1 m n J 9 o v n J _ 1 m n J x g s l E 9 s 8 h q J w 0 z 4 D u 7 2 l z C 2 l 8 n J k 4 3 8 z E 0 k x T g t w i F 2 v r 7 k B 9 m x m J 9 m x m J 9 m x m J n q 6 6 k B 9 m x m J 9 m x m J y 5 5 m J 9 m x m J 9 m x m J y 5 5 m J 9 m x m J 9 m x m J 9 m x m J t s i n J 9 m x m J 9 m x m J g y h 8 y C 9 m x m J 9 m x m J y 5 5 m J 9 m x m J 9 m x m J 9 m x m J z m k v B 7 1 k q D h u u 8 y C 9 m x m J m m o 9 y C 9 m x m J z 3 x 6 k B y 5 5 m J 9 m x m J s i k t G 5 2 m I 5 4 u B 3 h 2 _ H _ 8 i 7 k B 9 m x m J y 5 5 m J 9 m x m J 9 m x m J 9 m x m J - i _ m J 9 m x m J 9 m x m J 9 m x m J y 5 5 m J 9 m x m J 9 m x m J o w 1 m J y 5 5 m J 9 m x m J n q 6 6 k B 9 m x m J o w 1 m J 9 m x m J y 5 5 m J 9 m x m J w 9 q - E z 3 M 9 3 p P r 9 9 n t 4 B 9 m x m J x u 7 3 1 p C y 5 5 m J p _ z s t S 0 5 5 m J _ m k m m H t s i n J p k v n m H z 0 7 B s m 7 5 H h j _ m J 8 1 m n J _ 1 m n J h j _ m J 9 t 2 8 k B m o l 8 k B 9 t 2 8 k B h j _ m J h j _ m J 8 1 m n J h j _ m J _ 1 m n J i o v g z C 9 t 2 8 k B v v 1 - y C n 7 m z G 3 j i H v 0 2 s o H w z 9 p E s u o D q 1 y N u - q n J r y w 5 z E 2 l 8 n J x z 2 j s X x y z n J 9 s h _ k B 6 r 0 g E 1 q w j B x s s B 5 n n m I k s 6 t J n 2 x t J n 2 x t J r s 8 2 l B n 2 x t J n 2 x t J _ 5 g - C - s h 5 B p 1 6 p E 7 z 5 d 4 l 8 n J x y z n J h 5 k o J 5 2 1 g G 4 2 _ K l - m i B 5 - r F i 0 8 w C o w 1 m J - i _ m J r m 3 2 F 2 q o T p j p v I _ p 6 o J 2 i k t G z t U l i t E 0 5 5 m J 9 m x m J y 5 5 m J 9 m x m J 0 5 5 m J n q 6 6 k B 9 m x m J p q 6 6 k B y 5 5 m J p q 6 6 k B y 5 5 m J _ k p 6 k B i u u Z 8 u g c 7 - i - J 5 5 i o K y o z x B z u 8 p B 9 q 7 n Q u x _ K x _ - w D l z 5 x R o k k k g B p 9 3 P 0 8 F 8 - s 8 F i j p 7 G 6 _ _ u C x 6 1 o B 4 k w k E 7 7 u h E p t t s G v 9 u n C o h y q B j 2 z r M i 5 3 M x q 2 q W 5 P - 6 _ 3 L 8 n Q _ 1 5 g I k 9 y I g 0 g 7 C z o g g B u h 1 b z 1 s 4 N q o 0 T 5 w v i I 2 t N u k 0 r K 9 m 4 Q q 8 r 2 H 3 6 n b i F i s 5 y N 4 7 k l E 4 3 l B 2 x l 1 I q s q r E o 2 q 6 M i u h T z r - 7 C 7 l 4 T j w q j G 6 q 8 b o m k t B u l j 0 B i w v h E - i z q C x i 9 Z q r n 1 N o u w 7 C x 4 3 _ I 0 y - K l _ p o K s 6 0 Z 9 h 8 6 F v 2 j z H t 8 1 Y 5 k g z E y w i B u 2 m - C o g t p O k z q F r u n w C _ 0 _ x F n w u q B - 4 y a i z x Z n - v o K i j o - C 0 0 r 8 D w k v 2 F 7 6 9 6 F r s k y C 3 k 7 2 B x 3 o x I 9 1 x c z q z o F w m - 9 G _ g s g P 0 s E h 7 D s n 4 r Q j g y V 5 6 o 7 I y n 7 d n _ m y F 0 s u 9 H _ 5 w w B 7 0 9 R q n g i R 7 s z q G p v j U v m 4 t E 7 m 8 l D 1 y p g D 3 y o 8 E j m w 5 a 2 v p - C 3 1 z g G s g i I w n 7 m O g o p 3 C i h l v F q i o M 9 j 0 W 5 y 4 5 G 1 n _ 9 C i m x g D k 0 r N n y 8 u C i r n c - n 0 n M v p x j B l n j H p q u P u 8 y q K 4 z 6 h I l i l N j j 6 v I l 6 k Q 4 9 0 m T u v g 3 B 5 4 4 b x 2 y 0 V r l H 0 3 5 o K o - 7 7 F 9 - 0 o D 8 2 y G u 6 v 8 D t z v j I _ 8 g E w y k 1 B z j q 9 J s 3 h q C o u w c z 7 3 N v 9 p 5 K i _ n B n _ x k F n 2 j f m o r q C k 0 m 6 C 0 s n 1 C 5 q g l B J m - 4 h L m u 8 n V 8 k _ C - 3 T x s r 8 a l g i - B g 2 u 2 H 1 o g l G 7 q C p t x u L k 6 8 k B 5 1 s q P 2 s y u B 5 s 1 G l s 1 9 L q o 8 B 8 t - x J y - _ z E q o v O v y u q H 7 1 x y R i h r H 5 u 0 B - 7 5 u Q 2 t x q B x 3 y _ D q m 8 k K g t i s C 7 l j r V m o J _ - 8 7 N z 4 _ g I n j _ _ D j n g 1 C h l G u t Q t u j k D u v 4 8 L l v p V g v 7 1 I 4 o i I q v _ l F u y - r B 0 5 p 8 D r _ k m C 8 v y 5 K x w - Z u H l k 4 Q y x k 9 L l h m u B 0 m h v K i 1 b - - - w C - v k 5 E y s g y B 4 z t 9 C _ 6 q 5 I 3 6 5 G 9 P v 9 B z 2 8 - J 2 i p N 9 g 8 o E _ o 8 s d m 9 g i N j 9 1 V - - n k E - o 5 4 F 1 1 w E l z 5 o N x q y F 0 y w m C 3 m r n K 1 r 7 S h p 3 2 L m a z 1 4 1 V t 9 b 2 p y R y i n _ Q 1 i 4 Z 3 q 4 x P g x _ 5 J o y y M g k 6 m N 5 7 j i B 5 9 0 v I r o x 0 C y o s V r x r 5 S 2 q k M l 2 r j L s 0 x c n r 8 9 B g u h 6 M y - m w D u w n y J 9 0 t D z 2 n u T 8 - l E w 0 j x E n m k r H n s o V w 3 8 p I l q x I t 8 - 0 G i 3 x L v 4 y o K 7 i v I p k 5 P 6 o n r K v 1 z 9 E 2 2 j y R y t u j B r _ 4 - H l y z U j p l r T k x B j _ 2 x P k 3 F g 6 g s Q 8 m i C r o 6 J - i 5 l M r 8 5 3 E 1 l 7 z G u l 2 C j z y x G r i 4 0 G p y t x C q v l g B h - g 0 L 8 h 6 o G o l z u B q n y g K 9 i 6 C n 5 3 x B 2 7 k B r k t 5 D 3 2 1 4 K t z 9 W x v 2 l L 4 s z z C v 2 u z D 0 z p 0 D y 0 z l D 3 _ 4 3 K u q z x C n m 2 j H 1 q 3 C w p 7 C _ 1 n u C 5 m j X y w u j B n z 8 - B 5 r t X - o w 7 B 2 v l _ M - 7 n e y t n X h p 7 F w u j n F 3 2 _ _ C - 0 u p K q x u u R 5 1 h S 2 r 2 0 G 7 q x u D _ z p 3 E 4 8 - t D 7 7 b 9 l z 1 N n p 8 N u h k s I y 7 - Y 0 x r p N t p t i B y h 2 C p 3 6 i J k l z m L 6 m 8 c 2 0 o T 9 x s T t g y 8 F g p 7 H o 5 z M j m p X o - r N 6 5 r x G 0 _ 9 B - 9 x Y 0 t k 1 D o r k y E j 9 r _ D o i 3 B 1 3 e 0 j I w 1 9 r a 1 X 2 _ n z M - h - E r r I p 7 u 1 T i y Z i 7 3 3 I o v 4 Z w 2 u 6 H u j v R t 5 j f 5 k j r H x l j O k 5 o D p l m h D v m w r T s g o g B 3 7 y r I m y R 8 i q 0 E v x 6 6 C 4 6 n z S w v 4 N x 3 n 6 C n 3 6 s G 7 v 0 B l 6 j - U 1 2 0 H 7 7 L 2 l j 2 T h 3 8 D x 5 y r L 5 q 2 u B 8 8 9 7 C m - - g B y 8 v 0 K y g 0 I o h r F v 5 y W z 4 q s E p g s t N 5 v n j E o o q 9 E 9 7 S 0 w 4 r L g n t g C x h x D x j v 8 G - _ w w C y - 7 g G j s j p B 6 x g B n i w L n 0 l - M 5 u D 4 t u p S 2 s 8 - F h 3 p O h u w m D 8 i 1 u L m z b o w y r Q 8 8 x Q u 2 w S m k v 6 E w l p G x l w y X 3 s k M 3 3 l L s 3 j h S 9 g 6 h G 1 h j q J q s r p s B n w h U - 3 _ v Q 7 0 j B i z 9 u D y z 6 u Q v y c i 2 4 r b - s 6 q D p q z i B t k y x G l s k n J - j w 2 B 7 7 x y C r v g w H g p k p Q y t w 7 C 8 l s p C u k v 9 E p l r r H u z Q v t 4 u J u k v 9 E _ 3 g r K 3 x n e k j 9 l H 6 4 u C m y o 6 G 0 x n L 8 4 5 - H z s g z C 2 z i h D s _ 5 l M p o j G i p w 2 B 4 j v p M g j x u F w 5 w u B q u m k C 1 j k j U y t 6 B r g o h C y 8 m j O t _ u r B n z m x D w 9 r x D w x n O x m 5 l J r i l r E 7 3 3 C s 6 2 K u s 5 o K 7 6 p s D p t y d 6 5 t N y o 1 1 B g y i a - 0 r 7 I g n 7 q C p m r s E y n 4 j B r r 9 9 I k s r 9 F l t x g C u y r r G u t H z l - m P 7 6 t G J 3 0 o 5 I x 8 - 7 E 0 v q t C 0 0 4 - S l k 6 B 8 4 4 f n y u w V p 5 j J k 0 6 i B 4 _ l i R s l g o B s i g G 0 o j z P h 9 k a 3 h y o M s v n 0 B s 3 3 0 J t Q - 7 o y K 6 q 4 F j g t i G i o g n B w 4 7 G q y n g N x 4 m 8 D t 6 K t 2 6 I v o 6 w U 3 h h g B 3 - t z B r 5 3 C o 3 g 4 J 8 6 6 8 F i j w a q j p 0 G l j _ 4 B 8 q w 9 M 4 j 9 J 5 1 z 2 B 9 x k x N r w Q g p Y s 3 3 z I w 6 5 t F y 1 z X h 6 r 4 B y 0 h p C k - v s D z y 3 y C _ 4 9 t B _ 0 r 7 C p n 7 U t o k - C 0 - 5 r D m r _ 7 B 1 k k W g l t _ D 8 6 2 z C h w 2 s F r 6 y v D 3 0 k v F p _ h n B 0 s h C z 8 2 l X 4 4 l U v w 4 J n 2 p n B 9 _ q t D y i w 6 C i h x T k 5 n 2 E k g 4 k F w w g O x r 0 o F j 6 h p C j - 3 7 C i 8 l H w 3 y 8 G q i - D v k g o J 0 6 a p 3 o 1 N 0 7 u G i g G 3 m m w Y 3 n s 1 E 6 5 g e g r r 5 B o 4 2 4 Q x x - B 9 q t h L 7 9 P x g v 6 D 2 n l S o g 6 q D v i 8 v D s 1 - l E p v j 3 C s y z O 1 z 3 j J 9 k q C w t 7 s O z 1 5 s E 6 g x V i 0 6 k C p z z i T _ 6 u M g g _ 5 C q 5 y z G z y 9 C 8 _ 4 H 3 j 9 d i q x l G 0 v 7 g G t _ t p E j 7 s N - k t r D x y 3 E j s 4 7 W 0 4 f h 8 6 l H 9 2 w 7 D n 5 n 5 I x u p e m x 4 R 5 u 2 0 d 3 - i O 1 l 9 6 W x r 5 p E k y 7 D 1 4 9 2 Q p l 7 U h z m z a h g 6 _ B u j z n B s 3 q 7 C x v k 8 K 4 k 6 r B p 2 q - G 9 7 1 h B - 5 w 9 I s g J h p 3 0 V 0 q n b 7 p p E 9 i s w J _ i 1 z B y 4 z - D m 2 _ u L z g h 9 L p 6 m O 1 6 7 t G z 1 g j E i l u i H s k w j B r 7 7 u L 0 q B u 9 k 7 Q - s x j B l _ l H u _ u k G k 1 8 Q z q n r H t q 0 i G 0 z i 4 B 2 1 p o F l l q p F w x 6 D h g 4 u O s x 6 h B h m w 0 v B j k k B _ k j 6 Y 9 g l Z 8 h m m B 5 l 6 q L w 1 v D w w x g K 0 t y h B k k w 0 H t k q 9 C w g 3 P 8 n m 8 P 5 n w G _ 7 t C n l w i K i y g H m q k z C k 4 z Y q 9 m o K q w 2 B s z w q D 1 u n y D o 3 1 0 B 9 g t _ J q u 3 R j m _ 8 C l 5 6 t H q - s - C o 6 k l I h n m z C k x 6 G m l g g B h l 3 x C 0 9 2 L 9 g o r H h 4 x 0 B j U p 7 - _ B t 0 t l E t 7 0 z D z 9 8 P p x 9 y J k 2 0 Y x m l p D l 1 Z i 7 7 r C n n x v L n m k t B s z p 3 H p 7 x d q 5 1 O x y F p w 6 g G j m 7 _ K q k 9 P o z q O 2 1 k 8 D 1 q n I k z 7 k C t m s D i m 5 7 P q j o Y p 1 k K i u p - G 0 1 2 s B - z 7 _ B j 3 6 u G s w x 0 B z t 9 j F n z t v I h 1 m R j y - v I 9 8 u k D x - 8 f 5 7 j 3 K - r s _ B r 9 4 z I x 1 w I 6 u j v O 2 6 9 I r q w z G u v 8 n D 7 8 x a 6 s u 6 D 4 - u i U 5 0 k O m 4 s J x x _ y M g 6 s z F i r q k E k t 7 B 8 o 3 5 F y 1 4 t C t l 6 N n h 3 m B 8 k Z 5 p y 7 e n s _ a 4 o Y i 3 0 x R 6 j 0 O l u 3 Y o 9 1 9 O 7 9 p W n 9 k 1 J t 2 4 m E 2 p s y D j n w _ B q j 5 5 H - 1 u K o k w p E h i p s C h n 1 m M 6 q z G 3 - 3 _ C 8 - v m N - 0 7 J h 3 0 x R m 5 t l C 2 C 6 q 9 1 T v l p H 3 - _ m G r h z 8 J t h 5 C - 8 0 8 R k r s E l y u 5 K l o t r C j y 1 j F w m q m G 0 p v 2 G 1 4 x 8 E z o z f 3 m w R h h n I h 1 o 7 E t 7 s j B 6 p 6 y H z g 1 Y o w _ M v 2 l s J 8 3 6 G r j g z N 0 i C _ i r x P v k L 7 g m Y q 4 w 1 P 2 h 9 p B 1 q q p D 5 o o z O x j 3 6 B p 3 r _ E 8 - 6 B _ 3 u B o 1 t 3 G _ y t P y t 8 u I k 5 _ J o 4 S 6 q l 4 M 1 t t 5 C x g 1 o M 2 h v Q l j 6 B k o 6 i M 9 _ l y C p u n v F l 1 p J g 9 1 h C 7 8 8 h G 9 j q 1 N g i l 2 E 4 - h l F k - v C 3 h 2 s O p j 5 r E x x 5 p B o h v p D r k m C 8 k - x N b v 3 g 2 K u j g B z 7 r r H m h o C 8 0 0 7 N w y s c 1 8 o C 4 t v 6 L v 8 w H 0 8 s z I u 6 o o C h 1 o y E g i z n C 3 h i D 9 g o r H r z o D k g m p I w i w f s 0 _ G h 1 q o C 4 k 4 1 F v j l 3 B x 2 2 v E i x 5 D 3 0 4 K q u l e q g t z D j x z 0 D v m o k J 6 n 1 B 6 _ m 1 R h B g V h 8 - L m q 7 o N g x Z - p h v C 8 6 _ i P 1 9 1 j D g q v 9 E g q v 9 E k 0 8 9 M q m y W w k 7 u H y h 2 m L z m 5 H m 8 q 3 B 5 n h m C 4 j j 4 I l 8 t C h 4 y m H - 7 5 T s 8 o B t k X s r 4 x G s 9 1 g B _ 6 p _ F 4 4 q g E w w m u B 6 o y 9 E o 2 v J j w _ 3 M j _ q V o k k k g B p l - 3 I g k - K o M j _ x k L 6 o y v F y y k M z 5 p 9 L n 2 8 - B j u 2 m D k _ q t H k 9 8 d j v _ H k x 6 u K q s k Q q k k 1 K g j 6 4 F _ j y K y 3 7 6 B _ 0 5 - M 4 9 w z C _ q 2 6 D 1 x - R 4 w y e - 4 y s H - y 5 b 2 x n l D j - n h H w h o 1 B - - - K l 5 5 X x _ 8 8 I 8 k h 9 G i 8 0 d o z p w C 7 z n - F 0 4 5 s K u u h t B 7 9 p H p v o k E h s - s B y - u _ D 0 2 t C 2 j 4 u E 3 n 4 p E s o t g H 4 r l 9 C 4 w q k B l 9 m q I - - y 2 I q t q k B h p x 4 B 3 o y 0 J - 7 9 i B o 4 k o E s n o v C j 2 - w G 4 z 6 r B m - 0 7 C p j p l K n o 0 j E y m z P 6 l m - D 6 - y B u r 3 s J n i q o B 1 9 x 9 E v E n - x 7 E s v u H r 7 v 3 W 5 o d 0 z r E 7 y o w L t 3 m r I j m p W g m p s K s 3 R t r - 7 Q k k 9 N - p 8 p B t 0 0 m F u h 0 x P y 2 h B t t h 6 C v 3 g i B g g 4 4 Q 5 9 - K x 3 o B s 4 j n M l t 3 F n g m 3 H 6 0 _ j B 9 g 8 h F z p 9 z C h _ u m C 2 0 p 0 J 2 j - u C v l s 3 B 1 o j 1 F g n m t D s 4 i W s s i k M 5 r n _ C 5 g t t B n 2 x i E l h 7 9 G h y 0 k C w 8 4 w G - 7 w 7 C p o 7 l K u m C y 4 _ h C 7 y q y H 6 s 6 5 E u r 2 _ B - u n w C l t s d p i v _ M x p g P 2 g v O h i _ 9 V x t 1 r B l n 0 1 K 3 - i t B j p 8 s B i r j L 0 7 3 2 J n 4 1 u C m l 4 m H 9 3 7 3 E 3 7 l 1 E 4 5 u E u _ k q N m l o q G t k 3 j C - y p m E - 3 j x D o y B 6 - t 2 R 4 y j e o w 5 6 B g s n x G k _ 5 u L 9 m k 9 H 5 l l l C n t 1 f - s 0 3 M 7 s m E z u r q O w w w s D 6 i i J z n 2 8 C x r 8 u H n 6 o p B k z g s O h _ l 1 N - m H k s o h L p z w j F g _ 0 m B 4 6 0 x J o 7 9 w P h z j J 6 7 I y - h w O w s 6 U p p - M 6 3 y i F 4 7 1 t D u 9 0 I 8 x 1 y M t j 9 4 B t m g u M 7 g l O - q r 0 C 6 y g 0 I g q 5 j N m z u W z u h F 7 v k 2 d w v 7 B m m 9 2 B _ 4 u 2 U w 9 p B 9 t 6 i T v r t 1 B 4 v 7 N q s 2 q Z 9 m v F r 4 l c 2 2 9 g Z 3 q 2 S q 5 - i H k _ l 0 G 2 9 3 i B m 3 u m Q u 6 - G 9 t v g F _ - p _ E o 9 z s C y 8 p 9 C 7 l n P 5 1 7 3 I _ r t B 7 l p h E 2 n l s B j t 6 j E 7 v y 5 C p q 9 j D z F p l r r H w u i r B 6 7 s 2 B h w 7 v M 2 x q _ B n o 2 E 7 _ 6 _ H r p _ 4 C 3 k g m F w r n z B t 0 y x I t q 0 i G j 1 1 j J g p x u F x y l D x t p r H q h n g B z i z 1 E p 3 w T 3 5 y 2 B _ i t 3 C 8 m _ 2 E x j 5 C 4 t k J _ x h s F 2 _ 8 D 4 2 u _ G j u 1 u G u q 6 v C s t 4 i K r q 0 a 9 1 z B 5 q r - M 6 k p X v k k - J u 5 2 j R 1 3 J 8 7 p E 8 4 r y C z 9 x p Y 8 8 g z C 0 4 l 6 B h p g n D v g g b 4 5 k v J 9 j R g h o 1 N h - n f m y 2 C 5 3 2 j H 8 k x 2 C s h 9 m E y v 0 w B s u n m C 8 z l 0 C r n i w C r j j - F v l i J g j s k C 7 n w j L 8 y O - y h n E o o y _ B 6 h 1 z G 8 s U - j n 9 E k 8 i - I p m _ 3 E y 9 z 7 B t _ 2 t J 8 o 4 1 B s m 4 7 J k t y o F l k u 2 F t o i 1 D 1 g 4 F - 7 Q n m h r B s 4 r u D t _ - O 2 n x C k v r 4 E g j 0 u K 0 k 8 B 5 h x B 8 l P g t x h I p l - 3 I w y 4 4 C t 7 h p G o v q S k l 7 8 L v 7 M 3 _ 5 6 H k m 8 m B 9 n 4 F u 6 v 8 D t 0 s R j 9 y z O r p 9 y O y z k - C r - l j F z n _ W y p r p E g 2 8 g B 4 l p s O 3 w P 1 q o i L - s 7 X n m k r H l 7 w 4 C 5 h 2 1 H k Y 3 o l 1 J 7 z E s 9 o C t p m E z 4 x s K 3 v 0 D s g k u G - r e i r 5 l C x i w 4 P n v v d 5 m 6 K 9 l _ w E s j 0 m G 5 l w 5 C 7 x 5 S 5 s n - C q o 5 t I - q y j B 6 o 9 Q v 9 1 y I k p r w H g 3 x _ D w k p f g j 0 Q 3 q i U m n g 2 D s 7 6 9 C 3 5 r r B n p 5 t C t v z x C w _ 8 - G h _ 0 Z t 1 j j D 8 g k 0 D 2 m t m D m 3 x s F 2 h n 6 O 2 u 0 J i y 4 F x z r i G p n k q D 6 z n z F - h _ q H 2 7 o k B 5 7 0 q B 3 3 p l R 2 1 l U 8 v i R 9 x g 4 I g g i x E 4 v q p D 6 0 v m F 0 9 o 4 F o m 5 N x s 7 u K p y C n 0 N 4 o _ y J 5 p 3 e u k 7 n L 1 m 5 D x 1 j t D 9 9 6 s E i 0 r 6 B h 9 6 w C j m - x B g k v _ H i t 8 u D z i 7 x B q u 1 k C h 8 5 r E x v 5 n B s p 5 M h k v m K j k _ O w n 0 F 8 7 o 5 a w p M 2 z h 8 L 3 m z z C m j 7 g F 5 j z d k - r g C m 0 u 7 B t r z q I u i i _ D 1 u o e 8 g o r H _ x 8 b n p 6 s W B 8 h 6 j B h 5 8 _ G 0 7 o k E h 9 z s O 6 w y D 5 2 U 5 x x w f z 3 o C y q 5 y J k 3 4 v H v 1 b 2 h 9 i O t z 2 m C 3 r x l M 3 8 o P v 6 i 9 L l o l 3 F j o u n F k t q 0 C _ 5 w C m w u r M o w 8 L 5 g 1 n R t z v 2 C 1 i 6 7 D 8 8 h U t j q i G 1 l - 1 D m i 5 8 L y u 6 Y 4 p p r K q g 4 t B u 7 4 i E r l _ 2 B j s l t E y q s u J m 8 x G 4 2 r 6 L 6 _ 6 C y 0 m k N w j o K _ v u 0 H i n 9 g C 7 9 g h T y i o K v - m l B u n o 1 C j q 6 5 D _ 6 3 u H s 0 1 L z l p 4 M _ 3 k I x m B w 4 y S y l h p I 5 h r g F k j r 5 C r x r 5 S j g q z B - t P 2 k x z q F - y k F 4 t j X q 3 0 k L j 6 - V v _ 1 g G 8 w z 1 K g k p O s i r I w 5 9 - D 2 3 q 5 J n w 1 g J w 9 R p 7 j 7 K p 7 j 7 K l - 4 - G h s m R l 7 _ 3 N k k 4 e h z 3 j G 4 n u n t B w - n a y j N k r s o L n k 6 x W k i 7 C g _ h E n 1 h 6 O 3 n k 9 T p 4 9 S l 5 l w K g s 9 E 6 s 9 k 8 B 5 k t i B x l q 0 E k h t O j 2 w s O 2 p 8 G 9 _ 0 l N q s E 0 8 t 9 b - - 3 E 7 9 l f q 9 v 0 E 7 p z u L 9 s p M 3 k m 0 K t t s t I y z r k B h o h t J 5 x 9 C 1 k - L q l u l U i x j k Q r b 2 s q G n i o k U p o 7 1 L n y h i B r q G 4 - 2 j S 0 u w j E m 1 y k E 7 1 4 y M 9 1 r C - z k s G x s l 8 B v s r z G t o k - C 1 r R i r q - H 0 w p i G z i 9 B q h w i B 0 8 r i H 0 d x h - h K q v 0 i G k 3 - S n t - h K 2 u 5 D y t 1 9 M y m k I - o i 7 D q - r q J 6 1 2 Z i q u 8 E 1 m r 4 F o 8 q j B w 8 k r H i x 2 B w n 1 B 7 4 n x H 7 t n 2 B 7 h 2 3 C k 2 q C 8 4 4 i H y j m o C 5 h 1 _ H v 4 p o B y y m h C y m 8 8 C v 6 n n D l o t 6 D - _ q S 0 s 3 x G w 1 h F t h 3 7 R n 7 y G 3 t 1 H 3 o 8 1 N m n k Z t z y l B y v p s R n k 7 B n w w o C j 6 u j K p o 5 8 I j n 2 u B 1 i o t K q - h G o x 2 0 O h n o V v s r p E 4 z l e q y 3 1 P 3 h p i G n k v n C 3 n m m F q 8 j 6 C u n 7 4 D 3 w m u G p p m r J 8 v F p h x o C 9 q 6 2 L y l - b - w v 6 G n 8 p z F 7 o r n F p i V t g m x H h _ w y B t n 6 v N 6 5 i M _ n k h C g l v t L l 8 g p B _ x u m N r k b 9 o n D i 8 2 m a j n v v B 3 j r D 8 w 8 g M p k t w E n 2 3 j F 5 1 j y C n 6 i o D 5 x n p B - w 1 3 X 5 v _ C - k t W k o l _ J l s - T 3 p t p N s g p y C 7 4 1 _ G q r 1 D h x 9 z Q r x v n P _ x f n g 5 t E v h z 0 D k 5 n y P 6 h _ j O x k j B 0 7 n X r 0 p s J o n z q P l t 0 s D v i z v D 0 _ n t M u n p 2 E v 5 q 3 B 2 8 B 1 w v 5 M _ s l 5 M 6 9 k c m g q l I o 8 y - O 5 t z S 9 l g 1 C r 9 9 r N x w B 8 0 _ B z g r r S p r p 9 B y q m 7 K s 2 E _ s h l B - q u - H v 9 R - o w k S - - f l y t o G j 2 z v C 4 _ m 1 R w p k L x 1 g j M l 0 l w C 8 g i i G k j i h L 6 k 3 O j 4 o o O 9 1 7 m N l s U j 4 o o O 9 2 v n D l 5 s - C - i x 7 K 6 4 n 7 K - 3 o j B - n w 4 E i 4 4 g p B 6 o o T i 2 w y G 3 1 g v L 3 t 5 t B v u y p B w r z 7 H 0 0 0 w B 2 w 3 i B 2 s t 5 C 6 8 k o G 8 0 t B z j 6 8 L q v v 8 D 2 g - o L w y j W u w 4 B 8 0 1 0 P o h q C s h u 6 E l x q - C 7 p 1 r H 3 j 2 H z 7 r r H _ m 1 E m o j - H 7 s t p B _ j v m K 8 5 t L 9 p 6 7 G 2 i z u C 7 0 y _ E h i 7 B 1 x j x P 5 g k m C g _ Q r h 1 x O 2 s t C h _ 8 y F l w 2 l E k _ o x E m l z G o 5 n y C p g n 1 D q 9 y 7 M 6 z q a z m j v F x u 8 5 J q g 1 6 F 4 r k Y g 2 w s O 7 7 _ n C q t - Q g s v j C 0 v y x H 6 x 7 - D 4 v 7 7 H v y q E _ 3 u Q l n 3 w M 8 - t - G q w x h B q n 4 r Q p s 2 1 H w 9 B s 9 4 p B j n g l O - n 8 u H j j 1 j B p u l 3 F 2 q - 8 B - 8 y 9 B n t k B 4 v s o K 0 - 6 F w x t m D q 1 s D 2 h 7 n E j _ s K q 5 u 9 E s p m w B v v 9 - C 2 s t 9 E 8 t v G 8 u y 3 E g x 1 V v o s K u q w c r _ 7 k H y 4 y h F _ w m 8 C 1 p r 7 B 4 i 4 o B 3 2 t 3 L p w 1 K p 0 z j O j l 3 p E 3 7 i 5 C 8 h 5 1 D o n p o D n m g z B r t 5 1 T g s t v E p l _ 4 B H 5 7 w y T 4 j 4 j Q g w i B g y y B v 0 7 y S w s 5 v E p 0 i 8 F r 1 1 C v p 2 t J 8 i 1 E _ z 2 L 1 t 3 2 B z j - i B y o y 8 D _ r u - C p 3 q B y 1 h 2 T 7 3 B n t s j M m 4 2 4 D m 3 h g B w 8 p e 6 3 k 4 I - w 7 v N n w p C z i 4 D k - i 6 Z 3 j D 7 7 6 x C 7 u 3 t G w 1 u 8 K 1 z i 9 B m 7 0 u H 0 1 D q - q 2 C r p y 6 F - 7 1 k D r j i r H 2 o 7 F l l m K v 6 l l C k 7 h 5 E x 1 h z B 3 i h 9 L j _ 2 J o g q j P v 9 _ l C 6 x _ 7 B s t j t J p w 9 q C p t 6 N p 8 t i D z s 6 5 L r 6 2 W _ 6 Z x g 6 t V j 1 j U i w 8 w B n i r w B 5 3 u w C o 6 x o B 1 0 h 4 F h 4 2 U v 3 o b 4 2 q w N _ 8 G 2 m 9 s K l 5 2 8 C p _ 9 8 L 3 6 m R z h - q B x r G n 5 u p Y 2 7 - E w m i S m 2 w n E - u 6 t P z o m I 4 q j C o 5 h l C v 4 y o K k l x w B p 1 w 8 H t 1 y 7 B 4 2 i g B r q 2 1 N 2 4 j K 7 y T u 4 x j D y o l 9 L y l l y O o h x t D _ 6 w Y 5 8 3 9 L j 9 _ D 2 o 3 H - t j 9 L l 4 b - z g m G g u g D m y o q K g s u 7 D m 9 g g C y l 6 h K t o 0 l B - 1 k _ V m h t E 8 h 3 o K n 1 t n B n q z w E i r i v C 8 g 4 6 D l z 4 g D s y 3 p G n m p E 9 t w K u y v w P T g 0 s 2 K 5 4 h B m j V n p 6 q D 9 k r j B 5 k r 0 E u 6 z H 8 _ 3 r H u - 6 3 I 2 n m U l k k x K 9 4 x w K y n j E x s 5 3 J u w k q M r v n m G 9 8 z b 7 3 g n K 0 2 3 m K 7 3 g n K o 5 p n K w k 1 V g q r p F _ 3 o z J g 4 o z J _ 3 o z J x z 3 B z x - y K u j l s M 7 - s E 6 6 w i G t 5 o - C r 1 _ y C 2 2 y 1 F 8 i g 6 B x u o R w q y _ I n j 9 q C n v h _ D x j 9 0 B o 7 n 0 D 0 k z 1 T y r g r C q 7 3 5 C r g 8 4 B x n h x M r _ 9 C m r j 4 I n u w n S z j c g w _ O q 4 _ 6 Y s h n E h 9 1 Y p x 7 u R 3 l i p K 7 w q g B t w p B p 6 - 7 K 3 k y 3 C m i t l C s o z M 2 v t w Q 3 j Z k t l 5 S t 4 k G 4 y 9 v C i 0 u 0 C m K o p s u D 1 o 2 2 C k t f o i m X h i w 4 G 1 k k g B h 1 0 6 D - _ z 7 F k v m J j s j P 2 k m i J i g x X 4 0 m 7 B 1 h 8 x D 9 8 3 _ B n m j a i j o - C x g y k B _ w i q M z 4 w g B 6 g 2 x B 9 w n _ B q 8 8 p G 8 h v T h 9 j 2 L - h y _ E 4 q g a u 9 v C j 1 g y B 6 9 6 f 1 t 5 q B 5 5 2 t J r 0 6 K x _ - t K v 4 4 V m 1 x R 9 _ 3 9 D g j o c j i z m G 1 _ - D y 2 5 1 J 5 z 5 M 4 _ 8 o D s t r q I 9 4 u D j i y v J 9 8 v K r 0 4 - K 9 _ m L p u g k D w p g w B 4 o u 7 B 3 t u n D p 9 o J 8 5 3 U g r o 1 J s l 8 6 D t o s V m 5 t t B z t 7 z B i 5 k o J v r 2 N i p y 3 F i u l q J n - 8 p D 8 i l t C l u m s C p s g 5 E 1 t 9 8 F s m 0 k C i w 3 - C y n h B 2 7 p T u l 8 q E g 8 i 9 B n 0 _ 7 C v _ l i C j n y t C k u m g B s x g g B r 9 1 o C h w t _ C v r k j E s m u v C u k o 5 Q i i 6 l N l 9 5 I j M s p 2 _ U 3 s q i B 5 v y x C 9 6 u q B i 7 l 5 C x n y a g p m q H 0 5 J g - - 6 M t q k m C 3 2 - E i s 0 2 U 8 l 7 e m q o H w - i x G m k q C m u s q F y 6 8 i D l j h n I z 5 5 B j n y o H o v g w H w 1 b - n h 1 J t q v H 3 w 0 0 H - m b 1 i s o G v o i O h 6 q l B y r 1 s H s s 6 E s 6 w G k u j 7 c w H s o r E w z w u R o 2 r O 8 h w r D r 5 - l D w u 4 1 F 5 4 7 6 B i k v 3 D h k 9 1 G h s 2 1 O q v t M j 4 8 z B m o X m m - 0 B u 4 4 7 B p 1 p p B 2 p 7 t F w _ 0 J i 7 p 8 D y 9 n q E H 9 l t 7 G s 6 7 x F x g 9 x D u 7 m l M x n u c x j 1 I g k _ k I 3 y 7 U q 1 q p F q 7 k - B x 4 j s B 4 t m w E t p 5 h B g t _ u B h o 2 D 6 8 9 1 M m 8 x Q r _ 1 r J p 5 r Y g 3 0 N 2 o s m P t 5 2 F 3 i w g M s 8 1 P y u h z D 3 0 l _ D z o m y J h g s C t 0 n 0 J 0 6 l G 0 j m - J _ g 5 w N - 4 7 0 I r z s R 9 t j x N t 4 1 T 0 h 5 o I t t 9 r N 4 4 j S j r o v H z n 6 V t 4 7 l C t p 7 y F 4 o - d 5 w 0 u H m h k q E - y 9 9 B x _ w 4 D 8 u j z C 6 l 1 3 L n t t a g r q t K i v y 1 B z 4 5 G & l t ; / r i n g & g t ; & l t ; / r p o l y g o n s & g t ; & l t ; / r l i s t & g t ; & l t ; b b o x & g t ; M U L T I P O I N T   ( ( - 1 2 4 . 7 3 6 3 4 4 1 5 9   4 5 . 5 4 5 1 2 5 ) ,   ( - 1 1 6 . 9 1 3 5 5 7   4 9 . 0 0 2 5 0 1 ) ) & l t ; / b b o x & g t ; & l t ; / r e n t r y v a l u e & g t ; & l t ; / r e n t r y & g t ; & l t ; r e n t r y & g t ; & l t ; r e n t r y k e y & g t ; & l t ; l a t & g t ; 3 9 . 9 1 9 9 7 9 0 9 5 4 5 8 9 8 4 & l t ; / l a t & g t ; & l t ; l o n & g t ; - 8 6 . 2 8 1 8 0 6 9 4 5 8 0 0 7 8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1 3 1 8 9 9 6 9 5 3 2 6 8 2 2 8 & l t ; / i d & g t ; & l t ; r i n g & g t ; u 2 s h i z h x - I y _ E z 4 u G l 6 3 7 B - j i m O _ y h k B 6 9 0 C l h u 7 N s j x i E 6 j x r B 4 y 8 B 5 y 1 m Q l 4 j 2 D 3 x 4 G 4 l n w D h 0 i g B - t n 6 J u w l G m u 6 j C s r a t s m - B z k 2 b 6 7 p y D 4 n 1 Q r 6 2 4 J v k i a q 7 h h F w w h i C o 4 8 t K o o u g D l m u x B j m o g C w 6 h 0 L s - i E z o - n C q n s s I t x X t u 5 k L 0 k z G p u 3 v K y w g J i 8 2 r D k m q _ B m 7 n u B 3 m o L 9 l n h F h y v L v y 9 k F 0 o w r B l 8 0 M 5 9 6 2 D - 2 n k C q q j b y 2 t q C - 4 x s C s x _ B n _ s q C p t u R - r _ B r 9 4 s B 7 i v 6 D _ m 5 1 C u y 9 B t 3 3 8 C _ 2 u y B h h _ D y 5 7 Z o - x h F y m 1 D g p r l K q - 4 B 3 3 8 q G o g w G - g _ j B u v 1 o M 1 s E r r o J p j 4 n d 5 6 5 Y j l m C 7 m 0 p E k z p f v W 9 0 1 F 5 4 s l K u o j 8 D i 4 k 9 D 2 h 5 E 9 j m 7 G y - j j C 6 - q r B _ g 4 4 G 4 x 6 h C v 1 5 H w r 1 E l 9 w 3 E _ 5 v o B o p m I 0 v a h u 9 e k v h B q 2 7 L m l k G v n 1 O 0 g l 2 G q 6 z C z 4 w q V 5 q n D p p k H u l t h M _ 1 x t N 4 j u L r u v u C i i h P m r 4 l E 2 o 4 b g 4 h t O h 4 6 5 B 7 k 6 q H o g 0 S - S m h 1 g F i s 4 n C 3 m p B r t n u J 8 h 1 E y 2 n 9 N 9 _ x 0 Q q u f j t O 9 2 2 g W w x 8 o D m w k k D 3 7 2 c u 4 7 7 J w 6 u C 3 q t h B x 9 i z N 4 m u G m z 7 R y i p 2 C y m 4 6 O q l Q k j 5 B 7 v 1 j D 6 k l w E s z 7 g P s l t 7 I m t - R - 3 n 1 C q o k d 6 q 5 l B v z u r C 9 5 9 q C j - w g G i 7 m R o v o g B h 1 1 z H h i j 3 B j q _ s D 1 7 3 Q s 8 i o C l 6 j 0 D v p l c _ o 9 l J j 7 p G 6 n l 0 B 1 w w 2 D s 7 - s H i 8 - U i n _ E 9 n r 3 Q h h l u B u v m y F i y g n K v 6 h B x n q z E s V o x o 6 I 2 l y R t 3 v 1 D 3 o w s I _ 7 1 s D 2 6 p L 1 x r E 9 s _ 8 B - 3 q u B x s 5 D 2 5 y w K y 0 w g N n 9 1 9 E u _ y u E t 0 6 S w k o p W o B i y s k D 8 l g u D p l o 4 F _ 0 - k B v g 4 z C n t l t D z h p C z 7 u l D 8 4 y 4 B o u w H t - i V k p o S s z p n D _ x g w I 2 s s F - l 7 s C 2 0 5 6 H 6 9 y 2 C 1 k n q F i h B 0 5 4 m B n 3 - u J h m 4 l F j h z N 6 5 Z 7 w 4 x T u v g B 9 _ r o B z g 2 y I j - l B 8 u - 0 D y 2 - G s g w q E m o q O 7 8 4 v C x n p 8 B u m q r C 2 7 7 L 1 o k F 5 s l 5 C 0 m l w D w 0 m h L i 0 s a i z 6 W u s y 0 C - w j C 7 9 u Z 2 j v O j y 3 _ B 8 i j j B k t p R - 8 g 5 L l q Q 7 w j 8 N k j h u B j j l k B 5 v 0 j D v 7 e k g i j I w m v D _ z v 2 G 1 4 7 3 D - t g b - l h F k s y h G 9 z m c - k k N h 3 - y G n x r H 2 i 7 m E 2 u h g B - - y B 3 5 r 5 B 0 8 C i n k B k k p v B 8 1 1 - C 3 1 j 6 E x y 4 z D 6 w y o K 5 u 6 P y n 0 h H o 4 o 5 B v o t 6 F w i C w t 7 8 B z q t X j y q K j u 8 h H l s o B u 8 z c n l 8 4 D i u 6 M g j p _ D n x p p F w g t Q u 5 u e k 0 g 9 C - 2 t 4 C l i y D 7 5 - x C _ 7 u m B t 4 7 B l 6 7 4 R q M 3 7 7 L 4 t o _ B v n u r B z 3 g j B t L 2 2 s N g 1 0 D n g y N t q v g D n k 5 F 0 m z H k 7 _ 8 D h o z k E 7 p s q C 4 5 g 8 E 1 8 z H v t j M - 3 2 h C 3 6 p h E l v u J 1 0 0 4 B p 1 o - C - m 0 7 C u w L 1 8 4 y I x n x H j g p i B - g 6 w D j n q Q h n 7 y C v 8 l m B u j B x u 5 3 M 4 l y _ E i 9 3 - B t j h D v 1 3 R 0 p 7 Y 5 _ u _ B g m m K w - W l 2 u i F m u k W - 4 2 4 B 5 i h v C y w y n C z k 4 Q - 9 q g B t 3 y g X k t 6 B 9 x p s B 0 t n t O h 6 o T h 0 9 X h w x 5 E n 1 v p D z 2 v 8 G x r q a g q 2 N v i h w E v k o V 8 y p 7 H s v 5 - D h k n H r w i e 1 o o w Q 9 9 n h C 4 z 8 T m v - _ F 4 - t 8 S o i w B g i m w G 3 o g P _ z u R x i m z B g 6 0 o E 1 r t w J 9 w r B 1 u n q D k x j 4 B u z t B 9 8 f g 1 i _ J o 2 u U p t m 4 Q 5 i e 8 t x t G 6 m w B p w 5 q E j - x 5 G j 4 u X z m m B s z 6 X 9 p j M o 0 l R - x 0 R t 0 q d 4 8 u o B i v m t F 7 w 8 L _ l h k B i y u t J y x O 1 0 s F 8 1 0 p J g p x g C 2 - p v E 8 8 x o C h u G g z 0 k F j 2 3 D p 0 N w s i p O u 1 7 U n h 1 z M 8 1 s y B z p h - G 3 q Y n 0 4 i K j 1 - L 3 k 9 - F k o z a x q j p G z 1 h e 3 z o x L j 7 f 1 z g 6 I l 9 I n - y q D 8 6 3 I y p 1 E n j 1 u Q 7 3 l o C q z O 3 _ j z R 4 _ 6 u C 2 k _ E u x u 2 B 1 u j y H r z n 9 B q s i o G i w 5 O j 9 y 5 B 5 7 y x B 0 l l w B z r 8 s E s 5 B 3 g 4 u C x x 7 S g w y I 2 - 0 0 O 6 t _ B 3 x 5 m D k l u p D - u - p B h 0 z q L s 8 z a _ 4 n j J k p k V 6 7 0 w N 9 p 5 I g p m i B 5 p x p R m x i H k k 8 l G 4 4 o k F 6 _ 0 C 8 i g 5 M r q n Q w 2 h 6 C m s 0 w B u 9 p o B n r - l E s 0 p e p 9 n 0 L r k 2 u C 3 i 2 _ B 2 6 u a 6 r 6 r J y 5 j C 8 m 2 j M q _ 6 j B _ 8 2 u G 5 u u l B l n g C j t _ s F 6 5 3 y C 1 _ 9 o K 3 0 w b z 3 5 N 0 j q - V 3 6 r E u 4 9 b v 7 g x E t q 8 5 G 7 j 2 p F 5 m 4 j B n o n P - 5 6 J 1 g r o J i 9 z d k v u b j y u 4 G s 4 j s B q t n y K i j j J j g 3 C _ 2 m h K n 8 5 S y j 9 x D - _ 0 p D 4 u i o C u z 1 w D y t q T 0 k y 8 B - m 6 v E 5 3 z E p 1 i 5 B x h 7 q D 2 n z T q p k - E u t l P p m m p B - y s 6 F 2 o 0 _ D g 1 T h p 9 2 C 9 y m v D t p x j M r t v B j 6 - 6 I x r m k D h j h y C p k s 4 C z j t m D x 1 f 2 x r p G 8 p 6 M 7 t 0 H g u 7 6 D y 1 3 B h z t p B k m x t N q H 9 z 1 y H k 3 g w C n p 6 i E 6 3 0 7 G j u t h B g h k h C l t 8 O n - n z C 1 y X s r g m D t 6 k B j i g k M 5 s h D m 6 h 0 K y 7 0 P g y 3 i B 2 z v 4 N t v l y I 7 v 2 a _ q s g B 6 7 u 7 M g v 0 h B 4 s - 1 G 5 7 k 9 C 0 4 t d 1 g 5 x L q m w i D 5 l m h B 5 x j M j T o q 9 p C 1 o r d x 7 u o F o 1 o U 6 4 q Z t p 3 v H k s - l B g 4 3 6 E t 9 J y o t l S i t r 3 D 7 4 R 8 1 w 8 D p - m W h i q 4 F 7 v p B 0 y l p F h v n 4 B x 0 x k B k p x - E 2 - z b i s h o C 1 j n N r o 5 6 C 9 5 t 1 C 1 i 4 V 2 t 1 2 F 2 p i r B l F v 9 r V p P 0 _ - G o 8 m 6 B i t h s D 1 p 1 4 F 8 t 8 n B j v l E u g _ z B 0 o z c h w j 2 B 2 - 2 n B l o u K j 2 k g D p 7 m h H l p n J w p k q G p y 0 k B m z 1 Y - u t s F y m r 6 B 9 k g w B 8 l l 2 B y 2 g C 9 i y C 6 t _ q C _ 1 p D z 1 q 6 B o - p C o u v 0 O l x q F l o 3 8 B i u 6 u I v 5 i w C 6 n 2 B x u 0 m B g - 1 z H o z j V 8 3 q 0 O j m M h - 9 S i k t - I 3 i t v D 6 1 y E 4 q w l B z s K m j 8 z J t y i v D z z v D m x 5 h B 9 y V z u J 1 x 5 o B x 9 o w F 8 l 8 F v 1 1 g C n - j 2 F r o j - F 8 o 6 h C 7 x q I t r q 2 I t _ M h o m p N k 4 0 Z h i p o J y 6 9 5 B 5 m w 9 C j 4 6 i y K _ h 5 q G x - 0 J k 7 n S 2 7 3 o F x n 8 i l B 3 r t o J 7 y _ o J 9 2 0 p 0 E p p n s E x m h d m - 1 o J 6 l r o C x u _ T i 4 h T i _ x v B y v r v D l g k g m B 8 4 r o E t o h h B 8 _ i u J 6 _ i u J 5 o 6 t J F - 0 r u J 6 _ i u J 6 _ i u J q q j 1 I k r R 3 w 9 m l B r 4 8 p J q k 0 p J t o h j E g 7 5 h B - o i 3 z C 5 4 x l E 8 w x g B q k 0 p J n i t 0 F 5 u 0 O q u 4 p J v i h q J q u 4 p J q u 4 p J v i h q J q u 4 p J q u 4 p J q u 4 p J v i h q J q u 4 p J q u 4 p J x v 2 7 C 9 k i 7 B v i h q J l r l r C p m 6 p C q u 4 p J q u 4 p J v i h q J q u 4 p J q u 4 p J v i h q J _ q 1 2 z C 6 x u l C 8 u - v C q u 4 p J q u 4 p J 5 k m n l B q u 4 p J q u 4 p J t j l m D h 8 l z B 5 k m n l B q u 4 p J 5 k m n l B q u 4 p J q u 4 p J v i h q J g 6 3 z B q 8 r l D q u 4 p J q u 4 p J - - 2 - B g g o 2 C 0 8 0 m l B q u 4 p J v i h q J q u 4 p J q u 4 p J v i h q J q u 4 p J q u 4 p J q u 4 p J v i h q J 1 g h 8 B 5 p w 6 C o 8 m Z y q 6 1 E q u 4 p J v i h q J _ q 1 2 z C v i h q J k p u k B m 3 - 9 D q u 4 p J v i h q J o r n 6 B _ 7 k 8 C s 4 k o J 9 5 n C q t o 3 H 5 r t o J 7 r 3 g l B s 4 k o J o - 1 o J s 4 k o J s l q m D g _ s y B s 4 k o J o - 1 o J r r n z C 7 6 9 5 B l 4 _ m C 1 t t t C 6 1 z i l B h 9 k j l B r 2 x o J r 2 x o J _ j n K o 6 k l G 1 l 0 p J 2 x r p J 2 x r p J 2 x r p J 1 l 0 p J 9 3 x h D g n k 2 B m n j z G t u l H 2 l 8 n J u - q n J k l x t B t h i t D s 7 2 l z C 0 n q h F l m l U 2 r l r C h m r o C t s i n J 9 m x m J 0 5 5 m J 9 m x m J t s i n J 9 m x m J 0 5 5 m J 4 4 8 H 0 j v u G y 7 x p s K 2 q 5 n G 4 9 n J 4 y l i C w 5 p y C t v g o J 6 i p o J 2 5 k q z C 0 r 3 7 B h n 2 5 C h m o C v i i u B 2 o g v C 9 m x m J 9 m x m J 9 m x m J y 5 5 m J o w 1 m J 9 m x m J 9 m x m J o 6 9 F l 7 z 5 G _ 1 m n J - o v n J g z v - F _ w k L i 8 3 n J _ 1 m n J - o v n J v v x 9 F y o 2 L h j _ m J u 7 p 7 B - m 2 5 C - o v n J 9 h 6 R h 1 n o F 9 5 4 9 k B g g q _ k B - o v n J 3 7 u D 3 2 v r H 6 i p o J p 2 x o J 6 i p o J 6 i p o J p 2 x o J 6 i p o J 2 y y u F z 4 K 1 2 z L 5 9 i p J _ w k L l s t i G - q s r J k 2 j r J - q s r J 8 - 0 r J k 2 j r J h p v 2 B 8 h j i D 6 s y q J r h 7 q J r 4 p q J 6 s y q J 6 s y q J r p w 6 D _ u B G k I P y F z J P o i B P j r k B m t J - 4 F W 0 9 B G l w m B s h R r E w F k L n B 7 M W x J n B g I y F q D s D 5 G v y E s 7 H w u C j 5 F P z J W w F G t E l B 6 B x y E p l B y j L 9 _ E 1 z I _ S G v k J m L l 8 C G _ S r E 5 Q l B u F L 6 B v C u D v C t y B G z J s D 6 B r E Y r E w F L - p C q o B P k r D W j 8 C L x C k I W n 7 D W 8 - F 6 O y c L x C u D P z J l B _ S 5 _ E z o d 1 m E - k S n l B G m L W _ S t l _ B m i B i u C h 8 C z J i I 4 B 5 Q G t E 1 G v E 5 Q G q o B l B r f s D n B q D 1 J z C w D t B v w D q h D o r D p 9 S m z k C h r k B y 3 C w u C w X i q M 4 n O - 4 F z m G s z P o 5 c 0 9 B y k 0 E z z I 9 5 X l B 9 x Z x y O n 9 w E z i t H h 2 J q s E t _ E o y F 0 - F s u C v m E 9 y O q z P 6 7 I _ g E x z I 0 2 6 B n o N z C w _ M l t g E l 2 4 B w P w F _ u B 1 _ E w 3 C q j L l k H v r B v f n 8 C y 9 B 7 l D 1 h C 0 1 D 8 w W z m G k L u 8 G 0 9 B 4 u B r y B l l B w F 6 S 2 7 I j w D n B z r B s 3 C u 9 B 8 g E s 3 C z r B 9 4 F p z I z y C x h C i i B t m E 4 O h n G 0 w K 9 y C m o B t y B 9 p C 6 9 M 8 u B u c 3 5 B 2 - F n w D 2 6 H 1 Z v _ E 8 u B 5 p C p w D _ g D r k S w t q B q 3 C 4 s J i l F 7 n N n h C u 9 B 8 x N 1 l D n l B o X z 4 F j l B k u C s 3 C o s E - 6 D i I 6 g D y u B 3 l D 0 O z 5 B 5 M u g E 9 i I m L l B g u C n y E 6 q D g _ t B g s E 8 S 8 O q I 8 8 O l _ P i _ x E l _ P 4 W o E 2 G k 8 C 2 Q k l B 5 q D _ l D z t G k V y y C i V 3 O 3 B 0 p C _ C p j B 4 R n M 2 1 C v M h J - i i B J 4 8 B w T h g B 1 q C w 8 b 0 c 0 u H 5 4 B w 8 G h b 0 P l t B j w D v e q h C n Z z y C m y V _ R r n z B 9 2 N l h a u E z F h T v D i k C y b H s T 0 F E x l B s L o I i r M t - E 9 m e p o D 2 - I m C 3 R k C l b n m M j w 6 F m k V 1 r F r g x B k q M 0 R u B 9 D i D 0 B 9 f _ c t m D 5 y B l z C N p M h 2 K t N n U l p L - I f 4 B 6 B q w Y v I x l Q t 2 H 7 F o m I 5 9 k B p _ C 7 C x l _ B v h x D q _ t E m 3 3 D r 6 B 5 l J 3 f x f 3 h C n B o L j a l l B u 5 - F 0 7 I 4 1 z D j E u S v N m d p i C r V 1 j I 8 t G m 3 C p y E u 9 B j V 6 p Q 9 s l B k p T 1 m G g q Q s n Y l l B t r B g 2 B j w D 4 O s 9 B g r D 8 u B 1 5 B v m E x x Z - l D p y O v r B i I m u C W z J 0 c G 1 5 B u X r E 9 Z 1 j H v C v 5 B 0 l C k s E 9 p C l z H n f 9 l D x C z s R 1 p C m n O p y E j y B 8 g D l f z 5 B p n i B l B 9 p C n 1 Q 4 p M 5 p C g h D h 7 D 8 u B 5 l D z 8 S n z M h V 3 h C 0 l C 1 _ E h p j B 7 s R t y E q 4 E s 3 C k 3 C y - F r y B z z M n 4 v B 6 u B z 5 B n r F s w K 4 - F - k S y 2 f - v m B t u a 2 - F s r I 2 1 D 9 - L h g M k u C l 7 D 3 p C 5 4 F 2 1 D u y r B p n K 8 s J l j I 8 t G n k J k 8 U q p T 9 p c u 3 d h q C G 9 m E q r I o r I 0 u B 7 5 B 7 r F 2 - F i j L - r b s _ J 4 y r B 5 8 S 3 r F m 2 L v g w C v l s B n 1 G 1 w y H 1 u a 3 _ P v 3 o B x z I m q Q k y q C 9 x Z q n Y 0 0 t C l o P 2 p M 8 S z 1 J q t 1 B - s l B w l o B 8 w W 1 n y B j j I v x 5 E h 1 G 3 _ P h o d W n B 9 o V s s E g r I k r D 4 s J z C z 5 B r w D _ k F 8 B 0 7 I u 3 C v C 4 c 8 1 B y F k r I u z P 9 Z 8 O 1 m G 2 r H 8 u B v C a i C 8 O t B N i h R 5 G y c q 3 C 6 1 B s u C i i B x h C w r H t B m 7 H m 9 O w 4 E a 3 Q 3 G p B y l C p l B k L z m E 1 G p l B 0 l C 7 G v J v E v C u D m i B Y 6 p Q 8 O 1 G 1 J u c q o B x y C p y E y l C z J n f 5 y C p E y F k L n V l w D y F 2 l C 8 B 4 t 1 B g 9 a p h C 2 S - e r _ E 9 Z 1 r F s i B y c 0 F p E p B s r H 4 k F l o N y F 4 S 6 O 7 M h y B 9 p C i u G 3 r B 1 m E 3 J v r B p l B x J y X t B h N z 5 B u D p B 0 t G z 4 X u 1 D 6 g E _ O y F w 2 B g T n 8 C i L o r I n B v J z C 7 u U 2 l C 4 D p B 5 7 C v E t B u X 8 x F y F l y B y c 6 q D 4 u B x C 7 C u D k 8 G k I _ H 1 J 1 G 4 B 5 Q 4 g D v E i C p B t m E n V m o B u D q D 8 u B - k B j h 6 B r _ E 7 G 8 i L 6 O 8 k F z J 9 l D - U 4 t G n f - Z o r H 6 - F v J 4 s J 7 y C 2 O 6 1 D 4 g E m I 9 7 C 8 u B m j Z Y 4 S - M e x _ E 0 c x y C u D 6 q D y 1 D v 5 B l l B - k B j j W t 8 S p w D 5 i I z _ E m 3 C y 1 D t y B q D 8 u B 3 m G - 7 C o L 7 p C a 7 Z E q o B - U 7 Q t B w X 8 B 9 Z 7 Q i u C w 4 E 7 G z 5 B h a w c 7 G z G w D g r D 1 h C k i B k l F t B n B u F n B 7 0 G p B q D 1 J 4 D u 9 B 1 J - U v h C 8 B 6 1 B 3 n P p 2 o B 8 O j 7 D o y F z Q z C p E k r I x y C n B i C m L 3 y C 7 G v r B 8 B x J 3 J 1 G 9 5 B k I 6 - F v C 0 c a 1 m G _ g D 7 C _ B t J q L 7 l D 8 O 0 t G 9 Q 9 p C z G v E s F z C k L 7 Q m r I x 5 B 5 G W 7 Z 8 B i L p B i C h w D 7 l D 5 p C 3 G 0 O - M - U 1 J l y B l y B W j V x C c y 1 D 6 S x C 4 g D l l B 5 M 9 l D 4 g D q o B k i B 8 1 B _ u B v J 7 5 B 7 5 K p E h l B n B 1 Q n y E 5 6 D 5 o V l V 2 S t m E o L t _ E _ S 7 M t E 0 l C 3 s R 1 G 9 j H n f z 5 B 7 M 3 5 B 5 Q g r I m L 4 g D j a h n K 2 s J 7 C 2 g E - y H l l B z G 6 g D 8 B p y B 5 G w 9 B x C k I _ g D p B 7 M v m E 8 B u F g 2 B s X Y 4 g D z J l m E p B 9 m K 1 5 B g I n z H i L 8 u B 3 p C l V l f z 1 J i i B i C o L l y B 1 J q X 0 1 D 5 M Y k i B 3 Z q o B g i B j l B 8 B x 5 B t E s - F w 9 B 7 Z Y r s L i s E - Z i s E 8 B z y C 8 g D g T u 1 D m I y g E 7 Q u - F y F p E 3 y C n B 3 4 F h a n 5 K s t G k I t E 4 D 6 u B r _ E x r B 3 p C 7 G 7 l D m r D 3 Q g q Q u - F x J 4 s J 6 x F z _ E l f i i B n w D i s E n B j z H u r H p _ P s c y l C _ 7 G 5 p C n z I g u C y k o B t E u 1 D 9 M v E - i I w D t - L i i B y 6 H x 8 S t y B q 4 E l 1 G 2 u B m L 3 0 G _ q I j 8 N x n N n 4 F w P l f 6 h B 8 r E w g R 7 k B z G y z x S k p x h B l 6 u U g x B t B 5 8 q Z r - q B 5 5 w P x 5 B o L i P j y C s w G u v C m I v B k g E n K _ u I 6 h B x Q t B t 9 D 4 2 C 3 s B p j C m 7 r B y u M - R 7 o B i H x B i C 5 1 J p 9 s L x j M v s g B h s s s B p r u F 4 v 6 K l h i H z 3 s K m I t 7 F p y D q 0 C p s P r r C t 6 T p l u B l 2 8 E j 1 C 5 M a 8 S 2 I t B p 5 B _ H 1 x E y l C 2 1 B 9 C w x N g 7 U P y q X n m G l B 4 i Z w g D z 0 J t y C g - 3 B k - o C i 5 C k t t I 7 _ z L x r B 3 1 n D n B z r F i w S W l m G 3 q F 1 l D p E m u C 8 v K 2 S 2 1 L 6 m O 5 7 C 7 3 8 B w c x J 1 y C 9 i 9 C j 4 p C h i j Y 1 p C w x r B w i j C 4 j v B r - L h x q E _ F o 9 M p o V 5 M 6 9 J p _ E l w 2 D 1 G _ _ F n n N 9 x E 4 v K s t G 8 o M p r i F m u C U g s 1 B z 8 N h r F y y P l 8 C 0 w G 2 o M h m E p 1 J z 4 K 4 D 0 3 E o l C p m E 9 k B z R g M 5 o E 3 m K h m e 8 h B - V v m B 7 U j m D g i B i g E 3 3 G 0 g D 6 O q p M h _ E x r L q 9 B 1 G _ S c w 9 B 5 l D n B q 9 B 7 m H x 9 D w P r 4 F s Y v y C _ v C t 5 B 1 0 G l 5 F q X y u I 0 I _ F x 5 B u u H j 4 F x 4 F n y B n n K h 8 N t 4 F x Q x 8 N 1 0 C k w B v 9 D 6 3 E G G G B 9 Z t r R - U r r F q 4 E o X 6 1 B 4 2 C x 0 C 5 s B 0 x F u 9 M m - F 0 g D i p M 4 i D 9 E k G o w C z 6 D 5 p C 3 y C z p C 1 2 I v 6 D j 8 C l z H x C 0 d 8 i G 3 0 E - 0 T w v K q 9 B n 7 D 6 h B G h o D s q D s 7 I u c t m B 2 p B 8 T n j C g 3 C w 3 C 4 u B s u H 1 N l r B 0 u B l _ E h h C u w J v r C 3 M x y H 2 g D m L s c x s f m n C 6 - Q p m I n 5 B z R t 5 J 2 T 1 Z q D t E 4 7 G _ h B k l C h r K t B k 8 O z 5 n B 7 4 J 3 4 z B _ 5 - D l 0 x P q i p O t _ 4 H 7 b 9 r 1 C s 4 h Y q 2 6 E j a g v B 4 o B l i 9 S l j J 5 t V k G 7 4 J g - F _ F i m R z r K x 0 C 8 I m Z p o I x 7 J 4 5 D j r E h u B h t C m C i l K z k O i Q - E 7 C x E 5 9 C j H x l B r E 8 v K t r l B m i L 0 1 B - 3 M s Y t p C n m G n 8 C 5 y B t R 6 H o - C l 6 C u - C 0 B p N 8 B s c 3 s B o j E 7 k B j 7 B 9 0 C m C 5 m B j t B t g B t l D z 9 D n n I l 8 F x B 9 W g m B y k B i g C 3 g B q c t f 8 B 9 7 K 9 n E t l B - M k o B k w B h 4 G t k M o j D g - H l 1 C m M w M r 3 D q n D s Q 0 i C z m Z x _ B q J z H k 4 B p h F 0 P 0 _ i B x m - C z g B 0 v E 4 6 E h C y r E 6 r o B w t v B 6 I y - B u w B - C x r C 7 m N 8 3 P 0 Y q - B v 9 D x 2 I t m B v u d 8 9 h B P q - G h 4 F m - G j u d 8 h P t 0 C n u V w - B z 5 J j - X k w C z r C x 3 M - q K z 5 J y i G - V o w B 5 N y n F _ 3 D 4 p B 7 s B i x X x 5 2 C 2 t C s D 0 u E s 9 e 6 6 r B y Y u 5 C 1 p G j o J 8 t C s j B t j C u n F 0 3 B 4 u Q t h O 9 0 a m - B p h F 6 i G p n H g k s E 6 D 7 o E 6 0 F k C 8 T R 9 C s F h N 4 u B x C 2 i B t B g Z 9 N _ v C 7 R 9 5 G m e g U y P 8 1 B 9 z B 8 i K 4 0 K j j T o 2 q B k g H v J k 2 B t J m - i B u n L j 3 H 6 - G - C y d g M q _ R u 4 D k K n S t m B n W - u F 9 m B _ T _ H - p C x u F u h 3 o D o 6 l J 0 j 7 q B - t w H s v Q 5 R s v H k 4 D j q G m t D 9 E t 0 B s q Z 7 j C 4 q Z v z k B t g y C m h D j y B - s B 9 r C 5 R _ Q 6 m B 3 d l 3 C m V _ Z 4 - h B - m B r 8 B j S g M 8 n B 5 R 9 u g B p b 8 p B v n I p q G w 5 C 0 S 1 z B 3 v D o 9 M 1 Z _ L 9 R t q 1 C o t 8 k B r E v H j j w B 3 Z z g B 4 v I i G 8 2 L _ t G _ S x J g i B 4 B p 7 B 8 p B y - B l 3 H q 7 L 5 t N r q r B r K y v Q i 5 P g w T z l X 4 v E o h y G h h Y 3 8 n B 8 3 q B i q B m 4 q B 3 6 J i 8 L 1 s C r O l c z 3 D u Q n Y w Z q l E z i D i B j 1 B z K x B 6 D i L y D y _ B 9 J s L j l B 2 n C v t B r b 2 n C h O l O 2 U t P t _ B s 9 C k m B 0 k B 6 v O 9 v N o g C _ 4 D 4 w C x j C g j E - M m 2 D i t E q m C 1 y B h a 0 u B s w B j 0 B 6 w B q o C x s C n 2 E s C 5 L p I 6 G y J l 3 C w q t B _ Z z F x L 5 L h 1 B 4 E t L g 1 Q x 8 v D n o B g a 8 G M g H z T k E k w 0 B 9 h n E g _ S x v I s 7 D g 6 Z 3 8 q D q q E i 7 J H j p x J y 9 s l C z h a s - 8 P 0 7 r 3 D p I 4 C o Z 9 F 1 F 2 C x u C y E q V g 8 D 8 M 6 U - F 6 E 2 m B 8 0 M 4 5 C z 5 J 2 j B t W t v F _ 1 F n 0 B 1 h F l _ D n 9 F 0 j B p m B t H h F 1 8 B x _ D 6 - B r l M i k B l F k K g s i B 9 O - K K y m I 6 k B 6 Q g K q G g U 2 u H q j D k G k j D 5 7 B h O 2 p B 4 Y k M x K 5 0 B 3 H m k E 3 H 3 D m R 9 0 r B h L h G 7 4 D 1 j B - K 5 O 1 D n S 2 j D g k B 3 H x L o n _ B g a 3 B i 0 B v n C r X n I n S y j D _ Y q G 0 q j B 4 G o E s 6 J p G 4 L u I 1 l B q P S _ N 5 D h L 7 O - O l _ B 7 O o E o K 0 y B x S i H u - E h k L 7 2 L m f x u B 7 O q x D x T i E l F 6 w C g z X 6 Y g Z u U t 0 D 0 h J j D q U 4 g H z H k M x s C j z L 0 o C l t C q x B o M p W 1 R 5 g B o M y k N o 2 K o 8 E r s S m C 1 s C 8 w C z B m C j n B n i F 4 j B w - H r o H o g J 6 x G o M w q B y k B i o C 9 4 J 3 N p t B 2 I 7 E s X j W 5 m B 0 Y 6 r E g G 1 m B t 3 I i j D j r K o 4 D 3 7 B q v E u q Z p i T 6 i D t m B 1 R q 4 P y p B 1 7 B z 4 I 8 1 f l 1 G 8 r H x r B 0 r I j i C n 0 t G m m 0 B 0 r 3 0 B Y p l B 3 y C p _ E - v D 8 u B m o 9 N 9 r x C - y g X 9 r x C o 5 t B - K l h D j L 8 E n J z E g m C s I r C r k D x 2 K h x B l h J - j D j g I m 6 3 B 8 g B z 6 C t C u L w X 7 y I j f z 1 8 W m L i G m 5 8 C u i y G r W v g B o g E 4 l C v 0 B g E p - K h D m 4 B 5 2 B 2 6 F 2 8 C w 6 B y s B u Q 4 8 D y M 2 9 C g p C o m B 4 6 B 0 n E x t I n u H 2 x B r 7 G w 1 B m 4 j U u 1 D n k J y X k 2 D z y E _ u B p E 7 9 P z 1 Q u l C 0 I n p c u 3 C j - E i h D m o B m - F j w D - M y F a l B q 2 B - p C 7 m G 1 y E y j Z n B s l C t E h N h H w d m p B w X 8 n B k 7 E x m B g U l v F 4 S 7 E t W 9 6 J g B 9 B i V u 7 F g n H 4 M o B _ Y 0 3 B 4 g U t H o z B 3 F x X k f i W u b k n B o H 5 r D 1 c 5 O s 9 D 9 H k y B _ 9 C _ y I 0 s L k y Z s f l p p B 3 u B j i B t 9 M - 1 B m q C 6 Q g f 6 s B 8 k B u r B 9 B n L 1 q D w r B n 2 B 2 s L s l B 2 z H n h E q B l I w l B v o B y q C 6 z C 5 n B 2 q B p 8 B p - D j X p S h k C s G w z B 5 H 8 I 4 D 6 S z q J s C m R i m B 1 j F _ p a o Q r h B 7 p D 6 k K 5 1 C 1 z D 9 N h O 4 w B 1 n H l W 8 u E s w C 8 5 C 9 7 B _ d j n 1 E k I m 8 u L s 3 5 3 C i h D n u D x J i Y u D - m G g 3 L 8 u B h V v 1 G u 2 D 5 z C j R - h C v y B y 9 q Y p V r f s c t j Q 9 E k - G m 4 P u t D g 4 N 9 o J 1 s 6 B x p E t o z H l _ D k J 9 v B _ - j C v I w N 1 W 8 Y u - B G q G u G 3 L 0 y B 3 F v S t W 6 Y h 0 k B r z n F o g 5 C u F u 5 x H g j P k u 0 C l 5 G z t B u e 2 q B 1 D 6 f m N 2 o e 5 5 i B t 4 L 3 R x 7 K 9 U 7 7 B 2 v M k a 2 5 B h g E z u B p o B 1 F i B m C _ r E p y C o j B n W p b p b o c 9 M 5 J r i C p l B 0 O 8 L _ h k B 3 q S l q x B u x C v B x E g C 3 e j 9 C i i B w i P 9 N 3 K x m B i H 5 l C 8 G 5 O x p Q g 8 C i J t J 0 1 f _ L t b i U p W p E g v B 4 O _ T n 3 H g t O g q B _ 3 B 1 x k D 6 _ e q s 4 B z 6 z B m C g w T l i F n 2 U 8 i t B e t B 3 j C z H g K g E m 7 E 2 7 E - E 4 3 B i B k C 8 5 C z H i G v b t B z B v B g E n 3 H h p J t K x H t H x K j 1 C - j C v H 6 x G g Q k G o M 9 N q q B T p F o N k 7 X z D z 8 F 0 4 D z n v B w E v S R 9 N g Z 2 - B h 7 z B 0 Y 0 S 8 S n V a n z C 6 0 r B h V h W g B 0 j D - m B k C 7 o D q U 8 P l 9 F o q B - g B n 0 B v W 7 N 5 o D k C h O 3 q G g k B 9 E 9 m B j F 2 v E s G m M 5 W x d 2 l B o Z 3 R o U _ I u 4 B 7 W i J x T q J s e q j P v n q C q j V 4 g J 7 R T 4 - B i B c q C i U 1 B 7 N _ w B z s C - N k J - N u q B m G q G _ P l D t z D q G v B u o C g Z m C l h B O k h H v 2 E 2 0 X z K 6 C 6 J - B z w 4 E k 2 Q t w _ H k w I t 9 T 7 o - L t - g P g i p o J g m x h l B g i p o J w 3 k q z C r y s Q 0 0 7 9 F g w o 3 C 0 t v k C w 5 5 m J y u - 7 D 2 5 v k B m w 1 m J w 5 5 m J 9 q i K p o z k G k l 8 n J h y z n J 6 _ 0 - k B 2 r 3 h C j z w y C k l 8 n J h y z n J m l 8 n J k l 8 n J h y z n J 4 g v g C j 0 T t 0 n m C t 4 k o J h y z n J h y z n J m l 8 n J t 4 j - k B y k 5 h D 3 x q 1 B m l 8 n J k l 8 n J h y z n J k 2 r 1 I g w J i 0 j r J t - 6 q J t - 6 q J g 0 j r J i 0 j r J _ p w r l B h 8 5 a 9 8 4 y E 6 v C m 7 u h J t - 6 q J t - 6 q J i 0 j r J t - 6 q J t - 6 q J t - 6 q J 5 o s r J t - 6 q J t - 6 q J o r _ o F l k s S 5 5 8 J 8 h r h E i t 0 H _ q y q J _ q y q J g q w r l B _ q y q J 5 p i r 1 E _ q y q J 8 7 k s 1 E 7 0 n n G s x h K _ q y q J _ q y q J v - 6 q J t - 6 q J _ q y q J _ q y q J 9 g - q l B _ q y q J _ q y q J v - 6 q J m l r i H - y g F _ q y q J _ q y q J v - 6 q J _ q y q J _ q y q J _ q y q J _ h m h 0 C v - 6 q J _ q y q J _ q y q J k 4 h 3 B q s l h D v - 6 q J _ q y q J 8 3 t q l B v - 6 q J o w j l B 1 p p 9 D _ q y q J 9 g - q l B _ q y q J t - 6 q J _ s q g B r - y i B k s g G 8 2 i i B m p 9 v E y w y p B q y r B 5 i n y F v p 9 6 B r q m I j v q H 5 5 7 h F m j 8 0 G 2 3 q M g m s D 5 i j p C z z 3 T 1 k - w B 3 w S s 1 9 H u p l r B k 3 4 I - v t 5 D u - l B r 6 5 C t t w q B 6 h 8 R i g - b 8 k t M s 4 2 Z 9 7 t G y n 2 c u t 0 E k r - 9 G m u 3 W h 3 r w C 3 2 1 C 9 - 9 3 B h 4 k i B y - 4 k C u 2 s n C 0 9 j z F i j 8 G v m 1 1 C l o v 4 F v v 1 H 0 r 5 o B k _ 7 9 H 3 5 n u B h k W l w j x C 6 s 5 I t y r I w m 0 T p p m i B 5 k v x B h 4 x U 3 9 1 o B 1 o j S w w z K m _ s i B 0 q E n v y D j 1 H 2 j 9 E x 4 t L g q k P j m X g g i F 4 p 5 B w z 9 D 5 8 9 I - s x 4 C o j m C h w l r F 9 r i B p h i O h s m F 4 1 7 t B 3 3 g P z a 0 8 4 J 7 u q i B 5 j - J 4 m r U p i - a 0 6 z Q n 5 k F _ g b w v 3 C s 3 n C g 3 z C 6 9 2 O z r n o C 7 k 9 8 C - o 5 2 E 6 u t M 7 u 1 u D 6 z n K _ _ 7 Z x l t 7 C x 8 n P v 5 - g C o r p 5 H g k C 2 0 z g B i 8 3 _ D k 5 9 Y g g u m B p 4 s g B o w v - M h l N w _ 7 e y t x 2 D k p 2 d 8 t 8 M 0 g 7 X g k 8 o D 2 u z G x k c 1 1 J g w l c n w r m B w n z n B s h s u G m u f h n 8 b y l i n K u 0 3 v G o 0 z h G h i i F p - H z q - y B 5 5 r K x t 2 3 E _ t n W 7 y j C 1 t 1 J r q y J 1 q 6 I m m m d p z _ L x i 2 R s r v P y y 2 B i w r a 6 r n J y k m M j r n B h 0 t F m t k C r w 6 G m m j C z _ r 6 E x 4 2 U u 9 G v 8 T 6 4 z j B o 7 2 E u 5 z G 1 6 8 K g - U 1 t 5 Z z r n b s 5 3 M 1 9 l O 1 2 j b 4 z 6 C l x 9 x B z 1 g E 2 4 C w p 6 1 B m z n K 3 j 1 e p j u b s g 0 _ B x z 4 0 B 0 h O 4 r C o u z g B y 6 7 L t 7 1 r B - r 5 h K h z 8 B _ t 1 4 B y 6 n l B 9 q 3 6 D p x Q q g p 4 c z k i C r _ 5 R m t y X m p r 5 B 5 9 u u B v 3 l I 7 v n e 1 g n m B h u - K w s o D x 4 o n H k q 7 G x m 2 1 B 5 u n B 8 4 u F z 4 p _ E j j - y I h q j d o m C 4 2 7 0 D g m w U p 8 h k B y t 5 p B n v s x I v k j L x t 1 2 D s 5 x D s - r p B m 0 l p N i s 0 Y z p 2 k D q 2 8 - D v 3 - s B m 2 V x u 1 o I s m z Z k 6 z l B _ 2 1 I t _ s r D y 7 x - D 6 m w Y w t v C v 5 g C 1 l k E 7 i r j F 9 3 4 e 6 z n E 1 1 t V _ w 8 a t y 6 O _ x y E z 7 o 2 C z 0 x U x x v K v l i E r 6 q k D 8 v m g D 1 0 M y 7 g S 7 h n J m 1 3 t B q 9 - 3 M 3 w 2 R x V r m v r C l 9 v 2 I j o s E p 2 t 2 C g i 4 U 3 u 8 x B q 5 2 a q c 0 3 9 f q k m v I k o u B v x q v B h 7 y K 2 5 1 _ F w q m g D 9 y y H v 2 v _ K t 5 i v B - q x z E h 5 J 1 h - N z 0 _ F 0 5 4 _ N 3 5 r K 9 j t e 1 w 9 2 D _ r s S l p 6 U 5 4 s r D z 2 j j B y q g M z v 5 a 6 n g v C x o E p - p j B z m 9 q E - r 0 x C 7 y o d j y m E y _ 3 u O k 0 o 8 C k z N h l u O 1 q k 3 B 1 r y 9 F 4 g _ f _ 3 w j L w u X 5 1 9 6 B q 0 x J 5 l 6 6 E 1 3 4 n O h y 1 8 H w r 9 n C l m f r 7 _ C t 9 w 4 B 7 8 8 Q r _ s j C v n B 0 n v f 4 s z S i y s i B g g 2 j B _ _ i x C j o j K 6 6 s W i u 3 0 B m 2 w t B 8 2 u h C y 9 6 1 D l 8 q k E p V l 1 m 5 G t 5 z N p - - V h k p 2 B q 9 5 X i 6 9 p F 1 - 0 Y q i 0 I 8 g y d p i 6 i C u u j Z y w 1 W v h _ z B 2 r t g G 0 - q m C i h 5 2 D 3 y 3 G t k y h C _ s w I 3 s 6 M 5 8 1 K 6 i 2 s B 3 y 0 N m h l x J i w g P o e v r p d _ t p B 5 5 x C z m J 3 h z 0 D q 4 i 7 C h 7 g C 7 2 _ C u 6 7 s E 2 v l n B 7 5 2 y C o j 5 B l _ y i J 9 8 u Z o z s 9 B 5 - 9 k B - 5 - g H r l _ t C m x i P h l q Z 5 p s U q n w N r 0 x N z r 2 H q l _ D x u j 2 B j - 0 W g 8 t g B k 9 T _ w q P m z z G - p p P i 4 3 h B - n t 5 D r 7 z 0 B _ m i f 4 x S 3 o x 4 B g 3 6 x B j o h P 2 4 3 k C 3 6 l G 7 l 0 k C j 9 1 6 B 2 k 9 - C - 5 v J 9 2 6 0 B 5 4 k t C 0 v l c - o 8 h D _ z t f 4 6 t v B q l q I g 4 k b k x 4 t C t 3 h b 8 r z j I i 9 3 x K 7 _ x J y z 9 D l q o o B p k 4 6 D y 2 B y 7 t S s u i f t i 2 y P 1 t i E r z g 4 F _ 4 9 w B 6 w y p B m z k o F m 8 v i C i l u j E j s q X k x p w C s t n O 3 P 3 1 B z - p k B g m e 5 m 2 2 C d 6 4 6 x F q h Y l t b 6 h z m C 4 0 2 w B o y 0 n C 1 m z E l 6 j J 2 m Q - _ r N g x q s N 5 - x 6 C m s l u B 1 o y l B 2 _ r H _ w l 1 B _ t m V - h u b 5 2 3 p D 7 2 w D 5 i r C 7 m 4 r D v m l l C w o n - B q y w U i 6 z s D - m 9 O i j j 2 B _ 6 h C p _ k F p y w D w 2 E - l p J - x 7 7 G 0 o 4 5 B n k - B w o i 9 C p t 8 q D 8 0 k F x p o P 3 n g r D n j 1 n B 4 _ w W 0 x 9 y B i 4 8 I r o _ k C n x 2 s E i 9 5 W 0 r 0 q B _ 0 n k E p u t - F 6 r k T 0 z 2 c o v h E o s u J 9 h C x g k l C p 5 o F l l h 8 C 7 1 k t B j y 6 5 L 3 j r F y t u 3 C h v z k E o m j o C v _ l v I n 4 o 1 C w s C 3 3 J - u L 7 3 _ l C 3 0 p y D g _ 9 r D p x l H 1 k 5 _ M g t 0 C 9 m g m D 7 3 y c 9 l 3 q B 0 s g j E m m i Q - v 6 9 J k 8 N m u o _ D h v u 9 C n x x h B n n x y D _ q 1 9 B 1 p n R u s q s F v 4 0 z B 6 s 4 I 8 8 2 J 0 _ z g C 1 i x x D i _ - B 6 r 1 j C i r t o E s u p c 1 k 6 H & l t ; / r i n g & g t ; & l t ; / r p o l y g o n s & g t ; & l t ; / r l i s t & g t ; & l t ; b b o x & g t ; M U L T I P O I N T   ( ( - 8 8 . 0 9 0 7 6 2   3 7 . 7 7 0 0 9 3 ) ,   ( - 8 4 . 7 9 4 3 4 6 9 9 9 9 9 9 9   4 1 . 7 5 9 7 1 5 ) ) & l t ; / b b o x & g t ; & l t ; / r e n t r y v a l u e & g t ; & l t ; / r e n t r y & g t ; & l t ; r e n t r y & g t ; & l t ; r e n t r y k e y & g t ; & l t ; l a t & g t ; 3 7 . 5 2 7 3 2 8 4 9 1 2 1 0 9 3 8 & l t ; / l a t & g t ; & l t ; l o n & g t ; - 8 5 . 2 8 7 7 0 4 4 6 7 7 7 3 4 3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0 1 6 2 8 5 9 3 3 9 6 1 2 2 0 & l t ; / i d & g t ; & l t ; r i n g & g t ; 3 6 3 h r 8 z _ g J w x E j n l q l B k q p 1 D u 6 x - I o p _ M _ 9 g J 5 7 z r J l 7 4 T m p l t B z 8 n h H 0 x Q i - l J j - w x I n t r v B 9 r j _ F 0 7 _ t B l 9 o x E x t 9 z B 6 w r h B 4 3 m 4 D t p m 0 C l x 8 D h k j S k - t 5 E w x m l D 0 6 t D l _ 0 o B w 9 i _ I w q w e r 2 F i 1 u z a & l t ; / r i n g & g t ; & l t ; / r p o l y g o n s & g t ; & l t ; r p o l y g o n s & g t ; & l t ; i d & g t ; 5 4 8 2 1 5 6 5 0 8 0 2 6 2 4 1 0 2 8 & l t ; / i d & g t ; & l t ; r i n g & g t ; x s 5 y 5 k 2 8 6 I _ r z 1 C o 5 t F x i k m H _ q s r J _ 0 9 r J i 8 3 m B t 9 g 7 D 9 - 0 r J g 1 9 r J g o 8 4 C 7 q s D v k z l H n 1 0 V n _ 3 J z 5 0 p G p r 5 m B z k j i K j r 9 B h 6 _ E r 9 3 u J u 9 1 U 6 t 7 s C 1 u o S n - 0 b 4 h m 4 P 4 h m 4 P l m h 6 B 6 9 x 0 E _ 9 _ F 4 6 g D x 2 w I i - m F l 7 p q C t n j n E m 6 v m o F y z k w K - l o I y z - u H i z m q E y 7 x r B 0 _ 2 w K 9 s k g F x i 4 a k 3 p q D r k y 9 E - 0 r T 8 - h 1 J 6 - h 1 J 9 t - q J m y C t 0 n 0 J t 0 n 0 J s t w 0 J y k o 7 I z - Q t 0 n 0 J t 0 n 0 J 9 7 r j B z m g n E j t 3 D s 9 2 z H 3 i 2 z J 3 i 2 z J h i t g C _ 1 9 3 C k u l q J k u l q J v i u q J 3 _ _ Q x i o 1 F _ 5 t i n B 1 6 m j F o _ 3 Y o H p 7 2 e v o h k C y 4 g k B o r t t J g y q X o 0 i 9 E j h 2 t J h u 5 m B n 9 7 _ D g 6 0 0 J p - g g G n 6 9 N i o k n n B x u 8 5 J 3 u q 5 C g 5 l z c 1 4 m y E t o Q l k x k J z w h 8 F i m l R 6 l v _ J p o m _ J 4 6 3 p E 5 k o l B n o m _ J z t 0 9 J z t 0 9 J z t 0 9 J n o m _ J - p 7 D s 4 y 7 H p m n h G i 3 s P x t 0 9 J s t 5 E s g w u H 2 x h - D j l y o B o l 3 i B k 2 y r E 7 1 p m n B o k y g I k r 7 C _ u 9 4 J q l v 5 J _ u 9 4 J y z z 1 J s W k - q v F t 1 u x C 6 5 _ t F g n l C s l q H p g z 8 l B y w h v J _ 9 y v J s 7 _ t D w - x v B 8 i i 6 C 4 3 z 9 B _ t q a 2 k u 1 E 0 q g t J h 1 3 s J y 3 1 Q 0 t u 1 E z 0 2 F m l g u L 9 6 7 r B 2 h v p E 2 h v p E p 6 0 m B 3 g o i K v - 5 i K u o s x F k p u V 3 g o i K 3 g o i K g g x i K v m z - F 9 5 3 Q z 0 h - n B l u u - J l u u - J p 8 f 1 o m v D l n 9 s B g 4 Z p k l v I o w L 6 5 x r B q 0 x 7 D i z z 5 J h p z r D 4 w 5 1 B k g 5 B 2 r z K i 3 9 u E v q 3 K r o r L l s t o C 6 i 2 Z 8 6 Y 0 u s k E x h 0 n B y - u s J - 0 3 s J p i 1 r B o 3 - V o - _ k B p w 6 j I t p 4 B m l i 2 o B p n C 5 n z j J r v K w y z n J g 7 z i C o v 8 1 C 5 s 9 V 9 6 j m F _ n j 0 J s z l B t m z 6 I s j t h K n y g 6 F 3 9 i T g j r 3 C l 5 l u C x P u m 1 i J r i k M l u m i G q 9 g D h x q 8 H 2 9 5 w B s k g H 7 j n - B - l x w m B 0 9 2 o B i 6 - 9 D k x t y G - t l L l 0 - r C u - q 3 C - r y w I n _ Z u 4 u 1 F z _ 8 y B i 5 v k G u g o r J 3 r - q J x 0 g m B 1 q 2 n C o x o Q - p 6 o J p 9 l n B h - 6 x E 6 o W r y w 7 I l g u 2 J z 6 x j B r 5 u x E h q l x H t y 5 G t h 5 4 J j 9 p q D m v h 1 B 0 o q y J 2 q F 8 u j 4 F 4 9 x C _ 6 s K k q o i D 2 p t V r i t a 6 z l - J x u H x z 8 1 I _ 8 x C n u 7 v K u w h l G h i q S g p y v K 5 3 D p v 4 p F - w n U q m z 8 D p p 0 z B s t 4 r B 6 7 4 D 4 m 8 E 5 g w 9 B 6 l p Y 3 w h 3 F 2 m n J 7 q 5 s G _ g h r C h - 3 o C g k g H z z 1 9 G 2 3 1 3 m B 1 q n V n t 6 m F x k l z I v g c o y 6 7 J q y 6 7 J l 9 R t w 0 y I k 5 z p C 9 l o s C _ 0 9 r J 4 8 0 q H 4 m v E _ q 5 q G z x m Q s 7 u 7 D m 0 k r B 4 4 u g E m n T r l s q B s h 5 7 C t o y v C k 8 p r C t x x 5 C 5 1 v - F 3 p l O - s 3 y J o 8 2 3 I 9 g U h p x 3 J x k n K 6 t k f 9 g k w C y n J u k _ - E k 2 v e j o 0 F w z g j F 8 2 j L s 1 w h F - l 9 X h 7 4 C n 1 1 1 F 0 g l V 3 o w o I h w p B z y _ q D 8 8 7 3 B y 5 h _ J 8 i - z B 2 j 6 a t s 3 k B u p 3 v J h q - 2 C j q k T w g p B 8 q 3 U n 2 l J z y 8 - G t u q N o u q s C m 8 _ e y 7 S 4 g n Z _ t m q E p g D y - u s J y l n J l i r s G 6 8 m Z n 0 0 6 E q l g z J g 9 4 v B r n 7 w D 7 g s 0 J s r 6 X - 6 z h F - 2 v E j 7 4 t H t y u m B v s l _ D u h 2 o J s g B 2 2 6 s F g s 2 V _ i - r H s 7 _ R 7 3 V s 1 r g D v l - s F 9 o p l B 6 z l R v k 8 B 2 2 7 5 K z 2 y q C _ t m E p n 0 h E t 2 u l B - 0 n I 9 r u H j h k 0 D 9 _ 0 7 D z q u 5 N 1 h 0 C 4 m 1 1 D j n 0 o D y l D x u 7 D w 5 k 5 H i p q z C u 5 u E l - 3 6 C n 9 z 2 C r y 2 H q 7 r t I 4 u y v K n 3 R l x 4 x D n 6 0 M m h 3 Y 4 G 9 j j v F s i p e 6 y h N 4 8 - 1 D g s j 6 D r x q I 9 1 n 5 M 6 5 p C y m u q C s t u p D k 8 v q B p j v F 3 y t 7 N 1 3 - h E 3 i l t D _ k z z C 2 r r _ B o 0 s E 3 2 1 p F 8 x 7 7 B _ k 2 q G 0 y 9 b x j o F i - k _ Q z g r u B 0 g 0 _ D 9 5 v O p 7 g K 3 0 k I q 2 k 9 F j 6 l E 5 z _ o J k h q n H s 2 n H r y F w t p y H j m m o B 1 9 _ O l _ l k D o i q W 2 1 h z B 5 9 g j B 3 y 9 B r i z r J h v r b 7 r h t C 3 g 3 y B - x - p E m - j t E i l v z I k - 6 H j g p H h 3 w y E 8 0 o h B n h u 1 H o _ z M x r w 9 C k q k r D 5 q D s 3 v 7 C 3 p s x E z - 9 C l 5 z l G _ t i o B g 9 p i C l 9 q w C 9 u 4 F v z m k D o y - U 7 i o y B z n - - Q 6 s i C l 9 j 6 N o m 2 J 2 p z C 8 - l D - 6 c _ _ g l D - p 6 5 C s 2 4 D 5 6 o y B 1 t p g B 7 v i y H 7 q p E u k x n E l 5 2 s C 7 9 r C u 7 8 l C w q n Y i 0 _ M _ w R x g k g B 6 o 3 q C h 8 _ P w 6 2 q S 6 p l M 4 7 u E t l l 9 C r 8 4 r E r 3 - F x 0 g m F 3 t o O x 2 6 m U n u C s 2 k W 6 9 9 l B k 6 w v B i 2 5 6 E v r r P z o y q D o k J h z v 0 B n k g M z p j D w 7 1 m G z x u Q 0 0 r l G - u p o K u v Z 5 t 5 V i l 3 z B g 4 k 7 B 5 i 0 h E 1 4 k - D 0 t 1 l C p 9 z G o g r B s i u w E o t z z C p i j 3 E i t 6 u F q n h B 4 0 9 x B q y s k L q 8 0 2 W l o O 5 h R _ t t w O w g 8 Y q n s r D s z m u E y r B k o w F 1 9 7 X l 9 p t C 4 n - r E u s 3 4 G 2 y 8 z C 7 8 7 X j 2 9 g E _ u w 1 B h m 6 1 P y s l 2 P m h w G 4 o _ X h i m 8 G p p w T q w j j D 3 v 4 f l 7 k B o y i s L k 8 0 F j 9 h 6 B i u q u D y o 6 h C l 1 5 y D s 7 n 6 I j p m g D s f - k t 4 K u n g B j t _ G t 8 5 1 I g u 3 E n n m q B z i 4 o a o s 3 r B w t v j B i 6 j 9 H x o 1 s B 5 k _ q G g l s k C m - 9 z B u _ p J r g g t L 7 9 q Q - p T 4 2 m 2 H 6 p m L 1 x q M 8 2 z z C i j q 9 C z s I 8 w 1 H 1 x 9 w C s 0 g w Z y 0 M 4 w 8 y V 8 o m I 8 x u 4 E t u - D r 6 s 6 H j 5 z D v 6 p 7 K 7 p o J 1 9 l d s 8 p C m s z n X 4 5 v B _ p k m B 6 4 o M t l 1 4 B n - s n E z i 8 o J 8 k 3 y E 9 7 h 6 a 7 B r q p B 7 z g H o 2 4 J n 2 s s B r k q x C u o y L p 7 _ k G 3 i 2 x B u j l B m 5 j l B - p r m M 7 j C q t u X o r m b 8 9 8 h C 8 m l D j s d 5 i 0 S o 3 v Q k 5 h h B 9 l m P 4 - h B l l m n F s 2 j 0 C v 9 4 m C p 1 U s - g g G n g j H l l 1 D x y n t C l 9 y b z v z k B 1 k h G n 5 3 F q q _ C 6 g 4 Q 7 z 2 O z n 7 1 H m n 0 1 C k k - k B k x 9 O g _ n H o z 3 E v u x j D l _ 8 _ C 7 n v 8 C 8 3 n e x p E 1 q g 6 Q z x 8 6 D u n 2 M - 8 w M 8 6 k r F o t r 8 C t h 9 F 2 _ u Z x l 8 E 2 h k X y l p B - 7 j a 6 t s w C h 4 3 I v - t F t l m n D k 6 4 h B g m s P 1 o _ n B 2 w g 5 D l 8 u w B 0 p 0 u G _ - I n u _ q B o i 2 i C - r h i B 7 l u k D 2 r o W t y d y n u j B g n 6 N y q 9 r G v n 2 h B j u q U 2 2 x V x x 7 X n p _ S o 2 l 2 B 9 t v b t 6 - 7 F 7 z m r H 9 x V p n 7 G 7 x 4 8 H 3 y _ G i h - C n j u h C k o z C 7 r I t u l 9 C i 3 n p B 2 1 m D 3 s x s B 3 k q z B w 4 5 8 B - h 1 i E i t t F 5 y 2 j E w 1 x 0 D x s t N v p g H g 7 h 6 F n 8 l n F k z s D g q 9 E u _ 4 p C 5 5 s K 3 z l V q q p N 7 3 4 E _ g 2 5 B 0 1 g z E 4 v i L 4 n g h C x n 2 n K 1 4 z C h 9 8 e o u a w s 2 U p n 0 G 3 9 m 6 D 6 5 u f p 2 v I q z x 9 C z i w 6 B s z z r I m z - f 7 u l w F g m n K 3 w m w B - 6 9 M 9 o g K - k Q z s g w R s n - B o 3 r 6 D n i z R 1 2 i R j r m _ B 6 0 g t D h 5 c z n Y p u t m D i _ t V r v 2 6 C u o w L g 5 p R h j n B - l 0 U m _ k 0 B l 8 n I 0 2 l g B 0 p j W q 0 5 B o 6 v w B 6 g 8 z I n j v k B y _ r B h t m r F u 0 z 2 B q q B y h g 3 I v 1 z K s 3 k p Q _ k N 1 5 I q g k j L 6 p 3 b w 1 k R r 6 3 0 G m l 3 p G p 5 i M _ y 8 y F 5 k 6 P 2 t 4 w E w w q y B 1 q 3 2 B h m n J 0 z w i B q g I x j n q H z 6 9 u F w 7 - j B z q k x G q p u x B k 5 o u B _ 1 j j C 7 w w B t h i I 2 k q 9 B y l q 1 C _ 8 3 q D 3 0 1 o D i g v E 6 v 9 q B 2 g j h C x 0 l n B g 8 j U q l o Q 3 5 w w I r 1 P w k x r B r l 0 U 5 r 3 7 G 4 n 7 N 9 r 4 j B 6 o 5 K - p 2 d z q v C _ g t t J g 5 v u J x p o B _ 6 i h G 7 s 9 3 B g x E x x 3 z D 3 z j 1 E p h s X 7 o g O x j F 2 _ o _ B q m m q E r h k R r x m 4 F 0 o j j D t 0 z l E 9 l 9 Z 4 3 p 2 M s g C z z w 2 B m o 9 z D l l O n x q V 2 m g g B v 5 - x C r g 5 r B s l q l E m - e u - H y 3 9 k D p n _ 9 G u v v B n p t 1 C 9 0 4 x B n 9 - R h _ 0 r F x q y 8 G - 9 r m F z 7 l p C r r 4 T k q q y B 1 p J r 6 8 i C s _ p y B 9 x t D 7 n s 9 B k k m u C - n 6 O o - 3 i C x l o i D u s r N 8 u l r C x u r i B 2 i 2 a g n v x E 3 1 2 O n z q p B 8 k 1 K q - 5 U l 6 3 M 0 r 8 c _ g w Q 7 j p 7 C 6 l z 3 E 4 l 2 l E k k c j 1 7 5 D v i 5 Y 5 4 - g B 0 h m k F 9 o y C g 1 x o J n F x k 0 r C i 5 z n H u l n H g 3 g C q p 0 j B l 4 6 o F 0 q g B - g 4 v N s s B z g 3 k B g 1 8 D 8 i t N l n 3 D y - y p C - x f u y i Y w i k w B g 2 1 V 9 r r v B y s J u h w c p t l p I - y H 9 3 4 i G 9 w 5 _ B k n g C E t j i o K _ w g j B 3 1 4 4 B k w l c u s h L 9 m 9 c o _ h B 3 u i 6 C o l o g D o u I u w w j C 9 - q s B 9 x 9 O 2 1 3 K 7 u j I 1 o f w l s y T - - i o B 0 2 1 D i s I 3 g t g E m m 6 r G r l o c 5 _ 5 w E k 6 y P - 6 0 3 C t 0 5 E 1 s - s B h 5 3 q F 1 z 6 G 6 x z 5 B 8 2 x B y u 2 i D p _ z w B r u i 4 B r _ 8 h D i j i I 3 2 i j C h 0 v x B _ 9 1 k B 4 5 3 x C 8 k y v C 7 m q o B 3 5 k i E k z k G t t h t G v x x q B 6 9 r Q - 6 g U n 3 i 8 C j 9 o E s k k R p n p e 3 6 u e 2 w 9 B 4 m r 2 E 0 F 4 7 y Z v x s 0 B s j 7 c z n w Z l u 8 S i r 1 B v - k N 2 j v 4 B r l r n B 3 o 9 _ C - 6 Z 7 7 3 B 0 w 3 4 B n x 7 0 C 9 _ - X l s z H s 4 l O - l 7 n C 4 r q S 4 m r 5 C s j g z E s 8 k X 0 s w E p k s 9 C 1 x r x D 0 8 3 y B t o k h F t t x 6 K o t Y i l w n I m g y J 1 y - 2 E z 6 9 n D 4 w B - 0 g L 6 k 7 7 E n _ y 7 C s 2 g N u z 6 x C j w p u B n l o D p h z g B j j 6 C y 0 3 h C o q t h C 4 2 h B - v w m B 6 l y j B - g w n C 0 u 7 D 5 9 p v B 2 6 8 j D o x u i B z z p T 0 g n j F 6 m 2 E h 1 j 5 C u h u i C l _ z N l _ z N m I l 9 i 9 B u x k k B h n p k F t 5 Y 1 2 5 5 D v x i C t y p p B u 6 h C y u z I h 0 h X o - l h B 9 - o K l 8 q 8 B 8 h B l p l m B s x o k H 1 x q p B 6 s 6 u B t l i u D p m 7 1 E p l r n B k p 2 W 8 L v p z x D 0 7 6 q B 3 l n C 5 2 _ s C 0 k p j C 5 s x D t 0 3 6 B - 9 2 Z 4 z k l B _ k l i B w o p J 9 w 0 q E p l 9 f l h k S p i F p h l e - r z K q x 5 j B j 3 2 _ D h 4 5 P 5 0 9 o B n v t 8 B 6 5 z 6 B 2 m 0 I o 0 s V j o 7 G 8 5 _ U 9 3 6 y E x 9 8 T n n k g C 3 r _ p B h o _ Q - q m D 3 x _ k C 5 7 4 t C 8 u l O q z 8 d _ - i 0 C z R 9 v 9 C u j 1 J _ y o j C q w n 6 C 0 j 8 g B n k s _ B i - n z C 4 l 4 9 B t H 0 2 v o C s - w x C i 3 c i 1 i _ D o 2 3 7 B 4 7 q u B s k 2 1 F z l g B g x x x H _ 6 l h B _ w 0 4 B k o 8 C _ s _ _ C w y 4 y D x 2 q 1 B 0 p x w B x q 6 5 F z u 3 i F 4 j 3 7 C w 5 h g G _ s 9 E p 3 m 0 B 9 6 p b 9 2 2 _ D - h i R _ w w j C g v s m E 9 p j K h _ u 3 G y _ h r B q 2 j W q j V p g 4 V l v 1 k G x 9 q L p w - c w w s 4 E _ t Z i h z D i p 7 H o t v M r 5 4 C k y M n 3 D v u - S 5 1 9 0 B 0 i m T y g O p 6 4 E x m t j B _ v 9 M r 5 w H 2 u _ N r x _ I z - w F _ k 8 3 Z k k D 3 v F z k y w f u q U h - q R 5 j u g B 8 5 x z C _ q z 3 C _ x 0 B q k 8 9 D s - 3 w C 9 K r w z F y 3 8 g B 9 9 l U x 1 n J s 4 z h B 8 _ r B m l 3 4 B j 6 t 8 B r g 3 l D t 6 3 M z _ s s B i w v B l q k i C 8 o y 1 D w _ f q g 6 v N n 9 y R q t _ g H l k _ k J m 9 9 D q - r J u r s H s 9 o L 2 4 n h B l o v x H 9 1 z U 3 q x S _ s i O t 8 4 0 D h 6 h e p 4 4 G 6 o s k B w y 5 R 5 l q V 4 h 4 Q j s C 3 5 u V o 5 4 O s 0 6 B u m m B x x 9 C 7 x l K 4 7 k S t 3 j 5 C v o w F h m 2 R m r D k _ 7 o E n m _ 9 D _ g 7 K 9 x 2 C r z C m n j i B 2 l _ Y _ 3 - F - u i K i 3 x K 5 n - C i h t e 1 r w j D w 0 n j B 3 m I u o u H 9 - t O 0 x k k B 3 o e q r n W o 7 p t C z x 4 D 5 v t c z o - 1 B j 1 2 t C 2 2 6 P t u s p E v 9 t T r n 2 U _ 1 S - 6 4 g B 4 o - f s t y M 8 g 8 i B i - u 4 C 0 p x x D l m m 3 B g r x c k z p H 7 z 7 g C v 1 l B 1 r - a x - 0 t B 7 s - x B 2 m 3 b 4 5 8 C w i p m B u s g X q 6 i I y u i 7 D r x u 0 B t v i P s u D 6 j 6 f 2 v k N 7 o k o B p 1 g a h 3 9 P _ 5 q D i o p O 6 n 4 f - - m S o n j i B - w t U 6 o j D m u 5 B 8 8 0 i B 1 7 1 2 B s g 6 v C 7 j 4 l B 2 l o J q n 8 M 2 9 B 1 x h w F v 4 t d 1 4 x I l _ 7 o N p 0 M x g i 2 I 3 j p I k n 2 h C n r 8 _ F r n 9 1 F 7 0 x g C k - 6 F l p i w F x r 2 o B - l J 8 y V l x 5 h B y z v D s y i v D l j 8 z J y s K 3 q w l B 5 1 y E 2 i t v D h k t - I g - 9 S i m M 7 3 q 0 O n z j V - _ 1 z H l r x m B i z 1 B r q _ v C 6 m y u I x r z 8 B p s p F g 0 k 0 O g n p C v 7 m 6 B _ 4 o D 5 t _ q C 8 i y C x 2 g C 7 l l 2 B 8 k g w B x m r 6 B _ u t s F l z 1 Y o y 0 k B v p k q G k p n J o 7 m h H i 2 k g D x 0 s K _ 6 z n B t 6 - 1 B k z w c m t 6 z B v u k E 8 o 5 n B p w u 4 F 6 m 8 r D o i j 6 B s 0 _ G t N w 4 q V k F 1 p i r B 1 t 1 2 F 0 i 4 V 8 5 t 1 C - v 0 6 C x p l N q k 9 n C 3 - z b l p x - E y 0 x k B i v n 4 B 1 y l p F 8 v p B i i q 4 F 9 z k W s j r 8 D - s R q _ l 3 D 6 m h l S x 0 J g x x 6 E l s - l B u p 3 v H q o o Z o t m U 9 r o o F h y o d 4 g 5 p C - Q l 6 h M 1 p j h B y n r i D h t v x L 8 h r d t h g 9 C 4 i 4 1 G o y x h B q 3 k 7 M _ v p g B n 9 z a x m 9 x I _ j l 4 N 4 z 0 i B q 8 y P m z 4 z K 9 w g D - m 2 j M p p k B t r g m D 2 y X o - n z C m t 8 O h h k h C k u t h B 7 3 0 7 G o p 6 i E l 3 g w C _ z 1 y H r H l m x t N i z t p B z 1 3 B h u 7 6 D 8 t 0 H 0 w 4 M 2 u k p G 1 l f 3 h o m D 9 t n 4 C l y 8 x C t r h k D - s 3 6 I s t v B u p x j M _ y m v D 9 z 4 2 C w o T 2 0 u _ D z 4 l 6 F 1 - i p B m v j P y - 9 _ E _ g x T w h 7 q D o 1 i 5 B 4 3 z E _ m 6 v E z k y 8 B q n o T 2 p w w D g n _ n C z 6 v p D x j 9 x D m 8 5 S 9 2 m h K i g 3 C h j j J p t n y K r 4 j s B i y u 4 G s 7 r b i m x d p t i o J 7 n 5 J 7 p l P l n 1 j B v z v p F p _ 0 5 G 7 6 6 w E _ j 7 b r 5 q E s 7 8 _ V n 8 3 N 7 g u b x 8 0 o K q o z y C 3 6 3 s F x w - B 9 s r l B _ 2 v u G y _ 3 j B 8 r s j M q i j C 6 2 x r J u o s a j k y _ B v 2 x u C 1 o _ z L s 8 m e j y 5 l E _ 3 m o B 2 8 w w B 4 _ 8 5 C - p l Q s - 1 4 M 6 k 0 C 4 r i k F k j 1 l G 2 m h H t x l p R w r j i B x 6 3 I i v q w N 0 - h V _ n - i J 8 p x a t j q q L r n 8 p B 8 g p p D 4 x 5 m D 7 t _ B 3 - 0 0 O h w y I y x 7 S 4 g 4 u C 0 1 B 3 t 2 s E 0 2 h w B l r v x B 3 j v 5 B y y 3 O i q 7 n G n 2 j 9 B 5 1 7 x H u 7 q 2 B m h 9 E 4 w 2 u C j j 4 y R y o O - v h o C j 0 p u Q i n 0 E 0 r 2 I j 6 t q D 5 0 I h n 4 5 I n r f r g - w L - 9 _ d w q j p G j o z a 2 k 9 - F i 1 - L 7 0 v i K 7 8 X 3 6 5 _ G s k p y B 7 - q z M u s 5 U w 2 3 o O 9 p N n 3 2 D 4 l u k F 9 m G 0 0 t o C m g k v E w o t g C 8 h s p J x v r F 6 m O q 8 l t J _ l _ j B 3 5 6 L y 8 - s F 3 8 u o B s 0 q d 7 u y R g y j R p y h M t z 6 X 0 m m B k 4 u X k - x 5 G q w 5 q E 7 m w B 9 t x t G 6 i e q t m 4 Q p 2 u U h 1 i _ J _ 8 f v z t B l x j 4 B 5 p i q D p _ q B x 0 k w J g - u o E y i m z B - z u R 4 o g P h i m w G p i w B 5 - t 8 S n v - _ F 5 z 8 T _ 9 n h C 2 o o w Q s w i e i k n H t v 5 - D 9 y p 7 H w k o V w i h w E o l 4 N 1 9 s a n k 3 8 G z 5 0 p D i w x 5 E i 0 9 X i 6 o T 1 t n t O _ x p s B l t 6 B u 3 y g X g _ q g B 0 k 4 Q z w y n C 6 i h v C g 5 2 4 B _ i i W p q o i F g y W g z k K t g r _ B z p 7 Y u 1 3 R s j h D h 9 3 - B 3 l y _ E w u 5 3 M t j B u 8 l m B g n 7 y C i n q Q j 3 0 w D v i m i B 1 7 v H 2 8 4 y I v w L 7 t v 7 C l 5 j - C p 8 w 4 B h _ s J 7 k k h E r 2 y h C 7 1 h M x w y H 5 5 g 8 E 8 p s q C i o z k E l 7 _ 8 D 1 m z H o k 5 F p t q g D r l w N w 2 z D m 8 q N 5 J - 4 9 i B j _ q r B 3 t o _ B 2 7 7 L p M k 6 7 4 R s 4 7 B 9 7 u m B 6 5 - x C h k x D z g p 4 C 8 5 7 8 C m h s e 4 - q Q j h j p F o v j _ D 6 0 4 M r 1 2 4 D v 8 z c m s o B k u 8 h H 3 _ o K n 9 q X 4 w 3 8 B w _ B j u m 6 F o - k 5 B q 3 s h H 4 u 6 P 5 w y o K w y 4 z D 2 1 j 6 E 7 1 1 - C j k p v B h n k B 8 3 C z g o 5 B 7 r y B m 0 _ f _ o 1 m E 7 l q H 1 u 4 y G g l k N _ z m c l s y h G j i g F 7 6 9 a x p 2 3 D 2 p o 2 G 4 o u D j g i j I 7 r e l w v j D - i i k B 0 2 9 t B 3 - 4 7 N 5 _ P r m 3 4 L 0 q n R k k g j B k y 3 _ B 3 j v O 8 9 u Z g x j C v s y 0 C y - 8 W q m v a o h w h L k w q w D 9 j q 5 C 2 o k F 3 7 7 L v m q r C y n p 8 B - t 0 v C 2 r o O k k q q E q s _ G 8 h 6 0 D 3 t l B v 3 t y I p 5 o o B v v g B 8 w 4 x T 7 5 Z k h z N i m 4 l F o 3 - u J 1 5 4 m B j h B 2 k n q F 7 9 y 2 C 3 0 5 6 H g m 7 s C 3 s s F - x g w I t z p n D l p o S u - i V p u w H 9 4 y 4 B v 6 p l D v p o C j m g t D j u z z C 2 z 8 k B l s h 4 F k _ 6 t D 6 x n k D Y o 5 6 o W h v 4 S u - s u E r 0 v 9 E i u m g N m 0 p w K t t 4 D j r n u B h w 6 8 B p w q E _ k o L m 1 w s D z i o s I h q q 1 D 2 i w R w k g 6 I k T t l k z E j q h B 6 w 3 m K _ 5 - x F t 0 h u B 5 1 - 2 Q y j 9 E 6 y 9 U k l 4 s H x i r 2 D q 0 h 0 B - y o G 2 2 0 l J z 0 i c 5 t _ z D t 8 i o C 2 7 3 Q k q _ s D i i j 3 B i 1 1 z H p v o g B j 7 m R k - w g G _ 5 9 q C w z u r C 7 q 5 l B r o k d g 4 n 1 C n t - R t l t 7 I t z 7 g P 7 k l w E 8 v 1 j D l j 5 B r l Q z m 4 6 O z i p 2 C n z 7 R 5 m u G y 9 i z N 4 q t h B x 6 u C v 4 7 7 J 4 7 2 c n w k k D x x 8 o D _ 2 2 g W k t O r u f _ _ x 0 Q z 2 n 9 N s - z E n 3 _ t J z 0 o B y k 0 n C u 2 u g F 7 Q o 7 x S 3 v y q H t _ 2 5 B w g 3 s O u 0 1 b m y y l E i k - O s u v u C 5 j u L - 1 x t N v l t h M q p k H 6 q n D 0 4 w q V r 6 z C 1 g l 2 G w n 1 O n l k G r 2 7 L l v h B i u 9 e k h a w 7 k I m 0 s o B p 4 q 3 E g p 0 E 7 o 4 H g w 2 h C u 1 w 4 G y 2 n r B y 8 - i C 8 j m 7 G 1 h 5 E h 4 k 9 D t o j 8 D 4 4 s l K 8 0 1 F u W j z p f n r u p E v t l C l r 3 Y 9 5 o n d 3 6 m J 5 m E u y r o M j h 7 j B w 3 u G 7 z 1 q G r - 4 B h p r l K z m 1 D p - x h F z 5 7 Z i h _ D 5 v w y B x x 8 8 C 2 o _ B m 7 9 1 C - z 0 6 D v o 8 s B r i - B l w w R o _ s q C t x _ B g 5 x s C y s p q C i 3 g b 7 y j k C t v 1 2 D p j z M k - s r B w y 9 k F i y v L 5 6 g h F j x m L u u k u B 8 n m _ B i 2 x r D y g - I l p u v K 1 k z G u u 5 k L u x X r n s s I 0 o - n C t - i E x 6 h 0 L k m o g C m m u x B p o u g D p 4 8 t K w v - h C q w 7 g F 7 y - Z v - t 4 J w m z Q 6 w k y D v w z b p t i - B r r a l u 6 j C t w l G _ t n 6 J g 0 i g B 3 l n w D 2 x 4 G k 4 j 2 D 4 y 1 m Q 3 y 8 B q 6 t r B 0 s r i E p w j 7 N 6 j 0 C _ y _ j B j v 3 l O x _ z 7 B - v t G q 4 E 2 k 6 H t u p c j r t o E 7 r 1 j C j _ - B 2 i x x D 1 _ z g C 9 8 2 J 7 s 4 I w 4 0 z B u 6 j s F p n l R i s z P z v k v O u - y j B 4 7 h 5 E j q z b q l g M 7 5 l j e z 7 0 I y 1 D 9 n h g E y h k y D 2 v u s R y y h L 0 p s D p 5 5 7 b j s g 5 B u 8 k I 6 0 o g N 5 4 u T _ 9 z x B r g 3 1 E j k 3 F 0 3 2 i M 7 k k B 1 h z t O 6 6 r C - z 1 R w k k q M r i j B 4 2 t D 6 s 0 8 D n v t 5 B m 2 u o P 2 h 2 h B 7 i - 3 E l q 8 i H v _ p H _ 8 y r B 4 2 q z B n x _ m C 9 _ s D - 1 n Y 9 j n O 5 o m o D s 2 r B j t j L l x 1 k S 7 0 J z i x l L z i x l L - - j m L 5 7 _ 1 B r v 2 D h p 1 2 D s 3 i B _ z 1 s M 6 5 k l D 4 9 w x C n i j u J r o m 0 B i m 2 i E u s 8 o K z 7 _ C 2 l 7 v F 7 p 6 Z i o 7 v B r h z 3 P 9 0 q m B j s 2 n B 0 9 g 4 Q s q 0 K t x 5 X g t n K 9 l h v D j h g O n 5 j m W m l - B r t z 8 D n 6 i v B g t 5 H 2 x - h E 3 1 m u E 2 v 6 2 U k t J 3 y O r z - 9 J 9 8 j 9 B y 9 8 k F o 3 s x B 0 9 o n K u 6 6 B 9 i q T 3 u y 7 E s p 9 - D 3 C t m u 9 J - s 7 3 B 8 5 2 G q 5 6 3 C w v o t C i w - C q l v 7 B 3 7 k x P k 2 z C 3 x t y C 5 o x O 6 8 l o G k s - F z 9 3 w E q w y I j 4 y e x n z 1 H o 0 j B w u u v E 3 9 n p B 6 p g s B 8 6 5 o E p 1 z _ E h y w E o r r n B 4 1 w K 8 i i z G 9 n m G g 2 v j N g - 8 R k 0 m 1 C _ z v - G 7 6 9 2 E 0 t 4 6 C y 6 t o H p x v w F i u C s 2 o i B s p k y E u 6 2 I 9 s _ q N 9 s _ q N 0 7 j E i i 5 E v 5 3 i I 4 p 4 y B o 3 h 0 G p x 5 l B 1 x r 4 B l 9 j r W h i w B 6 y v n G 0 _ v o C q h 3 B u n 8 _ N u 0 s 3 P x l u 2 L h x w J k 3 3 k B 3 v h h C n _ t w B 8 7 z I z 5 3 9 L 3 m n C z n n r P g v q i B x 6 J o 6 y g X x t 2 j E y g H 8 n n 2 F 1 3 I 9 y g z K t j l V g q 5 5 L 2 h i g G g s 2 l B h 0 l a 8 5 4 q E m l p k D l 8 g y D _ y 9 2 D 2 w j W o r l G y l k 0 E q v 2 L x x y B x o p q I - V j 4 h 1 B p - m v F n z q w H i s g j B 2 3 _ s F p z v h G l 1 x C m s p _ P g x 0 1 B g w v 8 B 1 9 v z R 3 l t 8 C 1 z 3 L g u k 7 S 9 m z c 8 B 9 u 2 4 V p 3 J _ l p - C 0 n p w B y 6 u m L j t 8 J u 6 s B 8 3 k 9 G i 6 m m J 4 i 7 P g k 0 C r 2 8 q E 9 3 m q C - q l - H 5 x p f 3 k i d 7 q 0 8 F q 0 6 s E p 7 r 4 E 5 i y 7 B u m 4 2 D h z o p G z 9 - D o 2 5 b l m 9 v K w m j u B n m 4 P 0 - 7 L s r p q D n g 7 I 8 k 6 Y n i i N r x t 9 M u m z g S j 1 H 1 j n m C x j 4 z G u l U q 1 s w N g C _ 2 j o E 2 5 g O 1 q 3 j M _ n 8 I j 8 z z C 1 t l C 4 n - E r z g n C g p 0 q E p o y F o 7 2 x C s m j H p 2 h 0 G s n 4 5 B l v 4 h B i r z z C u g 8 F 2 x 6 F t z g P u r G v o C s y s - G s q r h B n m j B 6 q n N r w 6 y B h u s K g z 2 F _ h o _ B u 0 v h D r h - x B p t r 4 D 2 1 D l 3 8 2 G - y 7 l F 2 u x G u l 4 B q 2 m y I 8 3 n 0 B n 4 s H - o y i F r o R g i _ z F 9 i i 4 H 0 n u 1 D - y n Y 6 8 T 3 1 z 2 B 0 v k L o l 5 u B _ n l J 8 1 3 K 9 j I 5 3 n m Z m l 2 d t h t C 2 9 t y R k 9 n _ I t j x r B 1 9 p C y r _ 2 C p _ r r R 7 8 0 C j j s I g 6 v g D 1 j w m C x 2 5 J w o 9 1 D i - 5 U 0 w 4 u C h k 0 y O z h l 9 B j l Q o s n d w q x h J h - l o G 9 4 3 n B 3 w s v D x y D o 1 6 n E m 8 x B z 6 1 8 C l j 0 y D 1 l t Y 6 k 8 - H 0 5 o D _ u i - O q 5 w t B _ 5 z x B z m j s C 0 8 6 E o 4 p h T v 6 w 7 C 8 p z Q 4 x s i E 3 3 _ x I n o v - B u 5 s C j m z 9 K m u i _ H l w n I x p j i G i t 4 d 9 y r H l l 9 n H v w o 1 G n 4 r J z 8 l y J j n 1 V k 1 j l F - s 3 y J 9 s 3 y J - s 3 y J 4 0 u y J t 6 h r m B z 0 v s B x _ s w C 1 x s D k g 2 o J k g 2 o J 5 z _ o J 5 2 s v z C l 0 x p C m h h r C r 3 j m l B 2 v 4 p J 1 7 v p J r i o y I p h P h i 1 r B n t q l C 7 6 q F z 7 v p J 1 7 v p J 1 7 v p J s x q g F t - 8 U m z 9 - k B j 8 3 n J 9 x n w F _ 1 s P h 8 3 n J j 8 3 n J g p i F q v 9 w H j u u - J i 4 g U h l 7 o F 4 l z x C r 3 3 k C 0 u k t F h w 6 E z o 9 D x - h s J z - h s J u q 5 r J h j 5 0 D i w 3 q B x y u v J p l 9 u J p l 9 u J V l t 3 y J 8 n j 0 J n - j T 7 r u t F j v 6 z J 8 n j 0 J 9 9 1 w C & l t ; / r i n g & g t ; & l t ; / r p o l y g o n s & g t ; & l t ; / r l i s t & g t ; & l t ; b b o x & g t ; M U L T I P O I N T   ( ( - 8 9 . 5 7 2 7 7 2   3 6 . 4 9 8 9 3 ) ,   ( - 8 1 . 9 7 9 1 2 4   3 9 . 1 4 2 9 2 4 ) ) & l t ; / b b o x & g t ; & l t ; / r e n t r y v a l u e & g t ; & l t ; / r e n t r y & g t ; & l t ; r e n t r y & g t ; & l t ; r e n t r y k e y & g t ; & l t ; l a t & g t ; 3 9 . 3 5 6 4 4 9 1 2 7 1 9 7 2 6 6 & l t ; / l a t & g t ; & l t ; l o n & g t ; - 1 1 6 . 6 5 5 3 9 5 5 0 7 8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6 1 7 7 7 6 2 2 9 3 3 9 6 2 7 5 6 & l t ; / i d & g t ; & l t ; r i n g & g t ; h t 4 x v n r p 3 M h g v B j v r 5 E 7 r 3 j B g 9 o v B g h u l C i - w n C j m 0 B p h a u u z j C t k h 5 L r q w 7 B z 2 r U _ o q n B v 5 g x F 6 - _ G n t 2 r E 4 j B p - r o F t 6 1 z C t r q g B o 2 r s B - 1 x a 1 h v F h _ w s E u u s 1 C w 4 z B z 0 s o I v - z H l u 1 n F o x 7 U r m _ y E 9 j _ 0 C 9 1 n P _ s o 5 G 1 8 J r k g s M v y 6 B 2 o 5 7 D z r p y C n z i j 4 B 0 z J s 3 h 8 H r j t S 3 u x q L r 5 4 T 8 3 g 1 G q u _ t F 1 r 0 g C 0 w v 7 E j 2 v I 0 t - 0 J 1 p 5 o F 1 u x s V t g r T 5 3 u V r l 0 o W 3 9 w F 3 n x N 9 8 _ s I 9 u w r D 3 v w x C 0 - j o J 8 4 q O h 7 2 _ B y 5 r l E 5 g 1 c 7 - 9 g E _ _ n _ C i w 7 1 K _ 2 4 J l 0 u m P - 8 m B 7 1 h w D 9 2 u 8 K u 6 q m B 0 j l Q - 4 k B t k m r D n 2 0 W u 7 7 F j 1 z K 9 5 l H o _ g p Y o o s P i 0 y M z p h h D w v q 1 B 2 n w J 8 h 2 j B i r g s E x 0 z Q k w Y 5 _ i u B 5 1 6 s E q z w s B w z 1 R 9 g v w B w v q 1 B 6 g t g B 8 6 9 z C 2 8 n i D 7 5 u 9 D 6 h l m C 7 s j k B t x 6 l C r j v v C _ k P 5 z i p G t o m s E 3 F 1 w i G 1 m l 2 F o q 4 P _ s p f u u 1 J r o 0 u C h t s p B g i n F z 3 n _ F 9 4 d 6 - p i C s 8 _ C l h 3 6 K w k 9 _ N i o C 6 1 K z y s 5 O w 0 t m E n k O 4 q t u B q n y x D 4 9 w f 7 s w Y x 5 m q H - _ g E g j i 7 D 9 n w D i u x 7 D j j i h D r j l h B i n l s I z _ 4 F 5 k 0 q B 5 n r n C 7 7 k z B 5 o v C h w 2 4 C l 4 u 9 C o 0 t 7 B 4 t F n s k E 2 t 8 v J v u m j G i 7 g q B 3 t 0 h D j z 3 u D v - 1 P p r w k M 3 y r j E 8 r 9 M 6 l y 0 B - 7 k 3 E l g 9 5 C v v J _ P g j - i M l k v r D s j k B o z j - T t _ D p l 1 3 B z o m p F l w v 5 E 7 8 y u G g o n k p D 7 2 l l P p q 0 K _ 5 o t L 7 S 8 2 k g H g s o m C 6 u f 5 r v _ M q 1 o b n i 4 k G s 0 n v F 2 j 9 6 B l 8 h w J _ p 0 W g 4 s 9 B g 8 w 4 E n k _ K z 0 9 o I p w y o B - g 4 B v v v 3 N 3 s s C w m g r K 3 3 q D o z w 3 W k p 8 F i g 7 H i r 5 k K x 1 q B l 7 9 3 K j 3 j m C n _ 4 z D 1 4 n y B 4 i g U 9 6 w v C 9 q 3 x N 9 t 0 p D _ m 0 N 2 h x s G h s 2 m E _ 1 x v M r s p B w i u 9 G h i 2 r C v - k x D 6 q 3 l H 0 3 l I 6 w 5 0 B _ s r 8 P 0 n v H 8 6 2 v B g w l 5 E y v g k B l k n W o i j s L 8 o o n C s 3 T 3 l h u Y q u n S l g n U 0 0 - v D o v l 5 H 9 i x s D z x K x v w g K r 1 - p I y h r 7 F w i _ 8 C y 1 w z V 6 i i r B 5 g r - a - 3 i M 1 w s w D l 0 9 s E p 1 w 7 B 8 _ v H 1 - - I k 4 3 0 N r i u w G _ z - 7 F 8 i m W 2 7 m o M m 2 8 o D p o v v B 7 7 j 5 G l _ h 3 N 8 m 8 L h 4 2 m H v r 5 E n q C m 3 r E g g z - Y 0 l 1 M t 0 8 u e q u p o L 7 0 _ L z 8 o v F k j l 5 B h 1 _ h K s 0 2 r C y 2 h o D 0 - t o M i - 8 0 G h _ o Y 2 5 p _ K g q i x E w x s g C 5 s k q J _ 8 t 3 B 6 y 6 4 D z - x l O _ 9 k s H 6 7 i _ I i p 4 l M 3 l k w B u n v 8 C g r s v D 5 t - v E 5 s s 2 D h v o u E q 6 h 2 D _ r n 7 E - v x v B 0 1 5 1 G r v 9 _ D j m w g C 7 _ _ V t t 4 j T u m o C o q 8 6 C v 2 i 4 C k m 6 8 J o 0 - G s g s z P h 3 N t y 3 7 F 8 2 y y B i v 2 z B o j m L h l 5 6 L h l 5 6 L l j j M n 5 _ I s 7 4 B q n x s G - 6 1 s B 1 w t t O 9 3 x e s i n 5 S k g i 4 D m j t E g p y v K u n x D 5 5 t p J q 0 6 Z y - p 4 G 8 g m K r p 3 o C j 4 _ r C - 1 9 - D 1 n m s J 1 n m s J 3 n m s J u h s w l B 1 n m s J 3 n m s J 1 n m s J n 3 6 v l B _ 8 u s J u h s w l B y y 9 r J _ 8 u s J 1 n m s J y y 9 r J _ 8 u s J n 3 6 v l B 1 n m s J 7 r 9 w l B y y 9 r J 7 r 9 w l B y y 9 r J 1 n m s J x 5 6 y F s x 1 P _ 8 u s J y y 9 r J 1 n m s J _ 8 u s J 1 n m s J y y 9 r J u 3 k o J 3 k 2 U 8 a 2 8 i p J u 1 x o J 9 z z i l B h p 6 o J 9 z z i l B - o 6 o J h p 6 o J - o 6 o J u 1 x o J u 1 x o J 2 8 i p J u 1 x o J k 7 k j l B - o 6 o J 8 s i i l B 2 8 i p J u 1 x o J - o 6 o J u 1 x o J 2 8 i p J u 1 x o J u 1 x o J - o 6 o J 7 l l 4 B _ u 5 _ C y 7 l u z C - o 6 o J 9 z z i l B h p 6 o J 9 z z i l B - o 6 o J - z z i l B - o 6 o J k 7 k j l B u 1 x o J k 7 k j l B u 1 x o J 9 z z i l B 2 8 i p J 9 z z i l B 3 9 j K r 5 k l G h p 6 o J - o 6 o J 9 z z i l B h p 6 o J - o 6 o J u 1 x o J h p 6 o J 9 z z i l B - o 6 o J h p 6 o J 9 z z i l B u 1 x o J 2 8 i p J u 1 x o J - o 6 o J x r _ o C x 7 r r C h p 6 o J - o 6 o J u 1 x o J 2 8 i p J s r v S y 5 g n F 9 z z i l B h p 6 o J - o 6 o J y 7 l u z C u 1 x o J - o 6 o J u 1 x o J 2 8 i p J u 1 x o J 9 z z i l B h p 6 o J - o 6 o J u 1 x o J k 7 k j l B u 1 x o J - o 6 o J h p 6 o J 9 z z i l B u 1 x o J 2 8 i p J 9 z z i l B y 7 l u z C u 1 x o J 2 8 i p J 7 g s t z C h p 6 o J - o 6 o J p p v 2 D 5 s l o B r 2 - u z C u 1 x o J u 1 x o J 4 6 q s 0 E - o 6 o J 9 z z i l B h p 6 o J u 1 x o J - o 6 o J u 1 x o J p 9 4 I p l 5 r G _ 1 x Y g 5 v 2 E - o 6 o J u 1 x o J - x 4 6 B k _ v B m t 3 k D 6 k t n z B r 2 _ 5 M j o n 1 C o g g 4 C 8 h i u F q x p Q m - 1 o J 7 y _ o J j p l s z C x n 8 i l B m - 1 o J m - 1 o J 7 y _ o J t r 2 l G 6 _ - J m - 1 o J m - 1 o J 7 y _ o J m - 1 o J 5 y _ o J 7 y _ o J m - 1 o J m - 1 o J x n 8 i l B s g r i l B x n 8 i l B m - 1 o J _ h q B j p 3 s J x q k q K w 0 E j 0 j r J i v 8 p l B j 0 j r J - q y q J i v 8 p l B y i - l B h n i 8 D - q y q J i v 8 p l B n _ k v I k o W i v 8 p l B - q y q J j 0 j r J _ h y 1 F x 0 w O _ k i 9 v K u - 6 q J g m 9 o 1 E n y z P 0 n h k D l 8 9 K q k 0 p J y s l q J q k 0 p J r 4 8 p J 3 u 3 s C 4 t l j D 2 m J k o z N i 9 _ x G y y 9 r J 1 n m s J p 3 6 v l B p 2 N 2 t 2 2 J u 1 o K r 9 z q B l k u z C 1 4 7 n I 8 s 9 C s s v e 7 s e 2 8 o 4 B n n y Z l - p _ k B 1 7 3 n J z 7 3 n J y o v n J y o v n J 6 u g o J y o v n J y o v n J 6 u g o J y o v n J z 7 3 n J y o v n J 1 7 3 n J j p l p B k v n C p 7 7 u H x x p K x s s 7 I 4 p n B i 0 x b n h 9 r F r r s m l B 9 z h 3 C 4 3 w Y _ m 6 S o _ t _ D i 6 s r B p 2 x o J 6 i p o J t v g o J p 2 x o J q x t C 4 6 t n H y w G 3 h 3 6 J 8 l u 6 J 0 9 - 6 J 9 7 j s C _ x u u C u g g w J u g g w J s g g w J 8 o k g m B m m v g H 4 o g G y y u v J 9 7 l v J 0 y u v J y y u v J p t z 1 G v 8 o I - x 6 h K - x 6 h K w o k 9 C g y j m C o v 1 - o B s r 8 n K s l 6 o B 8 n i 8 D 4 l 8 n J 4 l 8 n J 7 z 3 B 2 w _ 7 H v y z n J x y z n J x y z n J u i - f p 1 5 w E p o p o o B 9 _ 3 i G 6 x 6 P r w s i K y 3 z 2 C y - x q C x p 8 D 6 l _ - H l x k B - 5 z n I 4 4 9 7 z C n - 5 3 B u 6 o k D v z q 1 B t 3 j r D q 2 1 3 J 7 7 s 3 J - g - r B m w j 0 D h 3 2 q J j r 2 m C 0 w 1 r B 6 v q Y 1 p 6 M r x 1 q G r v g o J j x R m 1 4 y I h p h l 2 E 3 k 4 5 B 6 q t _ C w h 6 _ I 0 3 E 5 y z 1 J 9 - h 1 J 1 4 K 7 4 w p B 7 1 8 7 D j 5 k o J j g 2 o J j 5 k o J w 6 5 D r 3 3 o H h 5 k o J x 2 v h B l 1 0 o E n 6 2 2 J m g u 2 J q 0 - 2 J m g u 2 J 9 6 h k G s o 5 M v p 3 v J s g g w J x 0 w q t H g u q l C 0 l 1 y C 9 7 l v J 7 7 l v J w t 8 1 I q l R 8 z _ o J 0 7 v p J 7 - v k l B _ l 3 H 0 q s w G j g 2 o J y s t o J k 7 5 h l B w s t o J y s t o J l z n 0 G h k g H u - q n J 2 l 8 n J 5 q _ 8 m H 1 9 r z C i i 3 g C t s i n J 9 m x m J 9 m x m J 9 m x m J g y h 8 y C 3 m 4 N w - n 1 F 7 5 4 9 k B - o v n J 5 y 8 i z C 0 2 y v H j h 9 C 4 i p o J 6 i p o J t v g o J 6 i p o J 4 i p o J 6 i p o J t v g o J y t u l D h x g z B 8 p v 2 D 9 7 o j B - g F s 3 j m l B 3 v 4 p J 2 7 v p J s 3 j m l B 3 v 4 p J 6 7 h i E t k h i B n i r i l B 6 z _ o J y s t o J l g 2 o J l g 2 o J j g 2 o J 9 p w j B m z w _ D x y z n J 2 l 8 n J 4 l 8 n J m z y _ k B h 5 k o J x y z n J 8 _ I 4 h 7 0 I 0 5 5 m J t s i n J 0 5 5 m J 0 5 5 m J 0 5 5 m J t s i n J t k - 2 E w 8 3 X _ 1 m n J h j _ m J 9 o v n J - t 2 8 k B 8 1 m n J h j _ m J x r p v B v t s q D t v g o J r v g o J t v g o J t v g o J t v g o J 4 i p o J t v g o J k 7 k C v - j 4 H 5 9 i p J 3 9 i p J g q 6 o J g q 6 o J 3 9 i p J g q 6 o J y l 0 Y w g g l C n y 0 P t i w 5 z C 8 5 8 p J t i w 5 z C 3 4 x 9 B v 8 5 4 C y i u q J 2 r - q J j 3 2 q J j 3 2 q J 2 r - q J j 3 2 q J j 3 2 q J o s 4 F m 3 g _ G t q 5 r J u 1 w r J u 1 w r J u 1 w r J y - h s J u 1 w r J g 2 8 q G u - q J 8 w 3 x l B k w 2 e t 0 y r E n 3 _ t J n 3 _ t J h h s p E x _ o j B s q q _ H 4 4 n G g s u f p i k 4 E s - q n J 0 5 5 m J v s i n J 0 5 5 m J s - q n J v s i n J 0 5 5 m J t l n J s 2 r 1 I _ 5 4 6 G u 5 6 F v k n k B - z 3 2 D y w 7 r K 6 u 6 2 B x p j p D j w 2 q l B g 5 1 s G y 9 4 I 2 r - q J 4 q 1 B 5 o 1 s D w 0 v s B n s h l m B 1 g 2 l D 2 - y 2 B l 1 r x J 2 - 4 F j 4 r D v 0 2 O 8 _ 7 4 D 2 v 7 6 J i y 4 2 B z y 2 u D k h 0 l K x 3 j L g i j T w w t i E g s p l E 1 r 4 r B s - q n J u k 8 g z C _ o 4 B n 8 2 6 H 0 5 5 m J 9 m x m J 9 - 0 D v n v p B l z s t D w q g g K u 7 x B r g y - H _ 1 m n J t 3 m k F x h l T k 8 3 n J t v g o J k 8 3 n J r v g o J t v g o J 7 q 3 j J 4 S n x n n C r _ g 0 D x m g r K 4 l a x 1 o 3 J 9 r n 5 K 7 r n 5 K - 4 t F - q t k C 5 o s r J t - 6 q J g 9 w i J l p C n g 9 9 J 6 o q 8 H i 0 h F v h u V u p 9 - F g r l g D q l 3 _ B q v h r m B 2 1 5 L i u l x G z h w j K t 4 n u G 7 s p Q q k - r C 4 z 7 - C i i l - B 5 5 4 o D y q u u D r 0 0 l C - 8 k l B v 7 o n E s z 2 k H h 0 i H 1 p s I 3 j 2 u B u n w 9 C k l 8 n J t 4 k o J 4 _ 0 - k B k l 8 n J 1 _ o 5 B 9 k h k D 9 6 u _ J n n 0 v C 4 1 8 q C 9 8 u s J 0 n m s J x y 9 r J 7 2 3 3 E l u - V 3 j i D n 2 v N l m 4 v E 7 s 9 P 8 j r k B 8 r r T w 6 G 3 i 7 g C 4 _ 0 - k B 4 o r k B l k _ 8 D k l 8 n J w z o 3 C q 0 L m n 7 D g 7 r q B m x h C 1 t t k D 6 6 o D m s 0 g B r k 0 p J s w r p J h 1 o - F i t 1 L p 1 0 0 z C s w r p J r k 0 p J z j h x C r s t T h u m l B z z g U _ _ l _ F j t g o K s 4 b z 4 - y J 2 s g 1 K m j B 7 i 0 p J x n k w J i q v U 5 - s 2 B g m n _ B u l t j B 0 k z s E k l 8 n J n 8 j s G u k 2 L o 9 o O r 7 s w E 0 z 7 l B - f h s g o K h q v X 1 s g y E 8 w t E _ g w 2 F v 8 6 h B x 9 q B g i p o J g i p o J n - - g l B s 0 e 4 s h s J 8 r v C z s 0 S 8 _ q i H r J j o t t J l o t t J j o t t J u y k t J _ 9 1 t J 6 4 u 6 I 7 v O 7 8 x j E j h h u C n 9 i p E n r l t B _ 9 1 t J 6 t 0 y I k 6 a 7 v r u F t j w 5 B v 0 _ D v t i 8 H 0 _ s w J x n k w J h p v 7 C 0 x w 8 B q 6 v p J s 6 v p J v m n p J v 6 h l D l u x 9 B y z W o y r V g - t z G h i z 1 C z 7 1 j B 7 6 k V t h 6 l E y k _ n C 3 7 i y M j t n 8 D 3 p 7 C 8 t 9 k B k l 8 n J m y y _ k B 4 i 2 4 B z - o 9 C m w 1 m J 7 i _ m J m w 1 m J 8 8 i 7 k B m w 1 m J 7 i _ m J 9 i _ m J - s y K m - 0 h G m w 1 m J 2 1 m n J m w 1 m J m w 1 m J m w 1 m J 9 i _ m J 6 8 i 7 k B m w 1 m J 9 i _ m J 7 i _ m J k i n h G p 1 1 K m w 1 m J 9 i _ m J 6 8 i 7 k B 9 i _ m J 0 2 6 k E 5 6 6 f 6 8 i 7 k B 9 i _ m J m j w I i n 0 k C n 5 c k 0 m u E o l l q D w o t g D 4 y 4 - D s 5 j S n m k z M 9 z 1 k R y r _ z H j w R j r 9 - E 3 2 n 2 B r 7 q O h 7 - y F 3 _ 3 s B g 0 x B 5 y 9 b g w m V z p y 2 E z l w 8 D u x v 6 B p z v - B z z q 6 C x 6 p W g u n G m 8 1 E q 3 l 4 E r h u k B r n g 2 B q 3 v _ D g r x K w m l r c _ x s z B w p 9 Z o m _ 8 B o y l h B _ v q 7 C 4 s u w B 8 4 2 r E - 0 k x J w v z - R z 2 h c 1 j G x 8 3 4 Z s 3 8 0 B t g w _ O 7 h g r M _ 1 - 1 C n k i y a 7 r i L z x o 6 U 2 3 n _ H 7 g q u F 1 v 5 v Z k - K n k i y a w 3 l w E 6 1 w l J v _ r _ S q 1 u U 6 x z x a 4 h s h C i m _ 7 N q g p s N n s u n C v - k x a h 2 o R n 2 _ 0 L g l o g B p s i 5 I t z w 5 E v - k x a s 0 B 1 x u k a s 9 k l F u z 6 p I j g 7 n U r h z N 6 x z x a 7 - y v C z i 5 4 M 9 i o w O 5 2 8 5 B 6 x z x a t 8 - Y h j 4 m S w p r 2 J 5 4 _ k E m y p u B 0 u y z P o 0 k B i x 9 z Y q 1 x 7 F n n 5 u H q s 9 z V w p h I n k i y a y t w - C o s i 3 L p s q 1 P o n 1 t B _ 8 s 9 P 8 6 r r B s y n i B _ 0 r _ Q 7 z i 1 K u x h y D v - k x a z i 4 D z 9 6 k X m - r z G 7 x t 1 G 1 l u h X 5 _ 9 D 6 x z x a u y h x D h j 6 2 K w 7 l 8 Q 5 k 8 i B 6 x z x a 4 g h t B i t i 3 P v g y 1 L n 3 y g D v - k x a y 7 4 H v x 5 2 V y n j t H o y o 9 F k s t w Y m h p B 6 x z x a h o 8 j E t s 3 3 J s 5 7 k S u v x Z 6 x z x a 0 l i 5 B m g _ x O 2 y m 3 M z 6 t w C 4 x z x a 1 h o N 8 l 0 q U t 0 h o I s x r m F 1 - 6 g a 5 w C n k i y a 4 q l 4 E i r s 6 I v w 0 u T i k z R 6 x z x a w p 5 m C v 5 8 t N h y p 6 N o o 8 h C v - k x a 5 8 n U 2 0 h s F q x k l E s u u k J 1 5 j x E v - k x a 0 s K 9 h 2 w Z z 6 8 t F k 2 3 _ H 2 0 7 5 U z 2 l L 6 x z x a z h 7 1 C 7 h g r M u _ 6 _ O s 3 8 0 B v - k x a 4 q 0 c p 5 o 2 R 4 0 y i K h 8 k 9 D 4 x z x a n 1 g C t 2 7 o V i o 6 C 1 m 0 x F y q p 4 I h 7 o 9 Q j g t u B 9 y 3 n c n u 4 J 4 j h 2 W x 8 z q F r 2 - g J g j r x Q g x - x B 9 y 3 n c u g n I 5 6 - j X - i 4 j F 4 y r q J p 7 6 k Q s - 5 1 B g 0 m o c i x 4 G _ 5 i y X u i n 9 E h 3 q z J h j - i M 1 o 6 H 9 3 8 5 B 9 y 3 n c m y u F x 4 l h Y y l 0 2 E j g 3 8 J 1 9 _ s P y t 8 9 B g 0 m o c 5 i o E j w - v Y l 5 - v E - 7 5 m K x 3 n h P r r g i C g 0 m o c g m o D g 0 v _ Y s 9 7 p E k p m w K - h 1 1 O 4 9 w m C 9 y 3 n c r x s C s o y t Z g y 2 j E t _ 2 5 K 7 8 m q O 0 _ h r C g 0 m o c 6 7 z B m t 5 8 Z z q 7 9 D x p 1 j L n o 9 _ N l h z v C g 0 m o c u v g B v z z s a 8 s 5 3 D j l 4 t L m y i 0 N 5 _ s 0 C 9 y 3 n c x - R z 9 j 8 a l o 8 x D n x - 3 L s 6 h p N 7 s r 5 C g 0 m o c 9 v H 6 s 3 l L l o 8 x D 0 p u s D 7 t r i M t t 7 9 M v r u _ C g 0 m o c 7 w B p j y 7 b v u 6 m D 9 6 7 s M k 8 t z M z 6 1 j D w v s l c l C g 0 m o c u o 1 h D x 4 w 3 M 3 4 w o M l 6 h p D k r w 1 b 8 o D 9 y 3 n c x q 0 8 C u - - h N _ - r _ L i i t u D q 3 4 l b m - K g 0 m o c 1 z p 3 C n l o t N p v r 0 L u _ h 0 D _ z l 2 a v 4 W g 0 m o c s y x y C r 0 q 4 N t 1 y p L 4 s m 6 D t g t 0 N o u 8 9 B v v m C 6 - p r d 9 o v v B 0 w t 0 R 7 g h p H 0 _ z s H m z n v R z 8 - w B v 1 6 q d s l 9 B l 6 u 4 a q 3 m - C l i t 0 N q p 5 o K n q 0 8 E v j i - V - t g R 6 - p r d 9 9 h S p 8 o 5 V _ - l - E 8 3 6 k K 7 1 - 4 N _ 5 i 9 C 7 h 8 _ a 8 7 z B 6 - p r d k 3 t y B m u i q R 5 o 4 v H o k _ l H 3 o o 5 R o 6 i u B 6 - p r d n o x C n 0 2 r a 4 7 w j D p k q r N 2 1 4 w K k 5 s 3 E 2 v p q W 0 l q P 6 - p r d s 3 8 T u 0 r t V 5 y _ k F t 7 o 9 J q z 8 h O w o 9 4 C q 0 n s b 3 h j B 4 - p r d 3 q 2 1 B 6 t 6 - Q 1 y y 2 H 8 r r - G z 6 3 j S 7 g i r B n q 5 r d m m o D 0 9 v - Z j - 4 n D g D l - s g N h 7 x 4 K t g 8 x E i m h 2 W 4 z 4 N v 1 6 q d 6 2 8 V v 0 r i V 4 s t q F x g x 1 J 2 i n r O x s - 0 C 2 4 p 4 b z 4 W v 1 6 q d z u _ 4 B u v 1 1 Q x _ v 9 H w y t k E t v r K x u q u S w 7 q o B v 1 6 q d y g l E o 4 9 y Z - j p s D v u t 5 M w 0 g h L x u 0 s E u _ 7 h X z u k M 4 - p r d 9 p 9 X 0 v u 3 U 7 h - v F z n 8 t J k 0 0 0 O 1 7 - w C i y s l c 1 v M 6 - p r d q 4 l 8 B g z z r Q v s w k I i h v y G t k g 5 S i v z l B 6 - p r d _ 6 g F 8 0 u m Z _ 0 h x D 8 2 9 w M 7 2 - o L _ 4 1 n E 5 i s t X 1 m 1 K 6 - p r d y 7 l a i h n 0 B t m w o K 7 _ l m G 1 - x o I 6 n 9 8 Q 6 z m y B h p 3 4 c u m r E 2 9 r - Y k u 3 _ D w t o s L n 5 1 h N 5 j k i D u m l t b m 8 Q y u m 5 c x - l n C v 9 7 - O 3 m 0 2 J p q 4 h F _ o v u W r w y M h p 3 4 c h t 0 f - j g j T o v l 7 G s x u x H u z z - R 7 g u o B 0 u m 5 c v i 9 H x y _ 1 X 9 5 z v E z 6 h x K j z n g O m s o 0 C h p 3 4 c h p 3 4 c m s o 0 C u g 9 - N 8 0 4 w K 1 5 - v E x y _ 1 X v i 9 H h p 3 4 c 3 g J & l t ; / r i n g & g t ; & l t ; / r p o l y g o n s & g t ; & l t ; / r l i s t & g t ; & l t ; b b o x & g t ; M U L T I P O I N T   ( ( - 1 2 0 . 0 0 0 0 1   3 5 . 0 0 5 6 7 4 ) ,   ( - 1 1 4 . 0 3 3 6 7 4   4 2 . 0 0 8 3 8 3 ) ) & l t ; / b b o x & g t ; & l t ; / r e n t r y v a l u e & g t ; & l t ; / r e n t r y & g t ; & l t ; r e n t r y & g t ; & l t ; r e n t r y k e y & g t ; & l t ; l a t & g t ; 3 4 . 2 9 3 2 2 8 1 4 9 4 1 4 0 6 3 & l t ; / l a t & g t ; & l t ; l o n & g t ; - 1 1 1 . 6 6 4 5 9 6 5 5 7 6 1 7 1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8 5 7 3 1 9 8 8 2 0 1 1 4 4 3 6 & l t ; / i d & g t ; & l t ; r i n g & g t ; m q 7 s s x k 6 w L 8 3 l u E i q t z J i q t z J x x k z J 1 i 2 z J 2 z x o C n p g v C 9 - 0 r J _ q s r J _ 0 9 r J _ q s r J _ q s r J i z l W n t 6 g F w t k 9 l B y w h v J _ 9 y v J y w h v J 5 h B m s m h J t - q n J u y z n J t - q n J t - q n J w y z n J u y z n J 7 m w 9 k B t - q n J - q k u G 9 2 h I 0 x j j F g o y T h o v g z C 9 1 m n J 0 n 1 g r X 0 2 z L 2 h t _ F j 8 3 n J j 8 3 n J j 8 3 n J 1 s s - k B j 8 3 n J m z 9 - k B v 4 m W 4 2 z 7 E u s i n J r - q n J h 7 t 8 k B 6 g - 8 k B 5 q 6 n B g 1 - 2 D 4 9 i p J 4 9 i p J 2 q t x z C z x r p J 4 q t x z C z x r p J 2 l 9 c i k 2 s E g s n k l B z x r p J v v z w z C z x r p J j m n y z C l k j y D j v u r B 6 2 j q 0 C 9 - 0 r J 8 y l q H k 4 g E j 8 6 v l B 9 - 0 r J 6 2 j q 0 C w q m K s n J x 0 F w m n p J 5 y _ o J t 6 v p J w m n p J 5 y _ o J l l h l l B n - h j J q g B k o t t J n z k 5 0 C k o t t J g w z 2 l B k o t t J k o t t J - 9 1 t J 8 x q 4 0 C _ n u 0 C z o v h C o s i n J o s i n J o s i n J 1 6 t 8 k B g 1 8 7 k B k y z n J 5 z p l B 1 m p 7 D u 1 x o J h p 6 o J 7 v j p 0 E 8 s i i l B 5 g 6 1 n H h p 6 o J u 1 x o J u 1 x o J h p 6 o J w r 2 V 5 w 3 - E z o u t F y q q R y y 9 r J 3 n m s J y y 9 r J 1 n m s J y y 9 r J i u 3 r 0 C y y 9 r J 3 n m s J y y 9 r J 0 i x _ 1 E 3 3 j m F - x 1 T _ 8 u s J k t p v l B y y 9 r J _ 8 u s J 2 v j q 0 C _ 8 u s J k t p v l B 3 n m s J y y 9 r J i u 3 r 0 C y y 9 r J n 3 6 v l B y t q q B l y m 1 D y y 9 r J 1 n m s J y y 9 r J p 3 6 v l B y y 9 r J 1 n m s J 3 n m s J k t p v l B 3 n m s J 1 n m s J y y 9 r J y y 9 r J m p G p y m n J k - k 2 J v l 8 1 J k - k 2 J - 4 t 2 J 3 5 l m 3 C - 4 t 2 J k - k 2 J k - k 2 J q z l Z 8 4 0 _ E k - k 2 J k - k 2 J k - k 2 J m - k 2 J k - k 2 J 5 q - y H n o j E k - k 2 J m - k 2 J k - k 2 J k - k 2 J k - k 2 J 5 s 1 m J o p G m - 1 o J x n 8 i l B s g r i l B x n 8 i l B m - 1 o J m - 1 o J m - 1 o J 7 y _ o J s g r i l B m - 1 o J 7 y _ o J s g r i l B m - 1 o J 7 y _ o J m - 1 o J x n 8 i l B m - 1 o J i q w j F k 5 3 T m - 1 o J 7 y _ o J m - 1 o J s g r i l B 7 y _ o J s g r i l B m - 1 o J x n 8 i l B m - 1 o J x n 8 i l B m - 1 o J x n 8 i l B j 9 d 3 m w o I m - 1 o J x n 8 i l B m - 1 o J s g r i l B 7 y _ o J l 6 y 6 B 1 v 2 7 C x n 8 i l B m - 1 o J s g r i l B 7 y _ o J s g r i l B m - 1 o J 7 y _ o J s g r i l B m - 1 o J x n 8 i l B m - 1 o J x n 8 i l B m - 1 o J m - 1 o J 7 y _ o J s g r i l B m - 1 o J x n 8 i l B m - 1 o J m - 1 o J 7 y _ o J m - 1 o J m - 1 o J x n 8 i l B m - 1 o J x n 8 i l B m - 1 o J m - 1 o J i 6 j o B 4 l 3 F 7 5 k o C 2 8 i p J u 1 x o J u 1 x o J u 1 x o J 2 8 i p J u 1 x o J u 1 x o J u 1 x o J 2 8 i p J 8 s i i l B 2 8 i p J u 1 x o J u 1 x o J u i l 3 n H 2 8 i p J u 1 x o J u 1 x o J - o 6 o J h p 6 o J y 7 l u z C u 1 x o J u 1 x o J u 1 x o J p s o r 0 E - z z i l B 4 r x 6 G 2 t _ F - o 6 o J h p 6 o J u 1 x o J u 1 x o J 2 8 i p J u 1 x o J u 1 x o J u 1 x o J 6 z Q h i p 5 I 8 z _ o J l g 2 o J 8 z _ o J 1 n n p J l g 2 o J 8 z _ o J 8 z _ o J 1 n n p J l g 2 o J o 4 _ j l B 6 z _ o J o 4 _ j l B 6 z _ o J o 4 _ j l B 8 z _ o J 6 z _ o J 8 z _ o J 8 z _ o J l g 2 o J 1 n n p J 8 z _ o J l g 2 o J 5 - v k l B 8 z _ o J m 4 _ j l B 8 z _ o J 5 w t j l B 1 n n p J l g 2 o J 8 z _ o J 8 z _ o J 1 n n p J l g 2 o J 8 z _ o J 8 z _ o J 6 z _ o J 5 4 h T - u w l F 8 z _ o J 2 k q 6 v X 8 z _ o J v j h v 0 E j s z 1 G 0 w 7 G 3 l 0 p J 6 5 8 p J y z 9 m l B j u l q J 3 l 0 p J 3 l 0 p J 8 l 2 4 z C y z 9 m l B 6 5 8 p J 3 l 0 p J t i w 5 z C 7 z q s B s q j w D 4 t - j v K 3 l 0 p J z 0 j 6 z S 3 l 0 p J 0 5 g m o O 3 l 0 p J 8 l 2 4 z C 2 6 g 0 B x p 1 k D m k g o l B 3 l 0 p J t - 3 4 B j K r r i _ F k i o 5 D y l 1 M 9 - r i B p 6 x b i r 4 Y _ z p t B m 1 r B n h m 2 C x r u b k l 4 j C r t x x E v l d y w 0 C m o h h E m - s m C y p n 2 C w 8 i K p l o p E l x n i B 6 j B u m J 3 7 g c 3 z v v F n t x z B w k 1 m C _ r q 7 E 0 5 g m o O 3 l 0 p J 4 t - j v K y 4 8 h B y i r h E u - q n J v y z n J v s i n J u - q n J u - q n J v y z n J v s i n J u - q n J u - q n J s - q n J u - q n J u - q n J v s i n J v y z n J u - q n J v s i n J v y z n J u - q n J v s i n J 9 s h _ k B v s i n J u - q n J u - q n J s - q n J u - q n J u - q n J v s i n J v y z n J u - q n J v s i n J 3 8 5 u G 4 4 8 H u - q n J 9 g - 8 k B v y z n J 9 g - 8 k B u - q n J s - q n J 8 m w 9 k B v s i n J v y z n J u - q n J v s i n J v y z n J u - q n J m 0 i J h j y o G 9 s h _ k B v s i n J u s x o F p 2 y R p 1 8 7 k B 0 5 5 m J 9 m x m J 0 5 5 m J t s i n J 0 5 5 m J 9 m x m J p 1 8 7 k B 0 5 5 m J 9 m x m J t s i n J 0 5 5 m J 0 5 5 m J 9 m x m J t s i n J 0 5 5 m J p q 6 6 k B t s i n J 0 5 5 m J 9 m x m J 0 5 5 m J t s i n J 0 5 5 m J 2 v r 7 k B 0 5 5 m J 0 5 5 m J 9 m x m J p 1 8 7 k B 0 5 5 m J 9 m x m J t s i n J 0 5 5 m J 0 5 5 m J 9 m x m J t s i n J 0 5 5 m J 9 m x m J t s i n J 0 5 5 m J 0 5 5 m J 9 m x m J t s i n J 9 j k Y m k 8 n J y 9 0 r J x y 9 r J 2 n m s J x y 9 r J y 9 0 r J 2 n m s J k y z P 1 j 0 y F x y 9 r J y 9 0 r J v h s w l B y 9 0 r J v h s w l B x y 9 r J j t p v l B 2 n m s J y 9 0 r J x y 9 r J 2 n m s J y 9 0 r J m 3 6 v l B 2 n m s J j t p v l B x y 9 r J z y 9 r J x y 9 r J m 3 6 v l B z y 9 r J x y 9 r J x y 9 r J j h 4 - D y - 5 l D z 1 t k B 7 o - N 5 2 p 5 K 1 0 Z h x - m K h z m L o w 0 v B 1 m y g B x u w x G s 0 w 3 B 3 3 1 9 F k 1 s D o 8 k 0 D z _ 3 u C l 4 6 p C j h p b k v 6 z D 8 y 9 i C k t p t E 6 h 7 x B g 5 k 9 G r m m L s 9 9 o H v t 1 G 9 p 0 v C k k 8 Z 3 4 g k D p i J k s Z 6 - 8 I 1 k p m I w 8 q 2 C o _ 2 h C 4 7 R y n 3 y B g 0 - h B - s q c j z v 4 D v p v l E i 3 N 8 6 g z P g q _ G s p x 8 J k r l 1 B l i q T 0 7 - 4 G h o s X l i - c j m s i G y 1 u 9 E o z 5 N g w 0 8 C j 2 z C g 5 W s 9 n 9 G 9 i 9 9 E 5 w 7 C 5 k h G 4 u o C u l 0 w B v l n v B 6 t y E s q h c k _ o _ B y w 6 H 3 s - t C 5 _ w E h 4 k F m p x s E v x l w F n 7 4 H p k q P _ - i f k n w _ B i z o 0 B j 6 6 L 0 8 0 h B _ w 9 6 B s k k a y l 8 q B 5 8 k n K i z x o D 8 6 7 J l 2 0 W m 3 k x N m i p L 0 y s E o i q t D y 6 7 S v w o j I 5 q F 9 h r 3 C q o q 9 E m 9 - x E 4 t y k C v w i R 6 1 z - D 6 g l k B a v n o m D h u o h D y - 0 1 F 4 o i j L i w z X o l i a 7 t z 3 E 1 w Y 0 s S u g p P q 4 5 C g q H o m 0 m E p 7 m 2 C x 5 h G z r 3 u B p y v k B k i 0 k D 5 8 _ m B u _ j 5 B 7 z x C 7 Q 4 6 l H q 6 u r J 2 2 r 2 C 3 t o n C u 8 o Z o w x w B 8 t g - C m o _ 3 B y h 3 Q 2 3 d l v 9 3 J m _ h v U l 7 7 B 8 k h y R m t 6 L n i q Y 5 5 _ x D u 8 _ B u y Q g m g J j 2 p K j p x f p m 1 n J - q r _ B 5 p q u E 5 w p t F 1 t s _ B l h y z B _ n h i I t y r _ B k y r M n y k J w t 1 m C q 0 3 n F 4 s s C m u 9 s E 8 m 2 u C 7 q 9 c j 1 o h B 2 s 2 8 L y 3 m D 9 6 q g D 5 9 o i I h 7 2 Y v h Q _ r r m C p i i u C q 4 r 8 D p p t G 1 _ 0 G 4 g 5 7 E 3 C 6 l n y D j 5 i p F u i g - C 6 z w I x w 8 Y n h 2 j O v u p z Q u X 8 S 0 x u v G 7 i y w B 5 s - e - h H _ q n p F l h 0 V o 9 z o G r _ r B l g h n C s z 3 P 3 l t C o n F g 5 p 7 B x 9 p 9 C t 5 x 4 C 1 v u C v p h z B 4 n r n C t 8 w q B n 4 3 F h n l s I q j l h B i j i h D q 8 r 7 D h q v D - i i 7 D _ _ g E w 5 m q H 3 9 t Y g k u f p n y x D 3 q t u B m k O v 0 t m E y y s 5 O 5 1 K h o C v k 9 _ N p 3 t 6 K 8 g _ C y 9 l i C x p d - 6 g _ F w 9 l F l m p p B q o 0 u C t u 1 J 9 s p f n q 4 P 5 u _ 1 F p p h G z E h r g s E 4 z i p G 9 k P q j v v C 5 r 2 l C 6 s j k B 5 h l m C 3 m p 9 D m _ i i D s o 5 z C 6 l q g B 4 6 m 1 B 8 g v w B v z 1 R p z w s B 4 1 6 s E 4 _ i u B j w Y t z x Q 6 t 6 r E s i z j B u 2 u J 4 6 m 1 B y p h h D h 0 y M n o s P n _ g p Y 8 5 l H i 1 z K t 7 7 F m 2 0 W s k m r D _ 4 k B s j j Q u 3 n m B p s l 8 K 6 1 h w D _ 8 m B k 0 u m P 9 2 4 J q o y 1 K 2 j j _ C n q 4 g E 4 g 1 c x 5 r l E _ w 4 l C 5 g y p P x n 6 I y x 9 y H r l 9 0 D p 8 3 C x x l u Q p 4 t y C u i m v C r t o h C 5 1 i m P y i l h B 4 3 9 4 C m y 8 U z w v 7 E 0 r 0 g C p u _ t F 7 3 g 1 G q 5 4 T 2 u x q L q j t S r 3 h 8 H z z J m z i j 4 B y r p y C 1 o 5 7 D u y 6 B q k g s M 0 8 J m h h 5 G x 3 l P x w 5 0 C v k 4 y E o o 5 U h - u n F r z y H v w k o I x 4 z B v u s 1 C t g r s E p 8 t F z j v a 4 r o s B x w n g B s 6 1 z C o - r o F 3 j B m t 2 r E 5 - _ G u 5 g x F 2 k n n B v u p U - u s 7 B 5 t 3 4 L _ q v j C 9 y Z 3 x z B 6 3 s n C 4 7 p l C - 8 o v B 6 r 3 j B i v r 5 E g g v B s 4 q F 1 8 K k 8 w q I 5 r z B u 5 v D y 5 v k B 5 r p i C h u l W o 0 y C 3 w u o B p t g r D 3 4 s M q w 9 4 B 6 v t q B 0 h 0 g B z n 1 n B 0 1 x X t t v m C 5 j w H p y p h B 2 v h e z v _ e n o h M i v z H 6 j x S _ n q P s _ p 5 G 8 t 9 K l - q 7 F p 1 - q D t - 3 - B x o t T o 2 - h D h _ o r B 0 - l h G t 3 3 S v 3 1 4 D z i 9 I n i 8 n E 9 - x y P w j s m B 3 i - G v k w _ B h h l k F t m 5 8 B p o 4 h C 6 7 p F t _ 2 u F o m z G g l t E q q x N _ 3 6 X m 9 j 1 C 4 k o i B m 9 m B o o z Y D y n 2 R q 7 p V q j l j B x r u p B w 9 0 n D l l j B t 9 _ F o w 4 1 D y k i n C g z g K j 2 q G x r s 2 B 0 y n v C x m g U i h q v G u 3 a 1 o 1 x F w t x q C 1 q 7 o B r i z S x _ 9 k D 7 v h 8 C y t h I v j t 7 B 1 - 6 L k g 1 T 1 u _ k B t 9 v L 0 5 Z 9 l _ n G p 2 h H 9 t 4 u C m _ l 8 B 1 r m S 3 _ m z B g r k g C - n k q C h 0 l G 6 9 t 5 S l p C v v 8 2 K u O 6 q q - K w i u B 1 6 s 3 G q j i y B 8 9 7 C q y p u B s m 9 K 2 y v 2 B 5 7 8 8 E g 6 Q v z x 1 D i p 6 s E w _ s s B n q - 2 I x 5 P 8 u t N q x k r D q 7 4 z B w k u 8 B g s k I k t W r 6 6 k C w 7 C 0 _ y w B t t k Z w t j o C y v s B 9 t 9 9 F o _ u k B 5 6 p k D 4 k 3 r G t r j i E i r 4 I r 0 j D u 2 y s P k 8 i E y j 4 j Q k g 5 D 4 n r j B z y y 4 K i o h _ D x x l D u g 7 0 C w q 8 w C 4 i j M 3 z G o z t 9 C u v u x C u 7 4 G y v _ V z 6 y o C 4 x 9 V y 2 0 z E 4 l q k B l u l C t y _ a r u 5 K v 2 n n D w k m o C n k 6 e m r l - D 7 x y i C w n g n H _ 2 6 g B g p 2 S n x i 1 B k _ i r E l 7 K 2 6 h 0 B 4 q _ 9 B t x 9 1 F t h q k E j 1 i q B - 6 2 Y q 8 u 1 C 9 r m g B 7 8 i q B r p 0 8 H y 7 - p B x n o Y x x k m I z v m L o u 6 i F - 5 6 U x v y F 6 1 m U n z x 4 B t 8 n H l g t 7 B 7 s l w B h 9 z L q 8 4 t F k 5 s T n u 4 r B u 3 z 2 C 9 3 h N k 8 o w E v y 5 k B q 1 i _ C s 8 n 8 B z w g E 3 n j O r R 0 t 2 x N 8 t o F 7 j x t J o q 7 F 7 k _ w F u y 6 t D t v a v u i E g _ 4 x D i 6 _ P 3 7 l g B l g 2 5 C 4 k 0 J q k t n E r k 2 J w k i y H i u 4 k G s j i V _ m j l J z j - N 7 u 4 b 4 v x F h 1 z g J 0 8 h 2 B 5 7 9 B 4 2 0 r F z y 6 N o r - l G 4 i z B o 6 y L _ l q k B p 1 v N o n 7 5 D y p 0 g C w t C 1 p t w E n 8 r 8 B 3 8 i d p 1 i j C y 4 j 5 B s i l q B t 0 4 o D r o p r B 8 - 9 - C 2 v p G u j n T 8 _ 1 E u q 4 g J 6 g 9 F h s 1 w M n j i v B _ 5 2 u E 4 w n N u h 0 6 E g 3 p 2 C y 0 o S s h v U q q 6 r D t t t P 9 3 q r B g v 3 C l t 2 p O 5 6 2 V 2 r 0 K o _ G x 6 u 2 B 6 3 k k B 7 j p s D u 0 B m q k S u k 1 L 5 6 2 q B r 3 Q x 5 1 l C z m g L i 2 v b p w u E 4 0 j 8 F n 0 k y C 7 5 7 J r v _ q L 1 2 h R 4 x l v E y j t F w j h d k x V 6 w k J y 2 x f l w - y C q 7 - 2 B n g 1 I s n w x C 3 4 k 7 B j 4 m u E m 6 s r C x f 3 y 9 m B 0 q l o B 2 7 4 U 8 9 h 7 C 3 0 h N _ v 8 - C h 8 - 1 B q 7 v y B n n j 9 B u n - i C i k n _ I q w x G 0 r o L p p z n E 6 0 4 s H o v C l 7 8 o B 7 - 3 I u h l u B u k L 7 s n w C z u r j C i 1 l s D 4 q 3 0 I q 7 x F z o 4 3 H m 5 8 E m 1 9 _ M 6 n j R 8 4 v c u 7 i C 4 k 1 k B i 8 r D t h l i F j u - r D 5 9 u K q h 6 6 J _ q 6 K q p H n l y i I 9 3 0 D g s I k 5 w 1 K t 9 z n G s 0 q C l j x B p 2 k - C 9 o p 3 G j t p C 2 4 Z w o q 3 O s 1 l t E q l n k G 6 x x D m u v c n 0 w E g 6 h C m q k _ D z g 8 T x m J p 9 s h G o s p G y g 4 6 B y 9 m R x 4 n 8 D - n p M g 3 0 R 2 w m u D 3 0 n S 5 u u d g s v k C 0 p 0 B p 7 h X l j 9 p B 8 x h 2 L - 4 q E 0 i 2 u H h m x E z q x m B o h j h K 0 7 5 N k v J y x z - B 8 4 1 X r i h 9 B n k q 6 E j k p L o - r r B l 6 8 C h 8 p j C u o 9 9 B i 4 k B p 4 h p C 4 3 s 4 G q q 9 C 1 5 s p B s q w o D g 0 Z v t y Z - 5 v F g 3 u t B 1 3 o R m 9 8 i G l t m _ D n 5 g H u l z y D 0 2 r p C 0 _ z 7 B u i j z E 0 v 2 O j 6 r P l g 8 t F h 3 - I u k 7 j M p j v N 5 i d r 8 2 N r w 2 6 W 3 n 7 C l i J p - z 3 E x k g z C z j e y z 3 o C t v r g B 4 9 5 h E 8 5 z S u k v o B - 7 4 l F 8 l 4 B 3 t 6 - B w 8 _ h C h o 1 u D q w 1 B o 6 i B v - i k C x x Q 1 2 w o C j _ 2 N - p r g B o t r n B g _ o 6 B j - 6 3 B v j _ E t 1 l v F n w j p B u 0 k K i t u g G 7 r z E w g y M _ r h 0 F n g l W h u z g G n r z k B u z 5 N 2 l o p U t o K 4 2 4 k C 3 q r j C 9 1 u 5 D l w u b k x t z D s k h a u y i T 0 g o 6 D n _ w f 2 t 1 L 7 9 v 1 I 1 y v f 6 g U v 4 m k F w s y f w m x 3 V 5 h q u C k - p _ F w 9 x 3 E w 1 7 z B j o s u M 6 D j 1 2 9 H g 4 _ K - s g L p t v z E 9 u 0 g G 8 - M m 9 w b 9 y s k M - u w F i 5 3 4 J 1 x s M s k i q C r z g I g i u 3 H g s n a 5 o s y B w t z 5 B v 0 I 6 h _ z G 7 9 u e p 8 p y D l _ E h 0 i c v 2 k r B q 4 6 r B n 9 i 4 B 9 w u I h l t d r m _ 9 F q x x K 8 y 5 B i q 2 i D 1 6 y i C p 7 9 c 6 - m D o j u B - r 9 M 5 7 s G 4 r 6 B 8 9 l t B s _ g Q 8 r k V o 2 _ H w 1 8 U 4 s v 9 B v x y 9 B 3 7 y T r _ q E x k u U 1 g x i D 1 _ v p B 7 0 k N v 0 s L 7 j x i C q t o J 8 r j E l 2 o V o 4 2 a h o w L - o 7 B y o v l C y 8 n B p k i z N o - l s B k t 1 h H v 2 4 2 G r 9 k K i - 1 Q r t k - P 0 j 5 _ P p z q l P q _ K 4 - 9 7 - B 0 j 5 _ P w x v I r x l k M 4 - 9 7 - B 1 7 g p B z o w m I r t k - P 0 j 5 _ P g 2 _ h D m r x h F p t k - P r t k - P v z 3 a t z 7 x D q t v D 3 h z S s q S s l 4 w P w 1 w G t 7 r 2 B k n w h B w z k v B w 6 j j K i - g U - p v g - B _ z z J j q u 7 E v v t x B x i K 5 4 9 B i - 5 l N v 1 x g Q t 1 x g Q y l _ Q r w C 8 n m o K 7 g w 5 P 7 g w 5 P o 4 _ z C j y z x F 2 o 7 5 P 7 g w 5 P n 6 y q G z u h k C 0 o 7 5 P 7 g w 5 P u z 8 j B 2 4 i 2 G q 8 - B o 8 5 _ O m 8 5 _ O u j C 9 p 7 q P t 6 - 2 C l t t r F x m 2 2 P z m 2 2 P i l 3 p H 8 y 7 y B z m 2 2 P s t h 3 P j r 7 i O w u s B z m 2 2 P z m 2 2 P s t h 3 P s 6 4 W i 5 t 3 J z m 2 2 P 8 - q 2 P l p x z D m w s o E z m 2 2 P z m 2 2 P 3 2 _ 2 I s g 5 g B 8 - q 2 P z m 2 2 P z m 2 2 P 3 3 B 8 3 y s P z m 2 2 P z m 2 2 P 5 2 o m B i y o n I s t h 3 P z m 2 2 P _ h w B 6 9 t 3 D t y r p D z m 2 2 P s t h 3 P i k 0 n K 5 6 y S z m 2 2 P 5 m p i N 7 7 - D w g h j Q o p E o 7 k y P t 1 1 i Q w q x f x i q _ I w 1 3 M 0 y j l L x x 5 4 P x x 5 4 P 8 z q u C o t 6 5 F x x 5 4 P x x 5 4 P l y v n G _ s 3 l C k 0 - j - B p z _ 3 L 3 - u J k 5 k 5 P i 5 k 5 P x x 5 4 P u i 6 E z o _ k E y h t s C n n 8 h - B _ l g 6 B z 5 p 8 G n n 8 h - B r o z q F r o l 4 C p n 8 h - B h p 5 2 K 2 6 x P j s 8 O z 9 r z E v z q w B i q u 4 P 9 9 k - O 5 i K g q u 4 P 3 i j 4 P 3 i j 4 P x 5 r Y u j h z J y 4 l h - B l g z s D x n 3 w E g q u 4 P 3 i j 4 P x k v 9 H l z 0 q B i q u 4 P 7 0 o 6 K g m i P m p m u N p o y D v 1 x g Q t z p i g C x h t B 9 l m s O o r m g Q 4 - 8 g Q 2 j o S p _ g x K v 1 x g Q v 1 x g Q 6 q o 2 B _ 8 n p H v 1 x g Q o r m g Q 1 8 n t D 5 q w 0 E 4 - 8 g Q o r m g Q 2 y 2 l D - o k M l u x x C 9 0 g 9 P l n 3 9 P g k h z J 3 3 u Z g _ r 9 P 9 0 g 9 P 2 7 m v O 6 w j B _ j 8 0 - B l n 3 9 P _ u y I p 7 2 h M 9 0 g 9 P 4 3 9 P 0 i 1 3 K i z 7 y B o y i t H - g 9 6 P q p o 7 P p n h q E 1 h 8 z D 3 x z 7 P - g 9 6 P 1 t j s I 0 p 5 l B - g 9 6 P 3 x z 7 P g k 0 4 N q l q C 3 j k t - B t 9 h t F s m 3 3 C v i y J q k v 5 L - g 9 6 P 3 x z 7 P h q q 7 B 9 k s 7 G l 2 q j F 8 y j g D z - _ h Q p n 5 8 D x 4 y k E 3 7 _ n g C 7 t q _ F 3 9 3 u C s q q i Q u q q i Q 4 t s t I m 3 k n B h x x 0 B & l t ; / r i n g & g t ; & l t ; / r p o l y g o n s & g t ; & l t ; / r l i s t & g t ; & l t ; b b o x & g t ; M U L T I P O I N T   ( ( - 1 1 4 . 8 1 4 6 2 3   3 1 . 3 2 8 7 9 8 ) ,   ( - 1 0 9 . 0 4 0 1 4 4   3 7 . 0 0 8 0 7 8 ) ) & l t ; / b b o x & g t ; & l t ; / r e n t r y v a l u e & g t ; & l t ; / r e n t r y & g t ; & l t ; r e n t r y & g t ; & l t ; r e n t r y k e y & g t ; & l t ; l a t & g t ; 4 0 . 1 3 9 0 9 5 3 0 6 3 9 6 4 8 4 & l t ; / l a t & g t ; & l t ; l o n & g t ; - 7 4 . 6 7 8 5 2 0 2 0 2 6 3 6 7 1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5 0 7 5 8 1 9 8 8 2 7 4 1 8 0 & l t ; / i d & g t ; & l t ; r i n g & g t ; 2 q r n m 3 u 5 r H s x x C r h y - M z t s n B g 9 x h C j r r w C s g i 4 B n r 3 t E q m h T - r 6 _ D - i m m J s m t D u k _ q T g 9 t R u g q 0 D j t j k L n s w p C i w t t B k r l s B x 8 s 9 C j l o j F s x p 1 B 8 u 6 Z 4 m x _ K _ i 0 N r o x 5 F 1 y z 3 J _ 5 6 I 1 0 s k I q 9 6 p G 3 X j w m r K 9 s o y B o m 4 _ B o m u i D 1 t v m F 4 u 9 m D 3 2 y j B 9 i 3 y S q a _ 1 j b r 8 o j Q s 4 2 k E 4 s 7 N n m z w L o r k V 2 o q o C w - 9 q K l s v _ D s s 9 p C l j - - F h w - 4 G u l p P 8 n t t N 8 v l T 8 p z M y 5 v s G r x g s I g l 2 B - 0 0 V 9 5 2 - E h k 9 i C h x y f i n r D v g C u q u g B 2 p x g C 6 - 4 J t 4 s q B q u _ s G g x m O v i 9 _ T u n 4 c - w j Z q 3 9 o G o 0 8 v P q j k D p q t o I t l v 8 B - 1 B z u y k J 7 k n 3 B 0 2 i j C M r m o B o 2 3 j M j r - i D s 0 r s D 8 s o z B k x o m F y o g - I r 4 n T j z 1 7 F q 4 k m E 5 3 r B _ 4 q z D 9 g j m G r g w U y u r m H n w G 8 _ w n G 2 w n 3 B p 6 l w B g m i n D y i y v C o o 0 J v - g X g p z m B s r 9 T r 6 2 2 B h 7 T o q j y B m w i L m h s _ J q q B - n h i G 6 p r F m u 4 7 C q i 1 9 C p o z t E j v _ T 5 1 7 s B - w q p E n u 5 C j 1 2 s B - r 0 t E h y 1 C v 9 9 p E n 5 v s D r v 4 i C l g n v D q s 2 Z 4 i n j B 0 3 n C u y j H t w 4 n C u q t j B s t t u C 8 l s C o j w B t 7 x m F 7 p 7 s B l _ k K l 3 6 Y t 9 u n G 3 3 C o w t o R o 0 i 8 B - m v 3 C s r v t E v g k B 4 m 0 y B 6 p 7 s B w 6 7 - E j _ - 6 B 8 j 1 p B 9 j 7 s B m x o s D t 5 s P t t y H 0 2 n 3 B r 9 p 9 C s x - i C v 4 g D z r V 0 - x D p q h I y t n v D 3 3 o 8 D x 9 4 H z u z V n h p l B 5 z l E 8 j 7 3 B z y 7 r S t 5 i B w i _ M 1 z 7 6 L 8 k t L w w 1 o F 4 y 2 w D y 5 _ g B 3 1 v 9 C k k w J 2 k x E - x 7 n G y v 2 2 B v m U 2 7 x R 9 r r 6 F j y p 3 B i k J y 8 9 l B 3 v 1 t E z w s 9 C p v s G i 1 3 L v s i i E 3 _ H k z q 8 D u 5 J o h z V 2 x u g B r 4 l G - 9 q x F 2 l 2 _ C _ B 0 t z 8 J t m j t E g z q I 3 h w C j x 9 8 G g 9 m z F z q C y n 1 l B 4 7 1 i D 2 o s 8 D 7 u r C 6 w 3 - O y i k X n z O o 4 8 7 K l q i x C 7 t l N 3 5 z x C 5 s 7 B w x 1 s B k 9 q j B q w i - E h v w b 6 6 X p j 1 v S u - W 5 1 z j D r v 4 z J 4 u - v D q 6 - G j r j 8 L x t z l E k z h X u s j - J 3 w z z B r y g 6 I 4 3 o j E m 2 o G h j 2 o V q 7 k F 7 g s 6 G x i w n H x o - i C 6 q n 5 I o 1 r S g u q t L 8 _ 0 p C 0 t 8 F 1 _ j r Q 2 _ 0 C m r 1 v G 6 m t Q o r u 2 G _ 2 _ v B x 4 s j B 7 m t z M l l k 8 B h 6 0 D r r - p G _ r - B 9 3 x C 1 i k k G o _ o 3 G 9 q 6 C w p n G 3 m E 4 v v x C - 2 1 z H r m p L - _ r B h v h 8 C l 3 x 9 C y m r i E t u 6 D p o 9 H 3 z l D 6 8 2 Z 1 t 5 Q r 3 2 k E i r l S y w z g L m r 1 7 C g P y m - u C p 8 n s S 8 3 g B 7 y r 9 C 1 7 v l E _ u y o F 8 8 9 l D 0 s u e 6 o _ 9 D j 8 0 i B w 5 3 g B t 2 w 5 F k - 6 9 G _ 7 p C z x w T l g l h B i x v v B _ l h s C 9 i 9 F s x s 3 B o 1 v n G p 4 p Q x 7 w o B x n w 9 C v m l b i v h 6 C m y j d o g k j C 4 g q T k s _ l B _ 5 l t C z 0 s 8 D j r w 0 B t z l u D 7 s k 5 B r n x - F 5 3 C v - 1 u H 4 f g 8 o i F _ w l N 3 8 9 z H y x 1 J z 7 r 1 B 5 i 9 l L y t s 3 C p 7 h k F 8 7 v S l l 1 g B l 3 p z E v r 4 3 D l o 8 V - 6 w t E z 8 1 z Q k n E w w - e k 0 k U g z y 8 D 1 - v I 3 m v t B h s s 0 E n 7 G g q o e 8 o n H p _ n 5 K 2 0 - E 8 h i b - x m n B 6 h l H t k p 2 I 6 s 1 o B 2 o k b r s - E i w g F w v i 3 D 0 7 - v B 0 t 1 v C 5 p v 9 C r 2 k O o t q i C 4 h _ i C v x m o D 5 u 8 F k i x K l r 7 m E 6 p v 9 C x g 8 m B x n n H g z m 3 B 8 q l 9 G k 5 1 D 8 n 6 y D 5 w j 4 E j H v s B n Z 2 3 2 s C g h u 3 B x y q 4 B l g m T 8 u n z F w 3 y L 9 3 _ r B n o E - I n _ 9 t C q i 4 8 B r 7 q u M k 1 9 N 8 m q g B w w _ j D 4 o p _ F u n 7 i B o i w j C l o s s D w i g e j - p H u u y v C o i d g h v M g p q v C - - 0 v D - 1 o E s 8 y t E n - m y D w 6 i u B s x 4 G t v 4 - E k g u k B 4 - n _ C n o g N k 0 3 z B 6 n 5 5 F 6 i 8 f i 7 - 2 L 6 o 2 v G z n 6 Y s p 0 6 L q 1 s 2 F l m g p B x 3 _ 0 N x i q G 3 4 m s E r m 3 k B y 6 l 1 L _ i z h C u 3 v l F m 2 t q P 2 y i C s n l - H g r p Q k 7 4 p O 7 v - i L n l g G h s m 3 0 B 2 s t D 9 z 7 Q x u 0 v I w 7 v - L 8 g q J m 1 r k Q r s p 7 B j 3 r B - o - q G 4 g - _ Q v t y N 9 3 j q K 5 7 i k F n i 8 d x - 3 J g - 2 _ M y t h x G q u 2 f z 2 j 5 L _ m 5 5 F n 2 l j B 2 i q s M q s n r J z k q I 3 t - p G n 2 4 n B 5 i i 3 E q 8 u K s o x Y 0 g 9 y F k z 5 - E i w H m h t 0 C x j _ B m v n k C 4 w n 3 B u 8 n F 9 j s N 4 y x t E - _ 5 - E y q t E g 7 J - - h 8 B h o 6 N h 6 u j B 3 x 0 0 B _ h b n m z v C j z 5 - E x m v S x r a v 0 r m B v k z g B 8 v x 0 B z 0 q k F u r x 1 C 7 o i R 9 z t k J g u M u y g r G 5 9 4 r B - i h U s q r h F m t m u C g 0 - w C o 1 v n G z u h B v p t 2 D r w _ E x o h x D 5 8 g E p k 4 z H 4 v x k B j x z C 6 x 1 Y l 2 g 9 G 6 l 9 N 7 _ x y F 9 r V 2 s - 7 C w 9 0 s B y g m C o r x 9 C 0 g 0 - F k i k B z i x N u n 0 z H 1 6 _ c 8 4 4 0 B n y 8 i C 3 w 8 _ B n w s m B 1 4 7 H 9 m 5 5 B m 7 j 0 H 3 v i R t - 8 D 6 3 u S 7 x 7 G 4 6 l 2 C t w i t C 4 9 5 a z 2 8 T w w 1 v D n t 3 w B y 8 w i D u u x x E 8 4 n x B t k v v D k q - u D q n w 2 E 8 s 1 f v s D 4 1 1 y N j u y - F r 6 u N m j 1 H y s 3 l B i t t 2 B 1 m r Y 3 3 t I w 7 _ v B k _ p L s 1 k y F 4 8 r v C z y 1 b m _ k W o 4 9 2 L _ h C j y p 3 B 3 h n t J 2 i x B - p 9 i C 5 w q 7 D x l s C 7 1 l l D 7 0 2 G n 3 6 _ J 1 h 4 o B w t n D _ y 9 p B 8 i - F i j Y s i 0 q E n j x 1 F t u h T 9 4 s N 3 y i h F w 9 y t C 4 4 v x C k _ y o B z o - y D l p 4 W p - v j B w - o 5 B i 8 5 5 I x 8 O r z t r M o 1 5 F y h 2 J 0 h h C s _ w l T 5 1 - o B x n n E h 9 2 u E l p I 1 2 D 6 4 r - D h y 0 K o s 8 i C j 6 g 7 B p p 6 o L - y 6 x D 5 u w x C 0 6 q 3 E 4 8 9 w I q i x r B l o i o O r s 2 _ B l z y 9 R y 8 t c 8 z 4 S 6 p _ v P 1 5 j F r s j 8 R m n S o t y - B 6 2 i s K k 1 i w K w p h B 9 u 5 L o z 8 J m j r j R n z 3 3 B 3 k t 9 H r 0 l 3 G g t F i 0 j 9 B m i 7 i P p 4 q u J g k z e k 0 g C 8 4 r p D 2 6 _ w T r 8 3 9 L k q 3 d j _ n z S k o L y x s 0 S u x J j s g v T j s g v T w p j U y x y j N w 7 s v T 4 x n 6 C r y g v H _ g q l E 6 0 2 z F g z _ 0 G p r j o C i h p D 5 6 n z S t 4 p n Q - - x C 5 o 4 2 D o 6 5 1 F w 3 i 7 B p q n 3 I _ p t 5 B y o 0 6 I 4 5 _ T m r i o N 4 _ _ 0 F g v h q E h 5 x 7 T 0 g 2 7 I k 4 7 l C 8 j k m C n z t 7 I 3 _ 2 5 M t q z Y 6 x 5 9 E 1 n y - E s u w 1 R h k 9 B 9 m m 5 T 0 5 y 5 T _ k k F 0 n 1 s Q 9 m m 5 T 0 9 h j B n w 0 n K y y p B 5 h t 4 T k g x 9 C s q o v H o h n 0 D s w q 2 G y - - y E 3 l u 2 F u h t x U 1 - q k F 1 l _ j F 5 m - x C h x 4 c 5 y h k D h w 2 D 6 2 t - B p q c s p 9 5 D 2 x 2 n M n 0 p _ B g p 6 i N 9 m 2 J r 5 B j v 7 z L k s J i z w k C 6 x k i C w 0 k D u g 5 C i v q k B n 0 I 8 7 o z E - o z 8 B L q 8 h 8 R 1 1 z w B 4 6 v U l l l 7 B o 3 r y C 3 p 1 F x 2 4 Q y 7 k O 7 u w _ C - z - J p w r j C n g 1 g H s 5 6 y C z w t T 3 9 5 C 9 q s s V 6 x i 7 C r k I 6 n 9 v E w u _ 9 B z u p _ D _ n i V l g y r H 4 2 w k B m - q h H x m o i F w w l 1 B i o 1 W w 0 r B 4 h w q G l 2 r s D _ u o X 6 k _ l E - 3 y D w h v 2 H t 2 G r z y h C g r x B j u q G o 9 K n m q G x k 1 9 I 1 9 n U w B - x G k 6 g B g p h H 5 u 6 G m 6 t - B 1 _ 5 l H n r 2 u N k n 3 Q n g u F m 1 7 t C q 9 v 0 D u 8 m q B t l B 0 4 8 v E j p u 7 F h i 8 4 F j 4 x l B t v 7 T m x n l F w i r 7 C z t o q G 5 m g F r i 9 y J q 2 1 b l 7 _ v D m 4 t 1 B m 3 s o B l 6 4 K u 2 _ B t n 8 x B g n z p F n C - 4 8 C 9 q 1 5 C y z z j X i u j z B r o u x B v p t q E g i 0 - B x 6 8 C y x u t D j w y k B 0 x v d j Z s 6 z m Q 3 p z 7 B v _ 0 G 8 k r L 5 3 T 6 5 9 s K 7 7 5 j D t r 4 3 D v - p L r 2 7 T n m 9 q O q z n G 5 h 5 b z 7 6 t E 4 z 9 0 C 6 x u J k 9 w b s k p 3 Q i 0 q K r q 6 h C k 2 w 3 C 6 8 t n B 9 1 g r L 1 7 F x 1 6 0 B l 3 2 3 H v - 2 t C m 6 j B 9 7 k f m h w s C x 6 h q E 6 q k S 0 j 2 G 2 5 y I 8 o t q B 8 9 5 n B g 3 8 e 5 6 7 T 0 0 - - F m s x 2 D s q p H 8 - 8 F - m w Q x i 0 m H x 2 S u x x n B i h 3 y B 4 X g 5 4 M 3 g i s G v 6 6 o D t s r I 1 g y z D r z 0 s D 5 n j S 5 h 1 X 8 p v 0 D m k k 6 E v m 7 B 3 8 g 4 B _ v g M n z x v B _ v l S _ o v L - r _ Z 8 6 o 8 D i x s S v n _ r D s y t d g q s M z w 7 8 C t m n p C v 7 2 X 8 q x g C k p 6 g E z x p y B s h h k H i v 7 Z y p v r D v x 2 u I t v g z E 5 4 g P 6 - t u D 9 l m w C 8 t k 6 C i 6 z q C 0 l 8 0 L 2 g r p F m s g s B q 2 j u L i z v D g w - 7 I s 8 F l g g 3 R q g p B j x z 2 B y w 8 s C 9 g i f p g o F 2 s z v G q i _ p B q l o D p h d 7 7 w 5 G t l o o C l 8 2 x H j 6 4 v H 7 g q s D 1 6 z v C _ k h w B m t n 0 B C x l 3 B r 4 h m E 5 o 7 7 E w 9 w m C 9 u _ U k g 8 7 C v k r I x z 5 7 B i k w 9 K r x j C 9 u h p B 2 o - y T v z 8 G _ 0 3 l D 8 9 7 1 H _ v m D w p 9 p K 9 g p L 6 1 m t O w o 4 Y 8 2 3 B 6 i h 2 N 4 o o 7 H k o g O y l l - I s s t M _ 0 u v C 6 6 y 7 D 4 4 2 p C t 9 7 m O w z 6 O q x 5 i B 9 1 o a s q r c k 7 2 k B 1 r B h 9 6 H 7 x o z H 7 z p K 0 7 s T g k i w C 6 i 8 r D w 4 - p B l k u t C g 5 1 9 B z 4 - V 5 n 5 - G w 0 4 8 B x q r j C i 2 h 0 B n m m t C 4 r 6 v C j q 1 E j k 1 k F 0 s l 2 D - g s k C n p i k G 1 k m u E 6 1 h m C j 7 t 7 M z 2 2 M s z i k L 5 r b 6 7 u t K 4 h u M 3 q 8 J i j u _ B n 2 6 h N n 2 u w E 3 4 m q I 9 i y h C u q z 8 I u w u x D 7 3 4 w C 7 _ q i C 8 q - H o 2 p 7 B k t M 6 - q M h i 0 j I 3 g i _ B i h 1 M _ - 7 3 D 7 1 6 I u 1 _ 8 B n 1 w v B y - p q E g u 9 U 1 4 3 q D z 5 - e n j p b z - x k I y h k 6 C 2 j w y D h v 0 0 B w t i 2 C u j v l B m 9 0 T 5 q c 8 r 4 j B _ z u n H m q q D 6 z 5 m B - p m q I 0 n n G o s 6 r G v u u C 6 _ l B 4 z - n B g z 0 Y 2 n 1 9 J x 9 o o B 5 w 3 2 F k h - o B g u i 3 E 4 _ 4 3 K n 4 s P g 2 u 1 C q r l Y o i G p y 6 o C - r o o F 6 g D 2 8 R y u s 6 H 4 0 7 o E l r 8 u B p h x B h 0 h k B u o _ 3 B v z s t B t 4 5 F 6 z g r J x v E p q 4 y B y s K l k w _ C c 8 4 1 0 T y p g h B 2 r D i v w t D q 4 g B 7 l s 9 G z 9 h g E n j n g B o s 1 M k q l 1 Q N s y x G o 1 r V g x 9 f v y _ l B 9 k 9 Q q 3 6 l B j 0 u B j s 6 o D _ g u m D 3 w 9 m D x 8 n H s o 9 3 E t w m 0 C - 0 4 S m r _ g C 7 4 l g G z 0 h 1 C 2 x W l h 0 0 G u t x G 1 1 q 0 D r t n H r 0 z e 4 2 n - C i 6 i Z _ j q K n - n 9 G l z y a v t o s C 5 3 h p D Q j o _ Z 5 v k t B 8 n g m B 3 l 3 z B 5 s 8 7 B 3 z 4 c v z z B u j u r E 3 6 p s C 0 h b 4 1 m 1 B 2 8 x - D u - l s C 8 o x l E 3 s i F z t w 2 E l l 1 E o m g m F v u O 5 7 u S t r o K 6 l x j H 1 o i o D j 4 s t E m 1 5 P z x t p B j k 4 g C h q j V i s u k B u 0 g 2 B u n k _ J 5 k m k B o 7 Z z 7 0 r Y k O n 4 0 5 C _ o r h D l 6 u t F z - c h t w n G s g Z 1 3 4 g C 9 4 w n G n - o D 1 w p g E 9 3 z P 7 n v 8 D v 3 i B z v 5 3 C 6 2 6 - E i g j z F 8 q n 7 B j 2 w n E r y 9 E n x 5 4 F 6 h l s C 1 z r p D 3 s 0 C w x - - E g l j b z h w 9 C 2 0 _ g B y o j K n 6 t 9 C m u _ m B 0 2 i z B k p _ T y 5 z 4 C y i m W l o s s D j q u 8 D - 3 N _ i 9 y G z g y u D 5 t D l 4 n 9 G j z 5 - E 8 s _ E g l 8 i C h q U t r 0 x F x o 7 9 E w g x J h z Q w 2 s 9 C - o u - C s l 8 B y w i B m s z l B g j q n C 8 7 o r G 4 t 6 B p r x 9 C p j z 9 G z q _ K 2 t q 5 F _ t b 6 7 q 3 B 3 1 7 s B 0 z r 3 B m 1 l B m 7 n p H o 0 l i B g 4 h w E s q w 1 B 6 m 6 v I s t 4 b j - v 0 B t w 0 J 4 h 1 v C n 2 o m B 8 m I 7 l S - 1 5 X r y h o C 0 7 v 9 C n q l y B 6 2 D g k 9 i C y v r h C x 0 g g H z m 6 S 9 t k - D k w v 2 B g l q 1 H g 4 q T y 8 7 g K u j m P _ y q o B l h q l B o s m p D i p _ O l v k z M v o y n G g _ g c w l u h J _ s l S 4 u y l K 2 j j Q t 6 w L u v h 2 L r s g u C t k 5 1 E y w z z B n x q 6 C 9 k h y R m 3 i W u q v B 3 1 1 y N l s p K s i x 8 K o 6 u h C y o q w F u 1 u J _ _ p l C h m 1 h B 4 p x S i z 8 E w z - c s j 9 n L g y n B r 8 1 5 K & l t ; / r i n g & g t ; & l t ; / r p o l y g o n s & g t ; & l t ; / r l i s t & g t ; & l t ; b b o x & g t ; M U L T I P O I N T   ( ( - 7 5 . 5 5 9 4 5 8   3 8 . 9 2 6 6 8 8 5 3 ) ,   ( - 7 3 . 9 0 2 6 6 9   4 1 . 3 6 1 7 9 2 ) ) & l t ; / b b o x & g t ; & l t ; / r e n t r y v a l u e & g t ; & l t ; / r e n t r y & g t ; & l t ; r e n t r y & g t ; & l t ; r e n t r y k e y & g t ; & l t ; l a t & g t ; 3 2 . 7 6 6 4 2 6 0 8 6 4 2 5 7 8 1 & l t ; / l a t & g t ; & l t ; l o n & g t ; - 8 6 . 8 4 0 3 3 2 0 3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5 6 8 3 4 7 1 2 0 2 3 2 0 3 8 8 & l t ; / i d & g t ; & l t ; r i n g & g t ; j 1 p 2 4 s 3 4 - H t m t 9 F 2 8 x j C 3 z 9 K - i w o H p g F 1 m p n H s q g 0 B g s m m B x l 7 i C z v _ k D & l t ; / r i n g & g t ; & l t ; / r p o l y g o n s & g t ; & l t ; r p o l y g o n s & g t ; & l t ; i d & g t ; 5 4 9 5 6 8 7 9 3 7 9 6 8 3 0 8 2 2 8 & l t ; / i d & g t ; & l t ; r i n g & g t ; z 1 s r y v z v - H q p o p B y l 2 8 K t _ u b 7 s 0 d 9 n t D g q j 2 B i s p - E u k 8 7 C t 0 - j D h 2 x 3 H & l t ; / r i n g & g t ; & l t ; / r p o l y g o n s & g t ; & l t ; r p o l y g o n s & g t ; & l t ; i d & g t ; 5 4 9 5 6 9 1 1 3 3 4 2 3 9 7 6 4 5 3 & l t ; / i d & g t ; & l t ; r i n g & g t ; 8 4 1 j s 9 v 3 _ H 0 r 4 p D _ l 4 l E y 1 - 2 I - _ C 3 v 7 I w w o X k 6 _ P 6 i 9 X l y r - B h o t C p 1 m 2 B z n n - G s 3 v v N w i n q E & l t ; / r i n g & g t ; & l t ; / r p o l y g o n s & g t ; & l t ; r p o l y g o n s & g t ; & l t ; i d & g t ; 5 4 9 5 7 3 9 6 1 5 0 1 4 8 1 3 7 0 1 & l t ; / i d & g t ; & l t ; r i n g & g t ; x k s 5 q 1 7 r _ H 7 v y n B m 0 u o G 4 j q O 1 o h 8 L m 7 5 9 B x x 4 x D o h h - J r z 2 0 B 7 y x 1 D x j 2 4 p B q s u k B v v 6 o E 5 6 4 6 G _ u g J v p o 9 L 1 x l r L 7 7 G k x _ 8 L s 2 n z H 5 9 m P w o 2 4 L y o 2 4 L y o 2 4 L l p 7 r D h 5 w k D p y 8 y E n w o 5 C u 9 h x O z q i y J i - y W _ q m p K x _ r x B 3 i - o M g y - k B 6 o 0 e - q 8 6 J 4 Q 5 g R q 5 g u C 9 x w G y 6 t n B - z w - I g 1 n f 9 _ 8 x C 4 3 s 0 C q _ j E s t s H 7 q l M _ 1 l s E 6 0 3 h C v r k t M 0 m s d v x 9 B 5 z w p C m 0 u n M 0 j z S 8 o r _ F - y c _ g t C 3 s j o F x t E 7 g J _ v w t G 8 7 l o D k y v K g k I 1 8 E o i v v C t 6 m 3 F q - q N 7 j d 9 y k P 4 j w h K l k l 9 G 9 q t z B 3 q l y K n 2 w T _ g v j F 8 u u 6 E s 9 K 0 - m C j 2 2 n L l 0 4 6 F 1 9 j u B 5 7 H 8 6 8 w L o i k j I r h n D 6 v s l B k y 8 4 F 2 7 D o _ l I 8 h 1 H l j g t C k m f y q 0 m I - p 6 q B 3 h 9 e t x 1 D x n h x M w i W m 5 6 y G x t u m D z g v s B 6 j g D k z q l C w s 4 J 9 8 3 t D i t 8 G w v 1 _ G q y i e n m - g B x 7 6 E m 9 q f 7 n z P o 9 g P q 3 3 C j 4 _ 2 B x v q Q j S n l q b w 7 m r C s v n r C j o 9 D r o u t O k s y B z p i w B x v 9 D s g 5 y C 5 3 p t C 7 r v L g m 4 G s - h - B 6 u z y B - 4 4 F 3 r 2 P z _ r H 7 n k g B 1 9 5 S 1 3 6 6 G 2 1 j I v u h j G g v r w B p h y D 5 m w U 8 2 1 z B - y q u E - x g l J p x q b 6 1 0 F _ 7 P 1 z 7 Z g 7 z - F p 5 3 2 B - h _ W 9 x i l D p 1 x o C - 3 0 Q t x t N 7 k l e 1 4 y 4 B t m 3 j B r m z 7 C s 3 x w B 0 w v h D n 7 Y 1 p S i 1 m x B 9 n y i O j 0 b g v p 3 C k 5 D 7 8 z B 0 h m k B m 0 x 0 G 3 k w e x o k C 5 p t l B s s 9 1 G n m 7 k B j p l l F 7 8 u C m _ n x M u y 1 s F 8 g u 3 P 4 m n z D l r h I 1 8 y h G x r r p B j m 6 c y g 1 5 C y j 1 t C o y w f l 6 2 4 C k 1 y _ B l u - 8 B 1 6 6 _ D s u q m G 1 l g t F 3 i g 7 D j 4 p 5 M n _ r L 5 k w _ D i q s 5 C p 1 2 r H 9 l 3 J o u 3 5 D h 6 4 u J - 5 4 u J 4 - 7 5 l B - 5 4 u J 0 j w u J 0 j w u J 0 j w u J m t h 5 D q j i p B 0 j w u J - 5 q b y i l z E m 2 x t J p x h O 6 g s 5 F r g p t J m 2 x t J v g r 2 l B r g p t J r g p t J t u n U 1 9 2 l F r g p t J m 2 x t J r g p t J k 2 x t J m 2 x t J r g p t J m 2 x t J k 2 x t J r g p t J m 2 x t J r g p t J r 5 x z G j - 5 H u s i n J n 2 v i z C w x 4 W g _ h 6 E u s i n J u y z n J u s i n J 4 2 z 7 E 4 y l W 2 h n 1 z E t - q n J w i 4 o s K u s i n J u y z n J 1 w j l B o r 7 6 D t - q n J t - q n J o 9 1 h z C t - q n J 5 m w 9 k B l u - r C n - 1 n C u s i n J 5 m w 9 k B 5 m w 9 k B t - q n J i 9 k 8 B z w 3 4 C t - q n J r - q n J t - q n J t - q n J z 6 u 8 3 w B u s i n J 2 h n 1 z E t - q n J y 0 0 h H _ y 1 E t s 0 g B 4 q 1 j E t - q n J u s i n J u y z n J 8 g - 8 k B 5 m w 9 k B u s i n J y i 4 o s K r - q n J 7 m w 9 k B r - q n J q 9 1 h z C v w t n C j _ i B 4 6 l 0 B 5 j 9 e u 3 4 l B s - x w B - g 1 b w k y 3 B 2 4 m 4 G g 5 t y C r g q K t h g 8 F v j _ P s _ 0 G w w 0 _ E y g r D r x r w J h x v T i 4 s d m u O v _ y j V 6 6 2 L n m 6 J n w n v Q 7 q z V 4 3 u f t x w J p l o m C 9 5 - l B _ p h t E l y u m H 3 z s z B s 3 x 0 I - o h h B 1 g g 8 N l r r H _ 0 g R 4 - 6 2 E 5 i h j B v 7 j R j 3 _ B j 6 3 O _ k 0 9 H y q t Q 2 g 8 9 G v n u Z l l 9 E 7 u h 3 B 6 s r 4 D h 9 l n B 5 g p 6 G 1 8 4 N h n y _ L n n Z 1 0 8 M x p 8 k D t j y o B y - k w B _ 9 p e t v 7 l B n 6 r H n 3 i w C _ 2 r x C i 5 j l C h 0 1 S 9 n 0 i G o v p N - x _ h J z h l I 4 v y z T 2 3 o G _ - s c s 7 y E z i 4 2 E r n w x C m 5 o k E 7 g q Q n z t 8 B x _ s x D p h 4 u B i 3 p 9 B m 9 j 5 D 0 7 y - B i y p g D y z l D 7 2 1 I _ t i j B 0 w 0 s E s h 9 0 E o l m u B k x s C r i y 8 E 7 i m 2 I r h z O - 5 1 e q g 1 5 Y q u O 6 h u o D i - 3 z F t d k 7 g 6 L 6 i 6 p D r 6 n j D 2 h x u E u t x O z q 9 o C u 6 4 z E r 8 g F 8 s u u F q B o x 0 t F m 9 y 7 B 9 p i y D k o x U y 6 1 x B 3 n 2 r F v - 8 4 B m p K s x h 5 P 7 z g H w 2 y _ D 2 4 5 5 F i u d r w m e 4 z z b v 0 r U 5 - r n R - v 7 q H 2 - 9 H 9 k t n B g w i p O n l 0 m B 3 g s 7 C 0 u j o K 4 f 4 6 6 9 B _ t y B o t q n B v h y l C q k v a s x 6 j B 7 r u 1 C 3 7 i o E 6 6 - k B 0 r 2 K h k u B 1 9 0 J x s j l B r 5 k C v t g o B v z 1 B - z m 1 B m 6 j q B q v 2 v B _ u D s l P 8 0 o n B 2 1 7 o B p p h f i o v J m q 1 K 5 r q d 1 8 p w F y g 8 E p q O q x h X i 9 2 3 D 2 7 j h I 7 q u J m 7 u E 7 w i 3 W 6 u a n v i 2 K 1 8 5 m B i l q x H - o - S 1 u 3 r G v 4 m G 3 1 i 6 B n 1 6 b 2 m q e 6 x x 2 C p i q q E y z 4 n C - 9 l t D o p K 1 6 x M l 8 4 z C 4 o z N z - 3 h B z 5 s B 5 2 - n B w x r p C 0 j _ B 9 0 4 u B 2 q 3 F s 7 3 I 1 j 5 H y 5 2 L k l y G n w o H 0 z 0 4 D v 7 j O 6 2 h y F 0 g _ k D 4 6 g p H 2 o F 1 2 2 K q u v x E g y h 7 D s t k - P o p o 9 I v x e z 7 t 8 B k _ g z F j _ z F g t w Z i o 0 z D 4 g l y B g h Q l i m c 9 1 h I v 5 6 Q i k 7 m E 7 p 5 L z r m D k 7 n U _ t n j B h o r T 6 5 N o v R 8 4 5 E 8 x t R m _ u j B - r 2 a r v p H 3 h n m E - p 8 h B i 8 h X 3 i p C 6 0 8 k C 0 n z x E 9 p O j z l x B q v o K 3 2 k B m x _ C k 9 q 8 C v - 2 l L i r g P 0 h 7 n B 5 z R v 6 3 R y m v X w _ 3 8 C 7 8 x x K h _ j F - v g 7 C 2 6 P 7 0 1 I k 5 g s C z x o H - i h l B 6 g x R r 1 4 m F 6 q u z B - z 3 f 9 8 k n B g 2 K x o 3 v D n 7 m 9 E v p p G 8 m 0 Z x q s m B h 9 p c 4 n k t B w 7 q t B m u 8 g B q i _ D s k i S w 9 2 g B 9 v v 3 D u G n 7 M 6 3 p O x j s 4 B - 5 q h B u x 9 E 1 g u - B x I 0 m t J 2 m 8 P 8 7 q P s 6 1 i B x - 4 B 9 y k Y x _ w M 0 4 7 V r k s z B 9 m o B v - J q 8 v p B z w y P x i g y B g y 8 Q _ r s E 5 1 v T o 8 v g C p i h 4 C r g l x C 8 - 9 R 7 _ 8 w B _ h h 3 C h g u E x 7 5 p B j r y s D 5 o 2 H p 7 v W j 0 v 5 C 8 g j B j 3 r r B v h l h B k q F t n 4 o B q 3 i L 6 6 m J 7 g D g 6 v i H h x y L 6 t x g B 5 - 0 L n l 3 D x z v u K r z R 2 z h 2 E 8 2 w g B g _ p Z p 3 k q B u 4 1 V j t g m B w 4 3 T 7 z K 8 i 1 h B i _ h M 0 0 l T y j 6 e 8 x 0 a y x C k - _ U - h 6 J k 4 r N 5 r x B h j o S g 9 m r B _ j y L 4 9 8 d n w m W o p 3 l B 0 i H 9 K y u o v D 6 m 7 h D 3 g 9 l N 7 l l 4 0 B n y x m N l q 6 3 E i n y j C 3 g 9 l N n y x m N 7 l l 4 0 B 1 l 6 j G g 6 y E k o p T q 6 l 0 H l v 2 X 3 g 9 l N _ p m r E p u x t C y 6 g s N - 7 8 u G 2 0 7 n B t 2 8 t B g _ 1 - F j k m n N z n 9 y L 2 x 4 B z h m y N 2 p 5 E t 2 - m E l q l q B k 6 9 m z D z 6 l B i r p t D o 2 z g D 7 q 9 3 B 0 q _ s B 4 k r C _ 8 0 f 7 H v o q y L 3 g q 7 E h i n R r 4 _ I m p s 7 M 3 t 2 7 M w 1 r w B o z 1 x F 7 u r B i p l 2 C 6 z g r D _ 0 p x M 1 - T i 7 7 m N l k m n N 4 0 t z E 6 s _ m C u 6 7 x C k v 0 k E 9 3 k B w r z v D p u 5 5 B 0 i f g t z n O x 3 o n O x x r j B 4 v v a w h r v C 2 k 9 l D 5 o y p D k 8 x _ M u 7 y 3 M v h B k z y 3 M o o 7 B t 2 t m M 9 p 2 e 2 9 w h C - - x Z - p 3 D l 2 _ B 8 1 3 _ L j t x 8 I m 0 o P s i i 6 G n n 4 M n 5 k D q 2 z u N 8 m k i E 0 3 p f - - 6 O k 7 3 x J z t g O w 2 3 3 N h n t 3 N 1 g v B 7 _ l l M b 0 j i B q 2 z o I 0 o 6 I 2 o v u J w 5 r M 4 w 1 s N g x 0 Q 5 l 2 0 I 7 m s m L p y m D h 8 - s N 1 g 7 s B h l 6 j G p m m j F g l h _ B 0 2 o o C y s 1 y E 8 q v _ C p 5 v I y r 7 E g m i o B - x 6 K u 4 q 9 I t q p u N k s w n N x h B w n _ k N s j h q H 1 y q b i o g J 3 4 _ t K 9 j w k J 9 x z R _ u w y N 4 x 8 4 J 1 7 q J g m k f h 6 I 0 o 9 k G 3 s v y E 8 m y j C k z 5 o N w 5 k M 1 v y l J p x 5 W q n 7 o B 5 s 0 H 1 2 q D o t 7 Y 8 5 7 x C l r x p E 5 6 y v N 2 r 0 I v k 0 H w i p y J h 8 n O l k 1 _ I n x r r C 4 5 n _ D z z q 5 B _ 9 - E q 1 y y D m s o q K 9 y h I n t 8 w N l t 8 w N 9 2 w e w 8 s 4 F m 0 0 B n 6 z V l 9 y m B 5 H j w g n D 6 t h t E 4 7 k y C 0 _ _ t N 8 3 i b 9 g x w H i _ 8 k L 7 r o D m l 0 p I _ 2 z d 8 o x P 5 9 b 6 i D x 3 o w J x 3 o w J v 3 o w J - o 7 y 1 C v 3 o w J s u 1 z 1 C x 3 o w J 3 g u 8 I 7 q K g k h q J p 4 p q J g k h q J j h 6 o l B p 4 p q J g k h q J g k h q J 4 p r p l B g k h q J h h 6 o l B r 4 p q J g k h q J g k h q J h h 6 o l B r 4 p q J g k h q J s 4 9 D k 3 z o B n u o w C t h 7 q J 6 s y q J t h 7 q J i 2 j r J 6 s y q J t h 7 q J i 2 j r J 6 s y q J t h 7 q J t h 7 q J r h 7 q J t h 7 q J t h 7 q J 6 s y q J i 2 j r J t h 7 q J 6 s y q J t h 7 q J i 2 j r J 6 s y q J 8 4 y 3 D x l q o B 6 s y q J r h 7 q J p p G 5 - t 8 I _ - 0 r J - 0 9 r J _ - 0 r J _ - 0 r J _ - 0 r J - 0 9 r J _ - 0 r J _ - 0 r J _ - 0 r J - 0 9 r J 8 n 4 u l B _ - 0 r J - 0 9 r J _ - 0 r J _ - 0 r J q 8 g B i 6 o k D _ 4 z p B _ - 0 r J _ - 0 r J 7 2 j q 0 C _ - 0 r J _ - 0 r J m q m s J _ - 0 r J 8 n 4 u l B - 0 9 r J _ - 0 r J i 2 9 q 0 C _ - 0 r J 4 h K m _ v 4 I q 3 B t 0 7 j J _ - 0 r J i 2 9 q 0 C _ - 0 r J g 4 u 9 1 E _ - 0 r J k 8 6 v l B _ - 0 r J _ - 0 r J - 0 9 r J u u u Z r 8 y 2 E v 0 r t 0 C o q m s J k q 5 h 2 E o q m s J l v s I l g 2 U l z 0 u B 2 _ j O h - n l H n 3 3 l W 6 5 m G t o g 1 O w - s 9 B t k y s C 2 j p l I j g s t C n k v v B n 7 8 _ D q u l t E k g m P h j g Q i x 7 g B r z r C 4 u l u B h 6 m o D r 4 o m M y u 7 r B 4 t m s F q 8 _ l M 8 m s r F - h s s B q 8 _ l M v g 1 l M i - h m B - h 5 x F w p w 4 L 1 s 3 V j 0 5 4 G z 3 s y B l 5 _ 2 E 4 l w 5 p D 6 6 u H i n r 1 I 8 8 8 3 L 7 l r B z 0 r S 7 y B w h 4 j H u v r l L j h i l L p h r h C 0 3 q F t 1 h 6 C z w s v I 8 r 0 O j 7 9 t t B z 5 y r L y 6 m o B g 0 2 h F y 9 H 7 t z o L y v J U z _ r z L v n - z L z _ r z L 8 r 2 j F - o 9 p B z _ r z L 1 _ r z L n 3 8 J s h _ j I s q i z L z _ r z L g z 1 z L 3 6 y r F k 1 1 g B n 3 G q p r l L z 5 Y i m 6 n M j i o k B z y l 9 E s k 0 q B p 3 _ D 8 t z 1 E 0 t g C r 3 6 2 J v l _ g L t l _ g L 1 0 m I s j g 5 I j q q 1 B h w 4 6 D l N 4 - - M 2 l o m J g n q 3 K 2 g P l n y x L 1 s l 9 E 1 4 y s B 4 z o x L 2 z o x L 5 g m T q 2 5 7 G n n y x L r g - w L k - w w B y k g 2 E s l 6 n B - 7 p m F 7 8 l 6 G 2 x i V 7 2 r p M z 8 8 l F j _ _ k B 9 4 n c h 9 5 2 F _ u p B s 9 s q H 8 h 4 K m z 0 5 K - v t H _ q q n J z l 6 k B o 9 j m G 6 x i a _ q x o F t j i X r 9 6 i G g 8 o 0 L 0 l 8 0 L g 8 o 0 L g 8 o 0 L 3 w y 0 L 9 5 0 z C 2 l n _ B j 5 i F t z B - 3 y r L v z k 2 o D g 8 o 0 L p y 9 n F t u m l B 1 8 9 5 K q m n 6 K 5 3 1 H n r 8 7 D y 1 7 c 9 - 5 4 L 7 5 r r J n g t E - - 5 4 L u p w 4 L u t x t D g 4 6 v C - - 5 4 L u p w 4 L h 7 z y B x s B s v w R p n j _ B j z m 4 L w p w 4 L j z m 4 L 8 v w g F j 5 2 o B u 1 2 y K 3 2 t L u w u 6 H 5 m z 3 L 9 w t 3 G k j j W z 9 4 2 p D g C x k 5 1 L 7 m z 3 L 5 m z 3 L 6 w p 3 L 8 t H r h l m B h 2 z B - i w w E g 0 o z I 5 p w J p y o t K - 0 x r B 7 5 - 7 E x 7 8 _ L 2 0 m - L x 7 8 _ L l g 8 8 B i 3 i n E 9 m p M i m L 7 t i s H i u 5 - q D 3 5 - n E l l q W z u 2 J r 6 w z E 2 q w y B 5 k v k L 6 2 l k L 3 7 t Y r 3 G 9 4 x 1 F 5 k v k L g - y r D 6 3 m o C - o 8 j L 7 k v k L 6 2 l k L 6 2 l k L 6 2 l k L 7 8 K j 6 u T 4 9 5 k F u y k t J 3 v m 9 D 4 y g v B i 8 o 0 L h m 4 t C 8 t x t D t n - z L t n - z L 1 u i o C z 1 1 p C y s p E s h 5 j K z h w j K z h w j K - i g v o B z h w j K - i g v o B - - j y B 4 6 l n B u - z V z h w j K u h 5 j K o j u u o B z h w j K - i g v o B z h w j K s h 5 j K u h 5 j K z h w j K 7 0 i h B 3 k 3 1 E s h 5 j K u h 5 j K z h w j K s h 5 j K z h w j K u h 5 j K s h 5 j K z h w j K 9 t q 3 D 4 u g y B s h 5 j K z h w j K z h w j K u h 5 j K p 3 s m J y u W 3 j 8 t o B r h i k K z h w j K z h w j K p g 6 R y m 4 9 F u h 5 j K o j u u o B u h 5 j K z h w j K z h w j K s h 5 j K q j u u o B l v x o C _ 6 6 5 C z h w j K w 5 4 L 9 4 j 0 G z h w j K s h 5 j K z h w j K u h 5 j K s h 5 j K z h w j K u h 5 j K s h 5 j K z h w j K z h w j K r h i k K z h w j K z h w j K s h 5 j K u h 5 j K v t i c l u q M r j _ m G g 4 l 0 C x 3 g B - 5 p k S k u 7 L 8 w h u D m r t t D 4 m i n P o m 7 5 H 3 p 3 X o l 4 - N j r 2 n C g r 7 6 E t n 4 i C k 8 h 5 M 9 h k F w 7 s z N _ o 9 K 3 0 x c 0 r - p C z k 9 y B x r 5 u D n 5 l 1 J o l 2 2 L 6 u z P g 5 z 6 H 7 g D h y t z O g j W s 7 0 G l u h 3 E 2 r k c 2 2 x 4 E 8 6 9 9 E 0 t j q B 4 o 8 _ B 3 m l B 4 g j u B p 0 3 0 B z 5 s h Z 8 n G i o l 7 B 8 z s 8 E w w x z J 4 i 2 0 G m t p J r 6 2 1 G 4 u 8 Y _ n y 0 M 6 u l X h 8 7 q G v 7 l n B w 3 x i C h 8 7 2 I g 5 z t B 7 s j i B 5 9 j 8 F - 1 P g z y g M z _ n Z m 0 y 8 W v h a p t h F p r x 1 O 7 i B m r v r H - r v Q n v 1 g B t t i u C y 1 g u C z 8 v r E k n k Y h - u l B z w z w L 4 q l 0 B w u 3 c u 4 s c k u l 4 I i y p g E v j t i B t x j N t 4 v Y s _ 8 P m 5 0 6 F - 4 C g h k s K j 1 W 9 v v 5 K l y l E z u h 5 E k 1 1 _ E _ o 1 2 B - 8 w o K q 8 w C - u h 9 S _ 5 0 2 C o j y E - - m 8 D o h x q D _ y g K o 2 z _ B g 6 p F z _ s o B q 9 4 b 5 p 9 t C q 0 w I n 9 5 k R 2 o k 5 F - y h m C t g r k G 9 0 o 5 D p w s O x r h m C n o t w F 3 r x C 1 4 s i G z u 6 k C 2 s 0 b w q s Z t 0 5 1 F 4 y t D o z 4 3 F i p X z j 5 g S m s k G 8 9 2 6 F m r t M w w v l B o 4 j P v q 2 i F 7 r x O - v _ N v y i j B 1 1 p 4 J l H z x 4 k K 8 i - B u t 6 r Q 0 9 t E r k i p E u v - n H _ l _ w K 5 z z B w i O - t 6 s G j 0 _ J o 9 4 6 L x 8 y z D o o 2 h D 5 m u p N t Z j _ 6 8 L w v y p T t 9 i J t w x 4 I o v j 4 B u n _ s C v n u 5 F h - 1 j C 1 p o 6 O 4 u x 4 B o m 4 n B 4 s z F v v p 5 R 1 j g F n r t 6 B v o 6 M w - w 1 M _ 0 _ G j p m 3 J l n n x D l _ h 8 K q i w e 2 n g y G 2 n g 3 E v y l y H x t w u E h n y k B 7 9 z z G _ m 2 - B s _ u s B v 5 g - I k v v o E _ h - E k z w y E 0 m 0 t C j 7 - 1 F h 4 v q B v y z - Q p y h N u 8 w u I 6 n m 4 D v u 6 n C 5 u p 2 H o y j f 4 h 8 k O 0 4 o 9 B 8 i u C h 0 1 3 E 5 i w G l y g u F 9 - v w F h l - 5 E u l w b 2 p 5 B j x 6 z E k 8 5 2 I q m 8 I k 1 6 t D & l t ; / r i n g & g t ; & l t ; / r p o l y g o n s & g t ; & l t ; / r l i s t & g t ; & l t ; b b o x & g t ; M U L T I P O I N T   ( ( - 8 8 . 4 7 1 2 4 7   3 0 . 2 2 4 3 8 5 2 0 5 ) ,   ( - 8 4 . 8 9 8 4 0 4 9 9 9 9 9 9 9   3 5 . 0 0 7 5 9 1 ) ) & l t ; / b b o x & g t ; & l t ; / r e n t r y v a l u e & g t ; & l t ; / r e n t r y & g t ; & l t ; r e n t r y & g t ; & l t ; r e n t r y k e y & g t ; & l t ; l a t & g t ; 3 2 . 6 4 8 2 8 8 7 2 6 8 0 6 6 4 1 & l t ; / l a t & g t ; & l t ; l o n & g t ; - 8 3 . 4 4 4 3 7 4 0 8 4 4 7 2 6 5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7 9 6 9 6 9 5 0 6 1 4 4 2 5 6 5 & l t ; / i d & g t ; & l t ; r i n g & g t ; 9 2 o n 8 _ o 8 l H s m p e o j q m B z u B 0 z q f 9 5 6 J x - 2 t B u 9 k U i m q L 0 3 g G y h h i C 8 h v u J l z 1 M y s k B 7 h l v E g 8 s g B m x k 0 C l _ t i B 8 2 0 g H w - j p C m _ 7 E _ r 9 2 B 1 s 9 h C s w 1 Q 8 u - N 8 w s 3 B g o 3 0 C p 8 3 f r y 0 p D 3 4 7 e z 6 q J 0 6 - 9 K j 3 v i F l h v h C o j 4 N - - v k D s 4 v v B 1 x 1 r F x 7 - n F r h q N 3 k j s E l m l p E w 5 t m E z s y h E 3 u 8 N m 2 X w 1 j C t 5 l j C s j j 4 B 6 o 5 P p - - o C u k 5 j D 6 3 s M - m y 8 F r - z l B 5 t m v C 5 j j 2 C w _ 3 I l v m - B h k 2 d n x 5 g D j z 3 D s k H h 0 i w C r k 2 N n o 4 Z 1 r y n B 6 o z 1 D j z 6 F y j 0 a 4 l h P _ l _ v B s s n J m 9 m I y z w t C k j u 8 E p o 8 O v t s C i k 6 7 C 7 1 n E 8 y w w C 7 7 5 1 G i 4 4 q D j h h S v m v Q q _ o h B 8 9 o q B r i 8 c 9 m 0 D 2 5 x h E 0 v _ m D t s 4 0 B v q 5 z C 5 j 5 R j k q v C 5 p U u t v w L z k K o n z z I 4 w v D m s s s B z m y 3 E l p 4 m E i y w 4 C 9 g u w D 4 z h Q - 6 y e 4 l - L j g 6 D i 5 3 G k m g F 2 n z G i x 1 F w j 4 n B h l p w I 3 u n B u n B 2 y l Q k 6 0 I 5 z q I q m 1 z D m y 8 P 0 o z V 8 h 9 j J _ y q J 6 u z r C 1 g o v E r t q i B w 0 t p C q l 1 C u r h x C 7 6 h 6 B m 3 o C y t x x B x 2 8 d m v i N r k - f 2 v _ D t - J o 0 j G 3 2 h G 5 z 5 c 9 2 _ H l n n W n g 8 B g o 6 G g u 5 c k 7 g w C - t p O y w v D _ z r P 7 u t W _ m 4 L p 9 n C i t _ g D 6 k 2 h B j 8 s r C q x 6 D o i u Q z - y l D j m 8 R w t 4 Y - u 0 C 4 r o G 3 4 L 2 t u d p 7 j B k t u W u _ j L y 2 z 4 B n 7 8 H 6 s 3 s E 3 9 2 E m s 4 L 4 - w 4 E q p x B _ y r G - y i e t l y F 8 7 h 4 B h k k R 2 3 p d _ v 9 G 4 4 i E v q m h B 3 y z H o o m J t n 4 j B x x l g D y 2 2 g K w 9 y E 8 8 1 9 D t l h r F 8 v s I v q g g K 6 l s S 5 _ 1 C 4 0 y c 3 5 e y u _ 2 D x h 0 9 E 3 z i B 1 g 4 0 E k _ u n B l k t i F 7 1 t M s p 4 p I y 4 9 2 B _ w l M p 8 o j F 2 u _ 1 F m n 5 2 F s 5 6 9 B 8 o y R j h j m F i s _ h M u 0 j I 4 k y u S l s D 8 t k q H 7 1 8 m Q w q K t 2 x t K t i x T x v g l H - j y C 3 s - t C y g 5 _ I 5 9 _ X z t l - C 8 y 5 2 B x s F l q h g B 8 j - 4 K 8 2 x M v v 3 5 C i - m D 5 j s g D z 7 j l E 3 g 4 x B o i i - B 8 h 2 K 0 - u _ g B t - J q _ h 7 G s u u 9 E 0 u o q B y _ s T s 8 u h I h h q y D n u w Z 1 C y _ g n E k t q 8 C j q x B 7 h 6 o M s k 0 Z n - g 9 I y y 1 U j x 3 1 B i 7 6 F r 3 j J q w z z L j - i L o o u w D x 1 6 z G 1 v z Y h v 9 m E h v r L n t 4 y F s _ x C 6 - w y C t 4 4 O o k 8 r C 7 w w k B 9 x u H _ _ i - E _ y h h F u 7 s Q v 8 i 0 H 1 d - y p 9 I t k g 5 D 1 2 x 6 B u i q v B o h _ E 9 y k 6 K n t - 4 K 8 p x P 8 n j w F 1 y v v C u i q H g m q _ H - 6 8 G 5 l h 9 G w 1 1 - D 0 u s 8 C 2 h w g C 4 k q p C n 1 3 z T 3 h l E 3 9 h b i - s s C p x q S x y 8 k O 6 0 0 y B h 9 l J r 7 5 p Q 7 1 v q C p x 3 s D j j k K w t 5 - B j o _ q F 6 7 X k - 9 1 N 5 p u D l 6 j F 3 9 i 5 L r 5 g c s t k v G _ o 2 V w r i 6 H o w o q B h u q q B q g u 4 B y w v 9 C 3 4 1 2 D 8 s w 8 F m 3 q C y m o 8 B u v q w B t g 8 o D x 2 p Y l u 7 5 F 4 - 4 u K l p D x r o 2 C z x c 4 z m i T 5 x k D z 1 r j E 6 w v m B x 1 t 0 H 4 x 6 q E 5 8 1 7 C s m 7 L w - r 3 B 6 z - s C p g k t C - k K - 7 K v q p m F m z d _ 7 r r E q 1 6 v E p v 9 M j t v 7 H 4 x 2 j B _ j l r H w 0 4 C k v 0 h C r k 6 V t 4 3 7 D m m g F v q 2 y B s 2 k F x t h r R o g 1 I g k 9 x E 0 p l s B 9 w 6 l D 3 6 7 K s q n l C - p h q O 6 r 1 H s g n U 3 s h _ F y 9 7 G 3 6 x o K o y s I 4 h i Z 6 0 9 m E 4 z _ R i w m B 2 1 7 x Q 0 q t D h z 3 9 E k 6 x r L w 4 s 7 B z z i 6 B - z n m V t n n a 7 0 x M j x 4 w O 1 8 v h C 8 9 _ c m j - x E 0 r k D 8 n r h M 1 h b - j n s C v s z p E 6 5 r 5 C 8 1 1 U 2 s j V m r - 3 F s n i K u g 4 x E s i s i G 9 0 w l E m 0 p O 8 w g C 2 6 v n I w r p C 9 3 5 1 H 5 i v y D h v n 2 E s 5 8 9 F 2 y u K 8 x g l F u _ _ t F - q 0 p B i h Y - 8 2 2 P y j 8 J h y 0 4 F 9 v q u B 9 9 8 m G g s x Y h 7 u o N 1 7 g V v y t J w 9 i 7 B g r o y D p j 8 h C 5 1 8 i D t 2 - R 5 z s j B r g 0 O 1 9 q R h w i u C 9 6 s w X 4 2 s z N 4 r 7 R v o 5 n J x t s i G 1 h _ 1 B 3 7 w h D 1 8 r z I 3 s i z U o - 0 P 8 q m x K x k 8 k D g x q m G p 9 z D o j z h D t i v x X h p 1 M 4 l h s H 2 r 3 i J y p P n o z l E y k 4 1 H - q _ s K 6 u 3 F s 2 h x B k z _ s G 8 v n s O h o I 2 _ n k E m s k 9 G n _ o N l j 5 a u 2 u i I m 8 l E u 3 t r Y 5 w r j C h n 1 0 D 3 y 9 m E n y w L u g s h O _ g y N 2 g p z E t 5 v u D s 5 o b m y 8 6 W z 7 4 U y 2 T l t v x K l r i n E n 2 9 S v n k o B 2 8 r W k z l c v 3 _ 9 J h i _ 7 D g k 9 H z 8 z F 6 w D 9 2 z 8 h B 9 m 5 G r 0 7 d s o r n B 4 6 6 X j h 2 9 B 1 p j N w 9 0 p J w J 6 t z v G h 3 9 y B y 4 - k L g s 4 C o p y z K p u E 3 w - v R n v j x B 2 l 9 O 8 h p v D 3 9 x j G 9 1 q m J 8 _ m D l m u k N 8 j 4 M h m q 9 J s p 4 2 F r h y N 0 n 9 8 D u - r - T 0 - 9 1 C y y t Y j 7 7 k F 4 q 0 n G r o k t D 0 8 y 3 M 4 l g g D 4 z 5 5 D 9 l 7 0 E g z h - C 7 k 3 r B u p y 6 E 5 p n 9 D m 6 r h J u j h s B k t I y j 5 2 M x r w G 6 o - G _ s 5 8 I r z 9 n C v - l i N 6 l l H q v r I q z 9 E p o 0 9 E 2 8 7 6 K x i _ n B 6 Y m o h u C k o p Y 0 9 l u N 2 9 l u N y 0 q a 8 j z F 1 _ F x p o p D v 2 k p E 5 l r H p m p 2 C 6 4 r h C 2 r - 1 C 0 _ s j C y 8 p t F r o m 4 C o 9 2 x C z p m l G l 1 j Z k - v 2 C z 6 o l M p 8 l - B x 8 u 6 C p 9 7 k E 3 k h r J j 6 6 E - _ z 9 G w 0 0 0 G j h s h W g r V u h f s t Z y 9 t o D 0 9 s v G r 7 q T g 7 2 9 R j t K 9 h 3 r E x r 7 m G o o q i B 2 h 1 g E r k z s C w y l t H p 6 g k O 4 m G y 6 7 8 I n n g 4 B 6 x 3 p B _ o z V 0 0 s N u v j v C m y x - J 2 m o M 1 4 p z C r 7 t r K k o 7 a h g j u C 1 h 9 y B y k l p K q j S i r l K _ g k 0 B 4 2 6 x I 2 g 8 l E 7 0 p 1 E 6 p l e k m g 9 J t g q 4 D 0 k 8 _ B k r r h C z j 1 l H - z 2 W r 2 n v E t 3 5 t D 3 - - u F t t z h D 4 2 D r r t 2 C t p 5 I p o i J 0 n q v f 2 4 n D 1 7 H v s n h X 4 m x 1 G 6 m i 4 B p v z 1 F w o 6 i B _ _ v - D i 5 v x E j z 3 _ H i 4 z u B 2 _ w p F u 2 p r D k n s c j 8 3 g H 3 p 5 p H 2 u 5 F w m y H i w 7 B q u 5 w M l w N 8 1 6 y K 0 _ m 8 Q k 3 r B p k l 5 Q x v R w q - m E q z k r D - 6 t 2 E 6 n z q E _ _ y J 9 4 l g C 4 u i 6 J 9 2 r q B y v l R u 3 6 t E h h k 2 F r g g M x 7 q m B 2 x _ G w p 6 l C u 1 7 - G y k o i B h 8 7 F p y n n P r n j D k 8 s Q 0 7 t s P m 2 r o O t 8 k B z 1 u 5 H m z 3 T 8 3 u T k 6 i g B r y p s C z 1 q q C 4 h 7 x H 1 l 3 7 B 5 9 j z B o l t 9 E 1 7 r 3 C t - 6 t G 6 6 o 3 C s u 6 7 G r 7 p b t g o k K x 6 9 o B w i t 9 E 5 3 2 0 E 4 h k E p n 2 2 O 9 6 Z m h t 7 D _ p 2 l H 7 m q n C h s x X g o p L y m 2 Y 5 3 k o B t w h n C j v k v B k t m C 8 0 g 8 C - y 1 - D v u z 1 C 8 _ n 4 E p p s 7 B x 0 m J 1 8 x O o m n 0 D v y 7 Z v y 9 C 1 p m k G z z j O g t l D v 1 v 2 B 5 r u 3 C 9 n I x u h I - m j E n i 9 R k n v a 6 o s I - h _ j C u y _ M - p n e 0 m 4 H q q V q 1 9 b 7 r 0 B 7 n u G u 2 2 I k w 8 b _ w o e h t x B 5 i Y 9 8 u O y i y H z v j D 6 V r 9 5 v C o a v i 5 I - g t G x g 3 I i 5 9 M 2 t u O - 0 4 I _ _ 6 C v _ t O x x w H r h 0 D g 7 p o B t k - M 3 0 y B u 3 z B 8 3 m C r y s F y h w G t i 8 C q - s G - z r F t - t G t 6 z V 5 x s B - o j 2 D 0 3 h n B 0 9 9 D 1 z z H 4 3 5 R 3 s _ q B 8 7 7 b 5 u z D 8 g t L x s p S j 2 D - l C v h F p 2 p Q 8 m 6 T 3 s h t B i i e v 7 g w B l y s W _ s 3 F r u h t C h u _ K k q w G 2 t 8 7 B t w k g B n u 1 M p D p 5 q V _ s 3 F 2 p k U 8 5 9 H x y o J t j w R q 4 _ L 8 m 5 i D n 4 1 S o 1 r K s 2 4 h B i 1 9 5 B i q h M 1 3 9 K l y 6 Q o y 8 J i w 7 f u 5 9 E g g i 5 C k p F p p h l B v t h C v 0 u F p l i B q z 4 F 8 r p S t o g W w r Q g 9 p G 7 q m T t g P 5 j 0 F - 1 8 E z z g K q 3 4 e 6 4 P s 3 3 k B o 1 r K q 3 s H 1 v x B x 9 z K x z g K 5 v y r B j 4 l V q 4 k H o y 8 J 5 8 2 B k 1 s M w 7 1 U 2 - y g D o 4 S r y - p C v 1 n F w - h 2 E 8 x 6 7 B 0 w p m B 7 3 _ B - 8 _ E m w 6 r C n q 0 G y k o M 6 9 m C w 7 w D 6 y i K 7 i i I o o 9 C 8 h g n C y p i H y t 2 D 4 r o I g 3 x t B q 0 o 1 C z 4 9 G 5 t 6 B z 2 i M m 4 s t c o 4 B i 8 8 5 B n k 9 V v x 2 E t n 1 Y x s s X w r s L x u F x 1 q a s r v U - C u s k R 7 _ 1 2 N p - p F y 5 x c - 9 y I z 8 Z 4 7 7 W _ h h _ B p m T n u i R n k s Z s 4 x N - q x B i m z L h r p G 4 x h H p s o b 3 y 0 P v 2 2 M 6 r O 8 w u r B 8 6 h j B 2 7 y S n x 8 T 6 y n 3 G - g 2 X 7 g k M 6 y 3 H j 1 u I m v S m t y E u 0 p O u o q E 8 o 5 3 B w 3 y C p 1 7 E 5 n l T 5 v l H h O p r r n B z _ p F - m 3 y D - r n l B - n I 8 s r l C g - - j B j o p k B i p 8 x B 5 j t F _ r P - 2 m P s _ 9 H x p 2 h C r 0 p g B t 7 5 q B s x 9 O m J 5 r r E 7 o u 0 B 7 u t K 4 g 1 9 C 6 C o 5 w - B - R v p h I - m 2 P q u 2 J 6 1 0 B g h k E u o k M h y z E p 1 l B 0 q g R s m w _ B p t x S m 8 y T 8 z m L 7 s i J 6 k u F j t 2 F 5 u 5 N w n t J 4 z p O 0 q y O r 2 7 m C l o - H t 8 q N q 7 q B 1 z i B 6 i i D 6 - 5 L 6 3 s W v 5 7 B - 6 2 B h w 5 n B j 4 3 J m s i Y u k 0 Q j n B 7 y 1 m D 7 6 t J j 5 4 R 6 - u X s k v K j v k C v v s e 0 3 4 K 4 - n M 9 6 i C j z x N p 2 h L 4 l l H x 5 h B 0 1 m Z y 7 3 N - y 8 N 5 4 q e k x T r 1 m P q 0 m B s s 2 J g z U t 0 s G r w h C 5 z s B 4 8 8 d p g q D 3 3 1 P 9 6 g U - 7 s I i 7 j D 9 m 9 J o u n C y v 1 B g x q F j m _ l B 0 s v G l m m P r x 8 H g 3 4 D g n k 8 C _ 4 y Y v h j X g o p L n l 4 F s l s Y s - 0 R 6 8 h a 0 t D 6 _ m H j 5 u c o g i E 0 6 3 S m o s K y w o b 0 3 5 F y - u D r v s T 8 2 G h k l O 9 8 g F 0 7 _ B 4 s y C t m m I 8 4 i Q o n k F l q h U 5 z s f 1 5 _ Q 6 u _ Z 0 q B 9 8 x Z 7 t q V g g 3 I z k 6 E o t 6 T r l 6 d t h 0 g B z 2 8 U v m 4 U 0 1 s d 9 t - b g t y J n 7 o D o _ 0 D o 9 9 L j 1 o D 6 w c g 2 m G 0 j t y B s _ 9 H g 5 j Y o j p a t 8 j N w h 4 N m t 3 m B m h X 5 _ T n s 1 k B 3 0 r G r v 4 I x q g M 4 o p K p v w - C x w 9 r B z 5 y r B y m s Q o 3 8 g B 1 y f 2 w 8 5 B 7 q 0 W n x t i B k 5 x K x k o D p 7 1 X t t 8 U m k 5 E s - 9 N x x - J n p 5 X w 3 q D x y o C g p v N u k 3 E p l Y u - j a n g q D _ 9 k S u o h E j 9 0 L y 4 o v B _ 9 n G u - x B - 0 1 F m 5 u S - 8 _ g B g - 1 D - p x E 9 p n J - 6 x P 6 k r C m m h G s 3 q H 0 t y G j - 3 F 3 j 1 B 2 9 _ S j j h I j 4 1 G g 2 y M u 5 k M h 6 x E 5 u P x 9 n B n z D p 7 z B 7 j 1 H s 2 - F p l i H 7 v q E h k q 2 D x - s K - 4 Z 7 N 7 0 2 O 8 2 t 2 C x 1 r v B 5 i w h B y i V i q p 8 B p l u t B k u h d r 2 g F q v 4 O i k _ 4 B t - 4 D 5 l x 5 B y t r K q l v H 1 8 n 6 B 4 u k R q t g P m m s t C 5 9 2 C y - x d m l j V p h r j G g 8 9 1 B k j n x B _ w Q y n r t B q k - T r r u 3 B _ m p M y r 2 J q 0 3 F o 1 7 V z p 0 m B y p m G n i 0 F r y h I o 1 6 N t 9 Q p j q Q k 5 3 s B s p n Y s 3 o F 7 j r E k 6 z P z 4 4 B 2 k 8 B w y 0 R w 9 q I q 3 q F i 6 r W 9 x o Q q 3 r q C 5 j n C s m 4 y B 3 l r p B 4 y i j B - w w H g - H n o 4 z B y w B 7 u 4 x B 0 j v v B x p w t G - t s Z 1 o 6 Q 1 k C z n 1 N n i l O m t m I 6 - 0 G 1 t w O n v - O m 5 m C y 1 s E 1 k z I 3 x q D 5 k U 4 w o U n 6 p K y 7 v L u 3 j D y 1 g C j s n X 9 y z T j m 1 S 4 p x 8 B q y M p z - m B w _ 2 r B 3 q j i B m j 3 F s o 5 E y x u D m o 6 i B q _ z G o n 2 E 4 6 H t 5 7 B 6 j _ D 2 6 o G _ w l D g g C 3 2 7 L q m t X h 3 G x x r D g x 4 R 5 3 w P r 7 n X h m O - i n K j 4 w G 2 i 7 B 0 9 x J y w k H r 9 r C u 3 X 1 l u G o o 4 K s 5 k M 3 0 6 F q 5 _ J j h r X 0 v j T p B h r 4 G g 7 j D v x 7 M j u 8 N z i l 4 F s o s V t 7 k E r i s Z 8 6 g M _ g k E 5 3 w k C s 5 D n v 6 Q 5 r _ t E 3 0 6 F n 0 y L h v q C n y 6 x C t i - Q 2 6 D m 7 o d r g u E j 3 a n g q D 7 w g H 1 p m W 9 x l r D w 5 4 e 0 0 p B g _ u f s 2 7 J n s 3 D k z o E 2 9 y W k 1 w Q v h 3 G u l H h 1 n K x 2 v E 8 0 q e g k 6 s B y 2 1 n B 5 z W r q n M x 3 z E l z _ B u 3 v P 6 6 7 i B q - p y B 6 x m C j h g C 7 x x L 6 - 0 G q u o Y v 6 v V 9 2 t Z m s l N t q 5 G p l l G u o E 4 i p R 2 p j m B 8 0 _ 2 D 6 y r M n y d l 4 g f i j k B t 0 l a _ 7 1 i B z r 4 k D 9 3 u R _ k w h D 4 z j i D _ s 2 w C 8 _ n C 1 j 3 D h n j k B y z 9 E 6 4 u 2 C t 3 _ O g - 7 S n w _ Q 1 2 t J 8 j j 7 B j x q z B - o o S t r S z _ C 5 t y 1 B l - - B 2 7 u n D 2 x s H k 4 n l H 1 i F s y 0 p B s g 6 j B 5 u w z F n p x 6 D r l q B 6 j B g o z q F p g k i C q 5 u M _ 1 w 0 E 9 n w 5 D 3 7 w S j 4 Z s 5 w O 9 m 5 K s 2 l o B 8 7 y Q l z I 7 9 n S o s k i B k v z X r v 3 o B 7 o p G 0 g g E 5 6 n O 0 - 6 Y t 2 o k B x t v D y 3 m d k s y J x u e g q n u D r v V l v 6 4 D 3 l - 2 B q y l G w 3 9 v B x 1 2 h B q u z l D - j q K r _ 8 h C u 8 n 1 B r 6 u 3 D 7 g 9 D 4 6 2 N u 4 w B 1 t v o P o s v M o q _ z J l 5 z E t k x q C 7 i v 8 J 4 5 w B - m i 0 M 4 w v B i q o y E w q 6 H 7 z 1 n E o o k H o j 9 m C 3 8 8 f l t n y B h t 2 H s 9 z v E u - _ 0 L z g q D 6 1 x t B 5 n s F 4 3 h 9 P t 4 0 k B 9 9 9 n B s z i m B q 9 2 z F k p g _ B 9 5 _ 2 B u y n g C x 1 y I m q n B 8 D v t 9 7 D 9 l t 8 B 1 s s S x o 2 r E w 8 g h E 5 s g H u 6 _ h B s h g T v k v b z h 4 k F q s j r I u v 5 R j g l 3 C 7 r h 2 B 3 8 h i M 2 h y k B 1 q 4 T j 6 9 P _ 1 q 2 G w 4 3 P 6 w 4 O s r o l B 9 3 - V q 9 l 5 B s g g T z - x P 4 _ n V _ 5 7 p C 5 t k s D 3 x u - D h t q 4 H j p k x G l l o g B l 2 1 w B l n 9 B i j j B 1 7 9 h E 6 1 r 8 C k w s V u k l 9 D 0 y 7 W 2 o _ 3 F i n x I r 1 k B r 4 6 X 5 - 3 q B s 5 p H i _ h h B _ r g - E 4 q R 5 - 0 u C r p j t D 2 u v r B g m r F m g 0 l C r s j z B 8 2 n o B m p r g B v 8 9 G q q s 2 B u i y F t x x t N B _ p 7 9 D 9 h q I r _ v 3 U o l c 7 5 1 a r w N 4 u z C u 4 7 U r p u i B n i 8 H n 7 J 4 5 m _ E 0 2 - - C 4 x 8 B y k G 3 i 5 6 L 9 7 5 i B 6 x k 0 C g 9 q i B n 9 i C y 0 q k C 7 h g w I g o j a h p m s B y m u I 5 1 3 2 B t 7 p 4 I k l 1 5 C j m q I 3 l q 8 D g - 0 E t _ o y L j y u 7 B s h u o B 9 s 8 w B _ j _ Z 5 w q x B g i p i C - s r 5 G h 7 l C u x 5 w B 3 k 4 2 B o 6 v 4 C v v 7 k B 5 x g B 2 v 6 m K 5 o k S l u l e j v z H p l 9 s F 9 6 5 i B r 6 t B p l 6 P h r x f m 8 8 v B 5 W m o o e 6 4 o z C l 3 U - j 4 V o h 2 0 C i 5 - S s u 4 w B r r s s B t 8 i h B y 1 4 o B l o 8 2 E u 8 t B x g 6 4 C o n 0 z B r 7 F h k _ 2 B r z w 5 B _ 3 s B m u h D o 3 C h x m E w l r P j j 3 T x 1 o V h y E g 4 P r z p K 7 p n O p n 8 E k 1 i m B 5 v 5 l B s _ w Y y 1 8 d z 4 G 6 8 m H 6 l h q B o - _ y C z 4 I z o l e u 0 u D l z j B u 1 9 s B y 5 g o B k x n V p w 5 g B - 5 y I u 2 4 K p t q b m 4 y M 0 w y x C 1 0 k o B 4 r w s B g s r M o 1 2 B w 3 c 1 G 9 2 4 P z 8 p b m 2 s D u 8 - q D 1 v q z B 8 g j G k _ s R 6 6 o m B v t l V u 7 i 7 B g p 1 z B 9 h 9 D g 1 3 d l p 1 j C l 3 h i B p - 3 E i B 5 i 5 H l 8 p E n m 7 D 0 h - G 4 g 3 B t v 4 C m o k H m 9 2 I x o j F 4 - - G w x 7 T v 4 v Y _ s m B h i o B z p k I 4 6 5 I 6 g 1 U _ i 6 o B 2 - 1 I w 9 q 5 B 9 q i N w 8 u 1 B - 2 t H 2 t o B _ w x d y - p 0 B v u l a 6 k n D k o w i B w l 1 m B 0 k n Y 1 9 v I 8 z w D w 0 1 R w j i d 0 w m C g y q S g j 3 b 2 r y M j _ k q D _ n x c 0 x 5 H k 8 w V 3 i y E u 7 7 E k z s U 0 w 4 e 0 9 r c - o W 3 v 4 h I _ x u D s t 6 s C 4 4 3 P t v 7 - B t 1 q m F - 0 E h t g H 5 i 5 B 1 8 u 0 B q k j J 5 l 4 F j _ 3 6 B j 2 - b 7 g 0 J s j p R 5 r n C p 6 l B h v x N 8 h 9 W 6 1 p j B z 6 x e h h r Q i m D l w 8 R v g l D q 0 _ F 0 - r i B y z r S g x l T 2 m u O 1 _ _ B 0 j h Q o u l K 5 t _ p L w t 0 I m j - v C w 7 i q B 0 9 m n E 2 g t C p - 6 J y o x n E k 6 r I - z n d 6 t _ H k x g J p 8 x D 7 i n B r 9 w t B o 6 2 M q v l a g g x q C 4 _ 5 Q w k w G x v q F g 0 w q B 0 1 I x 6 w e l 6 k Y 5 _ t X 0 0 5 O t - r u E h m l S g i C k 6 j d y n e g j 2 B 5 n 7 z B 4 t q O 6 7 5 K 7 m 1 M - 9 6 E 2 3 - B 3 3 z g B x y u N r 1 9 9 B y z y H l r x a 1 4 0 x B s y 7 0 B 1 i u D p 0 j l C 6 v 8 S s i h C 4 7 p a 3 x 1 l B 9 0 z D 2 6 l D 1 v z x B 4 r w M g w v y C m r s K 9 0 1 x G m p p e - i r J y x 1 F r z 2 N 4 o h Q i t 7 Y 9 v 9 U _ 6 l G z 5 l k B m o i p B 0 w Z 8 6 r s E x - m P 8 - 4 r B m r t V g q r C 1 j v G q U g m x O j 7 v 8 C 9 r h H 6 z l l B u x o e l n q I 1 x n P v n y E i 1 t k H h 4 g B 7 t 1 s B 0 9 s 3 C - k i i B 4 6 s h D _ 0 7 v J _ 0 7 v J 9 r k w J _ 0 7 v J _ 0 7 v J - r k w J 9 r k w J _ 0 7 v J _ 0 7 v J 9 r k w J _ 0 7 v J _ 0 7 v J _ 0 7 v J 9 r k w J _ 0 7 v J - r k w J _ 0 7 v J _ i s G k y 3 y F s m 8 C s m 6 S i j o 1 F 0 z 9 9 B r q v 7 C _ 1 m n J 9 o v n J n u g 4 D 6 3 z R n j _ m B 4 l 8 n J 2 l 8 n J 4 l 8 n J 4 l 8 n J 4 l 8 n J 2 l 8 n J 4 l 8 n J 4 l 8 n J 4 l 8 n J 2 l 8 n J 4 l 8 n J 4 l 8 n J x m m g l B _ h l B 7 w i k I t v g o J y h z 6 D 8 7 1 l B 1 n n p J 8 z _ o J 8 z _ o J 1 n n p J 9 7 7 t I 7 z U r 0 u v t K j g 2 o J l 0 o h l B 8 x 7 g D 5 h m 2 B 0 _ p l z C i 8 3 n J - o v n J 4 x m 8 z E - o v n J p m 7 _ k B - o v n J z t 1 O _ 4 8 x F _ 8 i 7 k B 9 m x m J 9 m x m J - i _ m J 9 m x m J - s _ B o 6 _ 6 H 3 l 9 t G 0 p q I 8 5 u g l B t v g o J 8 5 u g l B k 8 3 n J t v g o J p y t B t w h _ B 7 p r k C t q 5 r J x g o r J u 1 w r J u 1 w r J t q 5 r J u 1 w r J x g o r J 7 8 g v l B u 1 w r J u 1 w r J s 1 w r J 7 l k l C 3 k 4 w C o 4 8 o 0 C u 1 w r J p n V 4 x v t I 5 9 i p J 3 9 i p J t 4 2 - C 4 0 w 3 B g k h q J p 4 p q J g k h q J g k h q J g k h q J p 4 p q J m - q - I 9 u b 8 p v P _ - w d l l 0 p I 6 r o D h _ 8 k L 8 g x w H 7 3 i b z _ _ t N 3 7 k y C 5 t h t E i w g n D 4 H k 9 y m B m 6 z V l 0 0 B v 8 s 4 F 8 2 w e k t 8 w N m t 8 w N 8 y h I l s o q K p 1 y y D 9 9 - E y z q 5 B 3 5 n _ D m x r r C k k 1 _ I g 8 n O v i p y J r 4 y H 1 r 0 I 4 6 y v N k r x p E 7 5 7 x C n t 7 Y x 5 p D 1 g z H p n 7 o B o x 5 W 0 v y l J v 5 k M j z 5 o N 7 m y j C 2 s v y E z o 9 k G g 6 I - l k f 0 7 q J 3 x 8 4 J 9 u w y N 8 x z R 8 j w k J 2 4 _ t K h o g J 0 y q b r j h q H v n _ k N w h B j s w n N s q p u N t 4 q 9 I _ x 6 K - l i o B x r 7 E o 5 v I 7 q v _ C x s 1 y E z 2 o o C - k h _ B o m m j F g l 6 j G 0 g 7 s B g 8 - s N o y m D 6 m s m L 4 l 2 0 I - w 0 Q 3 w 1 s N v 5 r M 1 o v u J z o 6 I p 2 z o I z j i B U 6 _ l l M 0 g v B g n t 3 N v 2 3 3 N y t g O j 7 3 x J _ - 6 O z 3 p f 7 m k i E p 2 z u N m 5 k D m n 4 M r i i 6 G l 0 o P i t x 8 I 7 1 3 _ L k 2 _ B _ p 3 D _ - x Z 1 9 w h C 8 p 2 e s 2 t m M n o 7 B j z y 3 M u h B t 7 y 3 M j 8 x _ M 4 o y p D 1 k 9 l D v h r v C w 9 s a w x r j B w 3 o n O - s z n O z i f o u 5 5 B v r z v D 8 3 k B j v 0 k E t 6 7 x C 5 s _ m C 3 0 t z E k k m n N h 7 7 m N 0 - T 9 0 p x M 5 z g r D h p l 2 C 6 u r B n z 1 x F v 1 r w B 2 t 2 7 M l p s 7 M q 4 _ I g i n R 2 g q 7 E u o q y L 6 H 9 8 0 f 3 k r C z q _ s B 6 q 9 3 B n 2 z g D h r p t D y 6 l B j 6 9 m z D k q l q B s 2 - m E 1 p 5 E y h m y N 1 x 4 B y n 9 y L i k m n N - 9 1 - F s 2 8 t B 1 0 7 n B _ 7 8 u G x 6 g s N o u x t C 9 p m r E 2 g 9 l N k v 2 X p 6 l 0 H j o p T - 5 y E 0 l 6 j G 6 l l 4 0 B m y x m N 2 g 9 l N h n y j C k q 6 3 E m y x m N 6 l l 4 0 B 2 g 9 l N 5 m 7 h D x u o v D 8 K z i H n p 3 l B m w m W 3 9 8 d u 6 z L o m q r B g j o S 4 r x B j 4 r N _ h 6 J j - _ U x x C s - x a 6 q 3 e 0 u j T y m g M k m y h B 3 q K w x 1 T i t g m B t 4 1 V o 3 k q B - 9 p Z 7 2 w g B 1 z h 2 E q z R w z v u K m l 3 D 4 - 0 L 5 t x g B 1 6 w L o p o i H - 7 C q q l J p 3 i L s n 4 o B j q F u h l h B i 3 r r B 7 g j B i 0 v 5 C o 7 v W 4 o 2 H v k t s D l 0 2 p B t _ s E 9 h h 3 C 6 _ 8 w B 7 - 9 R q g l x C o i h 4 C n 8 v g C 4 1 v T 9 r s E - x 8 Q w i g y B y w y P q 1 s p B z 2 J h 1 n B 3 x o z B 8 t 5 V w _ w M 8 y k Y w - 4 B r 6 1 i B 0 6 s P 1 m 8 P 0 1 r J l H p h q - B t x 9 E _ 5 q h B w j s 4 B 5 3 p O m 7 M t G 8 v v 3 D v 9 2 g B r k i S p i _ D l u 8 g B v 7 q t B 3 n k t B g 9 p c w q s m B 7 m 0 Z u p p G m 7 m 9 E w o 3 v D - 1 K 8 8 k n B _ z 3 f 5 q u z B q 1 4 m F 5 g x R _ i h l B y x o H j 5 g s C 6 0 1 I 1 6 P _ v g 7 C 9 5 i F - 2 o x K w k z 8 C x m v X u 6 3 R 4 z R z h 7 n B h r g P u - 2 l L j 9 q 8 C l x _ C 2 2 k B p v o K - i i x B p - N 0 m t x E i w 4 k C z q o C q v - W _ p 8 h B 2 h n m E n k o H r 5 z a _ _ r j B k v r R 8 1 4 E w j R 5 5 N g o r T 9 t n j B j 7 n U y r m D - y 3 L q q 1 m E u 5 6 Q 8 1 h I p t j c 4 1 P w v h y B i 8 u z D o 8 t Z n 4 y F k o 6 y F y 7 t 8 B u x e n p o 9 I r t k - P - x h 7 D p u v x E 0 2 2 K 1 o F 3 6 g p H z g _ k D 5 2 h y F u 7 j O z z 0 4 D m w o H j l y G x 5 2 L 0 j 5 H k s 2 I u k 2 F x n 1 u B s t 9 B w o n p C 1 x 8 n B 3 m s B 3 i 1 h B 3 o z N 5 p 0 z C h i w M o g K 7 2 g t D i s 0 n C l m k q E 7 x x 2 C 3 m q e 7 g 4 b 7 7 _ 5 B u 4 m G 0 u 3 r G r j 9 S y s i x H h 5 2 m B r n 5 1 K q g a v h 1 2 W u 5 t E 3 5 s J m 7 7 g I i u x 3 D y k - W 1 - N q 9 6 E p o j w F 4 r q d l q 1 K h o v J o p h f 1 1 7 o B 7 0 o n B r l P 9 u D p v 2 v B u y g q B r - i 1 B 7 _ 0 B r o 9 n B - h k C l r g l B h s z J 9 w t B s 3 0 K y 5 8 k B 2 7 i o E 6 r u 1 C r x 6 j B i y s a j 8 t l C g p n n B _ 5 x B g 9 2 9 B g d 8 s 6 n K 7 n n 7 C 7 h x m B g 6 3 o O x g q n B 2 y 8 H 7 6 z q H l o g n R r s p U 4 - w b v 4 j e j u d 3 4 5 5 F v 2 y _ D 6 z g H 8 p 2 4 P m g K 7 m 5 4 B 2 n 2 r F x 6 1 x B j o x U 8 p i y D l 9 y 7 B w _ t t F a 0 5 n u F q 8 g F t 6 4 z E y q 9 o C t t x O 1 h x u E q 6 n j D q _ 0 p D k k 3 5 L 5 a h - 3 z F 5 h u o D p u O p g 1 5 Y _ 5 1 e q h z O 6 i m 2 I n 6 r 8 E j x s C n l m u B r h 9 0 E z w 0 s E 9 t i j B 6 2 1 I x z l D h y p g D k 8 u - B m t _ 4 D h 3 p 9 B o h 4 u B w _ s x D m z t 8 B 6 g q Q l 5 o k E - 2 r x C n _ x 2 E r 7 y E 9 - s c 2 v n G g - l z T - z j I z h 2 h J g 1 n N 5 o t i G g 0 1 S h 5 j l C 2 m n x C j o _ v C 7 u q H h t 4 l B _ l n e x - k w B s j y o B 9 o 3 k D p 7 6 M j 5 Y l u o _ L 0 8 4 N 4 g p 6 G g 9 l n B 5 s r 4 D n 4 9 2 B 5 h 8 E 7 2 r Z u y 0 9 G 6 p r Q m m s 9 H 3 8 1 O i 3 _ B r 5 h R l k _ i B 3 - 6 2 E 9 0 g R k r r H 0 g g 8 N g 7 - g B s t p 0 I j h p z B k y u m H 9 p h t E 8 5 - l B o l o m C s x w J 3 3 u f 6 q z V m w n v Q m m 6 J 5 6 2 L u _ y j V l u O h 4 s d g x v T q x r w J x g r D v w 0 _ E r _ 0 G u j _ P s h g 8 F q g q K - 4 t y C 1 4 m 4 G v k y 3 B _ g 1 b r - x w B m 1 1 l B 9 q 6 e o n i 0 B 9 7 7 w E x 2 t F x 0 9 d 0 t l j C v u - w C k k 0 c _ q - i B 3 7 p H 4 n 4 8 B i t 5 z C m l 7 J 4 _ 5 l B i 6 q 0 F q n I k k r r C r t 9 r E y 8 1 _ K - g e n s 7 r F 8 8 k 3 D p - p 2 K i 9 0 p F k x p k B k h - 8 M h 8 0 8 M y l - D 1 w 4 7 C 0 z _ 4 E o m i k H 0 5 7 y B k t 3 - H 0 7 s u D g 8 q j B t n 0 w J 7 n r 8 C p i G g 7 s M 2 k 9 x J j g v N 2 u v l G 5 u j 8 J 0 w r _ E q q k b l u u - J 4 s _ 6 B s 4 3 s D v z p l n F m 6 j r D 7 t 4 8 B k - i j K k o g m J w o W x - 5 i K k - i j K k - i j K z r 8 n J 2 h T 3 3 5 z C n 0 u u C _ h 9 l K 6 r q 4 o B g p s x F u r q W 6 r q 4 o B h p v G r 4 1 w H y _ w 4 F _ i 6 C 8 h z H p n y g K x k k h K p n y g K 6 3 2 7 H v 5 j E y 5 h _ J i l 9 4 n B y 5 h _ J z r 5 7 B m l g m D 3 n 1 V n z 7 t F y 5 h _ J y 5 h _ J 7 v _ o F j n u X y 5 h t H 0 w h G j h 0 l K s g r l K h h 0 l K i 8 4 D 6 t m 3 I y _ 2 D q 6 n n I 0 p z n K p s s o D i - r 9 B n _ z t o B t 6 6 q B 2 7 6 p E 2 u y 4 B 7 5 k g B 7 x z Z y m h n K h o q n K y r m K h n 7 j E - p 2 L p r 8 n K r r 8 n K q - _ w F h 5 - W p r 8 n K k h 8 _ C p m l n C q t 5 4 k I w s m i I q - 5 E 6 s 2 9 H 8 g s F 2 7 2 s K 2 7 2 s K v w _ 0 C x p 5 j B 7 9 u H 2 6 s - D 7 r 6 n B _ n j 0 J w l 4 5 B l 8 g j D l x 2 w I g v j B n y 5 G g 5 7 y H _ _ - u K 8 n 4 5 B j j m w D t z g p K l v u o K 6 g k q B u g p n E r _ m b 1 g r - E n k k H u i 8 N u r x z E p m x 0 B 4 q j 4 D k 0 k s K u _ g 0 D u r v 2 B m i s u D 5 0 u 4 B i g x i K 3 g o i K 2 7 j c g m x n F m q p x K w o 4 8 C n x r q C j r 8 B l 1 x 5 I 6 6 7 p K p 4 y p K 6 1 p p K t 0 u M l w p 2 G 1 3 3 o p B z 9 k q K v p 0 q D 0 - r 9 B s g u q K 2 x w 8 G o t g L t j 3 q K u m g r K n 5 s 2 C 1 s g v C 7 u g r p B u m g r K 7 j n D n 0 u m B 8 i 9 n D p 0 7 r E 8 n q o B 7 y h K k 8 4 - G 4 1 p p K t i G h 7 q 5 J o x 3 o K v z g p K g x r 4 G u s i M q g 9 u I r i 0 D m q p x K j w y x K m q p x K t i h 7 D u j l h B s y r O n _ m i Q r v p F k 1 r c 2 g 0 z I 9 n l B l 2 i r G o v 7 I t o 0 x F 0 q w K h 4 4 9 B q p v 3 D - z u O t m 4 - G i 0 x X 2 j 4 l D q 8 r L p n s 8 B z 0 v 6 D p u v Z q 6 5 g B s q 5 k F r g x g B y 2 6 a u _ g F z w u l M n k s p D 8 8 F o j t K g - 5 - C 7 8 p 0 B 6 x g D 1 _ g s B 5 w w x D g 7 w D i r 0 i F 4 Q 4 R _ w r r B y 9 q G i h 6 Z 3 v s V j m 4 m E - 0 s F m p 5 - B v z n q B 2 s o k B 7 j j f & l t ; / r i n g & g t ; & l t ; / r p o l y g o n s & g t ; & l t ; / r l i s t & g t ; & l t ; b b o x & g t ; M U L T I P O I N T   ( ( - 8 5 . 6 0 9 4 3 0 9 9 9 9 9 9 9   3 0 . 3 5 7 4 6 ) ,   ( - 8 0 . 8 4 0 1 9 1 8 3   3 5 . 0 0 0 0 1 ) ) & l t ; / b b o x & g t ; & l t ; / r e n t r y v a l u e & g t ; & l t ; / r e n t r y & g t ; & l t ; r e n t r y & g t ; & l t ; r e n t r y k e y & g t ; & l t ; l a t & g t ; 3 5 . 5 3 9 3 7 5 3 0 5 1 7 5 7 8 1 & l t ; / l a t & g t ; & l t ; l o n & g t ; - 7 9 . 1 8 5 4 2 4 8 0 4 6 8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1 4 2 3 3 9 7 5 6 2 8 1 0 3 7 3 & l t ; / i d & g t ; & l t ; r i n g & g t ; 7 k x q m r l s j H i 0 5 4 G 6 x p U 5 8 y _ G 0 j v E n p 2 u Q j 3 7 h Q g j w J n m 1 l G 0 t g 1 D 3 p 0 3 R n u m p B k m z u J 5 m p C k w n 6 R p - q 9 E z s 2 n F i z - n L w y p h B w z 4 5 P v _ B 8 g p v P 6 u g F g g n j S o - r 8 B l i w m L s u p p W 3 r M 9 1 k C k i 0 z Z _ u n n D n 9 w q N 2 t n p K k z n k B g j s y B t i 1 7 Q q 9 z 9 C y 5 _ m S 7 k u D k g 6 g C y 1 _ 3 R 8 2 - y F t 2 1 2 K 5 o i 9 K 6 v t u F 1 q 6 _ D 2 h q 5 F p x m j B o y s x c t 9 - M h 8 1 - B k m 6 l K 4 n 6 l H z x _ m G v 1 y w X 0 r r D _ s i x Y i 8 p B - q t 5 E p r l t G j m 6 o W y y 2 x B q h 7 v I 3 l o J x m g u U x y 6 g B h - y p M u t z t U s m 8 u B o p t 5 D p 8 p 6 B 6 0 1 h U n g l D m 5 l G l m z m K s x o N y z Q y _ h 4 I v 8 q a 9 7 9 n D j k k G 1 q x l F m i 5 8 L j 6 z h G r u - F w w E p o t 1 N 3 3 i W 9 p h x E 7 6 h D q z m v L 9 m L v 8 k y K s _ 2 D _ _ u n V 0 t r D l p 6 3 I j 9 z T o 6 m 3 E - 5 v r D 6 6 4 e - w 8 E o o h 4 I 0 s z s D k z q 7 B k l x w B q v D n h p h H n z w R u k v 9 E 7 2 S w 7 2 C i g 4 m F n 0 1 s F - 4 s o G - o L j s u 9 V 0 K j Q 0 9 5 n P g u x X _ w m w F m x l v E y m j w C y r u o H 9 G k w g v F s w s n B 9 1 n H x x v 1 P 4 x v R n r v 1 N m u j x B 6 m l h G 9 D q z 2 6 L - 8 l 5 B p k q E t o - n C t r 0 m H y t 8 2 J s 7 i 9 B u 4 r j V _ u 8 D 4 i z n P - 8 r h B 4 q 1 o H p 4 d 1 4 6 q H k j m 4 H 7 y 6 0 O i 9 _ l D _ o 3 T s k - _ r E 7 s E x 8 h s O 8 2 m 2 C 7 5 _ p I 9 p v 9 B r 5 2 x G p 2 t x F 5 o p t F t 9 h G 4 0 y v F 6 9 0 r I l x q - C g j k - B n m y l D - j q u H t k o h B - p 5 h K 1 w - f o s 0 b p - 0 y H y g q 3 Q 0 - J g v _ 3 I 1 2 n 9 L 5 u 9 p I x o p t C l _ i 3 E t 0 6 g J 3 2 u i B 8 i q l D v 3 i - F - _ j 9 G t 6 8 n C j v 9 3 P 3 p n 8 B 9 v m s C _ 3 l Z r 3 0 k L p 3 0 k L 7 z t K _ k v i H h n u p K 0 k l p K k h C 0 9 s 3 J m _ k o J 7 9 R z l 7 2 M 8 i x 2 M 3 3 5 m D s l 4 k D i 4 j S k i p F i s x o J 8 _ y 8 D w j y J 8 4 _ j P i 3 - C 6 q 8 6 Q x 3 y y B 1 h n - C 6 s q i C r m r u B 3 p n l E 9 0 i _ E g q s w B p 4 y x P j g m m D m - 7 7 J - v 0 F - 4 m u C - o i 7 D h z - u D t o y V n y 2 - D v 9 _ l C 7 i z q G j _ x B 6 m w u B j _ j z G 2 m 3 o B 3 y 6 v F 7 u p E 1 p j u B T w x n u K x r h b 3 _ t l I r q z o B 5 6 t C n 8 j l D o 0 r 8 C 8 q - G z 7 r r H y z R w i t K q q p 7 P 7 0 m n C m 1 k h C 0 y 2 h B n 3 o r H x - q z D t 4 8 t G t k v 9 E p _ t i D o n 6 4 D s 1 p k E y v k 8 K i w k W 0 h 4 r P 9 o 2 S 6 g k J i _ 3 3 M 2 g 8 V h - _ o K l w h D s s z k B v 6 g o X m o 1 G 7 r s n C n 3 8 5 M l p 6 W 5 t g i E z s 1 7 F 1 l z Q z x 2 y I 0 7 5 C y r i j K n _ p h F 3 - 3 h E h n o l D 5 u _ 6 G u t k p D j j h 7 B u 0 v z B 0 y l 8 D _ l k 4 I 0 4 2 x B r o p 6 D w l x 2 N 3 i i q M j 3 h G j r n Z 4 4 q q D o 8 o j J 0 q C s x U - 9 l E t 4 i u M o 2 j 1 B y r r 8 I 9 u j E - 0 3 t J h 8 i y D 5 9 z V n x n p O 7 4 o C 7 1 o 0 C s w x v J 0 z 9 X 8 9 t i G z n 7 m B j 5 m Y 1 _ _ D o 6 4 _ F q 8 - o Y i j 3 B y 0 7 F u q 3 p M g m t n N 6 9 x x R p i 1 m C l 7 p h L 7 y z 6 B q 8 h t C 4 8 1 7 C 6 n 5 6 C 4 - m u O t 7 r 2 Q 4 k 0 O 2 q t n O 8 w 7 Q z z k - C r o z g B 8 g 6 v N q 9 _ B m 8 q 7 b w v h E q o 5 I g p j V g w g z E 8 m p 8 E n D o v j j I y s _ 5 B u 1 k i I v 7 7 s D s m 7 9 E l r i i G i h h i B i 2 - j H j p - b 5 j o w S j _ 2 O o l 5 F 4 h 3 u M 6 0 6 9 C j l r o E 6 x p o L 6 r 3 Q n y u W 0 y 1 7 Q 1 e 0 7 h 2 O p 3 5 m E h 0 i 0 N s 9 5 j B n 8 7 - B g x v u G g 9 z 2 C g u r n D i v 4 _ J r s 2 C 4 q 7 a g i _ 9 V 3 _ y _ N 4 r 1 J r k 3 w D x p _ w H u j - t B w j m x L 6 m - 2 F y 0 5 9 F 6 z j F m 7 0 x P z h 8 o Z j 5 w 4 O 7 3 - U y 0 3 K m r 6 u U o 7 E s 2 _ 4 3 B 1 7 8 D 2 1 j v F 0 t u f j i 9 u F - 0 2 u B k s o h L 5 n q p B - 0 z i H m k 4 y K q 8 k X l i 1 S g i x - K 8 _ h D v k l k T r y c p v _ O u h 2 8 U j - - X m 7 u K p p 7 j D z k 6 h J k 2 w s B 2 h u 2 C 2 5 g z E m m 7 p B k z q r N 2 h m J g y v B k z w y Z z 0 n Z y 6 w s B v m m h F u r q 9 I g 5 n 9 C g g y s C o i t i H 9 s z k D t _ 9 r Q 9 - I 3 4 3 d g o h 9 V q g q 5 H z 0 g P i 8 l p C u k 8 h S j y k 2 C w y i R x 0 k q G n r q G n n j - M m h 3 D m x 3 _ D 1 p 9 v K 4 s 2 h H i q n X _ h 5 q C w k m o J p k h v C v 8 z m G x z - j G v _ p u F 6 r j 2 G 6 h 2 H s z 5 o T u l u 3 C n s m x G 6 1 o 9 O 8 3 v H 0 1 7 7 F 7 r 7 t C 5 v 5 0 L 9 q p t B o - t 8 G 8 z 6 w E 7 x m z I g n 0 w D 8 h 4 1 B r y n g N w - 9 4 M k o 6 Z 2 1 0 D 1 v 6 2 U w 1 o x J i j 1 P z i m g C r 4 6 5 R 4 5 F 4 g w w F 6 o 1 v J t _ 1 _ C u 5 2 5 G x m g p D 2 l - 9 D w q 2 f 2 y y a m u k 1 V y 1 K 0 v n 9 V y l w R 6 2 8 a z n h n C q y s 9 E 4 k s U g v 9 h p B t 0 u s L z q - E p k 8 a h 4 y w J o - w X p s J - 1 3 9 D 6 q p o C s 9 p k M 2 4 1 K l x q - C g 7 y j I h 8 8 w C y j 7 1 E 4 q r 0 H r s s n B u u t 2 G l m t 1 D k r q p E h 4 s m P 9 l l r B z 2 a 2 q 0 5 Q k w 0 1 I l 0 q 3 L 2 k 3 i F j q q 7 B h 4 q g B 4 s n 8 H r t u 0 B r 1 h o T o i j z E 9 8 w 8 E u 2 r 3 B m o y r H l 3 s o K r 2 3 j I o m g 1 B u k y J 0 _ l 8 H i 1 m B n _ w c 6 l R l _ z _ K q x _ j G t 1 8 j B r q k 1 R k l g D 7 t v 9 K 3 q o G v w r 9 J s 5 w r J 7 3 O g u 4 0 R t t N x s p g K 4 1 i J r y o o I p k t 3 B u o - K v x _ z F 1 h 6 s B 5 s p s Q s 9 _ K 9 1 _ _ L o _ 3 u C h k m k G s r s 6 L v n h J 6 q 0 t C j p m 7 B 7 l l e q z q 1 P 4 - n h C u w Q q m g z E p g s x R g 0 u S t s - 5 T r 1 t B l t 6 0 C n 1 q 0 F 8 t g G - 7 o t L m j Z l 3 0 n I 8 t y d r 0 5 o E n 9 _ t E h t 1 C h i 8 j M x z i u B t s r p s B 5 k g n G y 0 o u B v 8 l _ G u k 1 B v k g m Z w 4 6 8 F 2 0 z C p w g 8 C 6 k 2 0 N i l l p C o p r n H h y x 0 F 0 u s 3 E 8 g Y 8 9 g s 6 B q o u s E 3 t - g I w z j 1 C z 8 9 D v o 8 u O v 6 u M h 8 j w L _ y q 1 H _ w _ g B s r 5 4 D 4 8 q 8 B r v 2 h L 6 5 o e u r x _ F o x 1 F 6 h t l B s 4 4 n I s w 8 r P 3 - - W w o h r K 4 q S t 7 - o S j G 1 2 n 9 L k 0 o 6 C z 1 R j m n 1 F 0 q q k D w k u n X v q E u x B g x - z P 1 5 k c 7 j _ 3 I 4 2 s D q 4 p 7 M 8 3 3 i D p g p r G h z q h B 7 9 Y n 5 R - h 4 w O 4 _ 4 a 5 4 h u G m z H 0 8 q s C 0 1 j s Q 1 2 6 B x t t 7 K 8 l l F q 3 6 1 L 0 g B t 4 l n K l v y f 3 5 3 h L t _ g 7 B n g z t C 4 7 i 3 C 9 i t g B j n m k K t 1 p D u i _ y E n 1 p h C t r j t P m s E x x 4 w g E g j u P j 6 z m L m y x 0 C 6 7 x z B 4 4 g l H h 3 k k C 0 - h y B v 3 g 1 F l 7 6 V m 2 s s B - k z 0 H m o 5 z C 2 7 k 5 B x v 0 t K k 5 l C v 3 o i C 4 l o g H y 8 y U 4 s u i G 3 2 _ T 7 - r i H t q 0 i G 5 j w O h t 9 h B n r z I n p u _ C z t 5 R 4 t p h C 6 2 - T j u J 2 _ 8 r X 7 q p H y 8 D p v j q O p 4 n E 3 g w Q 9 2 i q I k p J 1 u j o H 0 k 4 _ D 9 1 y 0 J 5 2 J o o t 1 N q j 6 1 D m w u z D r r p n B _ 6 v x R m 4 p V h 4 9 B k u 5 p I 8 v m R p i p z R k 1 n B 0 i h y M o i r B x g x x P o g n C u 3 i 1 I s x 4 3 I - x 9 E 9 6 8 v D 3 - m 3 E r w o s E v s k 0 F h l n d n n z 6 B _ - 3 i L k n y l B i y p o B h t 7 4 N t 8 v u E 6 x 6 z G 8 y _ m B 8 - 3 q B q h - 7 F s 8 z o C j s o h L s k v W m r j 4 I n 3 o r H q j 6 B p o x 8 E v t p S s i u p D _ _ u 2 O z g p C _ w z 9 L 7 k w w B u l p i G r 2 p S 7 x _ g C i 1 i j F q h l Q k m 4 j M k w w J l 6 8 1 D 6 k o l C - k 2 m C i 5 z r E 1 w v 3 B n 4 y q C z 7 r r H w 7 w x L j h g o B _ 6 2 q B p t j 9 K 0 w m Z j o t m B r - n l L q u j q I v n 0 n D 7 - i k L 5 w n E n x y 6 E 9 7 y p E 8 6 q y E 9 2 9 3 H u x j j B 6 v k E j q g m C i x l 5 S r 3 8 q D 6 o y 9 E 0 n q p E 5 y _ E 2 C 1 o w R 3 9 y 1 N r 7 6 B 6 o y 9 E i v 8 h E 1 w p B z m p y G n _ - E x 9 5 m R g 9 - p C o y w J h 6 0 t I o g 9 o C y v p u B q _ j 9 F u 5 n z B i 2 q l H y z 9 I - 3 n - C u i p K 0 - r 3 C 8 i m o H x m h y B q - 4 i G h 3 2 H 7 t 8 M n 9 r w C x 9 5 s D 1 0 v E 8 y 8 n E o u Z v 2 t i G 5 - p 5 B 6 5 0 E j 4 x f 7 8 p 8 D s 9 z k D l t k c 4 2 0 3 I 4 3 p v B 7 p p g B j k h - C n 4 6 s C g s 3 z D w z r i G 9 9 8 r D k l k v C q - m J l 9 v I 2 g y j C i s t 2 N o p 1 j z B o q h _ H 3 - 2 u E 6 h 2 q D l g j X j k 8 g E _ s 8 l C w k u n X 1 i j E s l V j 6 q z O s z 2 5 D t z 8 r I t q k C z h g j E t o w w H 6 r 1 4 D 2 2 g N 9 w n n T 1 p n X 9 r k J i o v 9 H g w x v D 2 x l g D _ y x h K 4 x x S m 0 6 v G o t 0 8 G l _ 3 v B 4 q p B t x q l D 0 l p 7 H m u i T z s k y C i k r o F 5 7 6 q B u 9 x 8 D 7 S p 6 s u C 2 p z z C p k u m F 7 r 6 r B v 6 _ r G 7 - - v G l j y W 9 j q 1 N _ t 7 l C l s _ w D 9 _ u 2 O r 2 o B 1 w 3 v J m k k M p y p W i h 9 6 J l 6 n u B 8 n 3 i K p n y Y s m v z C v 4 y o K j o _ 6 F 8 s x j B w z _ u B q i k X u 9 8 4 B v 9 6 i D k u z s F v 8 6 M 5 2 - n J 5 w o q B q _ o 7 F l 6 j g J 4 x k K n 2 4 q I 1 q 5 d 1 8 r v E x _ n _ C o g 6 n B n i l - H x g _ w F j q s 3 D y v o k C g s D m i 5 8 L i 8 y k C _ t m S y y k l C w v 1 f o r j 2 E v j h j E h g v c y 5 p k D l l 9 B 5 q 4 8 L t k j m C h s 4 w D 9 m q 8 H u 6 i 9 L 0 w p i G i m 0 u B w y - g F r q 7 0 D p k n j B k k v 8 D o h m 3 F y 2 8 s C h r 8 H s s p n H 4 1 9 h D i 7 0 7 H k p 2 p B k 1 6 M k 1 i o M - 4 3 J 6 7 g p D 4 i _ 0 F 1 4 u g h B s 5 c i 3 x C _ 0 q o E 2 w g 2 G y _ t r H 6 G 9 1 s g G h k g 1 B t t _ g F _ 4 q a 6 5 y c s z I t v 3 i H z s x 9 M p v k i C o n n 9 M q _ - I p x k s H r x j 3 D u 7 3 x R 1 2 x 6 F 7 r y w K y p s 9 D q t 5 l C p s l B n 2 z _ M x _ v Z - _ j 6 F 7 l v _ J z 8 t W 8 7 v 6 I p 2 5 t P r o P n i w G - n h t O _ 4 2 s G 4 - r 8 D q p m C h 1 8 9 G u 3 D 3 z l 9 L z w v 7 C t 6 n z B 5 5 t l F 0 r k 1 D 0 g x 9 D i s z e 8 j z 1 D x q x j D x p n C n j y 8 L l 2 - 1 T 6 g 6 3 L i 8 z l G i 7 p q C k s w B 3 g 1 n R h _ r I 3 5 2 t O l l 8 o B v t g h G 6 8 k D 9 8 m s I r n N x o 2 4 L 2 w 7 l I i n _ s q C 7 n - l B 1 7 s 8 B s y z s E 1 9 2 6 B o s m i G m _ j i G - 4 l x B k s m w B y 5 n 1 N 0 t p F - 9 x D t m h _ V h 1 s G u 0 p k F g j 9 u D 1 3 o - K o n s 5 C 9 z L z 9 m G i k p k N 7 3 - t G u 9 l 2 B p l g 0 E 8 i z p C t y 8 r C 6 3 2 0 C 1 7 x z B x r 2 0 L _ 9 j U 6 r t x L p 1 B x v y k H z y r P y m t y K m l w C z j _ s T 6 y B m s 3 t C 7 h 9 5 M 7 0 x G j t n 8 P t x 0 R p l - 3 I j 9 V k x t 3 B 0 6 8 6 I u g _ o F 8 t m y E 9 h 1 l D 9 j k q W o _ B p 1 _ v C s u i z G q _ 5 u E o s w j C i r 2 v H 7 o j J m n h w I - z 8 Q 1 m s 1 P o 8 Z v s u B u 0 w o P p 1 m F 1 s t 9 E o z m 5 D - l 6 8 I 1 3 3 C r u 4 K 4 z n - H y n y w C m 2 6 x F k p 9 n D 7 4 - 9 B 1 w i I y 1 M u _ p h M i k w X l t - s V q 8 z J - v n b t - - i S 4 l i X _ j v m K g _ h Z m r j 4 I j l m B _ s n 7 E 1 1 q n F o z - U v t x F z 1 6 r S h k o F 5 3 r 3 M k 2 z 0 B h u t v G j 6 q 2 I 6 r B m g p Q 3 g t l V h 3 3 h D y 7 D w 3 9 u E o r y t p B g m G m i v 2 O w 0 4 w C o s _ g G o C o n t F w 0 h q J 6 o s H 8 9 1 1 T z y k B 6 r j 0 H 9 - s l B x g x N 2 s t 9 E x - 3 0 G z n 4 i I 9 j w t G 3 h 7 q I i y G 7 x u s E g w 1 y H w _ t 5 B 4 g q 8 B q j 2 q H k 1 g f 6 z 7 y P l l 6 H 0 3 - s R x 6 u M 2 y R m 5 u p Y j - o D 8 t j - B n 3 k g F 8 x l H k j 4 o K 5 n j f j 4 r 0 M 5 h 5 E 5 m h q B 4 2 2 2 I j 1 n 4 B 9 x 2 t G t s 0 h N 6 E 4 9 u 8 I q x y B s 6 j C s _ q G m h w - I s i z k K i x 3 n C g k 9 t F g x q 7 M n o o - H q 8 u S o 9 w 0 G z r k 0 I v m r H 5 2 3 n G v h 9 _ D j k j o D 4 y h i M l w 5 2 G p l k l B g y x y C 9 x 4 4 b u v g B q 4 I p 5 w s X 1 s 9 B 4 1 r l t B p z z O 4 m x h H l j _ i J r s 7 D 8 o - 9 M 0 o d 8 x t G x x q y C r s t 8 D h 0 9 Y h - w t G 8 q q p C j 6 z g B g w z r P s m 1 R 0 z k i B 3 u s m P - 3 i w P q Z 8 4 z o F w 3 r q D r 3 n J 4 _ _ o L m m - 5 R h h h D j s 0 W h v t 3 Z g - X _ _ - u K i 3 5 J 9 1 6 _ I 6 2 7 g K j 8 l J v h 9 w O 6 s 4 I 2 1 2 r G 4 j 8 0 H l i o q B 3 n - - D - - - j K n m 0 Q - j 5 h B p i 7 v N w 1 v I j l w - B k 3 8 k S n u q G 9 z n o B s 5 p x E v _ - 9 B o 3 l o J 3 w s R 5 i r o L j 8 v l B j n h 7 E z j 2 n C o 4 n q C 7 0 n V s k Q x 6 y z B j 5 6 c 2 3 h w J v - 7 n O 4 4 o 9 B u w T i g k 7 O 4 w I g 9 7 5 L 9 8 l C 2 1 w _ H 5 s x m C s 6 y 7 B 7 9 4 n B z 6 - m B v m x j E m 8 8 _ G p 2 u n C m n 7 n C o j l u J x _ - w C g w k x C - g g - H i - t g B n u y g F n k _ 8 C p v w _ B 2 t s g F 5 p v 1 B g i _ 9 V v z u n B m w 7 m G - i o 4 B o l y t E v g - m F q r r k F p i o 9 G 7 w j C z o n D n 7 m h P o - y R o 3 h v C l 6 4 N u x u v V y 9 r z I 6 _ r N w 4 8 c v 5 o 9 S k j 1 9 S p 4 9 C g x H m k 8 4 P w 6 - y C 1 1 - 9 G r u - j F s m 6 I - u 0 g C - 8 _ q S h 5 t B - n 0 n M w g k W s l p s J 5 n 1 i C m r q 9 Q z h 8 C o x o k E w z x m I x 8 6 q F g g g B o o y 3 H n k w D - p 0 3 J y 1 y g B - 3 m h B i q m G 8 w 2 Y 2 m g u B j u 6 E u l t i W 6 7 p H 8 k r V q 5 c v v z w B k z q 8 D v 0 0 f 6 k 9 j B 1 h u 2 C 8 g n d n h x 9 I 7 6 k q J o p q N 6 6 w i G r s n l Q j x o S 6 z t 7 G p p g x I l y 4 N w x v g I g 0 k h H 9 h h j B h v o s L _ l - - C l o 2 s C _ q 2 6 I v - 2 9 C u u 1 J 5 g o r F t 9 r 4 B _ v j r H - v B r 8 7 n K 4 x 2 6 B j 2 1 k C s n s b v p i 6 C w p - o B v y 1 P x m 3 m F 8 - n a 8 - 2 B h z k g G i 2 o J n _ s y B r - 1 l D 2 l 8 n J t x 7 y H l r 2 C k l 7 l I 6 6 n C q g 7 w G j g 7 N 7 0 q s J v r C x u 0 3 B s j p t C k l R - z 3 B 3 k 9 x J 1 k 9 x J 0 d x i q C s m k y H 2 7 v p J t i 5 S 0 u l u F t _ _ Z - q x - E 4 o v G j u 1 o B r 2 p z C 6 r 6 v F - i 5 S - n j 0 J 8 u h H y m 8 0 C r q w j B s v 0 O k v 8 3 F w 4 r u J 7 s 4 q C 8 u - r C s s - o H 5 u q E 6 t g 0 E 7 s u h B 9 - 0 2 B i j 9 q C z 6 u O u g 0 t I x h 8 F 5 j 9 y I 3 4 i E x 3 o w J u g g w J x t i B 8 t 9 r C 8 q r k B 7 r h P q h l D r q 5 - G 3 m 4 N 0 g 9 5 F 0 j 6 N s u 6 k G w z q Q 4 _ 2 r K 4 l o l B - m g o E - n j 0 J k v 6 z J 1 k 5 s E 3 l t l C 0 3 r H - 9 o U 7 u o M j 4 g 1 C x q 6 D l v 8 x H k h - - B n o 2 5 C 1 i 5 o D g 0 3 h C c t h 7 q J 6 s y q J j y z w G m y k I q q z s J q q z s J g p 5 B k o 7 0 I y q 5 j B w w k s E m g E v p t _ F 5 v k W o r l d p o o i D j s g L m s 6 t J n i j u J 3 5 l f 7 o u z E u g u s B t 4 8 7 D k r n t D h t k q B k y 7 G w x q c x 5 B m s 1 - B o - k L j r 9 Y z _ X h j _ m J 2 z 7 4 H o 4 _ B 5 - 7 s J 7 - 7 s J g k y o B g h y 2 D 3 n n p J 0 - 8 s B s m x u D 4 l 8 n J 4 l 8 n J o 2 j t B 9 n z w D - 9 y v J 4 5 o k G _ u v L k 2 j r J y x 2 w E o h w b t h 9 r F g 2 k S 7 3 g 1 C k g 1 s B y y h K 1 w 4 o I 4 0 8 C g n m w D l g v 6 B p 1 1 3 F w n k R n y r _ B 6 i n 5 D s i 0 B 6 u 6 J m m h o F v g o r J z m m L y 8 x 3 G k l C 3 x g o J n y E k i v 8 B x 2 k w E i z _ o F - n 9 b g q l d o 4 z G t p 7 T z j l e _ 0 - F 0 o v g D q z 8 n C 1 y H 6 i j 9 I y - h s J 1 3 g h F 2 h 0 V _ 0 7 v J 2 4 r o B y v y Z 5 h y v B p 9 D z w v l G s x - P s x 8 1 I y p w B z 8 2 1 1 C h m - J y 0 x u B _ g x s C q y 6 t J q n U 0 3 z 4 D u 0 0 s B i 6 4 u J 8 x P 4 r u t F g o 5 M u - q n J 6 4 j m F 4 s _ K o w u h C 1 j p z G n m k r H - g g V v 4 v 2 U o z t 1 B h k 7 H 5 0 k h I 7 q 7 u F g p o _ F z p y U 9 l 3 3 D 8 _ y 8 D z s o r K 3 n z 4 D u N L 1 i y 0 N - 8 u k Y 8 o t D j - 6 r B 5 7 s - J p 1 5 T h - x 2 F 0 - 7 3 J 0 n y V 2 w x 6 E 0 i t - B x 8 5 4 C n 8 g G k - w g F 5 u g 4 X y 6 2 h D 1 0 J g 1 _ 4 D 3 k h i B 3 0 n y 0 C p h z - B w z 6 8 C 4 h 9 t B s m p g E 1 5 x m E u o g 3 B q 3 B y i u q J w i u q J y s p r F 6 5 0 R m s 6 t J n 2 x t J y 1 3 9 B - 4 6 U 4 i v M r y 7 T m 9 d 5 t V r i h R - y h _ B z u q a 7 9 1 w D r r 9 u B n n 6 O 8 m 0 5 C z u k f x 0 y D 4 9 t y D 6 - - g B - 9 0 6 B 2 4 8 I o i t - B s s t 6 l B k _ t D t o 4 3 H p n 7 2 J - n 6 O h 2 n g B 4 s 8 n C 6 n t 7 J v h 9 C 3 i o y H w k 2 j l B 4 _ z _ F 6 u q D 6 c w - I 9 6 3 E 9 s s 1 D i - 4 L w l 4 R _ l 8 C l u l q J - 4 9 a 8 2 p Z 0 i v - B n n K v k p 1 B 6 S x s P z g x Z 4 9 1 l B - 7 p 0 F 1 w v X - n p W s c 8 h N m 1 6 u E - _ L 0 s j g B v u p v B 7 2 U r 0 s S 4 7 6 J - w n B _ y v R p 8 u D m 2 x D h n h x C _ 9 h B 6 u u D 0 1 u r B q m 9 U k r h E _ - 8 U h _ y v J 7 h 1 E w 3 j k H 5 9 i p J x _ p w H w z - C m x N g q q 3 I q t n u J m h 2 t J y 6 n 4 l B s u o 1 G u w C m z 7 K 8 q q G h n m G x 5 _ m C 6 t i s B 8 L w t h j E q 1 y q B 5 y o Q 8 k x 1 C 2 v 6 g m D 5 2 m 9 D 8 s x 0 B m k F h z g g D w k h k C o i g R k 2 q 9 F u n 1 u C m s k N 4 - B 2 z t E v y i S g 9 1 y B p i g 4 C 9 - v B g 3 w z D h 3 v u B o z 9 0 J h 6 0 0 J 7 5 n B p y 6 m E s u x d j 5 k o J n H p h t D 8 r r z B o - n x C _ h g D p y 3 m I r z 4 H h r 5 9 G g 8 k D 1 6 t w H 3 y l C u h g 4 H 1 n n p J l g 2 o J 0 j 4 J u q p x G 5 j 2 - H 7 - 3 C g 2 l F 6 j 9 n H v w g g B p q q s E 1 3 9 d m h - s E 2 g z s l B m 2 w m F 7 v m R 4 q p C - 6 j i H z 9 9 M i 6 7 X 6 z 7 g D x _ q O 8 z _ o J u p 8 i l B x 5 1 H g r g 0 G i 1 3 s J l _ y Y y 6 w m F 1 j 8 i C 5 y g h D 1 _ 0 j K r 6 u g E s o 0 q B v m w 4 J 9 p q m F z y 0 L v _ 4 B x s m 1 J 2 _ u 0 G g 3 o J z 5 h _ J m q k g F x 7 4 g B 6 x x W m 1 9 v F 3 8 y V p p q m F _ g s 0 J 8 q i s B s - Q h x 9 u B 7 l _ O 0 r o B w 4 r u J w 4 r u J p i j u J 4 i j n E j 5 8 P q 0 h K x 2 h s E 2 _ o s B r 4 p q J s 3 l S q 5 5 r F g _ 3 t B p o h 1 D v 4 g E 0 o v q F o z 2 F - 9 l v J o n C t m w 4 J q _ n x C h g z i B 3 n m O u p p q C m _ - m B o u g N 0 0 F g _ 9 g J p 4 u O p t z k G 6 k p g E k o y a 8 w p E g i 7 Q z t n r G - n j 0 J 8 g s 0 J - n j 0 J w l a v i _ 2 B 7 s x 2 C x o - X 0 h 4 o C 0 n m V x Q 3 n l C 6 i l B p p s q F y - j K p h v o B n g 8 _ C 2 n s G l q r C p 4 v B j m 7 R t 4 8 w E r t q R 9 o j 4 F p l g z J 5 0 u y J 0 1 1 i B z m 7 M 9 x 1 x C v j v W 2 7 m a u g 6 x C i y w z C - l n q C m 2 2 4 E 1 9 3 b 9 0 q s J 5 E 9 3 1 1 C 3 n 7 - B 8 4 9 D - k _ 8 J k o 1 8 J _ 7 v n I r w 9 C 4 2 1 3 G u 1 w V 5 5 k w E z 8 2 o B z _ k t E h 9 k r B r l 4 m B m p q 4 E l 8 8 j C 5 l j g D l 9 _ 1 C k l y v C h - v 9 J l 1 2 f q 4 5 I 4 5 j 6 B x z 3 G q q z s J r 1 4 u I - s a 3 0 - T 4 i x O h 6 u g E 8 3 _ K g g 6 H q 1 4 R s o l i G 7 s 7 _ C p t k z E 6 h n h C 7 v y O u s l x G _ j F x 0 6 N q 9 p 6 G 4 3 q V y v j g F 6 j r N k t x K 3 1 q 5 K 4 0 h E y 3 r 4 R 3 r m q C j p _ B s m 6 x L 3 n m t F 6 9 w T g v w O m r q Q m h q 8 D 8 5 r r E m 9 6 - C 4 i n f 5 1 4 l B 1 s t D 9 0 4 5 C 7 z l W 8 p x G q u p y B _ v y M w 4 p H t W k 0 u 2 I z s y 7 C n w 3 l C 6 g v n E 4 0 e s w q i E x o i s C - n p _ G i v i j E w _ _ S r t s 0 B k 8 s r O g m C r _ i o B s s 8 H _ 2 n m B 9 l p x J w u x G l l q v B 7 x q l D 3 7 o g F k T q j - u C n h h Q z 9 0 _ D k l l x B 5 o K l 8 p J 1 p 1 u D m 1 g s I u r w _ E s k 4 B j t 7 8 B h g o m P o m 0 0 C - 6 - G r 3 q _ G 5 k s l H g 1 i 7 C l j y 4 C 2 - - F u m 5 0 I 0 8 s F n g s w I - m 8 Y i l 8 k I 0 1 y o B 7 y O v 9 g s K r i 8 J m n k u D u i w O t g _ l C 9 r F l r u a _ j n b 0 l 9 _ B 6 8 y y C 5 1 u s D 4 r j 3 B w v q Z n 6 2 Z - j C l 3 t 5 K 0 p 3 - B 0 j b n 1 m v L o y t o B 3 8 - w I x 5 k n B 9 1 1 s C n x 6 u C n l h C - v R o 2 w I o l y 1 E u o B j 9 0 v F 4 i 3 2 E s p r n D 9 k x - B _ y 7 v D - z 3 V 9 w 4 y H 1 u d 0 1 - H s 1 2 _ I 3 p r D l q l C n 9 1 5 P j j q l D t 7 k r G 1 m 7 j B g q j T 7 0 t u H s y u H k v _ 1 J w 5 e _ o _ - B h 4 g I 5 w 1 v C r 6 l t C 9 o f r o _ l X 9 n _ B p s m I 2 s h k Z 9 G q 9 l g C j o r l H w 4 n 4 F z 3 5 e 9 p s 6 E j s s 7 B t y B y _ m _ K i h j i B 6 z x 8 C v i p I 3 s 1 o E j 9 0 g F 0 6 p m C 4 5 k B y 8 n 2 D 1 7 7 k C t 9 7 n B 4 x 0 x B _ 4 6 V r _ i C 4 z 6 y B h s p 2 E u l E t 4 g j D 5 n 5 6 C _ 9 m O i w l g H 2 t R 0 v q v D - r n C y k i D s i 4 g C h - C n 0 g a 3 k r n B x v 0 c 6 9 k 9 D 0 r n B w j 7 B z i g y G l t 8 q B v _ u p B k 0 r 6 F - g w C 3 n m I 9 5 6 w H 0 8 1 _ B _ y w g V k x S r r j g I i 0 z y C l k 4 s N u j v P g 7 s F p k 2 B m 9 1 d j q g 5 P 8 u 7 m C _ q M t z 1 t D v g p - G w i l G i u s z B i l l O 1 v l B 5 m 6 6 D s g g G p 4 v j H 8 o p 5 C 4 4 o X m u I p l 0 d _ r w l B g 3 x j G i 9 9 s D k 0 o p G _ 5 n G _ v t x B z m B 2 4 0 j D l z M 8 1 h B _ 9 7 v E 7 z y K x x r l B 4 7 y B - r r s C x 4 6 l H 3 4 p W 3 2 4 o D o r _ n D 5 8 6 z C t 5 7 t H 2 3 7 e v M z E x i s 8 B r m _ v B y 4 4 1 C o 6 j Z y 6 z D x E 0 q 4 p F _ j 4 Z 2 r T 3 7 3 r I u w 7 s D i x j 4 C 6 7 x h B - z x 2 E 0 s 6 m B 1 k w X o 3 x B 6 k n Q 6 4 _ 8 F 7 k l r G x m i B i m 8 H k 4 - F 3 8 k E o 2 4 h B 9 5 z u C p o x B 2 t u 1 B v t y w F 2 0 w B - k n 4 K x 0 o B r 2 x o J o i G j 7 l g K 6 0 o X 7 x 6 D m 6 u 9 B j 6 B 7 q v j B 6 i j h D k r 2 3 B o 3 q i E - 4 1 n B s k m b 9 w r y B 0 7 x h B 5 p 9 m B q y y L 2 n _ 4 H i s q q C i h 2 d 8 r H 6 q 0 K - 5 x n E g h k T l p q 1 K y o 5 C 3 q - 0 E 7 v k s B q - r H - 5 r F 7 6 4 D o o h r B y 6 h C j j r u D n g q R j 9 y i C 5 0 l q C p i z E 1 4 y D l i u y I 4 l v 0 F r s 1 E 5 - w B h m w n C i z m Q m u - j D 3 i v b 7 r 5 S z t r v C 9 _ u D p p j I _ O 6 8 3 m D 1 3 w x L n h w C l 9 u I 0 r h F 8 4 x r J o s 2 E 6 y 0 k H t u n 9 D _ l 2 F j _ w E g j 5 p B l 4 3 s F x k o x B g 1 w R - r g 9 C h x j G p k 5 J 0 o 6 l C q _ p G j 4 - 1 G _ 1 n I 5 x 0 p C 7 2 2 k D g 7 2 y B g s 1 c t s r 3 C 6 p 7 3 D s j m n B z 2 x P 0 j j m D x R x g o r J 5 i z C j _ 2 i F 4 8 z Z q i v v B o _ q t H l j x X 6 o M g 9 s r B 7 p 4 b l w 3 q D 8 w 7 0 F u i l g C m o v Y y r i m B h t 7 _ B j l 9 K z j 1 - G l r m E 8 9 s r F l 8 x R r n x u C o i x 4 D s 9 s r B w 6 0 4 F q o p B q 4 6 t C t o l 7 E m 8 I j 3 - p Q 6 m n P j l t 9 J z 2 5 6 D 4 _ y f o 0 h x H 3 n 6 M 3 8 9 n B 5 u g s D w k s D 3 2 h - B 8 k o 4 F 2 g h O k w q B _ _ t 4 H u 7 2 S m l v L g n 8 1 B 3 4 v q B n j 4 C p q p w D 0 - o 1 F 6 w v 1 D g z r B r v v z B p w m E g - g Y r 2 Q n t n z U p m G z q i E 4 w j g B w 2 2 1 F i j o p C s 7 i j E 5 m 0 - H y 7 w 0 B x 0 9 L 4 _ j 3 D o p r x E m z 2 B v n 6 X n l y u C 8 s u v F 0 x S g m j 5 F 0 5 2 h C x s i k C 0 m m Q m u s 7 C h i l 2 C 5 _ 9 B r w t z E 0 0 j T u 6 1 W 8 r o F m 4 t 4 B _ m p B 8 1 o h F _ j U l 0 s z F w F 6 g p 5 C l 9 q G j 3 s Q 3 h 8 h K g w x M w n 0 1 B q l 6 i F 9 2 1 K 8 6 _ W h 9 o _ D u t 7 F j g x i K 6 4 r J k m 5 h H _ j i G t s 6 z E m u g 3 C j u r B z - r D z 1 _ u B m y w o C x 4 h k E u 0 v P q p l O _ 7 x s F 1 1 0 p C 8 4 r _ H t k q - F q m i J m r w h N r p y Y j N x u 4 c 3 l 0 w B y p n U p t q n B 0 v 9 Z i 4 9 2 F h 9 q B m h l y D h z 1 q B 3 n m K l z h 1 E n v t w B h n o l v B t w i u J g 3 j E p q K t q h B i 2 l x B 9 9 j q B o z i V _ 5 6 j E y 3 2 g C l g _ I 6 0 5 t J w n 5 r F 7 x 7 g D k 0 o h l B i g 2 o J q 0 u v t K p 6 U 8 7 7 t I 0 n n p J 7 z _ o J 7 z _ o J 0 n n p J 7 7 1 l B 6 y 4 6 D 5 i p o J - y q k I y q l B w m m g l B 3 l 8 n J 3 l 8 n J 1 l 8 n J 3 l 8 n J 3 l 8 n J 3 l 8 n J 1 l 8 n J 3 l 8 n J 3 l 8 n J 3 l 8 n J 1 l 8 n J 3 l 8 n J m j _ m B t 5 0 R z 9 l 4 D h 8 3 n J _ o v n J v j 0 7 C 0 x h _ B y 6 u 1 F 8 r 8 S 0 h 9 C k o _ y F u r t G _ r k w J j j t w J _ r k w J h j t w J _ r k w J _ r k w J _ r k w J h j t w J _ r k w J _ r k w J h j t w J j j t w J _ r k w J _ r k w J h j t w J _ r k w J _ r k w J 4 4 x h D 1 i 5 u D s 4 1 k D 3 i q 2 B j s r h O h 9 j 8 E g 1 z x C 0 o t 5 C y y _ z D - s q B k h z j E n h r U 4 w 4 d g u g r O i j i w E _ 6 k 7 B 4 q 8 K n 8 h 6 B p 6 0 n F 4 y p h C 6 w 4 d 4 v i 9 B t 3 i B w _ E i j 1 p J 8 2 v J 5 g y g E _ u t - C l w v j L 9 o _ G i s q 2 F x y l h C u 9 h x O w - q B t h m 4 D n 5 y 0 B p 2 t F 8 s y v B 5 s 8 l B 4 u i K g - q B y h t u F r 1 t C u z H u - r _ Z Z 1 k 1 9 M 4 l f 3 i v x C o 0 o x B u s y 5 E 6 q t G 5 4 9 w B 2 1 a g j 3 u D y _ s g D n w B 5 - 1 j H t u 3 7 B w v u B h 0 9 1 J o _ 2 Y 8 z 2 5 I _ 6 D n x 3 Z p 2 _ P y g _ 7 G 7 _ t D h 3 2 H - u w b 2 p 6 1 K _ i t D 1 t q I 1 6 7 w D l y w y B k h O r 9 j 3 G j u 3 k B v v q g B 2 6 8 B 2 7 o g F 6 _ - V u m f 0 s 9 m S w 1 Y t 1 y e 6 w i h D z 0 _ U g q t 6 B k 3 y G 3 s t p J o k k j B u x o u B z r 2 4 C r 8 G k p u 4 F _ w p 1 B w x o d z y j M z 6 y h B 9 0 s V - y p j C z z t z E y 8 l N u 7 m E 8 t z k B h 1 7 k E i 1 u R m _ C 8 v - R v x _ 3 D z 2 5 U w r 6 G 5 9 i i B h 1 0 r C 2 2 i c s s s t B j y i x F x 9 v m H 2 r 8 T n - h 3 B t w w y D 1 u i t C h 3 v O 3 z m Y 8 u w S x m t x B 0 5 i n B w m 9 l C o p 4 8 C 4 g g K 8 h u 3 G i z z 5 J 3 3 q 5 J v u 8 5 J 4 o 8 T l - 1 u F u m w 4 J x m x t B h k 7 x D 7 x y 8 F x r r N l u u - J q 9 7 u C _ u 6 w C _ t d q 5 g _ I t q g g K o s 3 - J o x j 1 I y Q g 1 o B q 7 t r K o x O 2 w z _ B r x E u r E l _ 2 i D i m k h B y o 9 n E h x m Q z y u S h 9 8 s D 0 l 2 v D r v 7 z B - 1 x 7 J 6 m q o B 8 y m q E s 5 n 4 I j q y C k i h P q w 9 l G k q l 6 J x m 3 H n m m y G 9 r 0 B 9 9 9 2 I 8 h 9 l K y 9 o E t k m w H 4 0 u y J v o p k C p v t _ C g r 8 h E 9 o t x B 1 g m 2 K 4 7 z W 2 n s B z t 9 1 E g 9 w h H p _ r J p p k H n z x 1 H u m w 4 J 1 r O 3 6 7 u D 0 x 0 N x _ n J 2 z y 6 J z 5 m W 7 k k P 5 x 3 P j w 8 a h h V 4 _ m k K 8 0 p 0 E _ s w j B t i 5 R u j z u C 2 u q a u m w 4 J 9 5 L 3 6 x 7 J - w 0 O k h 6 - F t q p C v h r 6 H m p y y B l z 5 j B 9 7 1 g B r y 8 _ J t - 2 G m x 9 w H q h v v H v y 5 G 3 5 0 y G p l 2 D 9 m o K k i 5 B 3 l N j n j J o m u K 8 0 v I g 0 y B 7 g 7 6 C - 5 _ J 7 q - 3 D z w l g B y 0 s B s k 9 F m _ v Y r h y O u 4 7 s B m 8 w v C y p 6 m B l k x B j i M 8 5 1 W t x 5 n C 3 9 _ a s p 1 L 3 j 6 G t l 7 Y z n l X x r v h H i x o H 7 w _ Y 3 _ h _ C h 1 j u S v 3 h B 0 z 0 h J u h m y C 5 9 B 4 4 3 4 G j _ l q B s u _ X 1 q u 0 F 7 3 j n C q i y Y k p p y D p k 9 h B v j - k E _ j _ o B 8 0 h 0 S o 5 q e 0 m 7 G r h k j R u u 9 8 B 0 q 6 C j w l G w k 4 i R n h o q B u z l V 7 8 7 9 M - l j 7 B i h j E 7 7 0 n B y 5 8 j O m k j H 0 - _ h F - o 4 h M j t 6 9 I x n i 0 G 9 m J u p w 4 L o x 9 - H u i r K 5 n r 9 C _ h q 5 C 6 s h O 1 u 1 g I 5 a 6 2 l k L n z a n v u E y q 7 R x m R 4 g u 8 I p 5 7 6 F s y h Q l y 7 v D w 7 o o B 2 z g F r 8 i q C i x 3 j D j l w T 8 l z i B l u j 7 C s q x - E o p 9 b j q z m B v 3 u n E 1 8 l y J 2 0 u y J t 5 q 6 D 9 s 7 s B g n z s C v s u K h 2 p l B g k g 4 C 0 5 x n C _ s 7 i G _ n s N h g 6 k F p p j W j p p 3 B 9 w j n D q h 7 q J z 7 t q l B m y g z D n w 2 w B 5 1 6 m C j g 6 9 C u 6 o w J y x E l 3 9 7 C z y 9 9 B w j 5 g C 0 o q h B h v w Y v 9 i x J 3 u x w J 3 u x w J 9 p z j B w 2 u g E p i r M n 1 v v G 1 j 6 N 8 3 j 9 F l q I n l z j J _ t 2 0 D g 0 p Q v 1 5 I t g g w J t g g w J u p 3 v J 5 0 - 0 B v 8 _ V x k x 6 B - 8 r p B 7 5 i u E 3 v x d m 0 o 7 C 8 9 j V g q u z K - H y o k 9 B t 3 k t D 4 2 g T n m i m B g 4 m w B v 4 r u J 6 u 0 u J 4 u 0 u J z o v m D 5 t y z B u s i n J 1 2 i V z p i m B m s v 2 B j 6 2 u K 2 n x B z m r d 2 i k n F 6 u 0 u J t n 8 t D v m t x B 6 0 2 f 9 8 8 t C w i 4 V 4 r x B i 7 7 0 H 9 q 3 v I j v r M 8 y z 9 Y p p - y C p o s E n _ x W r w 1 y H o 8 k k D 0 w k d n _ - h I v 8 p 0 O v s w h D 7 u 4 J l g i - V 5 4 D m z _ i P k 2 w t C x - 4 w B 0 7 k 4 F w s 6 s E _ 6 x w E i 0 j o C p 8 n u D 2 _ u h K z - f y h m - E 7 v 4 K 6 s i 6 O 9 t h q B n z 1 r e 8 p E n C l 5 v g C 4 w 1 8 B 2 3 X w u w t G 0 0 p u B 5 w 8 i O k 4 q L - 7 3 l G n - l n C x 4 u M m 3 v I r 9 n o R _ 7 5 b x s 3 S g 4 h z Y - o o K 9 7 w x e m 3 i M 9 P w 5 z h Y r m j o D z - 5 i E m g p 2 C w 8 j s D 5 g o V 2 h y C j z 5 w F v j 4 D u y p 7 P z h _ 8 C 9 2 p i X 2 u 9 Y 3 w 5 r d y s W 7 h o C l n 0 P g t 4 6 H i s w 5 D 4 n 3 f _ 7 m 7 B j o g - B j r 8 j E _ v 2 1 C o n 3 z D 3 t o - D 1 h g h C 3 i _ e k z 4 C g g t z C h y 4 9 B g o z n M y 7 s 3 E r 1 z 9 S 7 _ 4 3 B 9 o r 8 Z 1 w I t p s P t 0 5 R 6 q i u D 5 r g k I s 8 8 F 8 m q U 6 h n 5 C 1 l _ 6 G u m z F n x y a 5 j P 4 x i h T n r 1 q D 6 i 5 D i q 8 u N h g 7 6 C 7 q j a 2 l r g K 5 _ z m L t t 3 u F x s i p I 5 g 2 0 C k o o S o y _ E p _ 0 s I h 8 s 0 C o 6 q R w o 6 C 4 9 3 v c 8 t 8 w B 8 y 9 r T p h p J j m r w B 5 n R 6 y u t L _ 1 z E q y 1 n J j i 1 _ G v h k y C y q p g G 4 0 1 F p x h q B 6 h 7 p I g 8 0 L v 2 y e 9 3 l L n g j G o k w 4 f 2 q h I 8 r 2 h H 4 4 o 6 F i w 2 1 C 9 u 3 5 O u 8 1 1 I j _ l u G 4 6 r j S p - q w B - y _ h e 5 g H 1 z - p H z w n 5 D 7 g z u K g h 5 Q 0 - u 1 P r 5 j 1 P x r t I x 7 6 6 L 2 u o G y o w q M v h 3 z P u 6 u h G k 2 h 4 B x 4 i n M 8 6 0 Q t u t 2 H i 1 s n M g q k y B r j p g E v r 0 8 m B l u 1 Y s 2 z i F i k 2 7 J 7 n t 7 J 7 n t 7 J m 7 2 2 J k W w h t p M n k j p M m r i 6 E 8 p _ 2 B n k j p M m 6 t i G s t 4 y C 3 y j M y 4 z w P 8 t h X h y t 5 E m 8 7 3 J u p 2 R j 8 _ 5 D 3 9 v g F _ q i p E l - q 1 G 7 r 9 - C k h t C _ - 5 7 J t 5 x k E 5 x t r C k _ 6 t I t 7 s X 7 7 z k L g 5 r w B 5 p p 2 E 4 k 1 4 L q k - U 5 u 2 9 E t y w n E t h f 1 7 6 5 L 3 6 y V h z - v n B z z B 6 v 4 3 u C 5 v r C u _ s - J j i w p B s p k w O h l z J s h 5 _ N v s g F 3 l w J i h y k P 8 S w 6 k k H z 5 n n C 8 o u 4 I 2 9 x l C r n 1 E s w t m B 4 - m 5 C y 2 4 x B _ p 2 h B o n z s H - m n 8 E 8 _ - l C & l t ; / r i n g & g t ; & l t ; / r p o l y g o n s & g t ; & l t ; r p o l y g o n s & g t ; & l t ; i d & g t ; 5 4 9 1 4 5 7 4 8 2 4 2 3 2 7 1 4 2 8 & l t ; / i d & g t ; & l t ; r i n g & g t ; u h _ l i p t i j H 6 2 s 8 C 8 z s 2 M v t 0 J i 2 t 9 Q 7 r 9 F u y k i J k 4 3 n t B x x r E 6 4 y s K 8 0 g u B z n 0 7 F t q g u 0 B l y i l H q 8 j V v s 8 1 J o m l 2 J i k i - H l w 5 m m C 8 6 m k B w p 3 p K 0 k l p K 3 l h 2 C o r 7 l D g p s H 6 x i j J y v i 9 w B k l 6 T t l 9 s G g 9 u 1 K 3 k 4 1 K o 1 2 0 B g 1 0 z E v t x h H 2 p _ Y l n 3 w M s 9 q j I 2 u 3 O p _ z g M p _ z g M p _ z g M 8 m n s H l g u T g 1 q c w - 4 h H p v z _ M 0 y 7 6 z B z u s p E p 0 1 R u 7 9 _ C & l t ; / r i n g & g t ; & l t ; / r p o l y g o n s & g t ; & l t ; r p o l y g o n s & g t ; & l t ; i d & g t ; 5 4 9 1 4 8 3 1 4 9 1 4 7 8 3 2 3 2 4 & l t ; / i d & g t ; & l t ; r i n g & g t ; w h 6 1 o z 2 t g H t w 7 d p v g 1 Y u r j v C k 3 j 8 B z k - 6 D g 7 v i X z X p y s 0 G z 7 l 3 D x 1 x 3 R l 6 j 5 B o l l o I u 4 l 3 R 3 g h s O 7 4 z F 2 1 k 9 F 6 4 m n D i 4 0 h S r 2 h n D o u 7 T 0 y s - I k 9 r B t s g g P x k j 6 D y i l s E o 6 6 c l 1 r s J i 1 i h Q 2 j k k B 1 h h Z l r l n G v x z m V 1 i x n D 4 o 4 j B g 4 h 7 C p 6 s _ N 7 1 u I 8 x y q K 9 x 8 P t 2 j V _ 4 s q I t w n k B 7 g s 1 V 8 4 u s B & l t ; / r i n g & g t ; & l t ; / r p o l y g o n s & g t ; & l t ; r p o l y g o n s & g t ; & l t ; i d & g t ; 5 4 9 1 4 9 3 8 3 5 0 2 6 4 6 4 7 7 2 & l t ; / i d & g t ; & l t ; r i n g & g t ; n 3 u _ o h j 4 g H u 2 _ D x n m v E 6 _ s G p w o 9 F 6 j 2 y G m x 5 j C 3 r q t K v 0 q p B h v F j 1 2 0 G w 3 u i I w 4 y N _ n 9 0 L h k t E 7 y l r H v 9 _ l C j 5 t q H 5 g 5 9 E m s j g C d 5 p m g O 8 E q x z y U m x i N x 0 m x D _ k u 3 D - _ m Y - j j v S - w 4 K - w C & l t ; / r i n g & g t ; & l t ; / r p o l y g o n s & g t ; & l t ; r p o l y g o n s & g t ; & l t ; i d & g t ; 5 4 9 1 4 9 3 8 6 9 3 8 6 2 0 3 1 4 0 & l t ; / i d & g t ; & l t ; r i n g & g t ; n y 7 k u n v z g H y 6 l l I t k j l B 5 F w o 3 i Z h p s 8 D 4 g o q J k 4 x n D q 0 h 4 F 3 q s x B p - i - b 8 q 1 E _ v o l g B r l p H 4 j 5 l E n 8 n n K 0 s j v B n y u 0 U r 9 5 w D 7 r m u H k r j v B s z o m F 8 9 s s O g 3 7 l F 8 9 s s O g 3 7 l F k 5 h N 7 2 3 t N y u j n B - 2 k t c v y j M 6 0 y n W 6 t _ r F 8 G s l p x J u n n 1 N z o s n D g g 0 7 Y _ p m I m 4 8 y V n x 0 V 0 t j Y i 2 v i U z p i u G l h 8 8 H 4 7 u 2 R l 7 y p B x u v 8 B s w y 6 O z g - W l 9 q 6 S r v 2 k B u j i 4 E r 2 z y C o o 9 1 C q w 3 l H y l 6 I 6 3 D 1 4 8 1 K 2 h P r 8 2 z B q g 1 8 S h 8 s J x y 6 u C w q l h L p 9 6 h N v v q l D g _ m s C r j x _ K s q n W v s 6 v e v 1 x C _ 4 t Z o u y y 1 D 6 - l B 2 5 R t v j l e k 7 5 q B 1 5 t 4 S p 9 l g G p m x n J 8 n x 3 D - 1 _ l D m q - o D 7 u v 6 X q x o O 1 r z 5 e w t m H 5 - w _ K 6 6 x r D 6 i _ _ B t u 8 g T j _ 4 l E u 1 5 6 N y 0 7 O 4 _ - m H 8 4 _ i C k h D s j h F s i p r F z - E h t w F s z p s Y i h h 8 D s s I l 6 j v L 9 w 9 t L 2 j 0 C n 4 v y C 3 w r p X n 7 6 9 B 9 p y U 1 1 - 4 J j h 5 m H t 3 r y G 5 t n - H v j 2 7 B o o t 3 E l 0 5 R h _ o 1 Y & l t ; / r i n g & g t ; & l t ; / r p o l y g o n s & g t ; & l t ; r p o l y g o n s & g t ; & l t ; i d & g t ; 5 4 9 1 5 7 7 1 5 7 3 9 2 0 0 7 1 7 2 & l t ; / i d & g t ; & l t ; r i n g & g t ; v 9 g i - 3 - 8 l H 9 g o r H 0 n j B 3 n x u M 7 v W l v 2 P i 7 _ k B 4 g r 6 E t n z 2 K l 1 k o C h i k g H - 4 i h B 9 8 w t E r l g z J i 0 2 b m 5 s 2 E 4 6 u g G 7 0 o Q 8 0 y 5 B v m y y D z 9 o i C 2 s 0 n D u 2 t i G z t 8 B 7 t s m C m y j E 5 s r 8 E 3 o 9 z C t _ h Y i o 9 u F g 0 h x C 4 m z M 0 t t 8 B l 8 w 5 H m n q C & l t ; / r i n g & g t ; & l t ; / r p o l y g o n s & g t ; & l t ; r p o l y g o n s & g t ; & l t ; i d & g t ; 5 4 9 1 6 5 0 3 4 3 6 3 4 7 3 1 0 1 2 & l t ; / i d & g t ; & l t ; r i n g & g t ; - 5 q - z u 2 7 h H z 7 o O i k y 2 O 2 y i g C 6 l - i N g 5 u K m n 2 m H n g n T o 2 9 v B 4 v 0 u T 5 x n O - w u v C y r s u P s 4 7 F u v 7 2 B t y 5 g M - _ l 6 D u t 7 3 D q z r h B p v v 8 D g m v O 4 w n J 4 _ z x a 1 8 _ h B 3 - h D v g j j U g 0 7 p D 9 - B 0 k r s N 6 3 h J 2 o 5 H g 9 s k F l x _ s B r 7 q 5 D l 2 m 5 F q 5 G s 4 i 3 D z j j q C & l t ; / r i n g & g t ; & l t ; / r p o l y g o n s & g t ; & l t ; r p o l y g o n s & g t ; & l t ; i d & g t ; 5 4 9 1 6 5 6 4 5 9 6 6 8 1 6 0 5 1 6 & l t ; / i d & g t ; & l t ; r i n g & g t ; 7 v 0 p r m r q h H v 2 p v O y l g 8 M u r 3 G 1 m 2 X 6 7 t t Q z g 6 h J q g i c 7 4 x Z 4 4 i p W w i _ D r 7 g x F 6 7 0 8 E g m 9 p Y l k O t v 1 S l y k 5 M 7 m 2 3 T m 7 g 4 B q n l B 8 1 i x K 5 q r v W 9 i Y _ r 5 9 P v w v b q x 0 0 H 2 q y i F j - 4 0 V 3 j 7 D s t 6 H 5 - s j S 7 x y o O t 3 _ E x _ z J 5 h o l V n q 9 l O z i r W - g t i C i _ k j J s - r u S 9 7 J _ _ n p T u 1 u i D q m x p H u u o P l p 0 w O r 4 i x L x g y Z 8 0 s v K i 3 m F s p y l I i 5 6 V s y j 5 O t 2 4 4 O n 8 n X l 4 i 0 D 6 2 1 5 B v t i t R o z t 3 L g j s N 2 q u 5 J t g m H 7 t w - M u 7 q p C z g 4 5 E i w z p O s 6 i j D t y 2 M 5 9 i p J t k j I s l _ o B v 0 x 8 B 5 y q z R p 5 1 R 8 u p o K u q r R 3 3 t 8 L x 5 h y R m v m D p 9 z q I i 8 6 q G g s w K - o p s D 1 t n i G 8 u 5 r B v z 8 G u z 9 K t 0 q 9 J z w 0 i J x y 8 Q 5 1 u k G - 6 t 0 C h t g 4 E w - T i g s 9 E g p 4 2 B p 7 p 8 L 2 5 s - B 5 7 r h E x 4 l 8 F 8 w v d 7 y 9 0 E q p 7 k B 0 8 q n C w u l _ P l m 1 O h o q l G j v l r E p 8 w 0 G s n g r E i s 7 s E 0 1 m q D x 8 7 1 C x 1 - k F i 2 k n P 0 i u H v g - r K 4 i 2 w B _ z l v B 5 1 g k B z h w j K s n 7 s B 6 - 0 w B 5 h 8 _ E 1 q 1 2 G 4 t k E r l V p _ z i J k l i i B - h h G j s b 5 1 p v D r z y t F g z v Y 0 7 3 s G z h - 3 C s s n 1 J o u n 8 H p n 6 g B v j n 5 D r z h f q l 2 P _ l - M 1 l 3 3 O w m 3 u D 4 z m G 8 8 q q B q 9 o r P r l u 9 E 6 7 5 3 E x y - k E i y 1 k G i v n w G m 7 w p E y i 0 T 5 6 t o Q l h x i C w 6 m G 8 h _ 6 I t 7 z 8 V - g g B 3 7 8 j E k 9 j 6 L m u y m B h p _ - U & l t ; / r i n g & g t ; & l t ; / r p o l y g o n s & g t ; & l t ; r p o l y g o n s & g t ; & l t ; i d & g t ; 5 4 9 1 6 7 2 7 4 6 1 8 4 1 4 6 9 4 8 & l t ; / i d & g t ; & l t ; r i n g & g t ; h 1 - q i y v 7 - G i 0 z x C w z j 1 O l 7 _ _ C k 9 t 2 B y z 4 d v 9 t h R n p j _ D y 1 s l E p 7 4 n J w h 1 Z v n 7 g H x x n s B - j y p M o 9 9 x P s - 2 h I u 9 1 x C m h 9 T 5 9 8 i H r g j k F v 7 w 1 H 3 3 6 W t n 0 C x p y m M 5 o 5 s O t y - z G t q v s B 3 h l t N 9 _ - C 9 5 8 o L v 2 P x h k h P j 9 y i Q 3 2 3 w B 3 1 2 7 E i n m 6 I _ 3 - B 8 0 2 j G 8 v t t B m t v t N 9 g z j B x 7 n l G 5 t 3 k M 6 o 4 5 C v 5 w u D w y 0 5 M 5 4 m - B h o 1 1 B m 9 o a r 6 l B h 0 8 o M u h h p F z 1 s - B i 5 1 7 N 2 l t q C 3 6 i s F h w r j B y 1 5 m E m y t W m w 2 7 P w k i E 3 4 y q O p 4 n F m h J m - u s c 7 y s I i 9 k C s 1 - P 2 2 b v 8 p v H - o 7 k C o j F z s w y N 7 4 m n C 2 s w w H i w m w E z 6 j D w w u v E w v i s F g 2 6 5 C 0 m _ z H 3 6 g P t n j r G - t y w B w 6 y I k l x 5 D 6 9 x x R 5 7 K 3 6 m y C l _ p z H m 4 r u B l 6 w 9 V l 3 s M k y q 6 L - 4 Q n z k o J p y s 3 J h 5 9 x R m t 7 q H p i 1 h B m g 9 3 E 4 2 h m B z q n 3 O k n 0 G z m 1 9 L n m w C 1 - p - l B - m J r l k w E w _ o 7 K 6 n g 0 F 4 j 8 j g B v - j C l u 0 g G q q 5 T j 7 r y J z 7 8 m D v _ k l C j k o z H 9 8 k q N i g m C z 9 p v E 4 g v 3 B m - J j g j m c 9 k 6 y B 9 j 2 B 1 r _ 2 K 2 7 u z D & l t ; / r i n g & g t ; & l t ; / r p o l y g o n s & g t ; & l t ; / r l i s t & g t ; & l t ; b b o x & g t ; M U L T I P O I N T   ( ( - 8 4 . 3 2 1 6 5 2 9 9 9 9 9 9 9   3 3 . 8 4 3 1 7 8 7 4 1 ) ,   ( - 7 5 . 4 5 2 6 7 1 5 7 2   3 6 . 5 8 8 1 4 9 ) ) & l t ; / b b o x & g t ; & l t ; / r e n t r y v a l u e & g t ; & l t ; / r e n t r y & g t ; & l t ; r e n t r y & g t ; & l t ; r e n t r y k e y & g t ; & l t ; l a t & g t ; 4 1 . 6 2 8 2 9 5 8 9 8 4 3 7 5 & l t ; / l a t & g t ; & l t ; l o n & g t ; - 7 1 . 5 1 8 8 0 6 4 5 7 5 1 9 5 3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8 8 3 0 4 3 9 4 4 8 9 0 3 7 2 & l t ; / i d & g t ; & l t ; r i n g & g t ; q r g u r m 9 9 o H - 7 s n B 2 g h Z y J h 6 0 T y 8 t 2 G 0 _ o P r s 0 t E y 3 r v C v n t m B w 9 x 6 F o n j I r 9 1 1 F u l 7 N j C u g m P 8 q v T 8 o z K i 2 5 X 8 g 6 h B 3 i L 8 s j k C 5 1 B s k k a m _ k M 7 o 0 F w - 4 B 8 j M h m o I s o N 3 5 i Q q n 7 N w j 9 p C 5 w x G v 1 r B 9 9 v t B q o 8 8 G 7 _ z R i x 6 8 J 1 p Q t w 4 F m z h k D z o w k B 1 _ g H g m l N l 0 v t D t 8 o t B 2 3 l m C q k z w B l u 0 V u z M 7 r 8 4 D i x u 0 C q - 4 J k 3 l y C - j s q B 0 3 m B v 1 5 f t q 0 K n - Z o k h x B l h 0 V - j 6 N 9 n t z B q z t B n t n 1 B j i k B o v k i C n 2 j f j y x w B 8 s 7 N p l v k B 2 x 1 P k l l H t 4 7 d v y 7 D r 9 m v B i s w 2 C 6 s 4 H 9 3 m M 2 g t C k 2 4 D 3 - w G q r u T t 4 s q B j s D 9 7 m e w y y R - q r E z h g e y 5 D 7 3 t n B _ 5 q B 5 u w B 7 i - S 7 6 t _ B _ 2 v M k _ o K g s 6 h B 7 x - D n n v Q w 0 l M i t l M o n 4 H u n o q B 5 p D 4 q 0 I - w y P i r 7 N - i 0 K i 0 z K o 9 0 P 9 _ 0 V h - 5 H 3 n y P _ q u B w 2 F r m 1 V r - s F 5 k r E s s y G i 6 l M r t i f 1 p o B 9 - i W _ s y R i 8 u T 2 h 5 X u k g E m J s _ s E 7 o 8 N 7 3 x G m x k M 6 k j a 1 5 z K y w 4 H 9 k n M w 1 v R h 0 _ I 2 g I 9 k t F 4 i u F 4 2 k M u y z P 4 j y K j 6 w G 9 r k J w 9 i J r j - B v z j M i 8 0 C 5 1 i M p 1 C 4 l k F 7 v u F t 4 t D i o 7 H 2 l w G 5 t k J 1 m 9 N w 2 0 C o 7 6 X q y s F 7 - y P 0 z 6 M t y W 0 l z k B 9 4 h f 3 m w k B g 6 o K x 5 h I _ 6 1 K _ q 4 H w n g E y j m g B - 4 0 t B 3 8 1 H u 9 i J o s _ z B l x 1 D i t p D 1 t 3 X k v l a g 5 l L g w E 9 8 1 P p h 5 H p t h J j n s B 1 2 g J 0 r k M 2 x 1 P 1 _ w V u s 2 B k z k b 4 k l f 5 g h f q t x R r m 1 V p - z V q 8 k M 7 4 z T 1 q G r k 0 c y 0 u h B 1 l C l 0 x G y n 6 B r 8 1 D l n k I q k u C g 3 w R 9 n r n B r o w K z 6 p _ B g 2 h B s 3 9 J x 1 w P x z 6 H u y i J m 3 B k 1 5 N o z 5 N 2 h z P 4 p x K 1 h 4 H g g y K i h l f 8 g t t B 0 x u C i x 3 F 0 4 k M 3 5 z V 8 s 7 N z q 5 H 0 0 0 C 4 5 i J _ 5 x c 8 p 2 M 8 8 E x k x T 6 h y R w p 4 X h 3 k J z w 1 C 3 p k M r q j a o z 5 N 2 y u k B x y 3 P s i q B g w - l C u q g f _ s 8 6 B l n x G g x l a 7 0 x K 6 4 s E 4 t k J h 7 n D k v C n 4 l M o t y P v 3 w B i 0 i X 5 u j f r k s E y 3 t F m 7 j J 0 y l M - 4 k J 3 8 j M m y i H _ o k D o r y V x z q C m v 8 D x j z P i z k M k w t F q j z K o - r S k o E v j x G r q v R 4 l u T r - m M v w x G v 8 b x h z V 9 z u R w 3 B o g x R 2 _ w V r 6 l a s v Y 9 y t J t w z V 7 q z V p h 5 H u 0 y K - l k M 4 h m a 3 5 z V 9 k t F 1 g w R 7 i w D - o z V s y u D v 1 y B v w 2 B 6 4 s E _ 3 u D x 5 r B 3 7 4 H 5 2 r n B - q z P w s 0 P t 2 w G o g F 2 x m I g 3 r M 4 h r D 9 4 k J k 9 7 E j 8 j B w w 5 X s x s E 9 z 5 H i 4 8 b 9 1 C z h v k B _ 4 u S u - h D 5 1 i M k k x K t w z V l g v t B w v t T i 1 x C j z 2 G j j n M j i s q B u h z K 6 5 u D z _ t _ B u m u F m s l f x 4 4 E i i X w v s E 1 i x T 2 1 t F l 0 x G 9 q s F q i 2 V _ t g D 2 m V t j x G 3 v 7 X x p q 3 B k 0 z V 0 4 I s - 9 S g p s F r 5 j J - j r F o 3 u F o n z P 7 r x P h 5 x T m 0 5 D t n E p m x P - u y V 7 j w G 8 n u _ B _ o i a 8 g - W v 9 g Q L s x 5 N 4 r 0 c h r p C i _ g D v 2 g i C 3 0 6 N 3 7 x c 9 5 _ U n 5 w B 9 5 j f t n y K 2 u 1 C q o w K - g i E t y J o g 6 N 1 E g p - P _ w o L 3 o v D 6 w 1 F y 2 t H q z k J l 8 6 N 4 5 v T z q 0 P p 4 B q x v T z q 5 H 5 3 z K 3 b 6 j k Q 0 o j J t r 3 H q 2 l M m q u F o x 2 h B y h x G r x s E 6 l 0 C r Z s 3 r O u u z K 9 p t T s s z F z l 7 B j _ x K z 4 k M z 4 k M - i i F o q J - 3 z P i x 6 7 F 5 g 1 K q 5 u c s _ x P x 3 t F r 4 u T q 2 m 3 B j 4 p G _ h z E r 7 5 H 4 2 k M i s t t B z 1 u n B t g l J 1 7 v T q r u T 4 x r D g o j O 9 q v T t j z V 1 j m a t q q U 2 _ V u m x T 3 _ 1 h B i 4 x c 2 h e s i 9 I g x 6 N 0 4 k M q 8 k M 0 9 7 N h j t F l n x G s 2 u k B 1 1 i i C v g 8 X u u p q B 1 n 6 N 9 9 4 X q u 5 H 7 o 0 h B v 0 t R 6 4 5 N 2 o s _ B k v P h t j a t m x T l n o K x 9 u M h x 7 6 B w 3 6 X 5 u m a j 9 w T r - h L r h N q 8 k M m 2 7 N 0 y l M - 1 x N 1 2 r g C _ - 4 Z t - - N 1 n _ m E 0 - h O v i r j B 6 j w l B h y 3 U z 2 5 i B g p 2 j J x - t 3 B 2 y 3 H l x g _ C 0 5 t W 8 j q a y 9 t v H 5 j 1 c j g 6 g I q 9 5 B 7 t _ p L 3 u 3 x C 2 w 6 J j w n g L k h y l E i y y 0 E 6 x B 3 k 7 6 J 2 g t U l i z y H j v s D m h q s C l u k X m x x P 9 o k y K y o m K t 1 s Z 3 - 5 4 B 3 _ 8 t E k k - n B _ n w y n B j i t - C n 5 x 9 B 4 2 1 z I l 0 T x w h v J 1 j w u J i 6 4 u J 1 j w u J x w h v J y z i y G w m t I u 7 6 Q i h j 2 F z j 6 3 J m _ i 4 J z j 6 3 J z j 6 3 J - 4 r 4 J z j 6 3 J 4 3 3 x C 2 B 0 n m s J 9 8 u s J x y 9 r J 9 7 g W v 4 y x D v 3 t L 7 u h _ J 0 9 _ - B l - l _ C 7 5 h i 3 C 9 r z 1 J 9 r z 1 J w y q 1 J m j 4 t F _ z 5 W 1 8 q B z y u _ J _ 8 n F x o l W h i 2 s E g t _ w J 8 9 p g I m v k C u l v q F y 0 i V 1 7 1 h I y m w E 8 h z r D 9 u 0 H q t 6 F 1 8 - E z n v D v z k E n 4 - E w u s B x 1 w B o - X 8 s f 6 r 6 F k x l E y n 5 C j y t D x B q 7 q D y 7 l E y t 2 L - p h w E m s n n B q u - s K p y o t K p y o t K u 2 x t K 1 8 q z H z 7 s N 7 h r x F 8 o t j B t n _ B h y i F l - h P n o 4 o E w - 4 V 8 B 9 l 5 a z 5 9 H h o z 5 E q h 8 a r n 1 8 E q u v 8 J i n u Z i x 8 C n - j h E 1 9 9 B u j 7 i B u 6 x 0 C o l 4 V 6 x 7 t D p p w n C m - 6 k F r 5 0 B 1 t 5 t B g n p q B z j 2 c l - k J v n 5 N 8 4 p t B h v 0 C k r 8 H o p y X u p 3 h B z o j J j r y K 2 n 6 N n y u R m 9 z R g r y C 4 x r E y _ 6 h B 4 5 8 Y l 0 m t O 0 j E 9 w B 9 1 o s E 8 q s F x 2 q _ B y k 7 X 7 - 6 N 5 m w T 2 r y T k 4 o N l 6 _ B q _ 8 G z 5 i a i 4 H - w r K 4 6 k J & l t ; / r i n g & g t ; & l t ; / r p o l y g o n s & g t ; & l t ; r p o l y g o n s & g t ; & l t ; i d & g t ; 5 4 8 8 9 2 7 9 8 6 4 8 2 6 7 5 7 1 6 & l t ; / i d & g t ; & l t ; r i n g & g t ; i j 6 4 u j w k o H u 7 k f q k I w 1 l T n 7 w T _ 8 x N r h C z - y K q t i f x 7 q E & l t ; / r i n g & g t ; & l t ; / r p o l y g o n s & g t ; & l t ; r p o l y g o n s & g t ; & l t ; i d & g t ; 5 4 8 8 9 2 9 1 2 0 3 5 4 0 4 1 8 6 0 & l t ; / i d & g t ; & l t ; r i n g & g t ; 9 4 w u n 6 y 7 n H _ g 1 P y 3 p n B y l 6 I l D 6 m t F l m g B i j s C x l _ B - 9 6 N q y s F & l t ; / r i n g & g t ; & l t ; / r p o l y g o n s & g t ; & l t ; r p o l y g o n s & g t ; & l t ; i d & g t ; 5 4 8 8 9 3 3 5 8 7 1 2 0 0 2 9 7 0 0 & l t ; / i d & g t ; & l t ; r i n g & g t ; w 7 7 x 3 j _ p o H 2 t k a m 2 7 N n h t F - q p G 9 0 R k 1 w R 6 3 i a s o I t x Q i 5 m K r 4 4 X q q r E h j y G & l t ; / r i n g & g t ; & l t ; / r p o l y g o n s & g t ; & l t ; r p o l y g o n s & g t ; & l t ; i d & g t ; 5 4 8 8 9 3 3 8 2 7 6 3 8 1 9 8 2 7 6 & l t ; / i d & g t ; & l t ; r i n g & g t ; g 3 n 9 h 8 s _ n H 5 m w T 5 x v R 5 0 x K l - K 8 7 0 O y p x R 2 l t R 7 7 n B 8 q 5 C u 1 r E n l u R n y q E n 1 k J l l z K y 9 4 H i n 4 E p 7 W & l t ; / r i n g & g t ; & l t ; / r p o l y g o n s & g t ; & l t ; r p o l y g o n s & g t ; & l t ; i d & g t ; 5 4 8 8 9 3 3 9 6 5 0 7 7 1 5 1 7 4 8 & l t ; / i d & g t ; & l t ; r i n g & g t ; p k g w z j y 8 n H 9 u s n B 0 n K 3 h 3 Q - s i m C x w w t B 3 5 6 E 4 k u b y _ 6 h B p s 0 K i l y c z w 1 T g s P o 5 j a 0 9 x c 3 h 1 w B 9 n r n B 8 5 z P g G 2 6 - W p l z V t _ x P 3 j y C 6 y r M 4 5 i J 6 m y G 7 q x G w w 5 X 6 9 w G k j 5 H h 6 _ B s _ s E 0 t s E 8 l x R m h j J 8 m 0 P z 3 5 H r q r E w g 8 D l o q C h h v R j u r E 1 4 X l 8 0 F q 7 5 H _ 8 u G n u y G r 8 s R q y w H l t 5 C k 4 _ B 1 l i B h v _ F n 6 r F 0 g s E q 3 r E x m g V - g y c k z 0 W 6 x 4 N 9 y 3 C 7 3 r P 8 1 u R _ p m f q 9 u R j u j a r o q n B k v C 2 4 7 v B 7 2 t k B l 0 _ l C l _ k M m o x k B u w v T h r o n B & l t ; / r i n g & g t ; & l t ; / r p o l y g o n s & g t ; & l t ; r p o l y g o n s & g t ; & l t ; i d & g t ; 5 4 8 8 9 3 4 1 0 2 5 1 6 1 0 5 2 2 0 & l t ; / i d & g t ; & l t ; r i n g & g t ; 2 l i 9 m o 2 4 n H h 2 s F 4 o 0 P u 9 l J m l b x z 6 H u x V 1 t r I & l t ; / r i n g & g t ; & l t ; / r p o l y g o n s & g t ; & l t ; r p o l y g o n s & g t ; & l t ; i d & g t ; 5 4 8 8 9 3 4 1 3 6 8 7 5 8 4 3 5 8 8 & l t ; / i d & g t ; & l t ; r i n g & g t ; 9 w 1 8 x 6 8 7 n H g 6 y K s l j S j m F 6 j 3 V j o w R s x x P F 8 4 k a y x 6 h B z - _ B 0 u v T 3 5 i J q 4 m J 3 p x K l v 5 I 1 z S h s n I n o M z m v R 9 9 u C x 2 n O 3 7 1 w B 9 0 r n B l v y P 3 w _ B r 8 2 O s 2 K i t 8 z B 6 n y k B u k E n w n L z k 7 X u n y K 3 5 i J w 8 p F 3 - B 5 v 6 H 4 1 i M 8 s 7 N l h j J 9 h m J 1 2 x K 9 w 0 C y 7 z V v 2 0 C m 5 r E 9 j h C y m Z 6 s 1 C - u w G 3 r v G 4 j l M n i v F i s b 8 h w q B 1 k u D 9 6 7 p D x 1 k D 2 7 p H i y 2 6 E x w 8 5 I j 1 5 - D 4 p - B g B m g 2 p E u r l u G r 8 _ M _ 8 _ u B m _ k c 1 t u B 0 7 v T 2 q p E m u g O n k x V w 7 _ T i i u C v 1 t 3 B 6 4 3 X 2 l v t B r o E l 5 3 Y r s y G o l i a o n z P t p w G j 5 l N m y s W r u y c v 2 u T 4 n i f t q h R q r I i i B 5 u g I v x x P g 5 j M k 0 m M h 8 4 X 2 o 5 H w v J m 4 y L x - j f - 2 p H 2 g 5 D 8 g u F y p l a 1 l _ J 7 2 D t 3 P x p 3 H h y 5 H y - y K v t 8 X 6 v 1 P 2 x 1 P l u k K y E - 6 E 4 5 7 C 3 p k M r o 6 H 2 u z P y 3 h J q n Q x 2 6 N n k x V - w 6 N 9 6 g N w 3 o C 1 7 u D 7 1 v K w 8 0 c _ 8 4 N 7 1 x w B & l t ; / r i n g & g t ; & l t ; / r p o l y g o n s & g t ; & l t ; r p o l y g o n s & g t ; & l t ; i d & g t ; 5 4 8 8 9 3 4 7 8 9 7 1 0 8 7 2 5 8 0 & l t ; / i d & g t ; & l t ; r i n g & g t ; z 7 - o q 4 - 3 n H z w 1 C x k x T x k 7 X 1 V 7 _ p W 2 o 5 H n 6 p H n G & l t ; / r i n g & g t ; & l t ; / r p o l y g o n s & g t ; & l t ; r p o l y g o n s & g t ; & l t ; i d & g t ; 5 4 8 8 9 3 5 0 6 4 5 8 8 7 7 9 5 2 4 & l t ; / i d & g t ; & l t ; r i n g & g t ; r 2 y i 7 l 4 y n H 5 k v R 4 s i J m o k J & l t ; / r i n g & g t ; & l t ; / r p o l y g o n s & g t ; & l t ; r p o l y g o n s & g t ; & l t ; i d & g t ; 5 4 8 8 9 7 6 1 2 4 4 7 6 1 2 9 2 8 4 & l t ; / i d & g t ; & l t ; r i n g & g t ; i h q k t l 0 0 n H 4 8 v n B w 5 s t B 2 l z T r x k G q g 9 C 7 1 r B Q k 0 q R z z r E y 8 s E x 1 0 K s h k f 0 4 k M r 9 z K j t 6 E i 3 9 E 9 5 1 C k 2 4 H 9 - 2 N k 3 u F v 2 4 X 7 l x R 7 n l J j h 0 K s o r C s j j b 8 6 v n B q v k M 8 q 1 J 4 l l B i l y c k m x V u g 2 V v j w t B r r k g B 2 z E p y m M s 6 9 B x 7 u R 3 u z P u _ k a 2 9 y K t t t K o n t B 2 1 t F 7 3 z V h 9 4 N k p 4 H x 3 w T r s n M 5 7 R z w x H 5 5 v T 0 4 k M 5 6 k J q 6 6 N y 3 6 T o k B 9 6 g E v 8 p U p 2 g J 8 9 B z i x P k 3 j M 9 w u T 1 7 5 X g m x K 8 6 j M n r 3 M h 2 g E - s y K l 8 6 N t h i M 0 z 7 D k 5 r L 7 2 5 K z g O 8 _ w k B s y i J 2 r 2 h B 0 4 3 B x v o W 1 u 7 q B _ h n E u x p t B 0 2 i f 5 m y G - y k M q i k M v x k J 2 2 9 B l o k J 8 l 3 H 1 h 4 H 8 6 j M 0 r r n B v j 5 X n 6 u T m s r E k q 7 X 0 n 0 C v 0 t R 9 x l C - 2 g E _ _ w T l _ k M 4 3 z K & l t ; / r i n g & g t ; & l t ; / r p o l y g o n s & g t ; & l t ; r p o l y g o n s & g t ; & l t ; i d & g t ; 5 4 8 8 9 7 9 5 9 4 8 0 9 7 0 4 4 5 2 & l t ; / i d & g t ; & l t ; r i n g & g t ; n 2 p t x o y m n H 1 l s n B n m v C o q j r B i t u k B r 7 4 6 B - k 0 K o l - t C 1 h w t B - x i G w s p I h x - S 2 9 C l D 4 z v N r 5 u c v u z K u 4 6 N u 4 8 J s t V 5 o z C q z 5 H t j z V v v P s m x R h - g L s 8 2 L q 8 j Y 9 t p B p n t q B j 0 N j 3 i W y 8 k a j 2 w t B 7 2 2 h B w n u I 4 i _ F o 2 j f n 5 u B u 2 5 I j q k J k v 6 N 9 q s F n 1 k J u r x R u _ 5 N y 7 z V q z v c o _ s B - 0 s K i _ w c 7 4 k a m l i a 7 3 o M 4 p p B p y 8 J - 4 5 E p 7 x G 1 w G o n 4 H _ - x R 9 8 v R 1 u u D u 5 x F m o Z x 3 t F 7 k j J r - x G 5 z t F p j z K s 3 u G m 5 v R 5 t k J 6 p x V q h 0 P - 4 Z x w 4 C 3 l w G n h t F _ k v D g x - t B g 5 N n t F g 1 u J 4 r s R m v w c y u x G n y q E 5 s 5 X s x 3 X 9 j x B 6 3 x B 6 _ 7 G u o w V 6 5 w t B u g k M 8 3 _ Q p i J r t 8 b k 5 - R 4 p t t D & l t ; / r i n g & g t ; & l t ; / r p o l y g o n s & g t ; & l t ; r p o l y g o n s & g t ; & l t ; i d & g t ; 5 4 8 8 9 8 1 9 9 9 9 9 1 3 9 0 2 1 2 & l t ; / i d & g t ; & l t ; r i n g & g t ; w g q 7 l t w v n H w 8 n D s 9 v B 4 p 7 h B 7 w w G l 8 6 N 3 t x P 4 6 J _ p g K & l t ; / r i n g & g t ; & l t ; / r p o l y g o n s & g t ; & l t ; r p o l y g o n s & g t ; & l t ; i d & g t ; 5 4 8 8 9 8 2 0 3 4 3 5 1 1 2 8 5 8 0 & l t ; / i d & g t ; & l t ; r i n g & g t ; q 4 3 y 3 2 4 u n H t h 5 V m r l M 4 j l M 8 s B v l u E w 0 w G o l m M _ w t D 0 0 0 C k j v D _ 3 4 H r 3 r E p y x G 9 k n M 2 h 4 H 3 s 5 B u z 2 D n u t F q y s F k 6 w G r 0 1 C 7 q x G 1 6 b 6 u _ B 4 o r B n 6 r F 8 3 x G 7 x P z q 5 H n k 8 X v 9 s F w q j J 2 1 t F w i M u - - G s v 6 G t i B 7 w 3 h B l 9 5 H _ m y c g _ 6 N h 2 3 D 4 x u C j y r B q p l M 5 m 0 V m o k J j v 6 N j n u C g n w B r m 5 E u q E s j m M y 9 u D r k w R g 4 n H p x K o q z c 2 7 u D 7 n k M 8 j 4 L 6 w z E v t k M n 3 s D m j z R x l y K m 7 w k B 4 3 z K g 3 k a _ w t D 3 z 0 V z 1 0 V j z 0 M q u n D s k b - 7 l M y 4 9 B u t k M k i t E h 7 r E 2 6 s E x r l J g 6 y K 7 x 0 K t _ 5 N s - E w z 4 D u q l N t r D 8 5 _ X v 3 w k B r v 8 X j 9 w T g v 0 B t h h D t 3 4 N p z m f h j t F 8 v x O n r E n d o q 9 G v m x M 1 t o D 1 w f r l j F t w m M 6 4 w q B y z z c m 0 E 3 _ r E k k - C 6 n C - i x N z t 2 h B 4 o 0 P z 5 n a z 0 1 B s w y O g h _ 6 B 0 4 w n B h q 1 B z l 9 F s n _ B j k l J y 0 4 B h 8 0 M p l x G y j 7 N u x k a u y 7 N y w 4 H 1 9 1 C 0 o j J y q g F - y 4 E 6 5 u D 5 4 0 c y 4 9 B 9 3 v T 2 k 1 P q - i J 0 7 s F r j u R 1 7 u D i p i J w v 5 N g _ y P 1 7 u D p 2 y K 0 u B i g l J r u i M n v l a v x 6 M h s k B w h z x B i k s C o _ h y C t l 4 H q i k M s x 5 N o 7 w T 4 t v O 1 w E 7 - 6 N 5 y u T 8 y w c 1 o j S z w l B 1 u 0 S - J v 0 t R u z j M 0 _ j M 2 - w G 1 z j a 4 i j M 1 n u T _ 8 h a 4 4 s F r - 5 X 0 n 3 w B m v y C y _ j 5 F k g K 5 5 5 X q z k J m n s F r t t D n 0 5 X l 4 y K j l i M 0 m v R p h S j q 6 L g 5 j M 1 l y V 4 l 4 X j g h E o _ 2 E 1 k z c v h u R 3 o 5 H v n m J - v j J h 9 j J - 9 r F 2 6 z C g 7 J i 8 g F j _ x K t t l J - j q E g o H 8 4 k J p p y K 8 3 x G 7 s 4 H - u w G i 2 4 H x w u D 5 z t F 4 5 t B 4 n n E 4 6 k J l p 7 N 9 l t D 9 5 _ C 2 m w I 1 h 4 H n 4 t R k 1 5 N v s v D n g c 0 - z k B k i t E t 2 w G j p 4 H p x t k B s q r J 9 x m E 7 o p q B s 7 v V l z z w B h z g E v q 9 C l z v G v q t F m 1 k J r x s E z p _ e & l t ; / r i n g & g t ; & l t ; / r p o l y g o n s & g t ; & l t ; r p o l y g o n s & g t ; & l t ; i d & g t ; 5 4 8 8 9 8 2 7 5 5 9 0 5 6 3 4 3 0 8 & l t ; / i d & g t ; & l t ; r i n g & g t ; l y 3 j q 2 4 5 m H s 7 y c n s v R p z w I 3 _ U j v s q B z u 4 h B 5 x v R 8 u m L 6 j k D n n w B k u n D 9 k t F 6 5 u D s h 9 6 B 8 t 6 h B t 9 v k B o w l R l k 5 G n h t F j v s q B 7 2 b q j y c v r i f o 9 y c j 8 - q B 5 x N 0 2 i S 9 k 9 D 0 6 8 g B l w k r L y n 5 w E s Q k - 2 v B 0 o i C x i - 2 J 4 v _ s B n r - 4 E 0 l t B 9 x u y H 3 q p m C 3 u u P m 7 q p G g 2 0 B 0 5 p r I i 8 z M n o i X 1 y t 2 L 6 z n _ B x 6 m r F 1 2 q a p r 9 h D g j p 0 B 7 1 l T r o t t B t o 1 h B 0 3 p w B N n o l y C 6 h u B x 2 o G w j h D 9 4 u S j t y V 9 q B h v v f 0 r 3 p C o z m f x l y K h z 3 I o j j C w p 0 C l 8 6 N 6 4 t K E 2 p x K 4 3 z K S g - 0 N 0 q r B o r h a 0 8 k J 8 v w V 3 0 x R x j 4 H t p k B h 1 J v o r E u 4 6 N l i t D _ 3 s F o 6 t D q w z K j v 6 N 9 u l M 9 9 r F 1 7 u D s 7 9 S 1 3 S v p 4 X l j 0 P 0 8 k J t h i M g 2 x G w w i J k O - r 7 E o h 5 H r x s E k 7 4 N q w z K 9 3 u D r 2 l M n l u R - w 3 B k 2 x J t p w G 4 s v T 1 k 6 H 5 o y c y m r E u w z V m y n i B 9 1 F H r p t R 9 o u R 0 L i q 7 0 D 1 y w G v k z C 6 n p E g q s f l t u T 3 6 x P 7 - 6 N t 7 x w B & l t ; / r i n g & g t ; & l t ; / r p o l y g o n s & g t ; & l t ; / r l i s t & g t ; & l t ; b b o x & g t ; M U L T I P O I N T   ( ( - 7 1 . 8 9 4 4 1 8 9 9 9 9 9 9 9   4 1 . 1 4 5 0 1 1 0 6 5 ) ,   ( - 7 1 . 1 2 0 2 1 2 6 4 9   4 2 . 0 2 1 1 5 9 ) ) & l t ; / b b o x & g t ; & l t ; / r e n t r y v a l u e & g t ; & l t ; / r e n t r y & g t ; & l t ; r e n t r y & g t ; & l t ; r e n t r y k e y & g t ; & l t ; l a t & g t ; 4 0 . 4 1 5 5 3 4 9 7 3 1 4 4 5 3 1 & l t ; / l a t & g t ; & l t ; l o n & g t ; - 8 2 . 7 0 9 3 5 8 2 1 5 3 3 2 0 3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7 9 9 1 8 2 5 5 7 1 3 8 1 2 4 8 4 & l t ; / i d & g t ; & l t ; r i n g & g t ; _ w - g v h n 5 5 I n h l D 7 8 4 y O _ 9 x s B v 5 s B m m g 5 b 3 u y C j 8 b 8 v 1 R p 9 o 0 C l 9 4 k D v s 8 X q 9 8 n F 5 4 4 v C t w g _ E r 4 v I q g y B p r 4 k D 9 3 j z F k 8 v P l o m 5 C 1 w x _ J o 7 7 z H n 8 q D 5 9 r Q p 1 6 o B p v 8 n B 1 w m 2 C z _ 2 k D 3 m q E g i h 9 I z j N o t 2 k C y l 1 s B 5 0 Y k k 0 h E 7 n 8 8 B s T n o G l y z h H m 1 2 g C z s 2 J 1 s u 2 E & l t ; / r i n g & g t ; & l t ; / r p o l y g o n s & g t ; & l t ; r p o l y g o n s & g t ; & l t ; i d & g t ; 5 4 7 9 9 2 0 6 9 5 2 5 5 2 3 6 6 1 2 & l t ; / i d & g t ; & l t ; r i n g & g t ; 9 u 8 r _ 1 w 9 4 I z - 7 9 H g 2 i 3 C g l - N l p i y G o - - G 6 n 2 2 B h s p _ E x z 3 N 0 g h H 2 z k Z - 1 6 5 D j p m D r y 7 z H t p 9 k C u 9 n I z j g L 9 p 0 v C s j 9 B 2 k o 6 F 8 v - l B g 9 6 X y 7 6 p I & l t ; / r i n g & g t ; & l t ; / r p o l y g o n s & g t ; & l t ; r p o l y g o n s & g t ; & l t ; i d & g t ; 5 4 8 3 3 5 8 1 4 6 5 6 0 7 8 6 4 3 8 & l t ; / i d & g t ; & l t ; r i n g & g t ; _ h 2 l p 6 u i q I _ g _ X m q _ 3 C p 3 m Q m x 6 0 B m t 9 o G y z 1 O n w W n i 7 t C y p q 9 B q 7 q w I 4 r 8 W o j - w G 1 r g 3 B x g l 6 C w w l q C 7 o 2 E 6 w y H u t k E 6 x j 1 B j 7 5 D 2 s i z B m q b v p p 7 D 3 2 - q B o 8 g C o g h x B s 5 l K 3 l n m B m j z G 1 2 z Q i 1 q s B n - r e m 5 k s B p _ t K q l i l E p o x K y v g W 4 2 z M k w 4 v B h x 8 X 2 v g U 7 p t 4 C o i 1 I 0 z p h B v 6 I 1 k j i K 6 8 P g h o 5 B s p u u F i 9 k U z L l v _ z H - v 2 I m - _ 9 D i 8 z 6 C - s E v 4 p g B 3 9 x D k i h C 0 z 4 b r h z q B h 6 v c y n J u q 8 4 C m v _ z C w h O 8 - 1 r E s g - r B 1 6 v 9 B 6 t d 2 h h g C l 8 k B 8 j _ y I g l g s E h 2 m H l 4 6 W q w x r B 1 s q u B o k j B 6 - V p q t 6 C v 2 - c t u k - B h 7 t 5 O h l u H 7 2 7 y C 0 v 9 m B t _ h m B g u 0 L q w 2 2 B w h v q B 5 0 7 I y 4 6 T n 2 t z C r x m p C t t 6 C - o g q C i u 4 Q 4 m n c g _ h j B 2 w v G 7 j n l C 9 y 1 a k y T x v k 4 B k x 4 a 8 h I 1 8 3 h B _ q t P i 5 8 K 4 0 p 4 B z r u _ B k m s K k m 8 F g l j Y z z 6 E 9 _ l h B o r 4 4 B s 4 y y B i m s M q 4 z 3 F 0 h 3 m B 5 z 2 G 7 n n a z k y 8 C 6 5 m 0 C z z q D u v r X p 5 r q B o w i p C q u x x E q o 2 u B 4 8 D t r h K m 9 z z C m t n n D 5 j 6 l C i l 8 3 O 2 _ u q C 1 2 D 3 _ 1 L g y q u Q k - S 8 3 8 k H l r 2 E 9 j 8 B m z 1 2 B l v x J m 7 t b _ r t B 5 h z z B t z 4 F h i n a - 6 m x C m t w 7 D _ 0 v n F z o z Q g 8 n k B y p y Y m v U r v y q C l q n V p y 4 Z r t s b 7 l q E j 4 u X 7 8 x 8 B v t n d s j i Q 2 h r p B 1 i i O r k t 0 C i u v W 6 q p Y z 5 C - 4 _ y B t 7 y l C z - z E g 8 u D 5 4 _ K p z 0 n B x 0 4 X 7 i i E x o 2 M q 0 z r C o j 2 G i y _ n B k r - g B p 1 g G 7 p 1 m C 0 z u k C o o 8 y B q 4 y I 0 h q F z h g B k t v O y v u G h 2 t L h o r G t - j C 8 x w I s k r c 7 2 Q 3 9 v J u 9 m U s 1 _ l E g 0 x a - 1 5 E q u u J k 3 j E z r h B o 8 w h B o z y B x l l B x g o q B 8 y 7 Z h y 7 l D - h u I 5 m n p B o o h C 4 0 4 W 8 k 7 T l k i J 4 - z L j p h 0 E h x j m D h j g 0 H n 4 6 C u m y O v i o R j 6 s a o 2 s Y h l v G 4 g l F 5 2 v g B n h u Z t 8 H 3 n s h B o 7 6 w B n 8 H s 1 1 u B k 9 _ 1 B 0 - j D 7 9 _ E 7 n 6 T z o _ k B 7 l b s 8 8 f _ y 7 Z r l y J n 4 3 a - s h p C 2 t 4 k D 7 s j C s x 9 P i v 5 X j v x J 1 j h O k _ i K k q j G t r q U x y q J q v g P 7 5 5 c _ 5 n p B n 4 a 4 y w r G 7 1 k D _ n _ R 8 j p M j 9 - o C 0 g j o B - 5 R l 4 r E t 4 m j B 1 2 9 h B g _ 6 h C z m v G m g 1 e n l g s B 8 h x 9 B v 4 l U u k y F 6 0 2 l B j 6 7 _ B 5 0 i k B 2 z o r B 3 x _ B i s 0 o B s 7 o R 7 t l F 1 k k h C z t l j B v 6 y m B p l 3 O o n 6 D o u - B z m v Q y 7 8 P i x k Q j 6 y N 9 3 - H p 7 9 D 1 p 8 l B y 5 u g E 7 l v C u 9 9 E o w s N y i k 3 B 6 g o 4 C 3 o 2 I s _ u I j r h s B l _ b 2 5 m L - n h S 9 y t r C 6 y x U p l 6 2 D z _ 5 r B _ w 0 P v 6 y m B p k t z D _ 6 o F t v g H g z j a l k 7 D i u 4 Q y s o j B r r h K r m i I _ l _ E 3 j 0 E 1 y r B z 4 g Y v q o y B z v x e l m g q B q _ v o B - 3 p E t 1 P _ p 1 Q z v x e j 9 7 X k w z B 6 x 9 b 2 t _ R g 6 l D s w r 3 B i _ s C 3 8 8 Z 8 x 3 L g 8 K _ k I 7 s 9 g F _ q v X z I y 0 y _ B q 1 9 q B p _ G o l z x E i 9 0 C h q u s B w - 0 j B 0 p 6 G o 2 _ s B 7 6 r m C i h 5 q F u 6 h T _ w 5 1 H j i u I 2 2 8 4 C h t 6 9 C s 1 g F 1 4 w O 0 9 r I n t 1 W 3 5 E 4 j r l D k 7 7 N 6 7 o W g 9 r K k i 5 X t l h j B 8 z 4 q D 6 a 0 7 n i D q i x L z i n j B n 9 r E n u g C h j h 8 D 7 n s p B p u 8 4 B u t 7 T s r v p B 5 1 h C w y z j I w 9 8 6 C 7 0 7 8 C 5 o i _ C p 3 V 3 i h H l l 1 w E x n 2 w F 3 4 3 O l p r V _ h x P 6 7 v 7 C g n 7 V 1 s 0 B j k s d h i 7 q B 9 u 3 d 3 s n B o t n l B n s n B r _ i m B v m v r B 9 u 3 d y 9 q R p 4 9 L n 9 8 C y p 8 t B m h 3 Z 2 x g B z p l n D j r g D h 9 z l C - 4 - w C x m o v B y z k B 6 k z - B 6 z v f x 3 u Q 6 i 9 C x g m b 6 0 x 0 J x r j w H i 6 6 L 9 w i l B g i x r F o 3 v p F 2 y 5 O g t 4 6 E y m m I o l u T x - o w B g 0 y g G 7 r E s y 1 p B 5 k 1 c m q r v B 3 _ o D 7 k v 8 B 7 3 5 Y k x s 3 D j _ 2 a p - _ W r h u M 3 _ u 9 B n 3 o n F x g 0 G 3 4 6 i B _ 0 M m 7 i o B 2 2 5 - B v r y - C u y n B 9 9 y 4 M p 2 k G w y 8 S j 5 x D - 8 7 X m 8 y 9 B u m 9 h D Z j p i a y m z E u 6 5 3 a 5 - l B j t h F r - 2 t B _ 4 x u C p i t n E k r 7 N 4 8 2 m B z u q B q p t 6 P z 8 j w H 0 3 g 6 C 9 p v g B w k H h i t r P 4 i 6 B h 0 t m B 7 i _ w B 8 p 3 t O h 2 0 n C 8 m 9 p M 6 n i 0 K t s g d z 8 0 T q x v z B _ u 9 x B 1 y r B - s s r C 7 1 B v u 0 o D 0 5 9 l D w 6 o e i 0 p r B l 1 o 0 B y 3 s E m y j G g 1 9 I t g q t B m t 3 _ E 8 5 T t g i g L v _ I 7 x l v B r m 7 P 0 4 w q B 9 4 w d z i 3 t B q 2 y G 2 y 2 U h r s n G 4 - g u B 1 2 q C u 7 7 T w 6 4 B k g 8 J 2 t v N x 0 B 4 h p J 6 o 5 3 B _ - n C 8 v g P _ z t a l 6 6 z G 5 n 9 8 M F 5 l j M w _ u W z 8 4 7 B o o m 6 B - 2 L w t 4 S l x 5 D 7 t k t Y 5 - l B t _ j g B x g 0 G w 5 5 X g q u d z - o y B m h 0 X w 7 w B 5 - n w B 6 4 7 W g 1 m S m 7 6 h B u t 1 E s o 1 X 7 r 2 p F 7 4 i B t 4 l d v n v 0 D p 5 s B t i 5 o B x 9 q K 9 l - P w u v Z 4 z o z C z 4 3 B w _ n U 6 n y x C v l r o B q q o V 8 g z D w 3 l N h 6 q I u y 6 R - 2 w O j p r z B i k T r y 7 J - u x T _ h i 5 B 5 4 u r B _ z 9 I 1 9 B s 8 g z B z g 5 U 5 l j M w - 4 _ C 4 y o B m l y l I x 9 q K 3 6 4 F 2 k 9 S 8 j 6 e s j x v B y x 7 V p 7 i Q v g 0 G 6 4 s E w k 4 H 8 _ N 6 y q O - 9 r d v n 4 w D h l C 7 _ l 9 B t r 8 i F x 9 9 l P u v b z v m p B g k u s G r s G 9 0 6 3 E 6 p w 7 C 5 s w I t m y 7 I t x 6 3 C v w m Q 3 o 6 o J s B 8 1 y 2 E q n p U w t y Y z q 7 u J u w 1 H x - 4 x C 3 l y 2 B 2 5 y o C n w i 7 C t r i J x o z q C 4 i - j H - 6 u _ B 9 r o F p 6 4 r F 8 z i E 4 p m t K o 9 w P l 7 2 2 E - o j i B q n 2 s D p 2 3 J 1 r h i E r m l D 5 u v p L k 4 l T 1 t 8 v F j 2 4 v C k 4 3 c 8 t j 1 K w m x B y q z w G z i m U 2 - u n B x - i l D h 4 8 T j k h 6 B n z s B u t u t C _ k 0 S 1 u C n n i n E _ 5 j G u o g 6 L 9 1 w I v t n u H 9 n 9 e i g r _ E n z 0 g C 8 j g z B k w w i L y 2 z 2 D k s r w B j p i n C m _ r N x y u 0 R n n x j B 1 g i Q q m k - G k 9 - - B p n 4 q B v m u s C p 1 j B l s I x g s 8 D - l s C s _ r 3 D p 8 6 1 D x 2 1 z E 0 p j B m l w 0 I q 7 - K l 4 5 t D y v - z B n g 4 D 6 l _ m M 7 m q S h h 7 k D r z l t D v h h K u l 2 - G s 5 g u B - q m v B 6 z 6 o C l _ h l H t i 2 j l B 3 y i m D o s 5 y B t w r p J v w r p J 0 8 i p J t w r p J v w r p J t w r p J 1 y 6 K r 6 w i G 0 8 i p J w - k w B - n n q D t w r p J 0 8 i p J t 3 P l r z x I s k 0 p J 0 8 i p J t w r p J 0 8 i p J y 0 z v F 7 v - P q u 4 p J o w 0 9 D y q 0 k B 2 3 G h g z 6 I - u 7 1 z C v i h q J h p o j C - 2 g y C - o 6 o J - o 6 o J 2 8 i p J 0 8 i p J - o 6 o J p x 2 P n j j v F q s i n J x v r 7 k B q s i n J k 0 _ M k w _ p C g 8 8 Y x 5 5 m J n h 3 _ C n 5 w p E 7 j 2 - I p 2 1 I m r - h B 3 7 7 q G i x n 4 I 7 r 9 4 B t p 9 g J o t n S 7 4 g B u j y _ T 4 5 p D o s i n J x 5 5 m J o s i n J q s i n J g 1 8 7 k B x 5 5 m J l - q n J 8 4 1 x D s _ w q B g - k q m H y 6 s i B 1 m 0 1 D x q w L i s g 7 I v 7 w E q m g r B p j 1 n I 9 r 0 0 K _ 9 u g B l h 8 z N j 9 q s B n 3 5 p G 3 - s H 8 i 4 z K k s r h O r - 1 h O x 8 h 1 F - y 7 7 B q q s n E l p q 1 C g 1 s j N h _ g l E x w 2 r D p g 9 9 C 7 _ z S w x y - C x _ t 2 R 7 g g l D r j u h F 2 5 m k D 7 l q v E g w y 5 D 4 6 o p D 1 - 4 5 Q 5 2 1 i J 2 m k 1 D g 4 q 2 C y 7 v p C 7 m 1 3 E i 2 h B m o y - M o _ 8 q F h i w n C s k j 0 O k h - E 6 v o Z 6 x 9 o I 4 g 9 i L i h r V t m - x P i v n E q l 2 F y 1 m q M 0 t 3 z P - m g F 1 8 m n E h z y 9 F - 1 p 5 F k 1 y 5 D s 5 x g L w v 5 Y 8 v 1 c z r z k I m m 8 H s s r _ J u - F l s l p I i m 5 p B 4 - p 4 R h 1 j J 9 y u u B 5 5 z i L 6 s 4 x C n p 3 s E t m p o B s h 5 l Z z i 6 B 8 j 3 8 B l p v r K q r 2 p F 4 8 v 3 E q g r Q m 4 4 r K 2 1 r 7 E 1 w r S 4 1 2 x M w z 3 h B 0 m y s F t u n 1 K 6 u y C h 6 r g O 1 x i 9 B 2 n 5 I s p _ 4 I s v _ j Q t 9 t 6 B g g u B g n 7 n b v t L z k - 9 J o 4 0 o D s - m n K n 1 r 3 B j q g s U g y i t B h - 9 9 D 1 7 - t C _ h v l X 7 7 g Q o _ 3 7 B 2 k j x F o i v g T w z n f 3 q 6 q I w s p C 1 x r t I 9 w _ 3 J y v w Y q k m x G 7 w 7 z M m g r 8 D 8 2 t n C w w g g H 6 2 v P v 6 7 8 K w 6 - 7 K v B q 9 5 j R y t p k D 3 l n X w g _ 4 B s p 9 y O 4 6 v P k k j 9 G k u g b 5 o t y I p o 4 b l x 7 h K k _ v k E x 6 s q D p t i j N t _ t i N - 3 w 4 B _ g x r D u 2 6 J y z q y T - 6 - 1 D k n v l D 5 l 2 R 5 9 9 8 T g - s n I - v u m C o 2 g B 1 q s 6 P x y r 3 C 8 k p z v B v j v o B n j 8 2 L p j 8 2 L v 0 4 P y w 5 v C h 9 1 k E 5 z t 2 U i 7 6 P k p w m H i u x M s y - p P 9 9 _ N w j 1 l H 8 3 t s K g x w U l 7 l o J 7 9 D _ z z 7 P 8 D n n u j R r 1 3 9 L i l 6 H h g p B h r l y R y y n 4 B j r 5 1 J w p 4 X i 6 r 6 B 0 m k v F w 5 3 8 I h x g t B w 6 g 2 E n 9 5 s B 0 q X _ m 9 p D v g 0 3 I s 5 j 9 I l v o E 4 m r p N p q 5 l B 4 m g 4 I 6 l x C i 5 3 P g w k 0 H - s u h B k 9 l t H l s 2 6 B w T 1 s o 5 B z 4 6 M 6 o h g O 2 2 7 s B g l 2 o G x v g J i 4 n n F h m _ d t v k p R 1 x 0 D j n v 7 G y h 4 k B z 1 5 n I - 1 z Y v r x k H i t G - x 0 o I u n k K 3 v 0 o K 5 3 s E r s 6 F - 0 3 U m i v J h h 5 3 I 7 w x s F 7 h n W _ z 1 k R 7 n u D 1 _ r s K w p y B q 0 m i D p 7 r 8 D v z 3 - B u m g K g u t k 7 B 9 1 k x B t n _ w N 5 x v 6 I 8 6 x Q i y 1 9 F o 5 z s C q 4 k 5 H 0 z 2 u B 1 5 p 5 D t s 2 3 B 2 - h - K _ 4 K t v 8 y E u r p g C g u u e j l t h O u x 8 Y _ m 3 V v 9 o y B x z r G p w y r Q r 3 7 B h q g m J 1 g o D z u z 3 I 1 h s F p v h u C m y z 6 B - 4 _ 2 B z r i Z 3 i o v R q g g E - t k J r m n g Q j y p N _ 3 m v E i n t n G o l m C h z l D 3 n - K p 8 y u D 1 3 m j E 4 z V z 0 l 9 F 9 j m n G i j l J 5 8 2 s E h t 7 x Q k - B g o y t K 4 w k u K B o i n r Q 5 i m P i _ z 9 1 C _ 8 4 x G 6 y s q C 8 u 3 p G h x n 0 K h - y O m q r j F o r n 8 I _ - G z k u 9 O 0 0 p v C n n l - E g 7 y N _ k z 2 J r l 4 m B 0 m 2 9 G i t 9 6 N 5 6 w p B 4 r n y G 0 0 _ J 4 u 6 n U 5 - w X t v 1 0 M r W q r - i T u x u D k y q u P _ h t B 2 x t a l m 0 5 R 0 g 3 s B z g l 4 E n 4 1 E q 2 x B k 7 6 i B t r o r E u 6 w k D m 3 s 2 E x 5 _ m D s x 8 d g m m y G z w u q K x l z D 7 5 z F 2 p t 5 D k 8 v F p g 8 5 D 2 6 4 U y 9 m t H v 5 v B p u l q C x l j 9 H p 0 u v C r t n L r k U r 2 j M 7 v _ g E g t w _ J y 9 C 8 t p K m o p q J z l s K 2 o s 0 Q g 2 i B 8 s i 4 n B p y w 3 n B 9 q 9 9 J 7 q 9 9 J 9 q 9 9 J i i L p q 0 p J - q - 7 n B r q 0 p J x r L 7 l v _ J n h h - J g v j H w y v m H j 9 p y E _ 0 l h B - r x 9 5 C l - n u C y 3 u x C m - p - J l h q f n - 1 y E s 0 - 2 J j m m g B 1 0 9 u E i k y _ m B 1 u o 3 J i k y _ m B i p x 3 J n 4 q l J m q I 8 n w 0 _ O 2 l l 3 D z 8 y t B 6 z l t H u t j F w x k z J 4 9 l j B t m j m E l 5 7 y J h s 4 D h 7 u j B i _ w 8 C l 5 7 y J l 5 7 y J y s 9 V x u g l F k t o w m B 4 i 2 z J v 7 2 v m B 4 i 2 z J k o q i I 0 v k C 0 m 5 0 J y m 5 0 J 0 m 5 0 J 2 5 x z m B v t w 0 J 0 m 5 0 J t y l i D 0 j l m D k l 8 n J 4 r t o J k l 8 n J n l m g l B t 4 k o J 6 x g 3 H h i n C k l 8 n J u i g 8 C o x j 6 B r u 4 p J q 6 v p J 2 j 6 9 D 0 o r k B r u 4 p J _ u 7 1 z C r u 4 p J q 6 v p J 6 m 0 1 E g s k Z 1 x r 6 C 5 k 9 7 B r u 4 p J q 6 v p J q 6 v p J q 6 v p J r u 4 p J q 6 v p J q 6 v p J r u 4 p J q 6 v p J 0 0 j m l B w r j 2 C r g z - B q 6 v p J q 6 v p J q 7 m l D g n 0 z B r u 4 p J q 6 v p J q 6 v p J 1 8 0 m l B q 6 v p J 1 8 0 m l B 1 p i z B 5 h g m D q 6 v p J q 6 v p J 1 8 0 m l B q 6 v p J q 6 v p J 8 - 6 v C y s q l C _ u 7 1 z C r u 4 p J q 6 v p J q 6 v p J r u 4 p J q 6 v p J q 6 v p J 9 8 1 p C x g h r C r u 4 p J h q _ 6 B t 2 x 7 C q 6 v p J q 6 v p J r u 4 p J q 6 v p J q 6 v p J q 6 v p J r u 4 p J q 6 v p J q 6 v p J r u 4 p J q 6 v p J 1 x y O m i t 0 F p k 0 p J 7 w x g B 4 4 x l E _ o i 3 z C - 6 5 h B s o h j E p k 0 p J q 4 8 p J 2 w 9 m l B j r R i g 7 0 I 6 o 6 t J 6 o 6 t J 7 _ i u J C 9 y x t J 6 o 6 t J 8 o 6 t J x s _ g B k _ l o E p y y - l B 6 m m v D 6 v u v B q y - S l n 8 T 6 9 m o C 2 r t o J t w _ c 9 r h s E 5 o y o 0 E n - 1 o J r 4 k o J t g r i l B _ r x o F 8 2 l S 9 t z J m _ x q G - 3 m h y K l s r 9 C x 6 9 5 B g i p o J j 4 0 Z x n z I r v w d h m o w F 2 h C 6 g _ M u 2 p J n m 7 l B s v _ v C h y 5 2 B k 7 3 i B 2 j 6 B i l k D r 5 v U 4 k m i B r k p S i i 7 f h o p O 9 5 q D g 3 9 P o 1 g a 6 o k o B 1 v k N 5 j 6 f r u D s v i P q x u 0 B x u i 7 D p 6 i I t s g X v i p m B 3 5 8 C 1 m 3 b 6 s - x B w - 0 t B 0 r - a u 1 l B 6 z 7 g C j z p H - q x c k m m 3 B z p x x D h - u 4 C 7 g 8 i B r t y M 3 o - f _ 6 4 g B 9 1 S n w 4 U j k w T h q y p E u 2 8 P n i 7 t C n _ i 2 B l l w c 3 w 5 D g o u t C 6 2 p W r 4 e 8 x n k B 5 8 v O m 0 v H 2 m I v 0 n j B 0 r w j D h h t e 4 n - C h 3 x K 7 h k K m - g G 2 1 g Z 2 k m i B - 3 C p s 3 C 2 1 8 K 7 5 j _ D s 5 h p E u w D t p 4 R j u x F x u o 5 C g g n S - k n K w x 9 C t m m B k q 7 B n 5 4 O 2 5 u V i s C 3 h 4 Q 4 l q V v y 5 R 5 o s k B o 4 4 G t i - d s 8 4 0 D 9 s i O 2 q x S 8 1 z U k o v x H 1 4 n h B r 9 o L t r s H p - r J l 9 9 D k k _ k J p t _ g H m 9 y R p g 6 v N v _ f 7 o y 1 D k q k i C h w v B y _ s s B s 6 3 M q g 3 l D i 6 t 8 B l l 3 4 B 7 _ r B r 4 z h B w 1 n J 8 9 l U x 3 8 g B q w z F 8 K r - 3 w C p k 8 9 D 9 x 0 B 9 q z 3 C 7 5 x z C 4 j u g B g - q R t q U y k y w f 2 v F j k D 9 k 8 3 Z y - w F q x _ I 1 u _ N q 5 w H 9 v 9 M t n q j B t 3 3 E i 2 N 0 8 j T 4 1 9 0 B 7 o 9 S 7 x D j y M q 5 4 C n t v M q 8 5 H 6 i y D 9 t Z v w s 4 E o w - c w 9 q L k v 1 k G o g 4 V p j V p 2 j W x _ h r B g _ u 3 G 8 p j K - u s m E 9 w w j C _ h i R 8 2 2 _ D 8 6 p b o 3 m 0 B 9 s 9 E v 5 h g G 3 j 3 7 C y u 3 i F w q 6 5 F z p x w B w 2 q 1 B g _ 9 y D _ o j - C s j 9 C u p 4 4 B m 3 o h B 4 p 5 x H 3 1 g B k 8 8 1 F 4 o u u B g y 7 7 B 6 o o _ D q m d r - w x C z 2 v o C s H 3 l 4 9 B h - n z C m k s _ B z j 8 g B p w n 6 C 9 y o j C t j 1 J 8 v 9 C y R 9 - i 0 C p z 8 d 7 u l O 4 7 4 t C 2 x _ k C _ q m D g o _ Q 2 r _ p B m n k g C w 9 8 T 8 3 6 y E 7 5 _ U i o 7 G n 0 s V 1 m 0 I 5 5 z 6 B m v t 8 B 4 0 9 o B g 4 5 P i 3 2 _ D p x 5 j B _ r z K o h l e o i F k h k S o l 9 f 8 w 0 q E v o p J 9 k l i B 3 z k l B _ 9 2 Z s 0 3 6 B 4 s x D z k p j C 4 2 _ s C 2 l n C z 7 6 q B j 0 4 x D 7 L j p 2 W o l r n B o m 7 1 E s l i u D 5 s 6 u B 0 x q p B r x o k H k p l m B 8 k B x 4 u 8 B p z q K w 7 o h B 9 g k X y 9 0 I u x i C p 5 s p B z o j C p n - 5 D x n Z l 0 v k F 2 x n k B p 6 m 9 B 2 J p 5 1 N p 5 1 N _ j y i C l s o 5 C y p 3 E k t t j F - 5 r T o v x i B 2 6 h k D 9 r t v B k u 8 D r o 0 n C q l 1 j B r z z m B o n i B 4 r x h C x 0 3 h C i j 6 C o h z g B m l o D i w p u B t z 6 x C r 2 g N m _ y 7 C 5 k 7 7 E _ 0 g L 3 w B y 6 9 n D 0 y - 2 E l g y J h l w n I n t Y s t x 6 K s o k h F z 8 3 y B 0 x r x D o k s 9 C z s w E r 8 k X r j g z E 3 m r 5 C 3 r q S _ l 7 n C r 4 l O k s z H 8 _ - X m x 7 0 C z w 3 4 B 6 7 3 B _ 6 Z 2 o 9 _ C q l r n B 1 j v 4 B z 5 m N 6 - 1 B 5 z _ S v 4 y Z s 5 9 c r l w 0 B 4 s 1 Z 8 G g r x 2 E _ m _ B j z x e t - r e r k k R i 9 o E 7 w n 8 C _ 6 g U 5 9 r Q u x x q B s t h t G 8 6 l G r w q i E 6 m q o B 7 k y v C w q 8 x C _ _ 4 k B 1 k z x B 7 5 m j C y w j I 3 8 h i D n m m 4 B 9 t 3 w B y t 7 i D 8 q y B q r 3 5 B x 9 7 G l q _ q F h 4 i t B x 3 6 E 7 w 5 3 C s 5 0 P t - - w E v 6 q c 2 q h s G j 2 y g E q 0 I s 1 2 D r l m o B g 2 4 y T x 4 f v 8 k I m q 5 K 5 v - O x q u s B t w w j C n u I n l o g D 2 u i 6 C n _ h B h 9 - c 2 h j L k l o c r u 8 4 B 2 v j j B p l r o K M 8 9 g C 5 v 9 _ B p 3 - i G 7 6 H 9 x t p I _ 2 y c q 1 J 8 r r v B - 1 1 V v i k w B t y i Y _ x f x - y p C k n 3 D s o r N w 1 7 D 3 - z k B k p B z 0 t v N 0 6 f k 4 6 o F p p 0 j B - 2 g C t l n H h 5 z n H w k 0 r C m F - 0 x o J 8 o y C z h m k F 4 4 - g B u i 5 Y i 1 7 5 D j k c 3 l 2 l E 5 l z 3 E 6 j p 7 C 9 g w Q z r 8 c k 6 3 M p - 5 U 7 k 1 K m z q p B 2 1 2 O - m v x E u 1 4 a t s u i B 7 u l r C t s r N w l o i D n - 3 i C _ n 6 O j k m u C 6 n s 9 B 8 x t D r _ p y B q 6 8 i C 0 p J j q q y B q r 4 T y 7 l p C _ 9 r m F w q y 8 G g _ 0 r F m 9 - R 8 0 4 x B m p t 1 C t v v B o n _ 9 G x 3 9 k D t - H l - e r l q l E q g 5 r B u 5 - x C 1 m g g B m x q V k l O l o 9 z D y z w 2 B r g C 3 3 p 2 M u u q x B x p 7 E k u N 0 0 n q E p u y E n 3 u M 9 0 y h B 4 j h r C q z r 9 C 2 l g H & l t ; / r i n g & g t ; & l t ; / r p o l y g o n s & g t ; & l t ; / r l i s t & g t ; & l t ; b b o x & g t ; M U L T I P O I N T   ( ( - 8 4 . 8 1 7 2 3 3   3 8 . 3 9 7 0 1 2 ) ,   ( - 8 0 . 5 1 4 8 9   4 1 . 9 7 5 2 7 6 ) ) & l t ; / b b o x & g t ; & l t ; / r e n t r y v a l u e & g t ; & l t ; / r e n t r y & g t ; & l t ; r e n t r y & g t ; & l t ; r e n t r y k e y & g t ; & l t ; l a t & g t ; 4 4 . 8 7 4 7 9 7 8 2 1 0 4 4 9 2 2 & l t ; / l a t & g t ; & l t ; l o n & g t ; - 8 5 . 7 3 0 9 7 9 9 1 9 4 3 3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2 8 3 1 3 3 4 3 7 6 4 8 0 4 4 0 3 6 & l t ; / i d & g t ; & l t ; r i n g & g t ; q x - x t q l s 1 K - _ 1 S t r q o M _ z v 5 J o 3 5 F o w 9 b x 1 x r J 0 u o h D 7 l t 0 E o 2 i z O r q y h K 9 z 1 N o 2 i z O u 1 o 8 J m l 9 Q y l r 4 Q m h m X q o z w K y l r 4 Q 5 x l 1 B - 1 h m F 1 p g c 4 m 0 e n 2 s Q o - - 4 L h n r 3 C z 1 p l D k n _ i J 2 w 6 E u y h m K g k 6 5 B s q o q B - m u 3 B y 5 m 1 H 3 q n q R x x v Y p l k 6 K 7 6 v R s r s g O 2 r n 3 U _ j z 3 B - x 0 s J 2 7 8 x I o w m O 0 5 4 P s t - x R n 7 6 i F 6 6 _ o s B 9 0 r h B r u m _ K t j x H 5 h 2 s O 4 2 t 6 N _ 0 G m 2 g g Q 1 5 u v D y y n u B i 5 s t B l z w h a 6 t q H m x v w F 3 h v 0 D y x 1 n S q k j h B y _ 8 2 E i x n 4 I t h _ _ B 9 7 3 4 Q z 0 u i C 7 _ 6 P v _ 2 - S m j 5 a 3 5 s 0 Q x v 4 r K i 5 - K 7 6 q c 6 o g w S 7 m 4 w G z j l u D j m o B o q 2 y Z g 0 0 p C 9 u i k B 7 j 5 v B 4 m 6 r F 4 2 x K t 2 h - B l l s 6 E y j 0 v S m g p H g q 8 9 L 8 u x h B l h k m I _ v - z H t q l l B t 3 3 7 N 8 y v t D 1 _ s 5 C 4 1 j h L 8 4 v O p 4 5 C r n t y I 1 t - v N o u x F p 4 g n e y 1 u 7 L u w s 9 S 8 z 6 C u 2 2 o G v v k 7 B s k j 0 O o 2 _ 6 D w r h m C i v k k E g i s v L 6 t 6 S 6 0 h _ G 2 4 m j C p 6 1 n O n o l C k 7 m 6 L x t y H o s i 8 L w s x J n h 3 5 C u 5 v 8 F o 0 h _ N j 7 D v - g r P i 2 f n z 1 - i C 9 j 4 5 D 2 - 3 s C 2 h - I 0 8 g 6 P 6 z m _ K h 5 g Q 8 w 0 k M m 7 v R z _ 0 7 R 5 w t G y 6 2 t N 4 q g x E - 3 l 8 D - w 5 5 Q 9 l 1 G v 5 j j M h t - Z l y z j E t t 9 q K _ y 8 k B l q V g m t o K 1 v z z C h 0 p R w q 9 w C 5 7 o t B y v k 8 K x k 7 5 C 2 x 7 2 I v 8 g s H 8 2 1 E 8 j 2 k C 4 y 0 1 P s 9 x w C w v j 8 G 7 n _ k B y 3 O u 1 p w J & l t ; / r i n g & g t ; & l t ; / r p o l y g o n s & g t ; & l t ; r p o l y g o n s & g t ; & l t ; i d & g t ; 5 2 8 4 0 4 4 8 2 9 7 0 8 2 5 5 2 3 6 & l t ; / i d & g t ; & l t ; r i n g & g t ; 8 s u w l _ r z r K w 6 7 - E v _ o 6 D m _ v L 3 t x o B 1 u i M s 0 u h I 5 3 i S t h g 1 I n i s Y 4 _ j s D h 4 j w B 1 g m _ E & l t ; / r i n g & g t ; & l t ; / r p o l y g o n s & g t ; & l t ; r p o l y g o n s & g t ; & l t ; i d & g t ; 5 2 8 4 4 0 1 1 7 4 5 5 4 8 6 9 7 6 4 & l t ; / i d & g t ; & l t ; r i n g & g t ; - i l 3 p - u o g K 9 g h w I l k m j F 5 5 p - C l p w R u k m 4 I 0 v k m B s q s k C 8 u 6 Z m 1 0 - Q _ p 5 K r v 1 B q 9 3 r W o j q 6 C _ q 1 E t l m 8 P q l 9 z C i m _ g Z w 4 w L 6 n _ B m 4 m w Y 7 9 l 1 B s 3 j g T 9 c p 9 5 y D 4 - 9 y K v u j m C 1 5 8 4 B 4 1 k 6 G n j 8 _ E j s 5 B u t v - C v t 1 B s o o h M 6 l 6 D q o 9 y F t u 5 y D g 6 p v D g 9 9 r B g 2 s w I 3 p 5 u B 4 7 - 1 B t 5 u z O 7 y j M v u m H p y y 7 I q v v 8 D n p O 1 l 4 6 K h v 3 i E 0 1 t l C j r g x N 4 0 I t 3 _ m b - v z 5 D 0 _ - 7 G 6 - h M r 4 z j T g u t L y 1 h 7 K 7 _ 7 8 C 8 0 v t E k k 1 3 I 4 1 6 M k - 1 g M 6 1 0 k C 2 p _ l C u p h t M m r n S 2 y - Z w 9 g y R 8 r 3 E 5 r 0 V k 2 j 4 L o 3 s J 6 2 - 4 P z r _ G h _ 1 h C 5 j w 8 F 9 9 v D t j p 2 T 0 C h o k n C 4 j x 0 I 1 g w R x p 2 j H h t 9 h B g j l 4 I 4 h x I 1 - 7 m H v w f m _ 3 t G q j u U 1 r 6 h L 8 i 1 s C q 3 - v D s 9 h N y n 0 6 C u 7 0 o K g g j L 6 j j 9 E 3 m Y m m t g E i w n 5 E 4 l 9 t D t m 1 a 9 8 s s B o n z 6 G k u u W 7 6 x r D y t k k I j w q D p m 9 l I - t v g B 7 p t g C h t h D - m s z E y z m K 4 s n - C 8 g o r H r k 3 v Q n 7 u E s 2 n I _ 3 t o H h y o r E 8 k y E j j s i B 5 q w x L x z u 2 E _ 7 n i B p u q u H j 7 1 B 2 1 v d 7 9 w o C i j o - C t h z C 1 1 g 4 E 2 m 7 y C 0 - 7 L h 5 j o K v r l H 8 7 s s K h k 8 D s v 5 k I 1 5 j m C u t r Y 7 8 1 0 G - 6 0 l B l g 6 6 G 4 h u q D t t z - C 5 - k w D p u o - C j 4 j w B r 5 - H z 0 r 8 D s _ y W v h i w B v y j F t v 4 - i B t y 9 o K q 4 9 m D x s 2 _ C y s j B l 9 p 9 E t s 6 q B 4 h 4 4 K 2 z y T 3 t o O z 7 _ S 4 6 v 9 E j 4 i v M s 1 6 N l z q 8 D l u x 1 N l 4 i m C u o l B 7 9 8 0 H t h t i C j 9 4 i F 2 _ r i G 1 2 V v q y 5 C t r v 1 C 0 y _ 7 F 7 r 0 C 6 r t j C 2 o 9 t K h 0 0 H o 8 3 9 L 5 _ 7 Q h 6 j k F j w 3 k B 8 l m 7 B q _ 9 8 L g 5 i O r 1 9 - B t 8 U q 5 l 4 I l 9 y j B 8 3 _ a 5 9 y i G g 9 g C r p 1 h G 1 w i 6 B k _ S - u - _ C l h 7 q M 4 p j B u m 9 k R 5 n C h 6 t o D n 9 o 9 G 9 x v p D n 3 r 1 C u u 8 v G x 4 q E o p s T s t 1 x R 8 7 j B 7 - z 6 C _ s - y M y g j E n 4 x n I - 4 6 u B x p 5 S 3 x 1 4 O z u F p 1 z 3 I s 3 2 c - q 2 p C x z r i G k i _ T 3 4 7 V o 5 n m B - 3 n G r - 4 i E q j o o L y r D p 1 x C 1 s q x P l 4 8 s C y k n N p j r - D _ 2 0 9 E _ n i V 2 1 n 3 C v 6 p h C 5 h 2 k D j j y x E 7 h z k B s y v 3 B p r p F o t 1 9 E h s m u B - v i n G 4 2 3 B y 8 p n C t 8 _ k F m n k h C s _ 6 D q x r 5 S g r l r H q - s - C o l Q o 2 i s E n 1 0 4 D 9 i q g E y y x 9 E 8 s o U g v y b 4 p u r H 4 3 g P j r 9 0 B t q 0 i G i r y R x i n i G q 4 l Z 9 - 4 v C u t v - C q z r Z h 0 8 o E v h - 2 C 5 5 r V v n 9 U s u 5 - B 1 p z m G x n - 4 D w z r i G o r 5 K 0 j - x D k o n H j l z 2 G 5 _ T 7 u X r 9 v j C 5 1 P t 0 - 9 B - 1 x 7 B g u g t B x 3 t 8 D 9 6 t E j 6 2 H u w 0 i L o h 5 l B h l - 5 G w p 4 c p i l 4 N 3 c m z 2 o K 7 6 m D u q w F 4 5 1 f w i m 9 E j s _ C 5 s h d i s i 6 E 9 g o r H n _ _ P h 6 r H 1 n j i B 3 v w i G u i h C 0 1 t l C p k 4 w B r 4 m o B s 7 3 L p x v t K y t i H l x q - C m 1 5 q J 4 w r Z o w w j H - m C 6 p s i G r 0 t Z p m o q D r 8 4 o B z q n 8 B j v 2 G k y j - C 9 y 5 3 I j j o - C 2 4 y J y 2 6 z E p w j g B _ w n F 5 m R 5 _ 3 7 F u 0 s 7 B z x 5 N t w n 7 F p u o - C m 3 i C h y h o N 7 7 r J p s t q H r s 7 r H v r u N o z o p Q v r _ C g 4 z r L p y p y B q t y q E m _ g 6 r B q t e m 2 8 s N m u u F 1 7 u - H _ 2 p N _ r 1 8 P 9 0 g 9 P 8 8 y r C p g w s B 4 w 1 o B v 3 u L y u D q 2 4 y B _ z m 3 J 6 q 6 Z i y v o B 8 _ 3 k R 6 y - K 4 p y s K l g 0 E o o i h I t 9 p y C 7 m m h B q - v 2 C 1 6 9 T _ l 3 6 H n p m F 3 l z 7 L q o D q q i 2 D 7 j - j D n g n 2 M _ y j 4 B s z h - D w h - h K k 8 j I m 8 z 0 K n k w 5 F y u 7 f w w p j B h t k z D 4 8 i 0 K v n 3 e 6 g g j H k x 8 q E 4 1 x 4 C 6 9 g 7 F 5 w k z D q 9 w _ C j _ 5 n J l g 8 5 C 3 u g d k 9 k n Q q k i 1 B _ o o Y 0 _ 4 j J r 3 u Q o 7 k t K n r v 1 N r l 5 2 K i u z - B - p t 1 L 0 2 9 I l 4 x 5 I t 0 5 B 1 s t 9 E n g t p F - w 6 N o n N k 0 i j I s 0 n B 3 m l J s l 2 _ E w 4 y o K t 4 4 4 F 6 3 l a - z u y F 4 6 3 q B u z 7 g P 7 g 9 M y i 0 - I 0 l 6 s L v j B w y k B t x p 2 O n h x y D h s 2 8 D y 0 q i G q u 4 5 B z 3 n z C n m y o E o 1 p N w 0 h q M 8 8 8 4 C s g w a u t 4 2 D q t i s E v t t 2 E 5 g 4 y K i 8 t L 6 r 1 9 F 8 v w j B 5 n k w C 0 v y w F s _ t s D m 8 h u H j 4 x 0 B q 3 7 - B - - n i G 4 - q 5 I 7 r r l C - j q 3 B n _ x v L - j w Q - o i 7 D n _ x v L w k - s C 4 7 p i G x z u n D t 2 - 4 S l 2 h H 5 z z 0 H q 5 v i G n n l B v m g x B v r _ k D 0 v v 9 E 1 g x I j u 2 _ Q g s C 5 0 0 G 3 8 8 _ W m p u 3 C y v q m F t x 0 O 0 0 0 w B z j 2 9 E z 5 8 a l 7 p l E v y g u E r y 6 5 B v s t z C n g 4 U y r Z p _ 9 t E o 9 o 9 G i 6 t o D u g j p E 6 z 5 0 C 9 p s i I 1 u y X 3 m z h L 2 8 _ v F 4 p 1 F w s 2 2 B g j s k D 6 q u j H h r h y C h h R t t 8 e k l 0 o K k 2 - 1 T s v 1 J u 9 4 w L l t t 9 D n p r d 1 j p C 8 8 7 1 N p 3 1 T l 7 p j H n k i e x g 0 t P v 6 5 I 3 k h q B u x 6 m G g g q U s p 1 6 G i 4 t v C 4 x _ t G w q s z D v 4 y o K i w 2 i N z w x V k w u p D 7 B g 0 i w E g m 5 9 N t q - I o y q O 4 3 k f i 0 3 p H h h y G 0 x 4 C 4 - 0 r Q x h h N v s k u B x z 1 c g 6 l K 5 k 8 q G 3 h 2 E - m 3 J 8 8 y D l t t x E y v v 9 E y j j F l 7 n - R 9 - B 4 6 y 1 N n r 0 P 0 g v y H 4 z s l D m x - z B r h l 7 I 5 9 m Y 7 l q r K q i 6 Q z h q n R p r k k B 8 x u 4 E o m u q C l p p B i 5 9 x R i 0 2 s E 1 j r u N 3 l u 9 B k - 6 2 B 8 g r F 2 9 g 3 U s 7 2 E 9 r w D i 9 o t P m x r r B v 6 j i F h o q n K h o q n K u n 0 d o j j r F 2 - h - K 7 r g y K h t D g k v m K j u 9 5 C y s 7 2 C 2 z v I u t q r C - x 4 _ l B h v v 9 H x q x 5 G t s n v C t 6 5 o L 6 6 _ o s B r i 7 z R n l F i i 5 2 C k u l 4 I p i z m B q z z u D i 1 0 k D 0 n _ s B y r 3 4 E _ h m x H h z _ i B j 8 2 g H v _ t O l r h n F p w t t D 7 p k p B 2 p x j C m y 6 t H z m l e _ _ 6 9 C - v v w H v _ k v B 6 g h 4 I i 7 t z B x 2 t B 9 i u p Y 0 0 0 w B m g g y P v w h L k 0 5 O 9 p q p P h q g m C s x 5 p F 2 5 x b h 3 l 8 C j t r o F o r 0 2 F w 9 n _ B p 4 y p F p 7 q W 2 v k 7 C w i j s B j s 5 p J 8 i o 1 C v n 6 4 a l r h t O l t p w D g _ p 5 D u 6 k m G j v y 2 C x l y h F z 3 w J 7 y 5 3 I t 8 s n E g u p q B n 2 k I o 9 w 6 L 8 u p D h x w _ G w p 3 o K o n 3 z D 7 n p t G _ h o 2 B g j z H 9 - m b _ 0 9 s N j q B u 7 6 1 N r 8 I y 0 k q E 3 k y 7 I s v 6 R 3 - i j E 8 - l K g - 9 c x u 2 0 J 4 r i e 4 i o b u x h 4 K x s q 7 H 1 2 l 1 B v 8 8 E j p q k B x r j l D w k w 6 F 9 h 3 k Z w z j C l y 5 8 C g 2 0 7 L p x u 3 C 9 h 3 6 G r t y o D 6 _ u 1 B n 3 - l B q 5 u 9 E g 2 I 3 v v 1 L v u 2 b 1 y n I - g 4 9 C 3 y 2 2 E u p z 0 B i n w z B n i 9 3 D 7 i _ q D v h 4 8 B - 0 - _ C 5 8 h i D o 6 6 w B o v 2 l E q h 8 Q _ 4 7 g B 4 w 9 m G s s v _ L 5 Z 8 8 v w N w n 1 R 3 0 s J - 1 8 q B l _ n g F 0 o 8 I l 5 o o V 5 o i x C _ n 0 r B z r 7 3 O x x Z 2 t l E 3 Q o t 6 8 H y m u z G o x 2 N 9 r C 5 5 m - H 1 - 4 r B y 1 m q F i r - 2 C 9 w _ 3 J c 7 1 x 0 N l v g h D 4 9 q 6 D n 6 n B 3 2 u z I i 0 7 1 B _ 6 g Y q m 8 r S k t 2 S t 8 y G u u q l L g y w 7 L 3 k w 6 E 2 2 o 2 D 2 j g k B g j n r B 7 g j 1 G s 4 4 f 7 6 1 i J q p k 1 D m o 3 h D g r I 4 z 1 w F o u n 3 B 2 s s o I 5 h m Q u q j V _ i o 6 C 2 v t 5 C j 6 n l F i 9 6 z C 4 1 8 y D 9 m q b _ k s 3 L 5 u y r B s 4 7 K 1 k j y N t H v n n 8 M l w l m B o h 9 3 H 0 r - s L 1 5 2 M o u _ k K y w 7 a _ x z 7 Q 5 _ 2 m G u z t _ B m 2 5 0 M 0 4 6 v F k q o l B g 4 P t o k 9 B i s r h E 5 q r r B 3 m i 4 V q M 4 S l y B v 7 2 r I x n t N p g w k L 8 5 w 3 B i s O y 1 3 h F h 5 k y P 0 n u B 1 7 q l J p i r 3 C h n j 1 C 7 n p 8 K x l M 5 m r p K w 5 9 k D m 9 x K 5 q 4 5 M 1 k 5 s D w z r i G n 2 _ 7 C h j g M l _ 7 0 F 5 6 y j F - r o t B t 2 o 9 E m 0 3 i G 7 y s 9 L 0 k - C w j 8 1 K w j 8 1 K z i E r 4 4 k O _ h 1 0 E r j 2 z E u t o C 8 7 o 0 H 6 n k 6 G j 2 w d k 2 3 w J w v r i G 2 4 o B x 5 h - R w n u o K w r s v G s r q o M i p 6 5 B s z 9 l E 4 1 j h L 9 r 7 C 2 _ r 1 I - o y v K r o 4 8 C _ 8 k o C - x 6 h K i x j i K - x 6 h K q 1 m D _ v i l J 9 4 t 6 D p o p - B h 8 o q L y 2 6 8 H 3 1 1 O i i 0 j R 9 7 1 n O 5 u m E j j 2 v k C g j o y B 2 7 1 n D 7 x u a 3 _ j k P 6 _ u k P x 0 h r D 3 u j 9 E p 2 k F 7 g 2 p O q k w _ L _ 2 t 1 2 B v 1 x w F 4 - h l K r - 4 k K n 8 5 0 C r 8 j s C 1 0 z _ J r l 1 9 C w 2 t s 8 C t 8 j c z 6 j 4 p B - n m R 1 9 5 1 H 1 y u 1 E 2 t - g C o w C i q m 7 F 4 n _ Y _ u t m L t h 6 w B o n 6 9 D 4 u j 8 J u 5 4 i E v 7 q x C 4 r 2 - T w k n W 9 g o u G i k y _ m B m q I o 5 h m C l 9 o _ E q p i y O 1 m z r E g l _ i C v z q m K k 9 z C g 3 x k R - o o y C l 3 k 3 C 0 9 r x B n 9 1 K 8 h 2 m O w w s 9 S - x 3 N v x 9 x B u n 6 g G i u g i T g x n 5 J n t 6 w B - i 0 h T p k p z L y o g d L w 4 i 7 S 0 q 7 7 S h q r 8 B - 1 n 6 I h y 5 r C r 7 t 2 G r h y j Q o y k C i 2 3 v K 0 o l G 4 2 r 6 L 8 y j D 3 5 1 q Z o z 3 h B i 5 5 v C p 6 v o G - i m 2 P u 8 _ S v y n 0 F 3 5 9 j H l h u - C y x o - I k k 8 I 4 r 2 - T j 3 k F o g 9 n C y r 2 M 3 8 r 1 M w n u o K t 1 1 I 5 j m Q w _ 2 p P p p l z B i x n 4 I p 2 6 k K z t 3 _ D 4 _ 2 d _ 6 v i B r 1 8 l H q _ v O z _ E y 0 n w P p j r B g z k s J 1 j x r B i w 8 y L y u 7 j D p 4 g C 7 m s 0 M h q U z 7 r z L r y t k M r - 6 R _ 7 k w C q 5 1 B 4 o - 0 F 1 q 9 4 L q M t t e j z h o L i w - 2 C 7 4 0 t D v - 2 r B v r m j G r 5 z z D 5 i i 7 K o 5 _ r C y 9 I u 5 9 g M v 3 0 B k 7 m k L 7 2 j x C k 8 k _ C x u x p D g 8 t 2 C p g 1 1 I 1 i x x B 9 o k 3 C s 8 s T n t t x H r x k t H s r z N 6 7 s t C h l _ w M m z u _ C 4 2 q i N - s z s C l n 3 w M 3 0 j p D 0 s 8 q D n z w m 4 B i i s C z v _ R m u i 8 L k 4 4 r H l n i 9 B 2 p 0 x G h z 1 e n m 9 p K s w l l D h i i h C l v 1 - G _ u 3 D n j 9 m K l x t _ F 4 2 y h B w l t 7 K w l t 7 K 4 o 2 t G z w w S 5 v 2 7 K v w 0 3 B v m x u H 2 9 g 3 U 8 - r J z g r m D s s x 1 J 3 1 t s C z z 1 I o 2 5 g C s n 0 l D q 6 o i G 7 2 E 3 m j 1 D z z w e p 9 n R x 7 q K w n - 3 C _ i o a g 3 s o D i 1 p g E 2 5 u 9 F 9 t 8 u C k g H s 1 5 j B 4 v 3 8 I - 5 7 m H 0 j x 7 C v z v i F 4 3 5 q H _ j N u s k s V 9 l q U r p 0 M u 1 w 9 U n m M 2 6 h v B 5 1 j g N m n 1 1 M 5 - i F 0 x - 7 H v g h 2 B - y r r B q k s 8 P z t l j C y v 8 Q u 7 9 z D 9 7 z k L 9 z h B 5 8 i 3 K q r p O r h 5 o K x q s X 3 p 1 C r 8 9 w M 6 i 7 l C _ x g 4 I 5 4 z J 4 5 o T _ m k F l x q - C o s m i G r u m X t 8 h z C s s t 8 D - m o H 8 4 t n C g k o i G s y _ k B o 6 o a i s z e o h 8 r F 9 s W - x z B z 6 6 7 I 3 3 i M _ g 0 q F y 8 t z B m l x z C j j 6 z G z o - 6 C y l u h H z o J i g s 9 E s 8 q - C 3 x v I p - 0 3 L o - v Q t n h i M 5 g n X h i - w F l 7 9 a 5 p y s K m l C l 2 - 1 T x n v 5 C _ i m m K g j E r 6 _ D _ u p z J n K s 5 w m u B j n H j 4 q 2 K v r _ z D 5 m g 6 C 8 4 o l C u 4 9 5 F k y _ s F l j 2 z B i 4 t g K 4 i 5 l C 7 5 2 q G x 8 q 2 F 8 p l - D w l - E u h h y U j r j B j 1 6 h B 6 o 3 0 T g 5 p g B s p n s C r p o 0 E q 6 o i G 0 0 0 y D _ - z 9 C 6 4 p W - v t n G 8 2 z 9 F 8 l v j F 1 6 r E y j 3 V y m h t O y m l N v 4 1 k L 9 7 8 E 9 g g 2 L z l _ _ B y y i 4 E p l s 3 M y n 8 F 1 u w 4 G - 9 n 4 F 4 p t l C r k 5 k B s 1 s p L - 4 0 C k s r h O h y E w k 2 k B j 6 z 3 I o r 0 x P s n j D p - r p G _ r 6 t D m 6 y f w 2 6 q M s 3 h B s u 8 o F 1 1 h 7 G v g - g D h 0 w 5 J m x n E 4 8 m j H u m 9 j D h w p z L r u 7 B u n 3 8 B u r n r D - 5 n 8 D r 8 v 6 C v _ 9 h B p i 3 T 6 w h y C x p 7 n D j - h h C g u 7 q C g 8 2 _ B 2 h G 8 8 y w B q r m - C 5 k j r H i y 2 k B y o B u 0 9 v J s _ n j F 1 g - v D i r - i J E 3 1 0 g I w v 3 X 8 k 0 z N r 4 6 R n m k r H z 0 g V 5 h 5 5 C l 2 9 u B 3 - r 8 D t o t g H 4 s _ d k j v D p t 1 9 E p 0 m r H x i q _ C 9 5 q x B _ n o p s B u w l - C k j 7 i G 2 6 z k B 8 v u m f 7 n 1 q L - l g - S u v w F 6 o y 9 E 9 g o r H u _ q X w r h R p x k v E z v l v H m z z B j m r 2 C y 6 n j J m V 6 h m 4 I g h 0 w B 3 r w 7 L 4 6 o d 3 r i J y y 2 v F u 3 h t D n - - 7 J 5 q t m D 1 h p H 9 z 0 4 E _ 7 n 0 H h g _ j D m o 1 P y q 9 h D 6 m 8 j C m i 4 G l x s z B 7 6 w i G 6 4 m 9 E 9 g h u E m q h s D u p w n E - 6 Z k w s 3 J s o 0 3 B w 2 7 n Q v w q F g p 5 J 4 1 8 4 F l _ j v E 0 v m w C 9 g o r H j 1 4 n E w q i _ B o a h t v w Z 9 t 5 T o x 7 C z n s 0 Q j _ M 3 y v n Q 0 z g D u 8 3 l B 3 k q 9 L l t 1 p Y 8 2 w 4 B 7 9 n w E n l 1 i D v v g 3 B i 2 T t p 1 9 I g 4 t i K x u s q B _ w z 6 J y m h X x 9 B - i x 1 N v u j m C 3 z 9 C 7 4 q q N 3 t i R s 6 _ k D 9 z m P o t s k D 9 o 2 h C h i _ 9 V v 9 8 N r k z p q B _ p 3 B v r w - K u o s z C w 4 y o K u 3 j p D 7 j 7 0 F 8 j z w B 2 l w r H w r F 4 g g W j i s 6 H 7 0 j l B 8 4 x h L 8 z p z B 0 7 9 i H v 4 3 _ J 9 v k L 8 9 7 z B r 4 6 h S n g 1 8 B 3 q 3 g D g _ g p B 6 3 u h S s y 4 o C w w 9 o E 5 1 p p K 7 1 p p K 5 i 7 M l 0 g t G 1 0 z _ J h 2 x Q 7 o s - F 9 l 7 g K 2 q _ C t 1 8 z v B 8 _ t m F g 1 s j N r k 8 q K j p i E z j 2 9 o B 4 9 6 k I 5 p i E - 9 2 m L 9 9 2 m L n 6 - V 6 o o 7 B t r h g C 1 9 w 0 N o q 9 F u h 5 q H t t 1 Q k 1 k h D s 3 f 8 - t 3 H n 7 v Z 3 g r 8 L - j 4 p D h q 7 z E w t 2 y B l s g 7 K y k n P _ w 4 n J x k p q L s 2 6 B 0 y p g J z j 6 Z 0 - g q G o o p j D 6 q x _ Q s w i W p l z b o q t 9 S k 4 o l B u t q 7 D 4 n u o H k z 4 s C n h x l T 6 z q C - t j v C z j n 1 N r l 9 2 G p r s g B p 3 h g C r 7 v 3 W h z t c k s k k B w w s 1 J 2 j 6 g D 4 r m x G x k u w E 9 x n B m 8 u 8 B m t 1 s M v 3 6 m E 4 r y q D j x o m T z 0 m J q 2 8 m I t - i q B t x u 9 Q y _ r h B k p o 5 U 4 2 r H v 7 s p E w v v _ E z l 0 _ M j u r S l 2 2 i J k u w 3 C u 9 8 z T s 8 _ B m j 9 y E j 9 7 v H w 5 7 8 P t j m Z r p w F h 8 0 2 T q 4 d s 8 0 6 D 7 g 7 0 P z j q L 9 w i l F q 2 i m F k o 3 o C 4 w t 1 L 3 z t U 6 5 n _ F 3 r p z D v 1 w 3 K 1 2 o U 0 8 n w E 9 3 z 7 B s u _ 8 B g x z X l q 6 s E 3 5 X 3 o k 6 H 0 j w p C 7 _ m 5 E 1 w x 2 C m y m k L 9 v m G m j 2 k J 0 s p C j w n F 3 2 0 D 6 o t v R z q 2 y L z 9 4 P g 6 o l B l l 0 x W w q _ f _ k z l E q n g t L 8 v x F 0 u 8 o X n p 2 R g j t 9 D k n p h E z w g 6 C q t 9 - G i p i s P v 4 v B i i 5 L t s k 1 M j i - u D _ _ t k F h n m q I z i 8 u B l u 2 C g n h 8 R x g 9 6 C 9 v 0 g F z k 8 p F j x y y B j j h X - t y g G 7 v q g D 1 l l k C p s 3 - J v l 7 r C n m k r H 9 t v o G 6 n i 8 F x _ q p Y p u l 8 K 9 _ z w D n m k r H o - v o K 1 0 C y j 4 n L 6 - o k D o v _ o C p z 6 h K 4 u B w 8 3 y O u m - s L j u o G q 5 y P _ u h v I g - h 2 M v l h B j 6 y w P 8 4 x i G 3 t i C _ 7 8 0 C 4 8 5 u U _ h a q - y t C 2 1 _ 4 I _ 8 n v C w j 8 r D h t 9 p M 4 5 y 6 E 9 9 q x C u n h s B 7 _ s j W 5 o d y h g j G 6 - o t E j _ 4 w C h i q h K g u h q C j j m x K x w m B o - q 8 Q 7 q l o D q t 1 B z r y u E 6 m z 4 M n 6 t F l w _ j y B u j - o B 4 7 0 7 D x r m L y y 1 k O z 7 y 3 B i z j i G r q r s O w m m 3 L 0 1 f 2 9 l B s k j 0 O k j n 5 J 9 k u T _ t i r S 8 w W 0 6 2 P 6 u i m B s 9 7 z D y i 8 c v l t q D r i z 8 B h r 3 t S x 6 q 9 K h m x P - y z d w u n t R g 3 E 3 t 8 9 D 5 4 q w B t z 2 l B v 1 j f x i s 6 D r q 3 a n 2 0 T 6 g 6 9 B 5 0 9 k F D x 4 g m B y 9 - q C y g y g C t x 3 O 4 s i F t l h 0 G i j g O j 5 u S 4 2 v I j g x n E v u _ r B 9 j q L 6 6 - d _ g s 4 D h - 1 k B 1 u y j D q 5 w F o - s M t 5 k y C u n s F 1 - H 0 0 6 7 J x s y E j h 0 1 K n 9 1 i B o - - B 6 o 4 k F 8 n m s G 7 w H r _ v Q 7 k j t C r n j m B y v m d 1 0 1 g E j 6 C 8 p n C 6 1 z w F 1 n 8 x D 1 m 0 Z t - k _ C m 7 v 8 C x j y 8 B m i v w B r - l m H n p u p B k F o i l p Z - p i 2 E 1 w v j F 4 k C j p 5 9 B 6 w q L 0 m k _ M h h 6 9 M 0 m k _ M g g - L k s w 9 I t 6 x u 0 D 3 l 3 v H 2 w 6 X w g 8 U w g y r B 5 3 _ 0 C 6 q h g N 4 q h g N 6 q h g N 6 q h g N - z s 0 J v 2 - H n x r g N g n m h H x t h d q 3 3 k 0 B s l q h N p _ w I s o v y J o 3 3 k 0 B u l q h N w s v t G t 4 j l B o 3 s j C 6 6 6 1 E w o 7 p 0 B 3 6 o i N 3 6 o i N 0 2 3 g F u 4 0 8 B 3 6 o i N _ z y 1 F r t 4 w B 7 4 x j N 0 g 8 j N 2 y h z I g g m P k x n j N 7 4 x j N 0 g 8 j N 7 4 x j N 1 0 o 6 E z v r 6 B 8 7 F 0 i - o 2 D u p 8 j J 5 6 o L 4 9 8 1 M w o q e 6 w i 2 G p q 7 y F k y _ k C t - n - D j v x 0 F 0 g 8 7 C g v u l H 3 2 8 _ D q _ 3 v F o u k 0 J 9 9 4 Z 2 y 9 C 2 1 1 k q C 0 0 l H v - k j E 4 8 n o D 2 z q r E 1 9 s 9 E 0 i y z E - 8 o 1 E 0 2 _ w S k s n v L v i p D 1 0 9 R 6 6 z g C y 4 i j H 2 l k C _ t y p F 8 8 8 P m 4 q h C - n w E s 8 l N i n 5 8 C 3 _ 6 Z w u x p B p o i U o 0 p f n w i V 3 w h H _ u k J g 0 t t D q 9 y z C g q 3 L 5 t y 3 G r 3 i l C - r 4 K 1 x y u D m 3 t B 8 o t J 7 o m H h t w d n n Y 6 6 v a 1 n m B u g r 1 H w q G 2 1 r C j l 7 W l 1 5 G i r h s F r g 6 L 9 y h 2 E o k 3 u B 3 6 u r B h n g R s q 8 D k 5 7 u B g 9 q j C z 8 v w B 1 D 0 s 7 9 B u o 6 t B y - 9 v B h 5 h C o k 0 a n x 9 s B h Z u 1 b 7 o z o E 3 m 4 J o w x 7 E n q 0 2 C 1 v g m E 9 j k N 3 2 n 8 C 4 v 6 0 B n u l - B 2 j 5 m C 9 j 2 1 B x v H 4 4 o x O 4 r 1 0 B 4 6 Y z 1 l J y 7 8 m B z 1 m s D h 8 7 Q l 6 l E j 4 p r N 5 z v F _ r C u v _ B r 0 6 n B 4 _ m o K v 9 - I _ _ p h B u 0 2 s E h 5 u Q _ x h h C 8 t _ v C h l u N - H x l x h W 3 5 p 7 M m 7 9 o B j l v H - t 4 r C 5 t l L 7 h _ r C v t 1 Y n 8 g B 0 y n s L 6 - q E k z l C p i z 5 B 8 s 2 s E 0 l e p 9 n s H k - y l B n o b l v 5 w B j 5 3 o D v z n t D - _ 6 C j 7 E v 9 - 5 D 3 1 k x B 7 y P x 9 b k x 9 m B g o h k B y o o 6 B 9 1 6 1 C w 9 k E p 2 F q q i v D p m 7 l D 2 u s B 2 p m o K v r 3 d z w _ U 2 w 4 z B 2 v 5 S 9 p 7 D i z i d x 1 B 6 7 3 g F u r 0 h C j i h i B 4 p 7 c z i q 4 B o l k l G h 8 w R l p k N o m _ Q u 8 v q C 2 t 2 0 B 0 k x q F 6 r _ K 2 3 7 2 D u g 9 E s 4 8 y C y 8 k y E q q 5 T 8 q i G 9 7 t 7 F 4 h 1 w C 7 h 5 e 9 k d k u 7 m G x s g 9 B i s 3 n B 8 u p i D 5 o 6 H m g 3 y D 3 _ n G 6 p n t C y w s o E 0 u t J u 7 m S w v q s C - u q K 2 j y 9 B s n s r D w l 4 S h 2 i 2 B 1 6 s 0 E p j v B 3 2 0 4 B x 5 r W 2 o k G x 5 w i C o - q e 5 7 0 H m r 2 F 2 k 0 m B w t k I s 9 7 B j 8 h F 2 n n q E k n 1 n E m z q R 2 r 5 q F m z 5 F 8 _ p i G 3 - 7 Q 9 7 w w D i g 7 p D v h t B g v g p E t n h d 1 x 3 P u r 4 V q 4 _ n D 3 n h t E 0 5 t H t q i e 7 4 1 B 8 s i u D 2 8 s 8 F 7 x j D u 9 s g D t _ 0 t C _ 7 r G 2 5 n O s u - C 3 6 x 6 C l h m 8 F t k 0 Z _ 3 k Y p k N i p O 3 x - s B h 6 h h C o t 8 v E 0 t G x 4 u - E y x 9 D 5 4 o r C y p s 4 B l g w _ B o - h i B _ v 5 k E u _ n B x 2 k s I h t s H g 5 p n E 5 g 5 E y v p 2 C x k v 2 B z n w H o - o l F w y j P s 6 p g B s k 5 1 C p q 9 9 D B m q 2 v I 2 o w k B 3 s r S 6 2 1 8 B s v F n j 4 t E v i o N k 0 4 s D n s u o D z m 6 D m l q D r w g r D j j 6 j B p x 8 x D g 7 q L g r i k E q z j B k 2 v i B 0 l C m q 6 1 D h 2 s E i 8 s u E j 8 p C 1 - k Q o 8 j 4 C _ 5 l z C z - 9 E 7 i p p B y u - 4 C g v n p E 6 n 9 n C 9 1 3 N w k z n B s 1 z q B w 6 p i B w 9 0 b t l k B i 1 q z B r k r l E m _ 0 n C - p d y j o 3 C m p 4 9 C z 6 9 1 C m _ U o 9 2 H l m - 3 C r 1 r g D 9 v j S u 1 q n B r F m o 4 c m g l H z m y a - u o a k 5 t y B 7 5 q g B h h x I l s r 6 F w _ 0 Z q y t _ F s m i B q x 3 V u w 1 h B 7 T m u 1 t F z n F _ 2 8 x H 7 7 t M o m w _ C _ 6 2 M 3 4 y m C n 1 o D 5 5 n _ F 4 w 5 t I i 6 v B 2 z 7 z E 0 8 w k G v p Z r 7 n i C w t h 8 E q z s S y w i g B 3 n 5 F o o m g J 5 i x 9 D 6 0 6 F 4 s k I k w s W j j k b 1 h w o B 5 p f n n r y E 9 i w h G 0 8 9 T y x K q 3 _ Y 2 r 0 6 D t x q x F 8 x 4 R 0 4 f 7 h 8 z E u 4 8 g H 4 i k X o z q h E g p 2 c p o g V u q i G j 9 2 5 B j k x m E 4 o z Z m 9 m e 7 v s p G p o K _ v 8 I g p r Y m 6 u g D z 3 v N 9 r z L o r 3 r E g h 2 9 F 8 r x D u m t 5 F v - v P 1 s m h D j - _ i M 0 9 0 b m _ j t D l 4 0 E o p j o L u n 6 d r 8 4 Z g o v w I 6 t 8 f v z 9 e _ 5 6 1 E q l - F w r 8 0 B & l t ; / r i n g & g t ; & l t ; / r p o l y g o n s & g t ; & l t ; r p o l y g o n s & g t ; & l t ; i d & g t ; 5 2 8 4 7 7 3 7 3 7 1 9 7 9 9 3 9 8 8 & l t ; / i d & g t ; & l t ; r i n g & g t ; q o m 3 8 j l p _ J u k k D i y 8 W p 6 p t C k n _ l C h w g 3 G 2 3 h n B u r 2 4 B n u _ E k l x w B k - M k 8 v u D u 7 z i E 4 k 6 s B l h 6 h G g - - B & l t ; / r i n g & g t ; & l t ; / r p o l y g o n s & g t ; & l t ; r p o l y g o n s & g t ; & l t ; i d & g t ; 5 2 8 4 7 7 5 5 5 8 2 6 4 1 2 7 4 9 2 & l t ; / i d & g t ; & l t ; r i n g & g t ; 4 _ z h 7 h w 5 9 J j s 8 3 I r s t 8 D 6 9 i t F 7 h 4 E x j i 5 B s l 9 M 9 3 u i G z o - l C v 8 h 7 F z i C m 6 s z D - 1 j t C w z _ 7 B s m 1 L t u _ 0 G 2 y R & l t ; / r i n g & g t ; & l t ; / r p o l y g o n s & g t ; & l t ; r p o l y g o n s & g t ; & l t ; i d & g t ; 5 2 8 4 7 7 6 7 2 6 4 9 5 2 3 2 0 0 4 & l t ; / i d & g t ; & l t ; r i n g & g t ; v h o 6 u s 9 g _ J 4 k s k g B o r s 9 E n h F k z i - G q w 5 9 C h s w x B x _ h 4 I 0 l w 8 D l 6 C 3 2 3 o N & l t ; / r i n g & g t ; & l t ; / r p o l y g o n s & g t ; & l t ; r p o l y g o n s & g t ; & l t ; i d & g t ; 5 2 8 4 7 7 7 0 0 1 3 7 3 1 3 8 9 4 8 & l t ; / i d & g t ; & l t ; r i n g & g t ; 1 4 u s - g 8 6 9 J v h - 6 D p z k C o i 6 D o m 5 Z o 6 k _ C l n _ l C p h g B _ o l l E & l t ; / r i n g & g t ; & l t ; / r p o l y g o n s & g t ; & l t ; r p o l y g o n s & g t ; & l t ; i d & g t ; 5 2 8 4 8 0 9 8 4 9 2 8 3 0 1 8 7 5 6 & l t ; / i d & g t ; & l t ; r i n g & g t ; q g 9 7 p - x 0 6 J 3 6 y 1 N s z j C j i i 8 E 5 w 9 l C z l w 8 D g 6 w w B s 7 o 8 D & l t ; / r i n g & g t ; & l t ; / r p o l y g o n s & g t ; & l t ; r p o l y g o n s & g t ; & l t ; i d & g t ; 5 2 8 4 8 1 5 6 2 1 7 1 9 0 6 4 5 8 0 & l t ; / i d & g t ; & l t ; r i n g & g t ; 1 8 o j o n l m 5 J p i i q O h 0 0 J t w - D 9 _ s 1 H t g i G y w m C r 1 s x T n z 8 f o 7 z r D 8 4 P y 9 s 9 E 0 m u 8 D _ - i f m x l k D y 9 v z L r n x 3 B x z u K l j r v M 5 5 o a m 6 j 6 C z z 0 w J & l t ; / r i n g & g t ; & l t ; / r p o l y g o n s & g t ; & l t ; r p o l y g o n s & g t ; & l t ; i d & g t ; 5 2 8 4 8 3 0 8 0 8 7 2 3 4 2 3 2 3 6 & l t ; / i d & g t ; & l t ; r i n g & g t ; y m g 4 t 9 r t 4 J 3 u r L 8 9 - z J w 4 y o K o w _ 2 D k 3 4 v P 3 1 C z 7 r r H k 8 D 4 z 3 q C _ 2 z l L t 9 q r C _ q v y F 1 s C j w 2 o L g k - K 7 - t t B r u s y H k 2 r Q p t p t K u 0 p E u r 6 6 G 7 3 - G p 3 o 1 N o z d m w 8 u G w s j w C q i w 8 B m y g u L p 2 h K h 0 7 6 C x q s j F w s j 2 G 6 k m M - o 2 1 T & l t ; / r i n g & g t ; & l t ; / r p o l y g o n s & g t ; & l t ; r p o l y g o n s & g t ; & l t ; i d & g t ; 5 2 8 4 8 5 6 5 0 9 8 0 7 7 2 2 5 0 0 & l t ; / i d & g t ; & l t ; r i n g & g t ; o n 4 q 0 x l k 6 J u 2 - 1 B s 6 9 i B 0 3 q E q v u X s 3 6 n B i r 5 l C 1 7 j W r 6 k 0 F & l t ; / r i n g & g t ; & l t ; / r p o l y g o n s & g t ; & l t ; r p o l y g o n s & g t ; & l t ; i d & g t ; 5 2 8 4 8 5 6 7 1 5 9 6 6 1 5 2 7 0 8 & l t ; / i d & g t ; & l t ; r i n g & g t ; l _ 2 w n _ i s 6 J 1 0 6 E n z x s F t m 1 u E p 7 _ D 7 8 y w B & l t ; / r i n g & g t ; & l t ; / r p o l y g o n s & g t ; & l t ; r p o l y g o n s & g t ; & l t ; i d & g t ; 5 2 8 4 8 5 7 9 1 8 5 5 6 9 9 5 5 8 8 & l t ; / i d & g t ; & l t ; r i n g & g t ; 6 t 3 2 q 5 - k 6 J i 2 - e w o p U r h m B 6 i 7 l C k 1 m f x p _ e & l t ; / r i n g & g t ; & l t ; / r p o l y g o n s & g t ; & l t ; r p o l y g o n s & g t ; & l t ; i d & g t ; 5 2 8 4 8 5 9 4 3 0 3 8 5 4 8 3 7 8 0 & l t ; / i d & g t ; & l t ; r i n g & g t ; k q m q i p i o 5 J k _ _ 7 E i - j C h _ r G 1 s 4 n B o u u 2 C g k o i G i o x z C g - R p p r n H _ 2 3 _ C _ o 8 r H w n u o K q r 7 4 I 3 g p R i j o - C m p 9 j C n 3 n - D w _ D - o 5 4 F k l 6 C z t g 5 O g s q J k - y 9 E & l t ; / r i n g & g t ; & l t ; / r p o l y g o n s & g t ; & l t ; r p o l y g o n s & g t ; & l t ; i d & g t ; 5 2 8 4 8 6 5 4 7 7 6 9 9 4 3 6 5 4 8 & l t ; / i d & g t ; & l t ; r i n g & g t ; n i v _ y w l 6 4 J h j - 7 C - o t n G j s r P 1 u 8 g J x 7 9 x H 1 1 - X 3 0 t D 6 9 u o K 4 6 3 u B 9 m x g B p - s - C w 8 z m B p n G s _ u i B l 4 y 9 H z o 6 M 8 - p V 2 i p g T z n U _ 5 q z G & l t ; / r i n g & g t ; & l t ; / r p o l y g o n s & g t ; & l t ; r p o l y g o n s & g t ; & l t ; i d & g t ; 5 2 8 4 8 9 2 9 3 1 1 3 0 3 9 2 5 8 0 & l t ; / i d & g t ; & l t ; r i n g & g t ; 9 2 w i 0 z p 5 2 J 4 s i h B s 5 m u B 5 8 q n H p x v I 1 _ o 1 D n v D y y k B 8 g m 0 K & l t ; / r i n g & g t ; & l t ; / r p o l y g o n s & g t ; & l t ; r p o l y g o n s & g t ; & l t ; i d & g t ; 5 2 8 4 8 9 6 6 7 6 3 4 1 8 7 4 6 9 2 & l t ; / i d & g t ; & l t ; r i n g & g t ; 7 l w r 0 z p m 2 J x r h m C q n z y B 1 8 u 9 B v r k K 1 3 k 9 B _ r v y M 1 t 8 p B 4 j t u C k z q 8 D r x 0 x B 1 7 u v B & l t ; / r i n g & g t ; & l t ; / r p o l y g o n s & g t ; & l t ; r p o l y g o n s & g t ; & l t ; i d & g t ; 5 2 8 4 8 9 6 8 4 8 1 4 0 5 6 6 5 3 2 & l t ; / i d & g t ; & l t ; r i n g & g t ; v 0 i n 3 h 9 6 1 J l 6 q r H k - 6 2 B z s 7 2 C P s 4 n h G z p U g 8 7 s F t u o a - 7 - o F & l t ; / r i n g & g t ; & l t ; / r p o l y g o n s & g t ; & l t ; r p o l y g o n s & g t ; & l t ; i d & g t ; 5 2 8 4 9 0 3 7 5 4 4 4 7 9 7 8 5 0 0 & l t ; / i d & g t ; & l t ; r i n g & g t ; o h 8 r 8 0 n h 0 J p 0 0 Y g j t p E q h 3 y X 5 8 G m 3 l R z i x 3 N 3 5 m _ B m _ 5 k B s 0 j g j B l g m - C h 6 Z 7 i 2 H _ l - 1 b r 1 7 H z u o 5 O v 3 J 0 z g C i 1 r p D r z j 1 C g 6 j v F i n j 9 O x 4 1 P z h u i G p _ 4 J g 9 u 1 K k v q v J 5 5 z B u 2 v 0 G t 5 n 6 B t h x z B p o t 1 N g i g E 3 - z s B 3 3 7 5 F m q r w B s y 6 9 E i o l 9 D j 4 m R v 3 t H u q 9 n K i G 6 i 7 l C 5 y 2 p B _ 5 9 6 H 4 p 9 0 B 1 y g h C 6 h 2 y D l s l k B 9 r 1 i G y 1 n Z j 0 g R 2 z 8 s F j 9 g 4 I w 1 _ H g t C 8 3 4 1 D i 7 g x L g j 2 6 G w x q p B g p - L 1 3 v y Z x w 3 H - j 7 C w - m k R r - x w B 4 i k L s v w z F 1 6 9 i F 4 s s 8 F j u 0 z B 4 8 v 8 L n 7 l S t g k P u s h 1 D v h n 1 B & l t ; / r i n g & g t ; & l t ; / r p o l y g o n s & g t ; & l t ; r p o l y g o n s & g t ; & l t ; i d & g t ; 5 2 8 4 9 0 4 3 7 2 9 2 3 2 6 9 1 2 4 & l t ; / i d & g t ; & l t ; r i n g & g t ; n i 5 w i y - _ 5 J g w 4 8 K z k 5 G 5 h m b j h s 8 Q v t 0 K 8 g v K r k y x B u j 1 p B y s 5 t B n j n T u x _ 5 I 0 z r e n m k r H g q 0 B t 2 u l G 9 1 w h C 8 - n i B - i p r I u q 5 U 5 z n - B 5 u z 2 B & l t ; / r i n g & g t ; & l t ; / r p o l y g o n s & g t ; & l t ; r p o l y g o n s & g t ; & l t ; i d & g t ; 5 2 8 4 9 0 7 4 3 0 9 3 9 9 8 3 8 7 6 & l t ; / i d & g t ; & l t ; r i n g & g t ; g l v n 2 _ 2 6 4 J n r v 1 N 5 r i G z - y f u g g 5 b m m r Z 8 - y J l l 5 7 M k z z _ H 5 h l G 7 2 n u P t 9 4 j B g p 2 1 T g w k m C p h B p - i 0 L _ l i C g 9 6 3 G w q r x C p l - 3 I k g o - B 6 j V g x s z E v x p 7 G 4 _ r l B t p H k z s j D m 1 9 X 3 j w - i B 1 - m 4 K 3 l k 3 C 6 g 9 g J 1 x p P s 7 o 8 D t s g 9 L m P x n 4 g B p 9 x 2 E l 2 i i C _ 8 9 w K 4 m 3 Q x - 4 p D l r c r _ 2 o K D x l i - C 5 s _ u H q p 0 B r w y 9 F - Z 8 3 p j F 5 m i 3 D 6 6 w i G z v u D 3 1 w h O m _ x m B r s r s H o t - l B 5 2 w Y & l t ; / r i n g & g t ; & l t ; / r p o l y g o n s & g t ; & l t ; r p o l y g o n s & g t ; & l t ; i d & g t ; 5 2 8 4 9 0 8 5 6 4 8 1 1 3 5 0 0 2 0 & l t ; / i d & g t ; & l t ; r i n g & g t ; 0 q s h z v 8 o 5 J l 8 H 9 l x h N s 7 t q E u 7 6 z C h 9 l 3 B g t m y D 1 0 0 w B k o 4 o J l q 7 1 C x h 2 r B k 9 p g G r k G & l t ; / r i n g & g t ; & l t ; / r p o l y g o n s & g t ; & l t ; r p o l y g o n s & g t ; & l t ; i d & g t ; 5 2 8 6 3 9 6 3 4 1 4 8 2 6 8 4 4 2 0 & l t ; / i d & g t ; & l t ; r i n g & g t ; q i s l g - r y z J g g 5 w I 7 s C k 8 7 7 E x o 0 r N i 4 B h 6 t Q k t n o C 7 p r F 2 x 0 p F h z - 4 D n 7 p 3 B i h o s L u i 1 h D & l t ; / r i n g & g t ; & l t ; / r p o l y g o n s & g t ; & l t ; r p o l y g o n s & g t ; & l t ; i d & g t ; 5 2 8 6 3 9 8 4 0 3 0 6 6 9 8 6 5 0 0 & l t ; / i d & g t ; & l t ; r i n g & g t ; 8 z 2 9 0 g q 9 y J 2 h i 3 N z w 6 B l w _ B _ w v o K k h 1 4 B x 2 z 0 B 7 6 0 y M j _ 4 y I 6 l t C m 0 v 2 K 3 1 7 3 C & l t ; / r i n g & g t ; & l t ; / r p o l y g o n s & g t ; & l t ; r p o l y g o n s & g t ; & l t ; i d & g t ; 5 2 8 6 3 9 8 8 8 4 1 0 3 3 2 3 6 5 2 & l t ; / i d & g t ; & l t ; r i n g & g t ; m k - 1 p s _ 0 y J 5 g 1 3 B - o 5 n I s t q G i w w 9 B w u 6 z C _ 2 2 w E g t 1 p D t 6 - 1 D 7 u z 0 B - w p O g k l n B y q m P u h h _ I s t u 4 D q u n 6 B k - i j K z x z Z & l t ; / r i n g & g t ; & l t ; / r p o l y g o n s & g t ; & l t ; r p o l y g o n s & g t ; & l t ; i d & g t ; 5 2 8 6 4 3 6 3 0 1 8 5 8 4 0 6 4 0 4 & l t ; / i d & g t ; & l t ; r i n g & g t ; l 3 h i x 6 p 7 w J - r 2 9 B l r 4 0 I m g 0 L 5 9 m 9 B o r k 8 H r 3 i w B n j s _ O _ _ 9 H - 9 G q o r i G 9 i m h L - i R 3 z i m C w 7 5 U h g r r I r v i u B r r 8 m L l y w M h F x k w u R p q x m C 2 9 2 N t 9 t p S _ 2 6 m K 9 9 2 C h o w p E 2 u p - L o k s p D y 4 k r E z o 9 Y _ n t e 0 z k m G o y 3 _ F - 0 t m m C l p n 9 D h n v j B 5 j 4 2 F q 5 v i G h q _ m F v 8 5 L 3 k 6 s G 3 q t e 4 s 7 5 I 5 q 3 x B r y m 7 E t 2 q s B p 8 g o K 5 h 9 C 2 9 4 t F 4 u 8 7 G u s l 2 B v 1 7 n H q l - 3 I u 5 6 9 F z o n i D u j z y O z v u n D i z w J i z 5 _ D n 6 - 8 C o 4 5 n K x 3 z w B x 3 z w B p t y t F v y o 4 G z 7 r r H o q 6 s C s x 3 t L z 4 2 x B y 8 n 6 O z y 7 n D v E m u 7 2 U 1 y - 1 B j k g U m 2 p Y l s h 4 I g i l E - 4 t 1 I y _ 8 f r 0 p z J v 3 z 8 C n n r M g h 5 t C 6 u u 9 O n r v 1 N j w t k K 0 8 v S y q u Y 0 o z G r 0 - E w p 2 6 L i 1 - R s 2 t i G g x t D m 7 4 g M g p W q t m j J 6 q 9 9 J 6 r y H 0 l w 8 D i _ r f x n r l C j 9 v s B p - n i C n z g 1 N 1 l i L s v m _ H s 4 5 x F & l t ; / r i n g & g t ; & l t ; / r p o l y g o n s & g t ; & l t ; r p o l y g o n s & g t ; & l t ; i d & g t ; 5 2 8 6 5 1 4 9 5 1 2 9 9 5 3 0 7 5 6 & l t ; / i d & g t ; & l t ; r i n g & g t ; i n y 8 p 7 m s s J i k 3 2 D k r C w n u o K p w E 8 1 3 3 F - q o 1 E w y D & l t ; / r i n g & g t ; & l t ; / r p o l y g o n s & g t ; & l t ; r p o l y g o n s & g t ; & l t ; i d & g t ; 5 2 8 6 5 1 9 8 6 4 7 4 2 1 1 7 3 8 0 & l t ; / i d & g t ; & l t ; r i n g & g t ; t g 0 2 t v x h r J 8 k k t F - o 4 M l u v 9 K j - n l I j v 6 i D z 8 3 G t t i n B u i 8 L m v i n C 9 g o r H 5 u 6 8 L & l t ; / r i n g & g t ; & l t ; / r p o l y g o n s & g t ; & l t ; r p o l y g o n s & g t ; & l t ; i d & g t ; 5 4 7 6 9 7 8 2 3 0 9 7 8 1 5 0 4 0 4 & l t ; / i d & g t ; & l t ; r i n g & g t ; n z m 3 1 q r 5 4 J q 2 - T q 7 8 n L r 3 i i B - 5 t E 0 v u 2 G s z h 4 I 6 h _ M - 4 u y D w p j B z 7 - 3 I 5 o 7 9 V j k - F h r w C r n 8 w M i i n b v w z k I s 2 - C p 5 0 C x - m 1 N g 9 k h D z h Q 3 5 4 q D o 9 i u C z o r F 5 k s E o x x 2 G & l t ; / r i n g & g t ; & l t ; / r p o l y g o n s & g t ; & l t ; r p o l y g o n s & g t ; & l t ; i d & g t ; 5 4 7 8 2 6 3 6 6 3 1 5 0 2 3 5 6 5 3 & l t ; / i d & g t ; & l t ; r i n g & g t ; 4 l _ t i 4 w i j J h x q i D 8 - h 1 J z m 5 0 J m s j 0 m B 8 - h 1 J 6 - h 1 J 8 - h 1 J k n l C s p y i I w 7 _ z J j t o w m B w 7 _ z J 8 _ 5 w m B l 8 m l F y 3 - V x x k z J x x k z J i 4 1 8 C t 6 x j B l r 5 D x x k z J 5 - o m E 4 8 o j B g q t z J 2 x k F q q t t H 3 o 2 t B u 0 q 3 D k k u 2 _ O u y I r q z l J y j 6 3 J i 5 j - m B h p x 3 J i 5 j - m B h 0 j v E - g p g B 0 u o 3 J j h 8 y E 5 6 s f m 9 y - J i o z x C 5 s s u C r m s _ 5 C m x o h B 3 _ v y E w l 3 m H 4 5 k H j - p - J v j 4 _ J l 1 L v _ 8 p J z m x 8 n B t _ 8 p J y r L p o m _ J n o m _ J p o m _ J 9 s i 4 n B 0 n 0 4 n B 4 m j B _ 5 3 0 Q n 5 t K i u r j S t _ 4 h B l _ q g H q i p l H x 6 4 G 2 8 0 E m q x h S q u y J 2 k 6 s N m n q T m t m E 5 q - n B y h 2 z G 7 h U h m g 5 G 7 q y r D m r 2 n I - - 6 i B 2 r h T g j l 4 I 9 g o r H n 4 2 y B u m g u C 5 x 8 j I u y 9 m B p l 4 q P - i a 1 t r J _ 3 m q N z 4 h 6 B t r i x F 3 1 n j B 0 s o g H m _ k l C x 6 k I 2 2 j y R j 1 v 1 T n h u D s r 4 6 E x _ k 6 C l l 4 k C 1 y 4 r K 9 q k i G l y 4 k C y m 8 8 L 7 m 3 D 4 w 5 _ F p 4 1 F p l - 3 I y w p P 4 j g l B p g k 8 F l 4 t h H t s _ C g j l 4 I m m 3 M n n h s I u i r i C 0 7 n 5 S t k 2 i D 9 k m l F 0 3 7 x C u o x 7 D 6 l - t L - 3 o u L j p x k C g 6 p 1 B v 2 4 z C r t 5 o a t n v P _ _ q 0 T j g 0 9 G g o y B r 4 9 _ S m l 9 C k q p j B 0 - q 3 G 9 i s p - D h 7 k B o 6 o 4 M g n g l O q j r 8 B o k l - C 6 w 6 6 I 4 7 p i G z i m - B g w h k B - r v l B l t n 6 E y y 5 a 3 y v o H x x k g B x n h l H q 3 - n G h x r p B g s x g B 9 5 g o F s s c j w 8 H t 3 w 1 T w 4 k 3 B k q g - D t t 1 o D y o 5 m L j n 1 7 C z n 5 L 5 k 2 _ B g 6 g h G t u 7 j G _ y j 1 B i t z g C 9 q s 8 D k _ 6 T p t 1 2 E j y p g G o m q E o k u o B t 8 i - Q 9 7 g V 2 2 5 O l 5 2 B m y 1 4 H 8 l h 1 I 2 m 4 H g 7 9 x B m 2 z 2 E t _ r J y i w C v i B k n q 1 X n m 5 V 4 n m X 8 s g l D h u h _ C y 7 m 6 I 2 u r F - v 7 5 H 3 g 1 K 7 6 g o I 6 0 i k B p h 6 m D r v 2 W - 2 r j D m n l 4 E w r 4 i H s h E w 5 2 B j u r x P 9 q s B t 6 h - I z l w 8 D g 0 k 2 F 8 8 r R o q s D w 4 1 x R 4 6 v 9 E y - 0 F 1 x q 9 T 2 n s 0 B 0 l w 8 D 5 k t n L n x u O o 1 z u C n - j n E 8 w j p D v l i W l n i q G v 8 4 k C h t 9 h B _ x k t P 4 v o r C - i 6 i c r h a 0 g z 6 G 9 s 1 l G w h n 8 D y 0 l 2 C n j h o F 2 _ 8 p B i 0 7 C x 6 z 2 Q z j w n T w u j 9 B k i l h J z j w n T l q u M z h q 1 L r 3 0 6 P _ u y k B 7 u w q I z h 3 x P i r 4 g B 3 v j s F m i 8 j H s q 0 L 9 5 - n H 3 v k n C j l 6 r H x g 6 r E 4 - y h D 0 _ _ 3 R 3 l 3 8 D y z r S y 2 l 7 D 0 5 0 E j - k s C 4 6 8 l B j 2 t i C 8 k 6 B 9 o I 4 y 6 p S h v 0 g C p r q u E 9 i 4 l C 3 z - q E n l 2 r H v y _ 7 D t h B l 0 0 9 E q 3 3 l H 4 g o 9 C 4 w g _ H s 4 y g F 9 t 0 M s 3 r h L z p 5 h I 4 j o h B s 0 7 x C n 3 u - F r 3 k s D t k j 0 D v _ 5 l M 6 2 s C w 8 7 m K 9 w 8 g M g 7 9 v B 9 o 3 n E - h n j K w G y k e p k t g K q 9 h p L 0 i i o B 4 7 u 9 E l 1 1 h L 9 n Q 3 1 w t L 1 s x l E 7 7 2 9 C q 7 j 3 F 8 o 4 7 C l - o g I 8 v s 6 B k 6 g q T 8 8 8 C o 8 n 4 Q 9 4 t B q 5 9 s M n t u 1 N 9 3 - j F k q R j s 5 m B j r u 9 m B s s z l D v t 9 9 B _ 4 x w K p r q h J 6 n 2 C i 0 8 x P j 5 n y P h 8 0 h C n - z B v w 7 q F 5 4 h 8 P - g s 1 O p x g B q v t 0 C g 5 k j J i r g x C _ 2 z w J v q - L j 8 B k _ g q g B u 0 X o p x C g - n w T k 2 9 _ D w p y y D t p g O k s 8 8 S k k c 2 x k 0 H m s 3 8 J t m 4 o J 4 j B q g 2 6 r B _ g 0 4 G t l M 5 v _ v R g j P 9 x 1 s T 8 7 5 1 F 0 q y 3 C k h n l J x l g K m x J y k i 7 Q u q t a l y n r G i m 3 g C g p k u D r o v _ K o o 8 R s 0 x 5 K q 9 a h u g I 9 t 6 8 J k 9 g q G y _ 2 p F i p m o B 6 l 1 g B 5 r v m U m k U u s 3 C x 8 2 g K i i x x H v v p J g v n j K - 5 1 8 C r 9 5 _ C h n p g 3 B 7 4 - 8 C p g s x R - k g F p - w B 7 1 o 9 O o t 0 7 F x r 0 r G _ k j Q 4 n - 7 C t p h 1 I o p n 4 D - 0 u q C u n z w I i m n 0 I g y m U 5 k s k g B 8 k 0 x P j 0 s - C 9 s u 6 F 9 l 2 2 C 3 k 6 9 C 9 h x v D l 7 x j G g u 6 B x g o w D z m 6 D j p z d w 4 8 s K p x q - i B u 9 G - q p x R 4 0 5 N 9 j 3 f k g 6 D y 3 h 8 B s 2 s 9 E _ 5 x 5 E i h s B n g i 2 B k j r o K y m F z o q _ D 6 n 4 Z _ q y 2 B t u 5 2 F t 8 5 n D i l k O 5 _ r j B q j p 0 D s 5 5 4 H o - w F p 7 - G g l l z B p q p z N q z s x B 1 0 z 9 D 1 i m 9 F h 0 j - E 7 n p m G _ z q y C l 9 1 k K r 0 M 2 u 0 3 N 0 1 8 v B i 2 9 6 O w r 3 2 E _ - - 7 B 9 j 2 3 E 8 p 3 o G x t r D o 7 2 8 L _ m 5 u E o 5 o h F j j m 0 G g s x H v t l y F o q k x I 5 3 q 1 C u z q y C 8 s u i C 1 r n 3 U s o v 8 B 4 7 x S w h t 9 E 7 v i B 8 v o r S q 2 g j C 3 g u x H - t P 4 5 3 5 S q i k B m 7 s n P z y o n G w v t w C z r 6 0 C r v k h F h _ u 8 C q _ 0 1 E p x q j E 5 7 5 y C h y s x C 4 r i L t i w l E q z x j a 0 9 V 6 k N 4 i u 7 Y 6 z r K s 5 q l G s s o 4 B j x w v S j 8 r C 6 o y 9 E o k i k D y h 5 a m 7 6 o C 4 j l h I 9 - t E q _ - 4 M m n 4 y E r v r P _ 0 y d 2 i q H 8 v 9 z I 1 0 D 4 y 3 - D h n x d k z l P m x m s Q 7 7 1 s B 0 o 1 5 H 4 u 7 N l k g N 2 o u u O 2 s y Y y 4 p _ D l g l L 2 s 0 9 H 2 r m 0 C z 3 1 i D g o j j C u g w 1 G _ 5 w E u i z 6 H s o 5 _ B 7 v 0 i D j 4 z G r h 4 i C 6 y l 3 B t s v h C m 0 6 I m k q 1 D o q 4 S w 4 y o K u t 3 k I 6 - r 6 C 4 j n Z 3 0 i B 4 t v 6 L t n q K 4 k j r H x g 3 t B l k L o j 4 r I 2 k u 6 D t _ g y B q v t 4 E 9 9 w x H 3 4 z G 1 m p w K 6 n o G i g h 1 L 5 v 6 K z 8 l d q t j 9 N _ t t D 3 m 1 9 G t z r P q x 3 k D l g _ y C o _ z u J i 1 _ D h z K n y 9 p N r n j l B 3 4 p - I 4 o z i C 9 0 r 9 E k s B 0 i u q D g 9 g u F p y j R o 9 8 h M 5 x u H 1 y 1 8 L q r 6 D 8 z 3 5 D r _ w a j j o - C t i t B 8 q m h E r z s L q 8 t 8 B 5 9 _ N j 9 t t C 7 8 y w B t p 3 - B u v k D q q 1 1 D x - t j E x i p 0 B o 6 9 2 E w _ 0 C r 7 0 w I k j p h D 8 m 1 Q p I 7 s j u c 0 5 F q - k Q 4 r _ 9 I i w v q B h _ p k B 5 0 - 5 G 4 n 5 l B 6 p s i G w p 3 o K r g y D 0 v r 3 J t w h b 8 9 7 x H p t 3 P k p o n D y j r p C _ 6 u _ J q 9 9 g D h t x p C 1 q 8 r L _ i u p G i 2 5 a i _ 3 3 M 5 z s G i k y j I 2 0 l X _ x w 4 F 1 3 8 1 B h m q - C 7 9 j H i 0 n t K r 7 6 S 9 l p C k 4 j - J _ m q q B 6 o n r M k p w S n 3 s 0 K u 4 g D 8 9 4 y C t y 4 n G m 3 s H 1 p j H 2 5 - o R 5 r i T m y 2 0 K l z i G 3 w _ k I l i l 5 B l h v v E y 7 3 h N 3 x - F w z g s C 6 1 0 7 L 1 u t 1 D z w v i J u q 5 1 E 4 t n l J u g g m L z 4 5 P 6 - i V 2 x k r J w x o 0 O z k n C 3 g 6 o I 3 8 h 0 D s t k N u z 5 9 O t q G 6 i 9 l B i r t 4 O z 7 r r H q s v Z _ r l p Q 6 Q k 2 j 4 L g k 7 x P p l - 3 I 8 _ t F l 9 3 h L j h 8 3 D r o 7 0 F - q t r E - 1 r n D - r z 0 C m 7 g w B r u n q K z 4 D 4 4 t u I 1 q z s D g 3 8 v Q - 9 w I 0 x g 0 M t u - s E 9 g 5 j C p 5 6 k G n h 7 O j 0 4 r G - m l 3 C _ z o 2 D w w j o N k s i b 7 v k z I x w u m G j 9 m R r 1 k J i r m - S 0 g 4 p G j 3 s 9 B 7 4 j z C z 5 w G n n i _ I 9 x q p R n z i B 3 1 - 6 B _ 4 x g H _ p s E 9 x v k W v 3 s S q m x V 6 1 w _ R i w w h C j p k 2 O v v 6 5 B - w 5 u B y j s - D j k 8 m H s k _ 5 C u 5 9 1 I - v z K i s 0 z O 2 u 4 y B r m w - Z y 3 l O m 4 B u 6 - 7 f _ h j B r u r 0 a u v 9 - D r 2 t L i r s C j q z g B p t k 1 I r k n 7 D 0 4 q - C l z h o L o - I s p t 7 K v 6 s w L 3 2 t l H 6 q 8 b 8 5 C 2 6 v o K q t x z C z _ y m J k o q p E 4 5 9 3 F 1 1 4 5 C p s 3 - J v s j 4 B 9 j q 1 N o w n - B 6 q y w J k m j U q 5 2 E h 9 p n Q 7 s p o I i h 8 x B t h u Q 8 3 m 7 a w t 8 B 9 z r r B u l s n J g u 4 0 R p 6 z B r - r 6 I i g 8 z B x x u j R t t _ B 1 0 z _ J p x m h J j 4 X 6 q - 8 p B n s y y B p s p 1 D t l v 5 J s p q i I h m y P g q z o F 4 4 z _ X 6 h g B h x 6 B w o j v P g v 4 k B 5 j s 3 N 7 z j K - r 8 _ B y i h 2 P _ 3 4 O 9 5 x j F 1 w 3 l L y z u D 9 i l 9 T 8 3 h K i 1 v g M u q 4 K p w y r Q 5 s p s Q v v q r E v p z 4 C w h k B w x o 0 O w w i l C w r p 9 E s u j i G u 7 3 x R x w r 1 N j u 3 9 V u z q 9 E 5 y s C n v r _ F y p t 2 E v o 4 k D r 7 u r D 9 w y I z - 7 h U w i j V 4 9 w 4 K - m 0 o C - 0 2 n G k n 7 W x r n 5 T z n 1 D o _ j 0 C p 9 h z I n r m g Q h i w B p r x n B y k x 4 I n i 3 x S m t n i G w k v H 6 l x j C u n 6 8 S l 8 Y _ z 5 x P l 1 9 S w n 3 r C u t v - C 9 4 y r C s z i s B n m k r H u 2 t z B i w w i C v o _ X 3 0 n n C h s 4 p E j n k r B 2 9 4 j B p n x I m 0 t i B 8 r 4 q B 4 v v x C 8 8 v E o u r o K l q 3 o B 8 l k z G 9 l w 9 E 1 l o 4 L y 4 p y B - p 2 8 E q p n f n 8 w 9 E 4 i k 2 C s r m u C - 2 x y I 0 1 4 o C _ x 5 3 F j 7 t 7 M 3 o 3 F o v w k K m r 1 7 I t 7 t L 2 x h q J x h 1 D 8 5 r P 4 p y p B k j y q C y k k p G t 9 _ l C x 0 t - G r y y t G o _ 0 S n z s j K y y z J n z g 1 N z s h c n v 3 _ C 9 n k 6 B m u _ j L 3 y 2 0 C r 2 6 T 0 9 8 T w n y N r - z o J 4 m o B y n s j I 4 r 5 p B - s h r H o r n W 9 1 G - l 0 s C t 7 0 o K s j 5 V i i z z B q s l s E _ k 2 k B t q r s O p q v s G n g 9 s C r 1 8 K 4 4 t v G o i x 8 F 2 7 m s D i u s a 2 t u 3 H o s v z D x l 4 1 2 B v g 9 l B i n y - U 0 2 E 1 g 5 7 D t 6 y 0 D l 8 2 N k v q x Y l 5 D 7 j y F m l l 6 c 2 x x E 6 _ w 0 C 4 g p n D w 4 n s N w t t k J 1 t _ J m t l o K 8 q k b g t q - G l g x 3 H n 4 l k B o 3 2 y D 4 s n - C t g q 3 E r 0 6 h B t k 9 C i 7 8 n N q j o F n 5 s r Q 3 j u q C _ j r b y h 9 y B k _ p o K 8 i v B s _ m - I k 2 l i C 6 i x l D r s 7 t K v g t 3 J m i 5 8 L m o 5 u J o o 8 i L 5 m K p _ z g M x q h w F 7 v q 9 B r l i - J x s v o B 6 u 9 B 5 h h r H n 7 9 9 C m g 5 9 C 6 x w I u 7 r 6 H i _ x N g 8 u p H x 2 2 f 7 r y 5 M m 0 8 L y 8 _ 8 B s 4 t 3 H q y j w H h i s 3 D 0 - 3 Z 4 1 9 s E 6 p r q E q 3 v z C v l 4 1 H 7 r V w 8 6 z B 2 3 r 9 E u w w R 8 g o r H m n 4 0 J s p 9 B 1 l 8 D v 4 y o K 7 k j 1 N _ y i B v q h r M - 5 u T q o - h C s t r m E p 8 6 _ B k q i u E v g 1 l M _ m F _ w o x L w 5 x J 8 t m 4 J p 8 4 B u 5 5 n E x 9 s k C u p 6 r K 7 j 2 O 1 w 8 s R o k u K m r - I k k m i N v 8 m J 8 k 9 4 O 4 i 7 K o u l x B j l 4 g P g k l D v j 9 q E 7 g g 0 D t 7 - s B y - h q L r q p u C l r q O 1 p u y W u F n m h B p 0 g r O s y r B 4 h y C 7 v z s N 7 u 5 K g v h x E 6 k v m F _ 5 o Z w r m h B i g s 9 E 5 w z n D x u n O k 7 o s D 1 g _ n B q _ z w B k 8 t V q u 3 T v p i y C w w y 2 E 5 4 C 7 j _ 3 I 4 2 i s C r u r b m - h p s B l 2 q M w p 0 g I 9 w 5 V - o 9 Z w _ 0 B q 4 8 l G 1 q 9 k B m j w 8 G l r n Q y _ l j M q s m B 9 w 8 g M r n y C 9 g o r H l p 6 3 I n 7 1 F s 1 g h C z 5 - 6 B 0 7 - 3 I 9 v l N q 2 h L t i u l S _ 3 e 1 _ 3 t C - x q y D 8 z 5 H 0 q o 2 W 8 _ a - m u b g x i m F 4 7 w _ E h 2 l l C l 1 o r C x 2 3 8 E o - 6 1 D _ s t g F 6 h m H g 3 5 X k z 3 s E 4 v j I s h 9 h M s n j d 4 u k s B 7 9 s 1 B 6 1 q 5 B _ t u 8 B 4 p r 9 E 9 2 T k 3 6 i B 1 1 u 6 d z C 6 n Z - z 3 g M o h n D z m 8 1 T 9 l 6 B s g 6 Y 3 v 5 v O 2 i l I r 0 7 l K j q m R g r - w B 4 3 4 u H j _ x Q w y 4 - B s 7 - k E t k 6 8 C s i p 8 I i t 2 K s u g y E s w 3 5 a v 1 i 5 E - y 5 I 6 k n 3 O p y y L v o B o 6 s x I p o l 2 D - i 3 0 B w p 3 o K o y r C 1 i 3 _ F i h 5 e 6 h m 9 D l 6 0 Q x 7 v n C _ o t g G z 0 7 f h 1 l - C 0 0 0 w B - u q r H w y 6 h B s 8 p C h 7 6 r B o w 0 o K 9 s 3 X s 2 3 r B h g y t I 3 z v x D 4 n - n E 9 0 y E 7 j y i F i t w K 2 y r l B v 1 q N i x n 4 I t 7 o 8 D l z 2 x D j _ 0 3 B 5 3 0 g C x j 4 l D 7 5 3 3 F _ y l D v v u 5 F 8 n o 1 B z k n B 0 m j S 9 6 9 j D h s 8 3 I y x 9 G 8 q 4 - D o l l p C 3 - _ t B 0 i _ 6 B 7 _ j M - t 3 w B g _ z n G q u 8 u B z z x e 7 6 p - C z 0 j 9 C y m x h D u p w o C _ x s d p j i r H _ 6 9 j D 3 v z b - G 0 h q o K 1 9 N w 2 u w J 6 w 2 w C x 3 h v D x z r i G - o y s B 4 x w q G g 2 t p J w 2 p g B k 8 v u D l 5 7 k J 6 1 t r B k 5 j F l 5 g x G 4 7 r L v _ l y F 8 n p s G 4 w j E x 9 l K s 5 r o K 6 v - 4 C n z k s B t v k E 2 g o n J v t k a u t 6 i M 8 q m q B r 6 3 i B 8 j k 8 I h o t Q w t 9 3 I 3 s 7 p B k y 0 u C 5 x 8 1 T w t 9 3 I 0 r y L 1 m 1 g D 3 5 n v F g w v Y w 4 r t F w t l n C k k 6 k C y 7 7 r E 9 8 w y C h x v 8 C x t w u B 9 h s 0 H u 7 3 x R u t 7 Q 5 o o v F r s y Y q 3 t 1 L 1 u 6 h C g w q D x l m w X 6 s 2 I i 4 C y v 7 0 N n 8 F 0 5 x p I n x i u B y - B - v _ k C 7 l t x P 1 2 7 7 B 7 r 3 B i 0 r E x u 2 3 I _ q 9 B u 8 6 s K z 0 0 Q z 8 k 1 N w r 9 3 D u r - g E 2 w w 1 D _ u 8 C 8 0 r 9 E l t _ b r w 2 k F 8 r u - B s q n r B 8 5 s o B 0 9 w j J 4 g u g C z 8 6 G l - i j K 0 h x l D l g w q C 2 o q G t g 0 3 I p g y g B z v n n H _ z 8 0 C 1 _ q Z 2 o q h H x 2 u E t i i 1 L s w q N 2 w x 6 I - y q H _ 5 6 s P 9 J o O C _ p 5 6 Q 9 4 p s C w 6 o i I j k 0 s D s 1 p 8 D 2 6 s S p l 2 s R l r j 4 I m 4 t I z l - m P r N 6 w 5 4 Q 5 k g L r 8 o c 0 8 l 8 E p v 4 q G 8 5 z n B x g 8 u F r t 5 1 T q 3 j u I n 0 C x o r o P l 5 x C 1 w i p E w _ v z C 5 1 j I 3 n 5 y R i l 0 H 6 k y 8 C w - m i M j R l q 8 5 K 6 u l 1 D 4 v j P 7 6 y q M t w q g C 2 j l x B z h y 6 L E h 9 v y O g 0 9 D 3 r l y B j 7 j 5 Q 2 0 0 1 B j q 6 y B 5 6 w s H w y k y O 3 t y g B 2 h p l B k p q 3 Q - 8 z w B 4 2 s 8 H _ o n 3 C p u j v C u i z 5 D k k t p J w q q k B n o p u G y v t 4 B s 5 n g N i 4 s 4 C o 5 s r C r p w h E m x 2 7 F k 1 u s E 6 - 2 j B 0 9 i 6 Y w y d 8 h g m B - p _ _ N j 2 x l N 0 r m a _ 9 n Z u 5 7 - G y l T s m 2 2 U 2 v z H v 4 y o K r j 2 p K 2 5 v d h n x h D 1 n 8 m B 3 _ z h O x 9 s D 4 6 2 n L s i s r F 3 g g 2 B r v l C 7 m g 4 R r 5 5 E z 9 s 1 S o 5 e 6 y h 8 J 5 r y y F h x 4 b p q y i V 1 3 5 X 8 1 p E 1 7 9 r e 5 z r S g k U 8 n 8 3 L u u 0 h M 4 h m H 1 9 u o L 2 u h 6 B 8 o 7 2 H 5 n z e w i o h H m r l j B z 3 v 4 V _ _ Y z o 2 T m 2 s 9 R o g k 3 D i h k O t u l 0 E 5 q i y F z h h z E w w i k H i g 8 L w n r p B - j _ y S r p 0 u B 9 t y 5 H u m q u B _ _ w 5 C q z - i B h 6 g s Q p i 2 V 2 6 _ w M 3 p L - 2 i 0 G 1 n y n u J y h k u F q q q V k 5 u s D q k r q Y 8 u _ n B _ w p x O q q o 0 Q w 1 n X u i m p P y o s f n u t p F 2 w j l G k w - 7 W z y 2 i B 3 v z - N o y p i D k w z 4 F 2 9 x v H s u 9 j B o 3 - s N g x P u v v w o G 7 l _ D 3 7 j l C p 8 k 0 C k w _ y s B 6 7 z k L 5 t q k L r 6 s z J _ i z B 6 l y 2 J z - _ 6 m B z y 9 v I o n 4 B p q 9 l 0 B h 2 n S w j x W _ o - x F h l l s L _ 1 w K 3 t v 6 L 6 y v v C v o s - D m o r y N 3 1 1 y N 2 5 r o D - x x v B 9 u y U k u g 4 P v y z - _ B 4 9 j B q q w - G r l t w B x u q v S h _ t k H 6 v 0 0 C x u q v S y p _ u S 0 9 I 4 6 l 0 O l o h G o 7 o 1 U g h w E 7 2 0 m Y r o x 7 G l 0 j p F r o 1 t U 7 q m I n m k D v 6 r - i B E _ g _ g j B 0 r 3 C 1 C 0 - a 1 p y Y w r 2 - V h 9 u E m 8 9 8 E v m D 5 l t k L m z 0 J p 9 m 5 I 7 t 5 2 C n l J 8 6 t K o h u _ B 9 0 9 I 5 p n k B 2 t i G j z m y F 3 l u 6 E G R G R G e e P v B v B - C k C k C 9 E 9 E i G i G 4 I p K 5 N 2 P 8 T l W 6 d x g B 2 p B s w B w 3 B u n C 1 0 C g j D t y D 8 i D i C 4 i D 5 E 9 t F w 7 G v y H i C 7 r L w 8 O i w S v 8 h p B 7 j r D l k 6 G 4 D E E N E N Y N p B p B a 8 B 1 C _ B x E x E 2 F 5 J q I i P i P v V 8 X 3 f 4 o B 9 y B p 6 B z q C 7 8 C 8 r D 9 y B j R q t E u 5 E w 5 E k m F 8 b x 3 M n H 0 I l K y P w P 2 T s Y r g B o j B k w B j 7 B x r C t 0 C _ s D z o E - t F u w G g _ H 6 h K 3 3 2 n B s 0 N h y m y C 5 p h T h u p F s g g q B 7 y u y I u p 8 p H r 4 m v G _ j u 4 H h g r 9 C j 3 y - I 8 w n N 1 k q o N 8 u h Y w o m x S o 5 6 E - n l 3 b k o w 0 B 7 k j - E t s k 7 H g n o L l k v w a o p r 2 C u x - o M y h u i P u w 0 V z g n F s w v l W z g n j G z v o g F n m i l W _ k j C 5 r - 1 B k 5 h q K 2 q 4 4 W 3 v 6 D h z j s N 7 j n K 3 r y E n - I 8 S W r E 6 B g r D y F P t w D w F 1 J P k u 1 B _ S P 7 Q k _ M q p w 6 D 5 s y q J 5 s y q J q 4 p q J q h 7 q J 5 s y q J 7 h j i D g p v 2 B j 2 j r J 7 - 0 r J _ q s r J j 2 j r J _ q s r J k s t i G u m m L 1 x r p J p t 1 L - h L m m 5 u F q 2 x o J 9 p 6 o J q 2 x o J q 2 x o J 9 p 6 o J q 2 x o J r s 3 r H z 5 v D j 8 3 n J o m 7 _ k B h g q _ k B 1 k u o F x l 8 R j 8 3 n J z _ 6 5 C i 5 r 7 B 9 1 m n J _ j 3 L 7 r 4 9 F j 8 3 n J _ o v n J q v g o J u m m L w w 2 - F j 8 3 n J _ o v n J p n 7 5 G 4 t _ F n w 1 m J n w 1 m J g j _ m J _ i _ m J n w 1 m J n w 1 m J n w 1 m J 6 v i v C u i i u B l _ o C 1 _ 6 5 C s n 7 7 B _ z _ q z C q 2 x o J 5 i p o J 4 q u y C g 1 p i C w u p J _ s g o G y t l r s K 0 p 2 u G o v 9 H z 5 5 m J n w 1 m J s s i n J n w 1 m J z 5 5 m J n w 1 m J s s i n J j q t o C 1 r l r C k m l U z n q h F r 7 2 l z C s h i t D j l x t B t - q n J 1 l 8 n J s u l H l n j z G - m k 2 B h 2 2 h D 5 5 8 p J 2 l 0 p J 2 l 0 p J 2 l 0 p J 5 5 8 p J g 7 r l G m 3 o K - p 6 o J - p 6 o J t k 2 j l B i 9 k j l B x 6 x t C h - i n C 3 0 h 6 B v 5 i z C 4 r t o J k l 8 n J w s p y B & l t ; / r i n g & g t ; & l t ; / r p o l y g o n s & g t ; & l t ; / r l i s t & g t ; & l t ; b b o x & g t ; M U L T I P O I N T   ( ( - 9 0 . 4 0 8 2 0 5   4 1 . 6 9 5 0 2 8 ) ,   ( - 8 2 . 4 1 2 9 6 1   4 8 . 1 8 9 0 3 7 2 4 8 ) ) & l t ; / b b o x & g t ; & l t ; / r e n t r y v a l u e & g t ; & l t ; / r e n t r y & g t ; & l t ; r e n t r y & g t ; & l t ; r e n t r y k e y & g t ; & l t ; l a t & g t ; 4 4 . 3 8 9 0 7 2 4 1 8 2 1 2 8 9 1 & l t ; / l a t & g t ; & l t ; l o n & g t ; - 1 1 4 . 6 5 9 3 7 0 4 2 2 3 6 3 2 8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7 0 3 0 0 6 6 9 8 3 1 4 1 3 8 0 & l t ; / i d & g t ; & l t ; r i n g & g t ; k 1 _ q u 5 7 _ 6 N 1 y j v H k n o C w h i g I u 2 z 2 l B p i l 3 l B l h 2 t J l h 2 t J p i t v F 6 g h R 6 - 7 s J l 1 i s 2 E 6 - 7 s J 6 - 7 s J j s 3 7 B s j s 8 C u q 5 r J u q 5 r J z - h s J x - h s J u q 5 r J o x j w l B n l h F l w 2 i H 3 r - q J 3 r - q J u g o r J i 3 2 q J 3 r - q J 3 r - q J u - n m G g _ r K n k g o l B k u l q J i u l q J k u l q J 2 s x o l B 4 r 8 p C _ 7 _ q C 1 x r p J p j 7 l l B 1 x r p J _ q 2 m C w v 7 7 C 4 o W z q 6 r B h - r m E q g r l K 7 5 8 H 6 o h P _ 4 9 x E 9 t q N x 9 w i G 9 h m 9 B 8 8 4 7 C s 7 p l l B 4 9 i p J 6 9 g w F t 8 m M h s m C n x x k B 1 9 m j F 3 t u 0 D u n 6 0 B p 9 7 I s y k b 9 n 6 s D l n q v J h 6 4 u J y w h v J - v 1 1 F q 2 s P - 5 4 u J r t n u J 4 - 7 5 l B g q p R y g 3 v F - 7 r m E g j 8 U u y 9 I 7 2 6 B i q 0 o I 3 2 z 1 B k s 5 i D 5 5 8 p J x z 9 m l B 5 5 8 p J s r s m l B 2 l 0 p J 3 1 x D k i - r H 4 9 i p J - p 6 o J 4 9 i p J i i o 7 I _ t F q l g z J q l g z J 1 z q h G 0 w i O x v s o H i r y H g j _ m J k r B q k x g J q g _ i H x 2 v E l p 6 v F 1 6 I 8 t a j i k K h k v B 0 t s 7 I 2 p w C p _ w p I g g w B 8 4 7 x I 4 g 4 S m m i q D k t m J t - q n J u s i n J 1 w 3 4 C - x w 8 B 3 l 8 n J 3 l 8 n J 3 l 8 n J g 5 k o J 3 l 8 n J 3 l 8 n J y y z n J D n w j Q x 8 1 u F k g 2 o J k g 2 o J 0 n n p J k g 2 o J 7 z _ o J k g 2 o J 2 8 2 6 H l 4 _ B 9 1 m n J g j _ m J g j _ m J 7 1 m n J 9 1 m n J - z 6 B 2 x m 4 6 B j v l u B t - q n J t j j v F g k G 2 - H l S z B j 1 B v k C 7 g o B g j C q Q 3 L 1 s D 1 8 B q U 2 5 S 7 k C x d r 0 D 4 x B y 9 C o t F n 0 F t v B v - F 1 D v t B l F _ G h C - C m p C 8 y a t t H q - S q 2 n B u u R q - S 9 u G 9 3 C m V v n B z 2 D s 6 F y 0 O t v w B w s F _ 6 K s 7 K k 1 M q l B n X k f 1 D z B r W o M h i E j 5 E 3 3 C s k I v h D o x 2 C s z O 3 x S 4 p d o 5 F 8 k H r 4 h B r k u D y y B p h D 1 t J h v B w C q K x w C s 0 B u m B 2 C 1 H y v I z b 0 U h p B u z C 4 k B i R 0 k B 7 v B 9 B h n 0 B m 7 K 6 0 I k i C 0 6 F 9 2 D - r D z k L 7 4 L g n D v u J 4 n E 6 e j P 9 9 B _ q B 2 q B q 4 B t h B x t B n S n S 3 j F 6 V 6 u D 2 x B j 1 B q z B 5 k C z 4 C u x D i 4 J l w G j m n B z t E h 9 H q x B l k C t 8 B w x B q 7 C r g N p 9 b p d m E v v B v O v T i Q 6 V - 9 B 9 g E t L t S v v C q l B 7 D g s B z u G 4 q C 2 9 E k 2 M y 8 C _ 4 B i K o Q p k C s R 4 q C p Y x B 7 E a k I j B p K - N m x C 4 4 B p Y u o E 3 o B l 4 C n v B 8 x D 2 y B j 4 C 0 E k z C g l B 4 J s 6 B x v G y i P p s C n h B y e u 6 B w r c j m C 7 9 B g s B 6 k I o q C z c 0 8 C k t R _ k B y y B t 2 B s 6 B m 9 C 0 a p u B 9 t B q l E s N x h G r 4 C x 2 B g 2 J t i B u R 3 x K n P 2 U 3 W m r C 1 5 E q g B h j B j g D s Q 3 0 B g g C p S _ J z I v r E 0 n E 3 8 B k g F 6 x D k R p 8 H p o B p j B i l B 0 m D w 0 E l S 6 L n n B t W n b 7 U n V 9 E l O j w B 6 w E 7 u K 9 r Y 9 i B 7 H y o C - v B 9 u C z _ G o z B u 7 D 8 7 C s v c 7 2 C 9 k U 8 G i M l y C 0 P y q D m t D n 9 D 8 T 3 L - X 6 h C t 2 B t v B 4 a 4 e x T i 5 B g K 6 J p I t I 8 z C v i E - 2 D v 2 D l d o s F g z B j _ G j c m q B 0 3 B i j D m M 2 3 J q l H 4 V k K w q B - g B u Q k o S v L q V x P 2 Z 8 m H r X r i B w 9 C h p B v L 8 p N - 9 B u f 6 l J 4 z C 7 o B 9 s E 4 n E 5 l F 2 z C u l B q 7 K t p B 8 6 C g Z r K E i I 0 6 E o T 6 i B i m C 7 C x 8 D u i B 1 m E 1 E t Q 4 h D z f 9 J l C v s B 2 F 8 s E 7 C k J 6 f 9 c h T 3 K s e 4 d 3 J 5 a i d 9 Q g w B y s E 6 S g E p p B 5 2 B m z U _ l H x v B 2 w D 0 o K p P s 3 G x t C 1 W _ D l q C 9 J 5 y E w m C 6 9 B 4 O n H _ I v O y n E p m C w 6 B y z B s a 2 a m o E o l H 8 q C z m F p i E h d q s F w r B p D d v M u 3 D v M p x E 6 W 4 L h i C q m F v M 9 D 6 E 2 m D s E 3 k D 7 l B _ X i _ B j E l M w p C 6 7 B q K t D r T q M t z K i 9 D v t C 5 9 H 8 f n z F y V 0 z E n t E 3 t X s 3 Y t t H _ y B 8 l B x 6 d 4 m D l 7 R 5 h E 4 m D r L 0 j I 2 a y z C o J i x B l l B l D r T x o B y z E r Y 1 0 B 3 H j d t g G 6 C 1 i B k H o R 1 h D 9 s E s a z T j F 1 b o e 9 F k g B - 8 H y 6 F w x D v t H q r C j X y U 5 L g g B 4 6 B w G g E 4 I w F x 6 B y v C 5 U i Y z q C w F o G l u B w Z v j F z I p P j t H 1 v B r _ G 4 n E h s D _ _ N 0 0 I p T _ J 1 _ G n t H l P - c q q C u l B w - E 6 l J j 4 C n T x h D w x D 2 i C g g B x L u V _ z I x r D 0 y B y w D 9 - F 8 l D r o B 0 r B s l B - x K 5 u C 2 k H n 9 I 7 9 B _ 1 J l T j 2 D v r D g - E g a 8 k B h 9 B 1 r E h o B 3 t G 0 j H k _ E 6 Q 0 E k Q m M j b h j C 9 c g R t _ J 5 O 7 4 s B z 3 e 8 2 k F 2 5 B h 7 _ B x X o v U j q M k 1 G 9 S - q D x - F h o B _ p C j u C y - L 7 - Z s y n B 1 x F o s L r c 1 S t X _ M 9 1 B 7 y P k y B v g D g V w 0 G m o V 5 6 k B p r H o r B k 4 F o m G t 1 V y p C 0 0 Q s x O 7 0 f h u C u l D g h C _ k B i m E _ 4 K 6 l E m l e m j H 0 v D 3 1 B 2 Q x X p i B 8 h C r o B 7 S z S _ v Z 2 s e s _ q B 7 2 C q y D 2 7 F 3 p B v p B l s 9 B j n p B 6 m P 6 l E 4 g 9 B 0 x E k u F p j B 7 h B p j B g t B w g B j 9 B s 9 P j t D l _ Z h v W 4 v D m j J _ x B o f l I l I l v B x F _ x E 1 x F 4 k B 0 G v F 6 J h c g y C 1 B T - E 4 Q g l X k 4 M 2 N n k B i t C z M w I C _ X r J m h B i 8 B q K 0 q F l - B o n H x g c v 6 L j l C k m I n t D i u F n k F 2 m H z 0 F 2 o E 1 h P o r K - i E 1 t M v w G 7 h B r n C s y D i m I 1 o M k 7 B z O g t B 1 u I t D q B u g B U q n I x o F j o C - D 4 s Q 7 k x B 1 p K k Y 9 J 3 J j R 6 K y H 4 N 3 O z O _ U 8 J 6 C 1 m B 1 K - X 7 t E q r i B k 1 z B 0 C p X i u F s m B r s O - i D h 1 F n 3 N p s l D l j E 1 _ H v i N n 2 S 2 9 D 4 5 J 1 n C _ R l E w T o F 5 D 3 F 9 o B l I 1 n F i p E n i V i t N k x L w 4 M y j C y K n E k F V t o B u l D 5 d 1 h c 4 h F _ 2 H x - B 3 3 B o o D 4 r C 8 r 6 B i w _ B g 0 B z i K 6 R 9 w B i s K _ 0 C q b t g j B - n C - p B h - H x 5 C k o H j j G q 1 E 8 g B 2 q G w j T z o F u 5 M 1 v H v 4 D 8 l M 6 _ C - n C 2 p E g l Q n k E g u B k - C r k B p R n E p U - n C - w B m O h r B 8 K n k B 9 I p e o q D r U - P 4 q G 1 6 C l x B j 6 C i 8 B _ m B j e i k Q 2 j C _ m B h x B n y G t k E p 2 K 2 s C w q E 5 u D k 6 G - 4 D k q E q q E j 3 K 9 k V 7 w H 2 2 C o n B g 1 B i c 4 W p M 9 Y m 8 B n Q 2 2 C y r G _ K h K x - N 8 F 8 k C 8 W q p D n E p R 2 K v z B y L x G 8 b 4 W o D 0 L l R y s D y D l q C t f - 7 D r N g 9 I 6 F r G t u D v G 2 D 9 G 3 E n Z t Q - G v Q z E g P - 1 J u I s O w K 3 Y q H Q 6 g B n e r Z x N t z E 8 O p q C t z E h K 4 H n G 6 o D h u D j w M m D k X 0 H i _ T r o C 0 1 C 8 K g u B q n B y 0 B 7 - B i S v o C s _ D 2 o H i 9 F l w I n 8 E v k V 3 P q t B r g C u 2 E n k D w n B r G 0 b 9 Y 0 W u s W v w E r U v k D v Q m F l k D s S y K s 0 B n e r G x k B 5 y G u 6 G 0 h B l J l M n 6 C j Q 4 K l Q y W w W r U n k B v o C i u K p Q - 6 B r N w m C v x E C o I s T w T 6 n B 6 K y p D z p F t x C z l N n J 7 V 1 U z e h x E 3 i H m n M z U r J 6 0 B w p D t k B 0 2 E g c u P p a 4 F r s B i j B 6 2 B i s D 0 2 B k _ B 7 k H h R u I g S - T 7 d 8 g B r G 1 U 0 t W 9 i C 5 V 1 3 G 1 x B 0 t C 6 s D 6 0 W 8 z S t 9 C 0 m C v a 1 l B 1 V l s B i p B q t H r v R w h G 5 o G 5 C 3 q K 7 3 F 1 9 C k k F _ v B L r C g j B 0 v B y v B _ n Z j Q t 4 B q _ F s u E l H u 0 F o u E 0 k R i 6 E u v G 6 v B s m F w m F t 6 F 3 a l g B o 3 B 1 a E s q O o d 6 i B 9 l B y m F 3 V r B 2 h G o d z E - G t N u t I v 9 C 2 _ U 2 m C q O t U 0 b m D z 9 X 8 F i 0 F k n F 1 k B 7 x C s s M p g B _ z F m w 3 C s P v R r R r 2 M 1 i C v R 3 o G 9 k I k Y i w B u h B 8 K q P y 2 C u 9 F q S k c 1 3 G q 3 E w O v 9 C y 6 E g l C 9 i J q P 2 v C t x E s 6 E - i C v 7 N 2 0 D - i J u 8 B s O z s B v 9 C o 6 E p 1 H n R 4 t I l 7 C n l E 8 0 D g 1 B j Z y s C _ N k O _ W 7 x C u y w B z i C n g O v o G v n D j t F 1 x D 9 f 5 s F _ - J 2 m C p 4 Q k w G r i S 7 p b x m H u d q n F o w X l r C k 3 D u I y z F 9 J 5 1 O w I 5 o G m p B 4 L w z 3 s D n t 3 g l B h 8 n r B r 3 z 4 D s r s 8 J 5 u j 8 J 3 w y q J p u I j o 1 8 J j o 1 8 J 7 h n 9 J - - j B 8 8 r Z _ 3 l v J v h 9 u J z u u v J v h 9 u J _ 3 l v J _ 3 l v J g 4 l v J 9 0 4 7 l B 8 r g B l t o s K p u 6 C 3 t _ j D r s 2 w B x 3 k q z C 4 u g o J h i p o J 4 u g o J w 1 x o J 4 u g o J m - - g l B j i p o J l 4 s j G k l v K x 9 0 i 0 E 4 u g o J x 5 3 t n H 4 u g o J h i p o J 4 u g o J w 1 x o J 4 u g o J 4 p p u D 5 6 w 2 B t 5 H 7 j 8 C q k - X q r g v E 2 n 0 3 B 5 s o p D - o 6 o J u 1 x o J 2 8 i p J i 3 _ N k 9 i s G m 1 y J n v l t H 4 z y D s _ n r J 9 n q s l B s _ n r J 3 p - q J y l m w C 2 P 6 3 B o t D t o W g e o e i 2 K k o C 0 M l S z s C r k C i g C t r G 5 r G m g C o v D i 7 B u s B x p D - 0 B n n B q 4 B w e 8 I n K r H 3 4 I v 7 J 8 p B n b 6 1 B 8 L n 0 B j t B - N 0 4 B i 4 B 0 Y 5 E 1 _ C 2 7 L o 2 F s j D 8 w B o J k M v 0 B o x C - j F 9 6 G x p D 4 6 N u M v B 7 C 2 S 6 S 3 M y 1 F o j K - 8 F 5 7 B x 0 B 2 7 E m e n W y P - E t K s e 9 m B n 0 B g E p W 8 h B _ L h C g M u Y 2 Y j 1 B z K s G m N j D - z B - C t H 6 B 9 Q y h D u F 4 Y u M q Z v k C g w E 8 4 D h z D i k B m 8 E 4 6 B p n B v W q j D 6 Y g J 0 P 1 Z 6 S t b - y D g e t t B 0 3 B 4 Y o G 7 w F 2 k D u 6 C y q B l 5 E 2 k B 2 e v d j P 4 x B p l R 5 b 8 D 5 Q x m E v z H k h R 5 N l h B x b n F n I r o B 1 l C p L t L 4 y B z 3 C s f - 2 C t X k H y e h F 1 Z j q C w Y 7 Q 4 D 6 p B n 8 B y N j d w 6 B 2 x B w 6 C _ Y s e o Z q g C - s C j t C h 7 G 1 K s j D q e k g B h C w Y g k B 1 v C 7 9 B 2 V r S v _ D x m B h p D o k B 5 L 3 b 2 o F u Q s G 8 p B t 7 B q M m E w y B l D h F 6 3 B p t B y P y j B n H 5 Q t J g M w w B 3 N y 1 B s j E n 7 B 3 s B n y B 0 d w j B u j B 9 k B 4 O t j H x K g k B 6 j B q t D 9 o E y n F w w B 6 3 B z R q D s X _ F p _ C t o D t 2 7 B t p C o l C j y B w F g L x o J p j C n b j h B 6 w E v W h t B 0 w B v W - E c x C x E - G i L _ T 7 C i C k I 6 I z 0 B k M _ F r y E s F i J 3 H r u B 3 n B u G t b 2 3 B 4 d o l C q 3 C z y C n H t K 9 s C 9 b n 1 B - S t h E m i C k H s C 9 R - R q k B k M 4 p B 3 7 B k - R x t B 3 K 2 v E 1 K 1 m C p S j O g 4 B v 1 C 5 z D o w E j 8 B 4 Y s 3 B 7 R 0 w C - z B 7 m B 4 d p H l W r _ D 1 t B r n B j 8 B k 2 F l q E q U o 4 B 1 D 4 J g K 4 E g Q n _ D o q B w G q R h h B p i F i k B 8 4 B o q B 6 w C 3 G 3 r B w 3 C 9 M 0 I 2 j B x H u U j O 5 o D 7 W q J 1 K 8 x G l O o Z h S k q B 3 o D y d 7 C 3 Q _ v E 7 j C g U t _ C g w C y j B 9 E v b x s C 3 g B h W y w C 0 P 6 i E 2 d 4 j B p t C 1 - C l k C g 4 B r m B m o B _ S 2 I r H x W w w B q G 9 F p O _ w B 8 Y 2 4 B k U p 1 E m M i x B u q B u g H i Z 4 p F 9 0 y B k x C u o F - 3 I 1 R 1 G 9 Q p m E s g D n 7 B p o D l s C q 5 C _ H k i B 5 5 B n k H 4 1 D 5 5 B t s F x y B 6 4 R u v B 0 2 B k m C 5 l B - 1 Q u u C _ S o h E j a 7 M h j C m 8 f x 4 C 3 - M 5 r I - u B 9 c 9 o B h p B 6 G p I m l B 5 1 B 5 u B r h E 5 h D w q C n v B 8 l B 4 i C y V 0 f 8 m G v L p p B 0 g C w Z z L _ v a h _ B h 4 C i i C n s H 4 1 G 6 q C o m B 1 v B y s F u a 5 b m H 7 m C z n B z q J 3 j F 7 2 E _ g S n l T 5 W F 0 V x I p O i k G 2 x C 0 1 H x h B h 0 D w g C n 3 B x n B v 8 B 3 W n Y 3 h B g z G u k D p 0 D z q E x b 1 p D 1 K y 4 B x t B n s C s Z q k B k Z 8 e p S _ 4 B n S 7 m B k k B q g C k u D h h B u Q 9 i B - X w 9 C 5 b r n B h X z t B x - C q Z 3 z D 5 b s y Q m l N h j F l j B j X u e v 0 B h Y p q D 6 k D o l G t u K v P s N - 2 B 7 - D v W p 2 H j r B - N v 8 B k R p I 6 Q w 6 D v - F j P w Z 9 1 C 3 0 B 6 g C v n B y 5 W k p F - 7 B n q E 0 e l r E s Z y p F u G v L w M j n B z h B 8 g C 6 i C 8 f s - S 9 l F 7 i B m Z 8 J 0 h C 4 m G - O v T g i J w M 9 B p D 7 D s b _ 8 F 0 m B 4 M 3 u B m V z D u G j O 7 t B j u B z W m Z 9 R y 5 N m k E w u D 1 1 C l l Q l k T _ p B n W g o C h k C v r G g w M s x Q 3 0 B 8 4 D 6 j N x _ D n t B 7 E g L _ - F 2 S 0 5 C q j B R o o B 1 z B 0 p B 8 w B y q B i q L z W v P o J v H _ S y D t q C o o B z Q j F 6 C x t E 6 q C r d k Q 5 o D g 3 S 7 5 J 4 u M z 3 H 3 8 F m y G m h J 9 i F 4 6 B 3 D s U 2 E s Q 7 0 B m H q s B y U m Q 1 h B q M p w V q x B q 4 B _ 5 P h 9 F o w E 0 4 B r b 7 E 7 N t h B i K 3 W o 4 B t 0 B y M p O 6 P y P o 9 B 6 h B 9 j C n L s r B r o B 6 J 3 F 3 D z n B 1 h B q Q i p R 3 z D q w I y U v 1 C 5 j C h S q g C l k C - W u M l 8 Q i j j B o k B 8 j B p b p n B s y G j j p B 3 1 C y u D o k K o U k M w P 7 Z 4 D u 9 C l g D 0 e x 4 H u x C u k K - b u 5 D k 3 F 0 h H y h J m p F 8 - H l i F x 7 B o w B x 9 P _ s D n 7 B 4 p B y v I o - e o C h k C 7 t B 4 E 0 Q v w C 0 8 Y D 0 0 C h t G m B o 5 K 2 5 B _ G p O s p F 5 1 C i x C o q B 9 7 B 7 o J h o H m o C r 2 E 1 v F 6 4 s D q y J 0 y G y o C 8 e o x C 8 w C i y G - l X 6 j K l h B 9 s C k p F i w M 7 1 C k m B t T w R 2 e t k C v S o m B 6 6 C m w E 3 v F n h B j - D 2 2 F _ 5 D 2 w E 5 1 C 4 4 D 1 7 B 9 z B - k B k 2 B j y B h N o I z 5 B h 6 B s u B 4 i B n a h m B p p C _ X s i B m X y Z w M z q E n 1 B 0 z B j u E 3 v B i 1 M l j U 0 5 K l 3 C l I r I 3 D p y g B 7 _ D n o I k x B u 5 D - 3 U o 2 F w 7 E z H 3 W n - C _ j G 4 - R v s C 9 R 3 t B 1 s C k k K o 4 S s w H n q E 6 o L l t B p K 3 Z 5 x E 7 n D l m E p z I q u C k 8 G q x F 8 m O u p B 8 d i E 7 B z F 5 k F 1 g E k m E 6 1 T 6 y E 7 r H y 5 B 3 s E r u C 0 w D x I p S n h B j j F 7 q E m x C u M z B q x B h q E m H 5 b l p D 4 4 B 3 1 C _ v M h p H g 7 P k i J y t n B s k E g x B w k B n n B - _ C i o C 4 w C l 2 E i 6 C p n B s 4 B h 9 F t l Q t s C s s n B u w M i k B r q E i 5 D 3 _ C 6 n F 9 N s C q B w E 6 V v h B h 1 B 8 2 K l 9 F g o C w e 1 s S 9 8 F s v E 5 u N 0 U 3 n B w q B u k B v d o Q s g I o G j F i 5 P 4 4 D 3 W 4 U g Q g U 4 d 5 k B 7 N v K v t B t W x B s C u s B g H 9 O 1 9 B 9 g D 1 c j P g K s x C v o I m k G 8 w B 4 3 B 4 p B o G _ q B _ 6 B 0 U o 6 C x j C z m B t W w e x 0 B q q B t H 3 r C t j C 9 R 4 g C r O 1 b y v E - g B z b x 1 C _ w B o Q t T 5 o B 8 V y E i w D z g D _ Q s N m k B l k C k w I n o I j p D F w R s U 6 J m a k R 0 E 6 Z q o D 6 h F g 0 B r F _ G h C u w I 1 W 5 F w f 9 r H g z C 1 F h C j F 3 n I - x c p o H s G g H 8 a h h B 4 6 C m U y j B z 4 F 0 S p n B _ u D z n B s e 2 w B v j C t g B r p C m p M - a - z B k J s C 4 J 8 M p X 1 1 B g f 6 7 C y r F z 8 U t t w B j 3 C 8 0 G l v B k H g 7 C _ J k k H n 3 C 8 4 X r i B 0 q C 9 u B o f m N 6 C i Z 7 7 B l h B 2 e 2 u D r p D q u D w U w E g V m 7 B 9 n F n w C m 8 F m n H 1 5 C m K n 2 B 6 f h l F 7 9 B l i B 0 5 B s E 6 h C w r B 9 n B 2 J x L 2 f 3 u B 0 l B i z C - O g K n h B t S n d 4 E n _ B n r D x D 3 _ B p L y Q t 7 E _ e h i B 0 h C 6 p C p l C k j J z F 1 D w e 3 D y J j P q R g H s E r c 9 u B _ q F s t L q s F p p O u s B q J _ I 4 d w j G 5 k M 2 - B i Z 8 V q N 4 E x K i G l F n u B s z B 3 2 B - _ B 0 C u f m l B 9 l C l T 2 U z 0 B 5 K k 0 E 4 J l L 1 O 5 z P y y C m l B 0 C 3 D j F 9 R x 7 B r 3 H 2 1 F l v F - o D x 5 O _ w B _ 1 K g 8 L h p J h i F t 1 C 0 o L y w B v b 9 b 3 t B - m B v W t j C 2 d 2 t D 7 7 B B s M w V _ J n O v s C s U x W y j D x B h D n F n d Z l T z L r S s U y h J j q E 5 g B 2 T i h E 5 E 2 I 4 Y z b 9 W z s G y U k g C m Z m k E 5 4 O l u N h y c 0 5 C n 0 B _ L 3 Z _ q D h 6 K 8 c u v B - h C n n G r j I h R m 4 C i T 5 Q p r B 8 S k 2 D x 5 B l o D 6 L 2 T 7 k B l W v H u e l 3 B o J l O k M x Q 0 X 5 r B o I l z B m L n K 4 7 E x _ C r g B o i B t l B t r B 5 k B 2 I p E 9 M g P q o B h H x E 4 O o n C w Y 5 E j V 2 F 3 E p B o L i E 3 H 9 F n P 9 K x H x R w X 1 G 8 L r t B p p D - N y t D h h B t O x t C h j B h F i G l r B _ 2 C 5 l E 7 m B h 8 B 1 b 5 n B v S z q E s o C 4 w B l b 1 r C y v H 8 p B g - B 0 Y 1 0 B 8 q B s g C t t B 1 o D 7 p E r q G - z B 4 n C i L 5 G 9 G 6 i B w T 0 i D 1 x D 0 t E x 8 D 3 8 D 8 z F 8 u C 2 u C o x K y F r - E k 9 G m 8 I o l F 8 S u u B n K 8 3 B 6 n C g - B k 3 C 7 v D l 9 D 2 O z C 8 H u 7 J y 3 U p w H n k D n E - G t J u w C - 2 H l 1 E q 5 C p E w c 1 J r J t Z w T v s F 5 w D 2 X x C 6 D - m B j 8 B u 2 F 5 0 B n O i 4 B r H x R o 3 C 1 Z 5 E 6 I o U o J k K 1 W _ I w j B 7 U q 9 B 9 M l N p h I l 0 C r 6 B z r B 9 k B s Y 0 j B g 2 F w g H o v E 2 t D - a _ H w X x f 0 i B w o B - M q X - t F u c t V _ 2 B 9 w H l Q q t C u n B k h B 5 V 8 K 0 b 0 1 C 5 v E 4 W - J r 1 G h R x V w r E 5 t F 2 v C o d j i C 8 i 4 B l l B 6 l C p 0 H t 3 J 6 z F j z B 2 i B x 6 B r s B o i E p 6 B u h E g p B s p B u n B p x C 2 L t 0 C 4 u B 7 x Z 5 h C 0 L i p B y S y z L 3 E 7 G 8 S q X g 2 B i 5 E q m o B 7 y E m m C q v C t R 4 k Z v r B 9 i I w X i w S 5 4 F 9 y C y o B h x D 2 L j H k c H s - C j Q t R 6 i B q _ B C v l H i _ B u _ B 8 1 D y u C y 2 B 6 H z j B - d t C 7 f 3 V h i C _ g E m g G 5 y B j 1 H i P 3 z M 1 l D s Y 1 0 C g u C q 8 U s u G p s F z j I h g M u l C 1 j H p l B 7 y B - k D - G 4 H w k C 0 n B l n D y k C x G 8 c p B 1 C g X l k B 0 4 C z - E 4 2 B z r B i r D k o B x R 1 y D h _ C h t B x _ C j t B z R y O l N t 6 B o 3 B o P 8 c w r H z r B 5 5 B l y B 7 l E k M 1 W 5 l M 0 I w F g d y F 4 D n F t L t P q N g K 7 g B p E 2 F p J m I p E r n B x 0 B g M 5 E p F o a u V 5 b t L j v B m m D g a 0 l D l r H n 3 C k f o y B m f t Y 8 x B 9 g D t i B 6 G s J s K h M u m B g f 3 T j G 9 T s J w C v L h C y Z 4 f x i B 2 i C z i D 2 x B h C u h H 5 8 F h h B v I k R _ - P z h D u q C q l B z _ J r 0 P z z N t i B h u J x X _ n K x 2 B u 6 B 1 o B 7 9 B j u G - _ J 8 k J o z C 5 4 L 4 l B 8 z C 3 i B l v C 1 z F 2 y B i a k R 0 U 1 b 0 z C n 8 H 1 9 G 0 8 C 3 g G _ 7 D w m D - 8 G z s X 4 k I q z E 5 l C o B y r B x u G n g G 2 n h B j 4 C 0 8 C x u C 5 i B q R 4 h C 4 5 B 1 o B 9 X 3 v J 8 x D m g F o x D s - E 0 l B s x D 8 a q C o _ N 6 y B r v B 5 I w J w E 6 z C v t C 1 D v o B - c n Y m 7 C n - D y h J n 9 Q 5 5 G i l V 5 H r S 1 9 F y 8 E r u B j c h n B 7 7 B l D k H m a t _ B g r B l 0 D k 7 C r l O n p B w 9 E j 3 B 0 m H h X z q E _ j B 7 N j F r p B 0 M g Z 2 p B o M s x E 2 s B 3 H 7 g B v 1 C k Q i k D z 1 C v t C z 8 B m Q 2 E 4 l B 1 2 B h m F x L 2 E u M h O j 5 M s v I 7 E r 7 B 9 7 C v h C g G s G y N 5 i B j p B j X o k B m p L n x s B z o H l t B 9 a 7 U m 3 C n V k d g 6 E y 2 B m L k C 9 E 8 Y _ T 7 7 B y - B k Z i 7 B m Q x L g N t v B t T j v C 8 7 D 9 9 G v T p S j _ D l 9 Y r w i B 6 p B j W q k N i 4 B w o F r p E - e w c 8 Y n u B 2 5 D t 1 C 0 v H 9 6 J m Z z _ B l h B z 0 B m 6 D s o C v S w N 4 e m Q q 6 C x I 7 c o 6 B q E k h F y 2 I _ _ L t 9 B 6 G 5 X 3 D 7 9 B n s E r l C 1 k F h v B x y F i n E t r D n y F j v B 5 n B v g G _ y B h T D q r F i l B g a 8 7 C 7 1 B t c l L 1 3 C j d y U o 8 E - 1 C u k B o M m k D 0 V w E x O - w r E 2 v D 3 z h C j q w B 9 3 E j - B 7 3 D o z D u t B z w C v - B h U i F s S k 8 B 0 1 E k s K 8 n H h Z l p C q P p U o o H 7 - H - 4 D t k E 1 j D t o F 9 v I 1 j P y w V 9 j E _ o D n o C _ g B 9 n C 7 1 F u b k t B y G 6 M w w D x h D u 6 B 4 E s M y M n I 5 B - H k B 1 p B w 0 B q p D v U 7 x C y i D p z B k S 7 P 5 h B 5 O 2 J l 3 B 4 V 3 F r F s W 3 o F p - H o s C v U 2 1 C r j G v n L i u h B k s C j v E t j B z S g V z S 1 3 B u 3 Z i 8 F t 4 D t - G v - B o H 8 s B i m E 7 t C j 5 C i - o B r n C 7 6 I g h F z r E w n J 3 h Z 6 N 6 E s J k 1 C u j C r X i q C p j U q 6 B 4 E i a x l C _ C _ _ C _ 3 H y 4 G v y P v 2 D t o B w u F 6 7 D t D t w B v 4 B j E 4 L z q C z V 5 C _ E 3 O z X u _ E 6 U 1 P - I m O q T l R l z B 9 r B 6 K - D j G 3 d - p B j q B i r B 3 I 4 K l i C j H k S 0 4 O j J w O 6 t B _ _ C l e _ W 0 W y 1 C l o C w I q Y n G j J 2 D z E 3 r B 3 a u 8 B t Z 1 l B p J o - C u 1 C 2 K r Z n E _ E - I t U i S n J 3 4 D _ 1 E s 0 B 3 I h I i m D w y B j 5 C h M g O x M n G 2 m B q n B j M k 7 B i h C i l B 6 p C l T r T k 7 C x T h v B 9 g D 2 q F 5 S 3 X 8 y B - O x u B 1 I 9 t C 3 2 L v o Y 0 C n 3 V 6 5 B t t G w x E x n F l x G 0 j C 7 t D 6 7 B p e n 3 K r k E 8 m B m 0 B z 5 C p - B o o D 6 m H s y H h 3 C l t G x k F y _ E 5 8 a q w D 7 k F o k J j 8 I 7 p M 1 g D h 7 I u p G h 7 E u 4 G z x G 5 o F s 2 E m _ F 6 k C 1 k B _ i B 9 l B x 2 G 8 u C l n E 9 k W l p h B t 7 K v - N 1 M w k C r y J 2 s C 6 t B 7 n C - p B j 5 D 0 g B k 7 J j 4 B 3 Y r e i S m b x n C n e v U j Q z x G j v E - p B j J s h B 7 w C o _ C i W s K r e r 0 C j 5 B 9 w B 7 L j U p 4 B 8 R 8 0 C 7 t D 3 v E n k D w 9 F p q B K 6 R v j B v 1 B - T l o C p - B s g B z n C w W 2 K u D 7 M 6 O 0 F t C 0 K 8 R 4 r C x r E 7 d 5 j E D _ z B 0 r C 7 p B h 4 B 5 j K 6 K v a y c k 1 D 3 z B j f 3 G q I t N r x B t q B x j G w w V g u N 1 3 E 3 j B h k E n Q g X v q B o D 5 Q 7 M 7 G 0 F q S 0 t B - 4 D 4 5 G z u D 3 u D 0 1 C m k C 8 t B i 1 B y b i W j 3 C _ m G r h D x v B s 9 C y E u J 5 j D t q B 2 b 8 K p g C h Q p U l m B i F - I 8 E - 0 F 3 j G r o L 9 o F z w H q h B 1 E 1 C u q D q 3 B 2 T 4 P g e 1 R y 9 B s c 8 l C t C m F p U l e - 3 B p o C 5 j D 2 W y b i v F w W 2 t B n M s W 0 H 3 U m 8 B - D o S - Y 6 R x Y g j H 1 I 2 5 G t C 2 c s 2 B i d u D l V 5 l B 5 U - g I t C 9 G y L x U 7 y G n o C s S r J h x B 4 W g S 1 p B 6 0 J k r B 5 4 E p u C - O g N 8 M w H o p D p 6 C 9 j B 2 1 C q F i P 1 G w c k P t N n J - P u 0 B s 0 B p U 3 Y 4 N k O i S l 4 D p U 8 b y t B 5 w B y K u T 7 l B z q B h k E r G 8 i B y T 2 1 C t Q r Q 0 b 4 K k O 9 3 B 2 r C s o D 0 i B i m C x V z Z r G 3 g C i 8 B s 1 C 4 j C g S j E 1 5 B 5 _ E k v B 2 X 2 D m S h Z w k C g S 0 7 B t C 8 O n r B p y D m L a a s n B k 1 B 0 H x G k v C t e 7 w B t U q P h 9 C h K k O s 0 B i S 4 0 B q S j U z S 3 1 B n t J u y B h o B n u I - v C y m B q b 9 7 w B 9 L f l M s W 9 L l G g C g h D u - F h m D k S m _ D w j T 9 Y m S v v E l e y S 6 F h Q s K k D n E x E r u D m j B m D l U s H 4 K t N m O 6 N - D q h B j Z p 7 E u K i F r R p Q 9 I 5 P k D q P x G 4 b 3 5 C 3 w B r C j K 2 H 5 P 8 9 E t X i W z 5 C h J i D n Q l N w D q t H y x K 0 i E 6 W 4 7 B 3 p B y Q D 1 I n G i v C 2 F - y B y 7 H 6 H l m B p k B 6 R 3 g D 2 p C y m B u W t Z v N 6 0 B i u B q d u v B 0 g G y L v R w z D h K - 5 B y i B i w B o h B n U 4 H l R 6 g E L 5 f q h K p q B 6 H 4 o B i q I 9 j B d y g B h g E - s G u 5 B 4 s B x w C p g C m F v k B v R r R 7 J z Q 3 2 I 6 O 7 y B k q T 9 J 0 K m t B _ g B 9 q L y b i p J l U o i D 7 a 6 b _ g B u 1 B 3 e 2 s C u 0 B 1 Y j x B l v E 2 W r M 2 D 1 h C u i R 4 h D q 2 P w t E j 6 B 9 y B n z B u m C 9 r B - y B 4 g G 3 s F p q C 0 2 B w h D 0 i B 0 T r Q s m C - z C 4 n B 2 m C y j a 2 i B p 3 T v z C v z E 1 2 G 3 q C 9 5 B 0 c q L n z B 3 l B 8 3 C 0 u C r V w S 6 o B 0 2 B i n F r s B 8 K 4 K _ h D 5 a u T m T j K z q B w n B o u B - l B - m J k S t M - J k T u I n E 5 6 B h x B n k B l R 2 L h y D w I i _ B p N 1 M 9 r B p z B t l B h H 8 W n 6 C q k C n M 1 Y - D v e x j B 7 L g V n L 7 2 C 9 g D 8 x Z _ y I 9 O q a h I k r B z p B n X y C 1 9 B 2 p C v u B l L - S k 8 D 2 y E p 9 O _ m E q 8 C k V r X s y C m w D 4 l D y _ E x X q m D z u C 0 J g V u g B - L 6 Q p l C t u C _ Z 1 P - T k k J 8 Q t I 8 Q u J y Q t Y q W 0 D r y B m l F p a n E 9 - B 2 j C v 3 B y Q 3 O 6 5 B h v B 6 J u l B 4 q C v i B g z C r v B 1 q M g q C y Q u m B 7 P 1 y C x h C o 2 B u r Q y T s S 5 P w K r G l k I i 4 C 7 r B x V r G 6 R x O u 4 F - K 9 T l g I 6 N 0 N 3 O t o B n 2 B z c - i G g D j J _ K j x C t q B - F k i C l v B 4 5 B y h C 3 8 G y G 9 D r G 8 X r 7 D x V l g B r V j V 9 U o l F t 8 C i i B 9 U g _ B 8 9 B n E g D u J X l _ M n h D 7 u B j o B z 9 B n 9 B 5 h B g l B y f i 9 C 9 X j T o y B t h D 5 g G l 2 B 6 E q P r N j s B i 4 C z q C _ s E o 2 D y h E m d t a v s F i v G j N 9 Z _ S r l B s 2 B 0 r I t m D h 0 H q i B w i B _ w K n p N j 0 H 6 c 6 c k 2 B 1 5 B h y B m L 7 7 D 5 k H p g B i X p l B u X 4 y F x y E 6 L _ T 0 O 7 h C g m C k P w d 0 t H o S j H n N 3 y B y u C 7 a - P j v E m 3 O m g Y q w _ B 3 o u B 4 _ C j w H 0 y L t w H 9 n R i l Q w 3 H _ h F q s C r o C v e q 8 B y W 3 4 D i h B t Z 1 o C m p D q i F t U g c x k E 2 _ D h 6 C j x B h x B l 8 E m o H w p E q 1 C x k G u r W k n B n k D - 4 D q 0 B r 1 F t v H z p B r o F x 7 E 1 _ h B 2 o D y g B 1 1 B 2 M o K t G C l Z h 6 C y 3 H y o D y 7 B 3 v E 6 6 J 7 Y m 1 E p G w b i n I s s C 8 H 6 K 5 6 C h x C 5 v E 3 n C 4 m B s 1 C z - B j 5 C g m E m 5 B 9 h B s g B g S y H t e x G 2 K i n B o v F 0 m B 5 T s W k k C z g H h o L 8 _ C 5 t D h 4 D o 3 H o l M i 0 B w g B 3 w B - n F o 9 D 6 7 C u h C 1 c y J h L p n C i z D n o C - D y t B t g C s q E h g I t q B n Q j h H y w V x t O 7 I 8 h F 1 v H 3 3 N m x L 3 j B C o v F g p J l g H w y R g z D 3 x J q 8 F i 6 J 2 u F 7 n C z - B m l X 1 _ R 3 x p B - - t C j v I u o D 1 j E 1 v H _ n H h 2 F q s C q 2 E k O p w I m - K v x Q t o R i k O 2 m M m p H 3 o C 1 x C 3 k D z - V - w I w v P n y J 8 j C m t K 9 o F 4 6 J x v M 3 l b y 6 J 4 8 F p j V y 8 - B 0 n H z n C 6 7 B j 5 D 3 u D 4 s C r 4 B r k E 1 - H k 2 E 8 i F m t B y g B z j D w x L 9 - G _ 0 E k y C 2 y H _ v D 6 6 D h 9 B l X 4 R 9 P r k B u t C k t C t w E 8 o H - - B p 4 B n p F 1 o a g 4 I s x L 5 x G 9 k V p g C i 6 I v U 6 b v P 3 p - q J u _ n r J s _ n r J 3 p - q J u _ n r J 1 3 9 j B 6 m 1 - D s _ n r J 3 p - q J h 8 g r E 5 t r e s _ n r J x 6 g k 0 C m r _ w G 5 2 h I s _ n r J y _ 6 4 F 7 t 7 P v _ m 9 I 8 8 0 E m u r g B j s p l B p - k g C 6 z _ t J i g w u J 6 z _ t J 7 p n u J w y 1 5 I q r L 8 - 4 4 l B 7 p n u J 6 z _ t J 2 z n m D s t h 1 B 7 p n u J 1 z n 4 l B 9 p n u J 7 p n u J 9 r 4 F 8 q q 9 G t 4 8 p J m j 2 s E 0 x i d 1 w 9 m l B t 4 8 p J r 4 8 p J q k 0 p J q k 0 p J y s l q J q k 0 p J r 4 8 p J q k 0 p J t 4 8 p J 1 w 9 m l B 8 4 u n l B - i v t D v 4 j u B r 4 8 p J m l 8 3 z C r 4 8 p J t 4 8 p J t g o 5 C i j 2 k J v 5 l r O g v I x p x D s 4 y C u y u _ H 3 h 1 B 1 6 i 8 G r w s o F _ g t G y 0 m C 2 j t t C x w 6 y D 6 n E i U k u y M r g y Q x _ s t D g 8 r k B o m 3 5 O 6 n i O l l h a 9 3 m R 3 4 - a 2 0 v t F 4 l 4 4 C 9 x B u i k y I i - j E r 0 B r u _ O x n x 3 G h o 1 j C p l X _ - 9 s B 7 j l x F l 1 n C k g v x G z t s g F m j o E _ o 4 h C 9 n z D 5 l u 3 D y 3 j 0 D 7 - 1 q B i 8 7 v C 8 u h s D l 3 j N - i k X m v o w I v i m k C 7 0 3 o B 0 6 s m C 6 u i j B p s u x H m 6 2 F l i w a o 0 o 2 K 4 _ 6 2 B s g H y 8 4 E z n 4 I j n z C r 5 0 v F s 1 8 5 B u t o I l w P m t 2 1 K 9 5 3 n B - 7 5 d 8 0 3 C z 8 3 F p 7 n B y k s D 8 r y Z k g o s B l z 0 g G u v 6 m B _ 9 G 3 - g u D m l i r E s i 9 1 B 5 m 8 E s v q g E y u n t D s w p B n k s z P y w 0 x I l o h X v j 2 J o 0 r B x o l B _ q o D u 9 p p H 0 5 t B o i j u F j l x n C 5 o g n C 1 5 q v D m 9 q u B 5 i t k B z 4 j 8 B n v v M g 6 2 e s 0 u i B 6 h l B n s 1 F z z 1 - C p h w 0 C 2 z 7 d j m 5 a n 9 i k D l i 5 _ C o 5 k D 5 7 j h B x 8 o W g r 4 k I j 1 v C 4 7 8 j B v 3 1 1 D 1 - E s 1 C - 0 p 8 B 6 - w n F z r O m h t u D 4 q G y n d 8 x n j E w s C i x i R p x B t s 1 x B r v i 1 B j y g D x 4 z w D 5 q s 1 C - h 9 l K i h V i r v n R _ o k n D j h 2 Q 1 0 7 h C 5 3 5 y L 7 h o n G n m z k B 0 s l m J s 5 b x y H 5 n - J z - y t B y o j i D 9 5 3 E s x q g B 1 i l z E i m u X _ 0 h p I p m f 0 j m i C _ r j w B 7 x l w B z k 5 J 9 t L q v s 6 F i 1 m k D r t i j N j t m E u t z j D w l n a i q g j C 1 N j p q r B w o 8 4 B o z t n C 7 k 7 Z h 7 7 t G 2 _ 6 b 9 h z M y 2 l F o x 8 1 G 4 n 0 5 F y i _ k B k z w D g 4 q v C 2 h 6 x N m 5 q B 1 l o _ H 5 h 8 m D l 8 4 u I 7 3 u E o v x x H t y z a m o h 9 D - m k m B 3 6 o V q v o w E 1 w 1 4 H w q I 1 2 2 4 D k k - - B j 8 l f r w h r K p 8 y O z z z h C 8 i y t C j n 9 x B _ w h 0 C 5 z 4 4 F 0 l v R w 7 Z t w E p f 4 m g d j 6 r u G n l r o F k 1 7 g B 2 8 4 E t m g F 2 q - v L z 8 y J 7 z 3 o E _ j l 2 B 4 j s Y - 8 8 F i p 6 z C q t 2 w B r 4 6 - E 2 u 6 u B r 2 l a 5 q m x E 2 r j X 7 i 2 z B t _ 1 r E 7 p S 0 k h o B v - n t C u v o q B 0 r 0 P g j i n B j 3 9 S u 4 g 8 C 3 p k 5 D r n m D j p m 5 O 1 _ E - 2 w P _ 7 j h D _ v j E 4 2 g 8 D q p g i E 1 l y 6 F n f w - k u L 1 k p 4 B 4 2 3 D 9 u q v B 0 i m i G 6 9 7 5 J u z 9 B j _ g x G _ z o k C q 7 t E o 2 4 9 C 0 0 n G x t l 0 G z C _ 5 0 m B o v l o F y 5 6 K 6 m g d v q 1 o B m u y g D v z _ 2 B g w h 4 H 8 2 7 K t z r j L u i p g B m s n E 9 n p k Q w g a i s x J 1 4 s l B 0 v 8 B 9 r 4 g H 4 5 8 C y 4 h j B i k w d m l v u C k i g X h o 2 5 B o 7 l 1 B o 2 k G y 3 s u C i r k z G 2 u 4 n F s 8 y h B x y r G g v n E w c r z 4 i G z u k W r z z V 4 k P x p 1 D w t 4 3 B x k y x E 1 u y H 5 h r 8 B l - k 8 B o s 4 B i 9 - D m k y 0 Q 7 4 m t O o 2 n G i k x c 0 7 0 Y x x 9 x B o 5 9 y E - y k E s _ q b s o T l o J _ h 2 g B 2 y 3 O 8 4 m Q 2 - 4 V n 6 1 n H h o l C q 3 y 2 F 3 j 0 s C w m n j C _ 5 r R x m - 4 Y k 5 i B 2 3 e x 0 7 i D 2 g h v F l 4 - J w t g C 2 x 6 1 B 7 s 8 t J k v i Z l u 8 j E i l 3 K 3 s h 7 F m w z I z 5 v x B s x g n H _ _ n 3 B i y q Q 9 1 t B 8 u j l K o 3 1 g E j q x p B t 1 3 0 D v q o r F n - y O 2 t y E 2 6 7 g D k 8 _ t B _ r 3 S l u l n F 2 5 n s E 7 x o 7 C 1 x i z F u z r N p 9 7 h O n 1 g 2 N 0 2 u X r 2 u U o r u E o u z o E t x 0 j D 2 7 _ z B h g s h N m p m B q 5 v F 6 z 5 0 B 4 0 k 3 B o y m B 7 w p p F 2 5 j 8 B 2 - _ R - _ g 6 B r q - k J g B l q t 5 K h 5 3 u D j 9 F w 7 9 L _ j u F o 8 X 0 k t r D _ m j m B 6 t g G 1 j y t H s x w E - 6 l U 9 x 1 i B k 6 u Z t 8 h _ I 0 7 v G j w 6 b l 6 m e y t 6 9 G 5 x w v C 6 0 k f o m E h 6 7 2 D k _ z h B 2 2 m h D 2 z 1 1 O u o 7 h B 9 1 o k D 8 4 q B w u w n G 2 2 g 6 G z g u Q i p s h E 9 h 9 V 4 o 0 l C r l - 3 B u 6 u q B l s x B 8 4 8 z D g _ g x C - j C s g s 6 B 8 w B w n j 6 I l 8 F v g k o C n 0 s n C l i w V 0 u R y w s V s o R t 8 h _ J _ 7 h 3 B x h 6 - G 3 y _ B 1 j 3 5 E - y l V i 9 3 h F h n 5 1 J 2 i u n B r n y w F j z t 0 B 1 9 5 j D 8 t j h D l o y t F 9 u 3 4 D n 0 n B v 6 - u Q 6 g 0 C s 1 y - C z h g _ F v v 5 O k _ i 0 B 7 5 4 o E 9 r z I u 1 h p E 6 s l Q m m m y H n i p B w 8 s G 7 4 2 z D 0 h z 6 B s z w l B m m y _ D i m l _ E 6 7 y 5 F m k s J i x 0 B 7 x l v B u j D 1 m r O n g s 4 B 7 j s v D y r w i B s z p B 4 i 5 0 B 9 0 t m H 0 v q s B - p 1 B 6 r r l C p z v 8 C - y r 0 C 2 _ 0 B j u t 5 W l 0 q h B m 8 L z t - z E 4 q s i B o w s t B v 8 z H p p v j J o x p J _ 5 g l E o n y g B 9 m w 8 B j g t _ B p 5 _ u B v _ 8 g F _ n 2 B k - i i H o v 1 5 B u k K w l p D g 8 w x E 3 y r k F 7 r Q 3 1 p - E h 5 0 8 D 3 x x w C j 4 7 w B s 6 u m B v l x n B 7 z j B h 7 9 y H x 2 l 1 G 8 - v o C o x C q y v v B q 6 s p G g n 0 w B 7 6 5 N y x i D p o J 9 y v 5 C n u j p D i 7 4 C 2 m o h F h r y z E k - o s D g 7 5 j H i 8 0 G 1 x l F i _ w q E r h 2 W 1 8 l 3 B - o y m E t 0 t B o j y i F k i - U 9 l s 8 D _ 8 m C t t w 5 D q t 4 m S 2 n j V - q g H 1 x n t C g u s w F i n 3 n C 0 n 2 D u g 6 l J n s j 1 E t - - B m r 7 W s k 5 2 V m 4 N y 3 r 5 C 4 7 p H - u 1 k B y 0 k 7 D 8 t o d r r l r B p 8 9 W 6 8 5 w X y u 8 c _ l m S x 2 t z N m u v s K w g I 3 x o 6 B 2 6 i w K 5 2 g n B 6 9 q k C v m 4 j C r 9 8 L 9 n m a 5 _ _ h C v 0 3 u B o j P x h 8 7 J 3 z u U y n y w J _ 7 E y u 4 4 C p w s G h - r H s y l l B j _ 0 7 C m 0 6 s C v n z D r o t i B m 6 4 X m m j G 9 - 7 m C j 7 _ l F t i n r B 3 0 l l D z q 1 d 3 k 5 V o r q 1 D x p 0 E x w y L i _ s j D v 3 x p D 5 v t l D p 1 4 G n k 0 G l h s R z 7 7 I i 6 q D 1 i 8 U t 2 1 q G 8 q g t C m g x r D 3 g 6 Z 3 s w q C 5 t t E l i x F h m - n N p 5 x B 6 r z p N - t o F p m 2 F 9 - 1 - O u n y w D t 5 g r N o y r N _ - h Y y x 8 h H 6 w B n z D y j m 4 Q 4 t 0 H g y u v B m 2 9 z G q 7 v E v r 9 z B 0 s y t D 4 0 l G x x s j I _ i z J 4 s w P q l o i G n 3 h G h i 0 i E 1 h - 6 B o j q r D 0 i u w G j k 2 E 8 - r l E h q I 1 s v 2 B 4 i 9 N g w 1 y I 7 u - l B r j o D k - v 9 F 0 p v H u l h j D n 4 M 6 - m j C 6 g y E m 5 6 v B v 0 1 f 5 w t c 8 0 t 9 F 0 g P 5 s o y K 2 z 7 D x p p U _ m z 8 I q L 9 x t 4 S z 2 6 I _ t 1 B p m 0 o K z o v x G z V h j i 4 F 1 5 4 z H 9 1 J p i j v B 4 _ 4 C 2 1 z 5 L w h 5 I 1 j q - B 1 7 u p B 7 2 r I i 5 i l B x s 2 q C 6 z P p g m p I g y v w B s 5 C 7 8 t y G 8 p m h C z z 7 B 7 o w M x 9 p B t w 1 3 C s q 6 1 C 9 y 8 f x w u V 3 3 3 j I l l m P p r B x 2 r v C q y 6 E q 1 l l D i t x 3 E 0 - r E n g _ i B v 7 q 7 I y 7 q K 4 x 4 g R p j k D g 2 h C s r 3 h B 8 3 4 6 F 4 q t Z 7 9 p w L m 9 9 K y 9 k J v 9 5 p G v x Z n 5 M 2 p i L s l p 6 E - 7 8 o D n y i n C i 7 W h 1 5 S t l x m C u 7 8 t F 0 g j 0 B 6 m _ k E i m k T y g 8 b i 5 v 5 H 3 y 3 9 F s n t R 1 t v g L m 4 x 0 B n y k Y 5 k - e k t 7 D x 5 3 1 B 9 5 v I h 5 p Y r q v _ D - m s X m 2 i y B j 0 o N i _ q 5 B 6 3 x J w 9 l s D m 6 r B y t t p B t i 5 - D 7 - l 8 B q 3 S 0 m 0 D p i v O g p 9 y B 1 G q g 8 0 F 8 o v C 9 t 1 _ E q n z L w 5 h d 7 w m _ B - g b _ k g l B _ k y 5 E _ 1 r F n t p y N 3 7 1 N m h - 4 B - t B k 3 F 4 1 p z R q p 9 g D u g C i u n B 9 q Q 0 9 k 7 B t i o s G p 5 z D o j q u I 9 7 q - C g 3 I q u o z B 5 z v x C 5 g w q I s 3 i H q 5 y V 4 x m l H x 8 i t B g j s 1 E 9 5 q K q 0 m E o s 8 Y o 2 p m B w l - G k 1 o 2 D o n k w B j s q m D y y - P r r 3 z T 0 w 0 B w i s Y m x j s C h 3 w u B z w k 7 G 5 - X q k K 6 v 2 0 C m 2 v K 6 3 i p B t h 2 _ B 7 n m p B t y _ 5 D 0 g 3 r D 7 i 5 x E 5 3 r E i i 1 x D r i 4 k C v c 0 z z j C - t n N m h Q t q q U 2 w _ x B h 1 y g E 6 5 g z B w v i o B 6 y g j F _ _ 1 q B z 3 k S _ h 6 i D l u s x E m 2 i o C u 5 k E v l 0 s E 1 m 9 t C 8 q q J h x 8 k D i i r v I 3 - 6 P 1 7 q 2 B 0 s F k 0 y J - 9 w H x m o o D 8 x v B 3 6 n i B p i m z E s 4 B h i g w I x x s 9 R s p L r l F h y u 9 B n 9 6 j K z o v F m n p m D 9 h w I 3 o 2 G h _ r r B l y h t Q 6 m 1 U - l 1 C p 4 m - H 3 _ g l B - 1 r - B 0 x u Z k u n k C 6 4 8 E _ w h - C s t 0 L _ y i 4 B 0 5 m 3 F 0 q C y y 3 G 3 5 6 Q 6 0 7 h J 1 5 Q w 0 6 p C j y V j g u H 9 k j l B 7 h 1 l F m g - x E 5 c 8 0 2 8 E j w W 5 1 - 4 C h _ 1 0 B h 9 m q B 0 s V t v w x K 2 p l i B O 4 n n 9 K 5 o z H q l 4 u C 6 i 5 h G 3 6 x Q v v 1 t F 4 r z h B _ 3 j j C v q 8 N 3 6 2 p C g - g M z _ s n E 9 1 9 y B o 2 n 2 C 5 s M r q v m D 8 g 9 G _ y 9 b 8 r u r D y t j K 1 - v P j g 2 M h _ r z B 8 s z k B - w s 1 B v v q N 7 0 j Z k 3 k k G s 5 p m D u m o i G o n p D 4 7 k R 2 x l q E v 3 t s B o y 4 B h 0 3 r E i _ q g C 3 1 _ K 2 _ 9 l W 0 6 _ 5 B h - t K j t p i B 8 m v _ C l y l n B m q - G l t 5 G w x 0 6 C 9 x 9 B o u r v I 4 t k v C 5 k r l M x q 0 B r s p - N r h b u x 5 J r y t k K 9 8 s q B z 8 4 U 7 y r g M 1 i n B 1 8 o k C g y 3 F j v z m C w w 3 7 I h j R o l 0 z C g h t c h 0 g f 3 r 3 o B q t h o B 9 9 Y r x 4 t D 0 7 4 _ B n w m q B p p n u F g u w j B t i v g G - o p g B 6 q 0 h B y y x r H q 7 v C 9 k r 3 F m y w q B 6 q 6 w M h o 7 F p 9 5 w G h o 1 9 B g 2 1 5 C i 2 _ u E 6 x 3 5 B _ z 2 n I u r r i B u 4 z n I j 1 4 C w 3 k m C 0 _ p 8 G u h i C r v h B 5 o 4 6 H r v r f y i l B 5 9 h y L m u l z C j y r 6 C u s q 5 C w 9 5 _ D 4 _ _ w N s k h H v v z M z 0 2 k K n 8 r p C x z p K 9 u t s D p r _ j F 3 _ i E 5 j _ Q k r 6 k D - z 2 K 3 9 7 w B 5 4 l 8 B 4 m s V 6 l 7 E - 0 0 D 6 w W z g g 0 J 8 7 5 V v 4 3 3 E p v s 7 B 0 _ p 6 B 5 p m h H 4 - z o B x x t k E n 5 m K 3 n u P y 2 t u B m y y E _ w m - F 3 5 v W h y V 3 l 6 l D g 0 z x C j p n K 8 s 9 p B g h - C w z o 0 F x n h _ D q v o W h n B p 0 r 2 c z q S h 2 i 1 E 7 q 7 I 7 5 k r B p j C s i N 2 i i 6 B w 3 i Q o 5 5 G p 2 m 7 B p y q H s k l D q 1 - _ S 0 r n 8 B z x u B _ i E l 1 l W l 6 3 F v z I 3 s 6 w E - 3 i K 5 g l Q 9 p p z L n x w G n 0 2 f q p 9 d h z q q C 7 n 2 5 B n u w 1 B _ 3 m D _ s 4 - B r t 3 C 4 j 2 l C 5 n 8 o E 6 i 9 m D j 8 9 T n y 5 p C j 6 3 r E 7 5 l B w - m k O 2 _ h 6 F _ - 7 c z i i g B v w 9 C u s 0 n F 2 6 w Y 8 8 r t C w 3 r r L y 5 h - C h s r B q p n x F - q j r B z - t h Q y 6 b 8 g R _ v E p - i k B g 9 u 9 E 7 w 2 Z 0 t 2 L h w 7 y B k y X 7 w j u F l 6 s Z 2 0 0 s C p F s _ 4 X _ o l j E _ 3 l J 0 t 6 p B l u h a t 0 o l B j 6 k I j o j D i 2 w 7 C m j 5 4 E s q q X u m o r E s _ 1 u B 3 0 4 Y r 3 u w B 1 3 l k C 0 6 n 2 M 3 u 0 b 3 6 w S z r h C o t 6 N k r o - D j s 8 p E 9 1 w H l w k d h 7 i n P z u e v 2 o g G y o 4 3 B x 5 7 C 1 1 - r H p w g L - 4 p F 8 w _ k B x l 1 L _ z i 8 S 5 r w K r w h C u y 7 n B g 3 i 1 N 7 o 1 D o 5 o t D s v k j J k p x n S z 3 0 b 8 p 1 h b 0 s n d 5 _ n B m 1 6 T n 9 5 s E 0 3 s d _ 1 r Y m 6 t n C 5 t g w B n O o q u r H l q J 5 x g x F g q i Y 4 0 4 - E 4 I u w t p B i 4 1 u I s u g G u y l n L m n u B y n C x 8 t 2 D i 3 m q G 5 g v B 4 7 p k C r 3 w F w l - 6 L _ 4 o J 7 w l 8 C n 1 v b _ 2 j p C 2 s p F o _ 1 3 C y _ r _ F o s v H h 4 l 1 F x 8 u r D n y 1 a l _ 9 U n z j w C 3 l t s B o y s y C _ x N i x l Y 8 1 s w G z 6 m s L q x 4 8 B t l - 1 D 6 i 0 o D 9 9 q a v w 4 G o v 1 5 C o r 5 z E y 6 4 z K 9 9 v C u j 3 h B o z r n F v 1 _ M 2 _ 9 j K 8 2 9 4 B g p n 9 C 0 8 1 T p 9 q q B l m x - T i h j G k 5 u X l 0 s i Q k x t y C 5 8 9 S 8 7 g 9 E _ z _ 3 D s q s U 8 n n D 6 y q 4 D x o q 8 K g o 3 S 4 t q 0 B n 1 4 r D l g p G 7 - 0 - G x 7 B 2 p h p D _ 8 l m F k 0 6 u B x o k C n x 0 r F g k v 6 F m r 4 J r o n 6 H 7 s h B 3 l 7 u G _ - l E h 8 l s B 3 _ n m C 0 m 0 j F 6 j 0 B 0 i o F 8 l l B m v h p C x 8 t 4 I - 4 u i C - g p C k n j 9 H 3 7 q - J g o 4 c i m - 9 O i j p P z 0 s u E w 2 3 x F 9 m z p B z 8 p I m m n d 3 k 4 6 E 6 j 5 F _ q 0 F v y t z C 4 9 n t N 3 b w l i C m 6 _ 5 C 0 t m q C k j k D m 7 s Q t o _ W 3 n n E 8 z 3 C i y v g H w h j a r p o 7 P 8 4 y C m 6 4 y B 6 v 7 V 9 z r B m 2 8 i E _ g 4 y E 5 p - f n 4 u G w 6 8 6 B 7 z - O 7 u r d g m k m E o r v j B w p 3 z G 9 j 4 B z p k g C q _ r l E - k g C o 0 m o F g 7 3 k B w h g 7 H w _ y N 8 x x 3 B _ 7 6 o B 5 _ y r B y q x v B 7 - u s B _ - y 9 B y 2 4 - B 1 2 3 D g z r 2 D h h x - C 7 u u Y g g - V j o 7 5 D l 6 2 z D h p n X 2 y z m H 2 5 k K _ _ s 0 C y w t H 4 3 u z F j z t t D m y o r B - w t k E o 1 s g H 3 s P r - 8 t E 3 g m m B 7 g h 5 F s Z u - u K r s y x G 2 z w x B q 6 r l D r s u s C g h - s D v 1 h 0 D 0 n z s D 5 i n w B t z 7 h B x 1 8 o C j 1 9 l H j 2 0 7 E q 2 _ 5 C - x 0 c 6 u 5 R 3 s m 5 Y 9 - 3 E j 8 j p Z j 6 x a 0 t - N 2 r 6 L t p i P w 8 t 4 V p _ 5 J x 0 3 l C h n s 7 J j s r H l m l 4 F j n X x j 4 7 H _ r m V v - p U 8 n L k w h c g j 4 g C m w t u B t y w C 5 4 l x B 5 6 v 6 C 9 6 q c l g n g C i 1 8 7 k B o s i n J i 1 8 7 k B o s i n J i 1 8 7 k B o s i n J h y r Q w t t s F x 5 5 m J x 9 5 o j O o s i n J g q 7 8 y C 0 u 9 p B t v w y D q s i n J x 5 5 m J x 5 5 m J q s i n J x 5 5 m J m q 6 6 k B q s i n J m q 6 6 k B o s i n J q s i n J x 5 5 m J m q 6 6 k B q s i n J x 5 5 m J x 5 5 m J z v r 7 k B x 5 5 m J x 5 5 m J 7 8 h B t w G 1 - w f 0 u 9 h C k 8 3 n J i 8 3 n J k 8 3 n J k 8 3 n J - o v n J r v g o J k 8 3 n J - o v n J k 8 3 n J r v g o J - o v n J k 8 3 n J k 8 3 n J r v g o J - o v n J k 8 3 n J r v g o J - o v n J k 8 3 n J k 8 3 n J _ v v C p v c 1 r _ E y k o 6 E 9 m x m J _ k p 6 k B y 5 5 m J _ k p 6 k B 9 m x m J y 5 5 m J z 3 x 6 k B - m q m F 2 9 o S t v g o J t v g o J 2 5 k q z C t v g o J t v g o J - z _ q z C t v g o J 4 i p o J _ s D i X 7 m z 5 H k z - C 9 - 0 s 2 C 4 r k z J l k t z J i 8 - t I 4 _ m B l p y 8 H _ x 3 C t 8 8 k n B m v q 5 J h 0 h 5 J z h _ 8 D 9 8 w q B h 0 h 5 J t q z 5 J h 0 h 5 J k v q 5 J 7 6 4 D m 9 - 3 H m v q 5 J h 0 h 5 J h 0 h 5 J m v q 5 J - 6 7 y G 6 w h K h 0 h 5 J i 5 4 4 J x 2 8 h 4 C u 0 k 4 C k 3 5 k C m v q 5 J i 5 4 4 J i 5 4 4 J o m r k n B j q - R j i 3 0 F k 6 n j n B j 0 h 5 J i 5 4 4 J t 2 5 5 I o 2 c y 4 2 5 - C j 9 v 1 B z 6 k 8 D i 5 7 0 K 7 5 k q C 1 o x 2 C 7 q 4 q C _ l r t C q p r 1 F 4 j t S t j 0 3 C v r y r C 6 o 6 t J 6 o 6 t J 2 x t 3 l B h o r z D 7 9 z 0 B i j _ G 7 o t d x - - y B n 8 5 3 B i j 1 i K k n x F 4 r j u B h s s - D s - - C k l h 2 H i - q n J j y z n J n s i n J i - q n J i - q n J m m w 9 k B u 7 r r H r g t D o 1 v i z C i - q n J v g n 1 z E _ p n e l w 3 o E n s i n J i - q n J l s h _ k B y u 6 J _ p o l G k m w 9 k B j y z n J p g - 8 k B h - v K l r t i G j y z n J n s i n J m m w 9 k B i - q n J p g - 8 k B j y z n J x t 7 h C 1 w n y C n s i n J i - q n J k - q n J i - q n J i - q n J n s i n J j y z n J p g - 8 k B k - q n J i - q n J i - q n J n s i n J j y z n J n s i n J i - q n J p 8 j s G 9 u s I k - q n J i - q n J p g - 8 k B j y z n J o i 8 H i k r K l 1 7 v C n w j 5 D l 8 m n G 6 5 9 j D h g 9 S w 4 x l C 2 1 _ 8 F 7 y t L k s 8 t C s z s m B v 8 n u D m - i F h n a k 4 1 q H 7 q _ 4 B 4 o h I 7 k y n I 6 h j r L - u w E w s k 4 D q t g H v h v E j t l I - g 0 2 B q o 3 4 C 8 2 k D _ 9 - a v r 0 f 6 4 h m J v q m 5 B r l i n B r y o 4 B t h 5 y B 1 t 9 C - 6 6 - B m s o F 2 _ _ 5 D 9 n 3 x B y w i 5 B v 9 s G _ 2 l a - 6 _ k E s t r i F k 9 T 7 w j o N k w w C 5 9 q 0 D t 1 0 0 E g t k _ D p g v q C s s 3 w B v n r 1 C r 8 0 6 C 4 x g j B s w 4 M n m e v g i - E r p s K k 9 9 q D u k y P u g u s D 0 4 7 h B n 6 o T t 6 k z G q h 2 9 D 1 h y B v y n y D 6 l 7 - G _ t 8 g C i l 4 g I q x 1 S 2 7 n O q 1 - s C x l 0 v E 6 i j H l 0 i o H v 6 1 r B t n y z C 1 n 2 C 0 _ i - D q 8 q u C o u P l 1 o g C q i _ u N x 1 w E 1 u o 2 K 1 3 p 8 B u x i B 2 l g 9 J v o x y D _ k q x B j - i 7 B 5 z p z F k 6 i C g 7 j 5 M k - C y 8 m B 8 p - r P o 5 t B _ j O h _ z l C m z 9 t I 8 1 t d 5 g k 8 E z j q 7 D 2 9 1 K o h w u H y 4 _ D t i s _ J g 8 q o B 0 7 9 W k h 3 C t z 4 i D g g i k H g u n X y n s F 6 z - a u u k l F r n s b 0 7 F k l l t C o 5 5 9 B l k k P s q n i B j 5 p 2 E 4 h w B q _ q n B 2 y i _ K 4 5 Z 7 5 3 a 2 k u - M 5 s l G x 4 y 1 H 5 6 n h B h o k y C o O v k z u D 7 l q W q m o m B 9 8 q 1 E r t g g B q 8 w 5 D 1 k i 5 C j 1 s z E v k v 1 B - 4 o x I q 7 m 7 B g 6 m B k t i r K 7 w - N 3 u D r v t T q 0 l k C 1 7 k R t n k Q 2 y s i C s u x N w k 1 L w 3 8 5 C y m u j E t 8 o M - t 3 q F w 5 _ O - 2 4 b n q w q E r n h B - v 8 n B w l 2 - B - j u h F l n 5 k B k _ n f 7 l i K l _ w s B n g q - M h n q - B 7 8 y 9 B _ i - s F 6 l 2 N g 6 o D 3 0 v r C r s 4 8 E q 0 y L y p g 2 C n k 1 X 0 t 3 e 6 k - H n g h C 0 h n q M 6 0 7 t C s h z P m - 6 S v 6 r x P t 0 H 2 g - l E k 5 0 i B 6 5 7 9 H 7 i u F q _ _ 1 J - 4 0 y D 3 _ k k I 1 8 6 w E n 9 - K 7 _ S k 4 v 5 Q t l 2 f 5 2 - y D i l U g l 6 2 B w 6 n J o - 4 Y v s 0 2 D 9 t z W h H - g 1 k C 0 z 2 j H 4 k 1 l B p 6 t c 7 i 2 6 B 5 p w - E 8 q n u P t o w C l 3 u l E p j i z C 3 m 1 z D _ m h j G 3 n E s i v - N s n 7 0 D x x 9 2 E o k 7 c g v r h V o o v C _ _ 9 p D h w i F q w 6 u D _ z q 1 F _ m _ J 0 k i I 6 - m U 2 q 4 _ I q y 9 B - 9 3 - F 0 p o 5 U 1 o t L l m 9 6 B 9 8 g t D 4 m w 1 C _ 4 5 H v 3 h 8 H t p _ M s h i r J 4 4 n m B v o m J 9 x 9 M 0 _ w B x s v Y q l r Z 0 p 9 2 E m p 7 M 6 m _ Q p o 1 P s h x d h z C r s v - E v 5 v j B 3 u y d 1 k 6 - M r i 8 E r 2 s y B j - h 1 I 8 h r 7 D k i q p D j 5 _ X h i t w B z n 0 - H x h m y C m 1 1 C t h _ M o z 6 z B 0 z 9 t B s _ - c w j u D v 4 0 I n 9 0 p B g u K 4 3 C 0 w 1 W _ s r 2 C q p o l F 3 w 2 n B p - m g B x j m q b m 6 p g B s l 0 p D 3 6 k 1 M 4 q 8 C 1 t p y D w x k s F 7 z 4 w S m t r 5 B 4 j 4 s C _ m h 0 B z t h - N - 0 - B z 2 1 0 F q y n K t 7 i g P 7 u w q B g h _ J 4 4 i g F x 3 1 Z 8 j 9 0 F 1 o n x E r 2 k U y 4 i u G s k 6 l D 1 h 7 5 N v h _ c t y g E u 1 5 _ N k 2 _ w K x u 2 n B q u j P i t p - C m z 3 p F 5 _ u u H y x v v D s _ y B 9 v m 3 F 5 g x 7 E v w _ F 5 z x 2 E p 7 t w T u o w O o 2 w T q s s 0 G k v h e 2 3 u 3 C q 4 3 3 F t 5 j 3 C x 1 2 1 D m 7 p - C j 3 9 m D s u v j C t w 9 9 C r h k C l s m t C n g j 2 E - v O 4 i u 2 D 2 s _ t E r u k m C 4 x s q G n n q v C _ r 9 3 B x y o K n g w t J s 6 m j B l 3 j G z - - 5 E w j v h C v z B m k 8 t B 6 s 5 m I 2 3 j 3 K 5 - h O o l y w C h x n 1 B - x w v F _ j 8 t I t g 0 O q z x k G m m y U u z l i E p v Q w s s z C 2 8 l 8 B y p 1 7 E _ 0 g 4 J w 8 u c j 3 4 3 B 7 h n d x j - r D w r h n C p v 0 V - 0 q s K t 7 r j B - 5 4 u J q t y K 0 5 8 x H x u 7 F v j u 2 E 8 o 3 9 B g 3 7 l B k u n 1 C 0 q x S x t 2 M w k 4 i I h 5 - D z 2 p z K t o 5 C l 5 g m M y 7 B 3 n m B 7 o v i L k p z m E r m m L m 2 v O - 0 1 g D h 7 i 4 E o j 6 q B y q 7 r G u t q 6 B w x z k J y r i g F 9 z s N 4 g i 2 C u p v _ E p - x Y 7 k g n C l x x O k 2 1 z J w p z D r m 8 z B 2 x j 3 D - 3 o 9 I 0 x k Y w w z D 7 x x Y l 6 0 n G 0 6 j M u z - 8 B - y o z D 6 2 r H z 0 r 3 C g 5 7 k F y v y L u r j l J q F y w m Q l p 1 5 D 1 n 9 a p n s 3 C s t p H g 6 r V k 8 0 i H m 6 p S 6 o s D n z i 1 F q 6 t l I m - 7 d 6 m w 1 C 6 2 n r B k m L r w t w B x 0 6 4 C k z x b _ 0 q N w 0 y p E s 6 n m B j z Q j 1 0 s D q 8 m z F 5 q h T 1 9 s 5 1 N 6 0 9 q I u i j m q X 7 i _ m J m w 1 m J w 6 2 m D 2 t y x B 9 i _ m J 7 i _ m J z 8 z m F q 7 4 T o s t g K 9 h 5 X i l k g F j r 0 u J u h 9 u J w h 9 u J 1 w k k 1 C g n U h - h h J h m r 9 J y 4 x X h - p i F s n 3 y J 1 - - y J z - - y J r - 5 g E 5 m 1 o B j t g o K k q n 1 I q 9 z D 2 r g M 1 _ s 2 G x o v n J 0 7 3 n J q 3 z G 8 s o 1 G 0 1 m n J 0 1 m n J 2 1 m n J 0 1 m n J 0 1 m n J 7 i _ m J z o v n J s i i l J n E 7 i _ m J v t 2 8 k B x 8 z m F 8 w 1 T - k l - J 2 7 w 0 D 8 m w E q w _ W m x t K p n y n G 7 r r z l B w y k t J 8 2 8 z l B 7 x o o B o 6 n 3 D 1 9 - j H x r 9 G n q l H m r Y 3 g p - B 1 9 j s B l k t z J l k t z J 4 8 1 z J 2 8 1 z J l k t z J h - 8 x B h g j 4 D 4 t r u J k _ Z g 4 u x z E 7 i _ m J 3 s s w z E t y s Q h 7 r j B k 4 0 2 D t j k z B 6 u z l D 5 i p o J q 2 x o J o 2 x o J q 2 x o J 5 i p o J q 2 x o J o 2 x o J v 8 9 C s u 6 v H 9 r 2 j z C j 8 3 n J - - p _ k B g 3 u 1 F t k 5 N g u u 8 y C n w 1 m J n w 1 m J n w 1 m J s s i n J u i 5 g C 0 9 r z C 4 q _ 8 m H 1 l 8 n J t - q n J g k g H k z n 0 G x s t o J v s t o J j 7 5 h l B x s t o J i g 2 o J z q s w G 9 l 3 H 6 - v k l B z 7 v p J 7 z _ o J m r R v t 8 1 I 6 7 l v J 8 7 l v J z l 1 y C - t q l C w 0 w q t H r g g w J u p 3 v J r o 5 M h 7 o k G m 6 2 2 J y u o 3 J m 6 2 2 J r 0 - 2 J p w 6 o E w 2 v h B g 5 k o J q 3 3 o H v 6 5 D i 5 k o J i g 2 o J i 5 k o J 6 1 8 7 D 6 4 w p B h i L p 5 q 1 J t s 8 1 J 8 9 E v h 6 _ I 5 q t _ C 2 k 4 5 B g p h l 2 E l 1 4 y I h 3 R 3 i p o J n 1 8 q G h j 8 M 6 _ s Y z w 1 r B 3 x 6 m C 1 r - q J 2 8 o 0 D _ g - r B 6 7 s 3 J p 2 1 3 J s 3 j r D u z q 1 B t 6 o k D 7 2 9 3 B 4 1 3 8 z C 7 9 7 n I k x k B 5 l _ - H l p 9 D 6 p 2 q C y s 4 2 C 3 v 1 i K y x 8 P p _ _ i G 1 m 7 o o B 9 1 - w E t i - f w y z n J w y z n J u y z n J 1 w _ 7 H 6 z 3 B 3 l 8 n J 3 l 8 n J 7 n i 8 D r l 6 o B r r 8 n K n v 1 - o B - x j m C g j p 9 C j x j i K j x j i K z q q I o t z 1 G x y u v J z y u v J 8 7 l v J x y u v J 3 o g G l m v g H 7 o k g m B r g g w J t g g w J t g g w J 9 x u u C 8 7 j s C z 9 - 6 J 7 l u 6 J 2 h 3 6 J x w G o u 1 n H q q u C 9 p 6 o J 5 i p o J q 2 x o J 9 p 6 o J y j w r B o y z _ D u s 8 S 3 3 w Y p p m 3 C v z 9 m l B j z j s F h 0 x b 3 p n B w s s 7 I w x p K & l t ; / r i n g & g t ; & l t ; / r p o l y g o n s & g t ; & l t ; r p o l y g o n s & g t ; & l t ; i d & g t ; 5 0 5 7 0 3 0 0 6 6 9 8 3 1 4 1 3 8 0 & l t ; / i d & g t ; & l t ; r i n g & g t ; m 4 v s h 4 t - x N 2 T - E z 9 I u s B y z B g 5 B 4 x C j w F o k G o k E k E 7 B - H 0 Z z d h - B m j H h 4 E t h D x X o E 9 T q b - T o K _ x B 0 6 D h i B 9 n B w l D u n j B 0 7 C i h C 7 L h U z Y 2 M 1 d x O x 9 B _ U h T m 6 B 8 G 7 y F g z C m f p j B 8 x B h x G t n C i y B p 3 C l i B u y B 3 4 E _ 5 B 2 l B j _ B x l F t X n l C 9 i E w u F 8 z B z S 8 p C r w W m r F u 0 G 0 v D h v H 0 R z O t c o 0 G 0 y I l o B 4 l E o 7 B q 7 B t Y 2 l D 5 1 D 7 g D t X 8 x B 6 0 C m 8 F i r B 0 R v - B k 7 B m r B 8 o E t 6 L i b 1 j B s g B p 9 B t Y z w B 7 g H o - K m 0 B t j E m 7 B r x G - v C 2 4 F h 5 c o m E n v B p s E 3 T 1 Y Q 7 L o E i P u o B 6 B v E 4 2 B k T - y C _ - F n n G j 6 B 9 Q 8 L y c g P 2 L o F k I - x E 7 l E t g B l 0 B 6 d p k J y l C 6 S 6 d 5 N 2 S - Z 3 J _ S w 1 B g t D s k F o 3 C 2 9 B _ h L 9 9 C 6 v H 2 Y j W y O _ d x m B h W w 9 B 8 t G g L 1 i I 4 u B s u C w g E 5 6 D m - F 4 q D - p C g L t w L y q D z p C i - B o X m 3 C r j I z y E _ 9 B o L l K j b 9 a 7 p C n _ E 1 4 F g r D 4 l C q l F k i B z R z m B u - B q i N 7 0 C 2 w B t 7 B w P r 5 B 1 y C q i B 9 Q L w F i G x b g q B 5 R e 9 t F t y H q i L y - m B 8 q H m 6 H 4 q H 9 7 S - l G & l t ; / r i n g & g t ; & l t ; / r p o l y g o n s & g t ; & l t ; r p o l y g o n s & g t ; & l t ; i d & g t ; 5 0 8 0 5 0 0 5 8 5 7 8 7 0 3 1 5 5 6 & l t ; / i d & g t ; & l t ; r i n g & g t ; p q x w j l 3 1 w N 4 0 J p - F 7 r E k f - K o H k b u J g R n T x l F 9 - F 0 _ P i 7 D y m G o r B 7 L 8 M z c u 0 G s y B g 8 C l L s r B y 6 D 1 F r _ B m k I - l C u l B j g G h 8 I _ n P m j J w p G n t D 3 - G - 9 2 h B 8 D - 3 G 2 t C u X - k B l a 5 V z f p B q F m F m Y 2 K l M k F h H p V v Q j R m T p V t h C 1 C 2 D r e j J l H 8 X l a 4 1 B 3 G v N l J t w B l w B 0 p C r 3 B 6 H 3 G y u B 3 G 7 Q - r B 1 J p H 0 w B j t B r g B - z B 3 j C g y G 2 w C 4 D y F g C p u D t u D z 4 B y T t V 7 M 9 E k x B 2 p L 6 v E 9 u F e r v d 6 T m L 8 s E h f k 2 B y h E 7 f w k C 5 z C 6 K q F w D 7 C 2 Y j b 7 g B 0 d l l B u i B w S n C 5 T q p C n v E 2 7 C s g B 0 7 B - 1 K g - C 8 H 8 B 2 I w o F _ L 5 Q j 6 B t 5 B h R k 3 B q W m j C 8 N o F N v s F x s B 3 k B l 6 D 1 J p E 6 Y 7 i F 1 o H l b 7 C u F - Q 3 V 8 B _ F 9 E g e z b 6 I p E 3 G i T l 6 B r N 2 X 8 3 E i L u I 0 H h G 4 N t j B 4 Z s p C - F h E j i C t Q y s C - j E m W o j C z u B l i B o E j C p M g O 6 0 C 7 n F o b j E C i I n 5 B 8 h B u o B y O o v E 2 T 3 0 C e s j E i 7 E l B w D t C i D H 6 g B j j G o o D h w C o K u H o S j K h x C i O x E 1 R w j B 1 h F s n L 8 i E g o B t r B 5 y H q g E j N y D n G 7 D - q H p D - I x s B g F 3 P 1 d m m I q H x a 5 Z 7 p C - k B g G 5 J q Y y K 9 Y y D 3 G p E s F v C _ H - s B 8 D i L 5 G N Y 5 Z t J k o B v E J j G 8 E & l t ; / r i n g & g t ; & l t ; / r p o l y g o n s & g t ; & l t ; r p o l y g o n s & g t ; & l t ; i d & g t ; 5 0 8 0 5 0 0 6 2 0 1 4 6 7 6 9 9 2 4 & l t ; / i d & g t ; & l t ; r i n g & g t ; 9 m j s m w 8 2 w N 2 8 v N r V w h D 4 2 B k 1 B 3 U 7 9 X 2 h D _ v B i g D n Z l g B 1 k B v e x U h y D s k C t 8 E s 1 C & l t ; / r i n g & g t ; & l t ; / r p o l y g o n s & g t ; & l t ; r p o l y g o n s & g t ; & l t ; i d & g t ; 5 0 8 0 5 0 1 4 4 4 7 8 0 4 9 0 7 5 6 & l t ; / i d & g t ; & l t ; r i n g & g t ; 5 j t x 6 r 9 v w N i 2 0 B i 2 0 B t 0 I h n E y g G 5 y E s 4 C z s B y D C t e j k B 2 n B g O p t O g h B 5 4 B 5 U s s C i O & l t ; / r i n g & g t ; & l t ; / r p o l y g o n s & g t ; & l t ; / r l i s t & g t ; & l t ; b b o x & g t ; M U L T I P O I N T   ( ( - 1 1 7 . 2 3 3 1 7 2   4 1 . 9 9 5 9 5 ) ,   ( - 1 1 1 . 0 4 3 4 3 2   4 9 . 0 0 0 9 2 2 ) ) & l t ; / b b o x & g t ; & l t ; / r e n t r y v a l u e & g t ; & l t ; / r e n t r y & g t ; & l t ; r e n t r y & g t ; & l t ; r e n t r y k e y & g t ; & l t ; l a t & g t ; 3 1 . 4 6 3 7 9 4 7 0 8 2 5 1 9 5 3 & l t ; / l a t & g t ; & l t ; l o n & g t ; - 9 9 . 3 3 3 2 7 4 8 4 1 3 0 8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2 5 4 2 8 9 7 2 4 1 0 6 3 4 2 9 & l t ; / i d & g t ; & l t ; r i n g & g t ; 0 t - - v q o o 0 I 4 j r v H 6 s v S q v s g B t g m p B o 7 6 M 6 9 3 _ B 2 _ p R m g _ r B 9 z y L n u 9 D i z 5 E v y m p B 2 l p L 3 _ z o C 5 9 8 F 5 8 r R 3 5 m a r s g n B - 0 7 H p o z F h 0 v T 9 4 1 k B 3 9 h Q p 5 8 S w t 1 L r o 5 D r h z 5 C _ v h u B n z 4 U k - 6 o C k 0 2 s L 5 3 r a n 0 u D - 4 q B q y q D x i 2 O 6 1 7 B 3 i 1 J 1 j o q B u p _ H r 8 l F 7 u s W z n k 5 B 4 h n L k p 8 j B _ q 5 Q q 3 s N 5 r x 8 C o n w _ C u 9 x i B - q 3 P l u 6 s E n s z G w 8 k F 5 x t K 2 u t g D g z z C r - c j 9 9 g F 6 k 2 7 B w r 7 B m h 2 B 2 7 1 2 D w o i B l l 1 m E z 7 I r i h 0 B 7 i 1 p E 8 k z G u 1 u V m 0 i B z 1 k w B 3 9 n G - - i T s 9 6 h C w 7 4 B w u j h B z q w t B w i x 2 G 0 g y C p u m F 8 _ s Z q 8 1 F u r 4 L u 7 7 o B x 2 h I 6 7 w t 1 C 3 w 7 v J 1 r J o v 7 y J i l q m K o w - 2 D w 2 g g C p v g 2 M m m y 0 K 7 j 8 C p v g 2 M 4 x q 2 M p v g 2 M 1 r 6 3 I l 0 0 M 8 7 4 1 N z y 1 k B n o i 9 G o k g 3 2 B 2 4 s L 0 5 1 x K s - 3 6 D y x z 1 D 2 6 9 - O n 5 o g P _ 3 z g P o q - G n o w z L z y 3 j E r l t x D 9 5 q 0 P g z 5 z E 8 m u o D 9 5 q 0 P u o _ q P y 4 B k 0 i 9 F 3 2 y h E i 5 i 4 T 7 v s 2 J o 7 v 4 B 5 m v h M v o _ W g _ n - O 0 9 g p F u g i v C 7 - 8 _ O 7 - 8 _ O r 8 y - O p 2 o S v 3 b m 9 x 7 H _ z 7 t 2 B 8 l 6 z N m g o u K n m 2 G p 4 m t 2 B 0 r q E - _ p _ H j i - j 4 C 3 m p 6 B z k s o D 3 5 o 3 g F j 2 1 h K p n 7 3 C 7 1 1 2 C t - k 8 L w n 7 7 L r y 5 B h - x p K 5 v x 7 L 9 w o r D l - _ p D i l v h P x r 7 i N i w l C m y u l 8 B t h u u C r 0 2 x G l w n P 9 6 0 - M 6 k y u S s y i h G y g i s D u 7 5 t S n r 5 4 Q 1 0 N v 9 I h 4 1 r U 0 - o r U 0 0 Z g 3 z _ S 0 - o r U 2 5 r F 4 w o v P 7 5 h B 1 w j 6 U v m 8 B j n - i X 0 l 7 l K 3 0 v z C k 6 s j X z p 0 p D y 0 5 6 E j s 3 X x o s y T _ 3 t V v _ o v b j w m q B x z 4 4 Q v 6 _ 1 J o q n x E h _ 0 w C x u 0 u K y 3 s N 7 - g - e q 6 - G w 8 x p N v q 1 4 B v l 8 o E 0 0 g n J 9 n u 5 T 2 6 3 N 9 6 j t N 6 0 w i D n r 2 S x - o y d 8 q m I g w p u g B o n _ B 1 - 6 h Y o w s g B l 9 G r k 4 m g B 8 x 6 R h w k j Z 1 _ 1 - B w 1 o 8 S y j 5 p E g 0 7 h F s w 6 9 B 8 n v z I l j t g H q m v h Q z _ n v C i k 8 5 Z 8 z g I p v k _ b v 2 t C _ - x O 9 x t w U s 7 o z H h h x - F 8 s 3 s X k z o E l _ 6 2 O 5 _ x u B 0 w r 3 G x - 5 _ D 9 y w g V k k 8 4 F p m o 4 E 8 x 9 g V m k 3 8 E v 5 g 0 F 9 y w g V 9 w 2 G 1 u 4 k C j 4 7 8 H k p u y W 7 s 1 W y k - o P s 4 3 g B x r s k I 8 _ 5 g C 5 s s v d m a - 1 p _ R k z s 3 C x 8 q K l m v 9 N s x m i B g 1 6 9 G l x i 8 L h 1 2 i C 4 n s p T h 6 u G 5 j o 4 E l s 1 - E q j z v T 8 _ r s J 6 v 2 U 9 2 4 M 4 p l g a m - i q B r g 4 z P o 1 0 y M h k h t C 2 m x 4 B 8 y 1 k K q p 3 7 J x 8 z r B l l 9 x S o - w x S n 2 2 H u 5 9 l C w s n v F j l 9 x S w h v z E t i y 1 E o - w x S 7 s r 9 H r v s q B v h m C v 7 m y Q k r 7 x Q 5 4 t w M n i i J v 7 m y Q k r 7 x Q 6 0 w k G g 0 i K i 6 6 0 B s x n p W 0 p 3 m G z 8 o - E s x n p W y y 2 x B p h _ C 2 m m g K r w v l W 5 1 k O _ o k s Q 5 z u k U y o y B 6 k w Z 6 q 8 z M w q h n T s n l N i n s g O w q h n T x g w g D 2 h l g H k u u C x y x 8 T l q m i C h m y g L y i k 0 W m 0 g D 8 r 5 5 T y x w u P r 5 9 V 5 0 1 D 7 0 6 l R o 1 2 l Q t o n G n w s 4 C 4 6 y 5 E 0 j l m M 4 r x l M - k v C o 3 u j F 8 g 2 6 k B p x 3 i K _ 2 T 4 2 3 w J o i 8 7 F o 7 _ 5 S p 4 6 r B y l _ q e h 9 G u q j v L v q 7 2 D 6 - p 9 C z l k n M n q s r O 1 6 9 - B g v v h G 7 y _ n H 0 9 o V g 4 - s S - n 1 m K u 4 0 0 D m _ i p F 7 p p i H p 6 3 O g 0 v i d 8 8 1 O 8 l 0 - c x F u 1 6 I l 7 g y W - 4 n 5 J u 9 l 0 C l 7 g y W D o v h 4 D r u q 2 I r s 4 7 X l 3 g B l h 1 k W 4 9 9 9 K 7 z 5 v C y m m 8 X w 9 z s C 0 - 1 p B i w p 3 E 7 6 g o X u E 4 3 7 r X 0 z w _ K l i q q C 1 p t f v - x 6 R 2 6 1 O p w m v V 6 - 3 - F 0 i 1 m I r v _ 5 F 9 9 s j B 4 g - _ Q n 1 5 o B 9 s 3 o C _ t 7 7 D 8 v q 4 P r y s n C v 0 j t N q n 8 o B u 9 m n D v u r _ H 6 4 h p V 7 o m i C m 7 t i K x i n N _ o p 9 O w z u m C h g 7 g J l h 1 j U 7 5 l p B h l y X 2 _ 9 r F 1 4 g i S m 0 o u Q 8 v m B i 4 0 h S q w 4 4 B 5 _ 6 p H 5 o o l L 2 j t L k q 8 v P 4 k p - 9 B 8 j u W r 5 - F j i o n J 6 - u i U x s r w C 4 7 n s I p q i i U 2 r q k E i 0 3 - F 6 - u i U n i B 7 k - y L n m z I g g 0 u _ B 6 7 r z P 5 6 u Q 1 g z u K g g 0 u _ B 5 6 u Q n v j o E p m 0 V _ p z t M 8 p z t M _ p z t M w n 4 4 B w v 5 h E t x k v K x 7 2 v K t x k v K k l x g C k z p 1 D m h _ x E 3 g h 0 B x n 1 - B 0 r s 6 D 8 i i h B i 2 2 p D j k m m B m 9 m q P l 1 w H 7 k s f 1 0 0 1 G 9 v u p C l 4 3 o B v g o B 2 4 6 l J i n _ g F 1 8 m l B z w 4 4 H 0 9 8 H 3 g m 9 C 2 h l 3 B 9 q Y 3 6 1 w I k i g H h l 0 u I m o i F y - j n G - w 5 p B 2 r 7 _ L p _ l B 1 n t j N 2 J p k r P m - t m Q - n r 2 B u g k 1 F - 6 e 1 z m p B 4 0 - o G m 0 z y B k 2 s q K v k p l C 6 i 0 S w _ i j C 1 j _ 1 H z 3 _ 6 D 7 8 r 9 F o k p I 3 3 q Y g 9 m G 1 g v 2 E x v k w H 5 w r b w 1 o z B y q - 9 O g y 4 s B 6 o u W q 7 k j M v 4 x a 4 q 9 C 4 u p u C 7 5 0 w C u k 6 7 C p y S i v l r F 2 v _ 4 B 3 t t K v k r x B 7 4 4 t J 3 7 c 7 y j T z j q F 9 y k C w - h 1 B s r x Q 1 5 z g B s r q f _ i 1 C u u r 0 D q 6 0 t B s t 1 P - t _ o B 3 2 v d 3 x y I l r x s B m 7 1 i F t - 5 q B o 4 j q H 8 j 7 4 C 5 4 s X z 9 m B 0 j u 5 C r 0 l 2 F 7 6 x q F w i p _ B h h j D p 9 p c g s k l B y _ n V - t 5 z B p 3 E 9 5 3 n B y g m E 9 i 9 V 3 q 2 c 1 m - M t 7 0 N - 0 _ x C u 4 Y 8 p h G w 1 8 Q u o q l B j l w e 7 u 7 h B q q m u C i i 6 U g u s V k 7 5 G s 6 _ 6 G q u k 0 C p y e k p s 6 B 5 l - C u t x W 5 _ p c v o 6 v C 9 z g K v 3 b 7 3 w 1 D 0 y 0 D t x r B w h h Q g z o u B 5 F 0 w 0 v E _ v _ Z o 9 - s B n d u i 6 B 7 k t u C 9 r p s G g u _ v C 0 r 1 G t 2 4 F y w y h C 5 l 5 s C v i g c 2 k r j B 0 m 5 Q p 9 B t q l c i j r X z 4 5 D z l v G n y r u B w i m L _ 1 l J q w p m B z 5 1 W o t 0 S _ 7 k R o u 9 9 F m 6 C 4 7 0 f w 6 B w w y V _ y 3 E p 2 k D p g 5 H _ 2 - J g v t O _ z - J r y 7 D z m p E z g g C z v P x s 8 C 8 r m y C 2 h - R v 3 - a k w s Q 0 g 0 I s k u D j - 6 H y 7 o H k 1 2 l B 8 2 x T 8 2 3 g C o - p s B k u o n B h u s h B 6 z C o g x B k v l R n 7 w T 2 i z m D z 8 1 h D 3 j q D 4 k p x B 9 8 6 c 6 w i h F 8 2 4 B w r j I q 2 5 s B 3 j 0 C x w m _ B 6 3 6 L q k 3 D g 4 q U o 7 t B t 9 O 9 x 3 J i p q O q g 4 v B r h s L k y u k G 5 o B 7 h _ y B x 1 x N 2 n w 9 D l 4 w s D r v C h _ 5 2 B 9 0 _ q G h 9 7 O s 9 p B 3 r 3 C n 7 n _ K 2 q r 3 C m h 2 B i 0 q k E m g X 5 u _ n N l 9 v Y 7 m q K o z n c n t 0 p G s - y T 0 w 5 p D t r w j C 4 7 3 H m 2 z L w p q _ B 5 q r 2 B 9 0 1 C 6 1 5 7 C n 9 y P 1 y w 0 B 3 j k n C t 8 _ w B p l v G r h u S y k m K m 0 j j B n 8 0 r C y 3 p n B _ r 1 F 3 x y h B u 8 6 h D z g 0 V 0 o 3 N k 0 7 n B x 9 3 i E q 5 j Y z q 3 7 B s l t B t s 8 g C 9 i j E z 9 2 x E j s v V s m 3 Y s 3 p n B 1 1 5 Y g r l N 3 u _ w C y 8 k i B y h e q 4 9 m B 3 - q c v p i w B s u s j C 6 U 7 m 9 Z 7 8 1 b j 8 d 9 s 3 P _ r r 0 B 3 p i 5 B q w B n s 8 f 8 m y b 4 6 2 L 2 t s t C 0 n m r C h i u P k s 5 w B y l 6 D i - y a v 3 8 V y 1 4 e v 6 w e y i q L 4 p e s s 4 0 C m o m L 4 n h I 5 s 6 z C 5 l h c h 5 i Q t w k k B o 5 p a 1 o 6 o L 7 h y E 7 6 y p B 0 s j B v i p Z 6 j p 9 B k q 8 G 8 5 x H o h h M i l v X 1 w v W g u 5 R s 6 6 N 8 p 9 Q l 2 y P o o 3 m B y m x Y 0 8 u M o q s J 4 q - K g 4 z 2 B o r h d h 1 3 q B 8 2 x T m 4 y _ B l o s F v u j r B z p 6 O r k 6 K u z y E g 5 B 6 - 0 E g 7 l D o 8 s P _ n k r B w r n 9 D l z 5 u B 3 3 r B w - w P - 1 j P j p 4 Z 5 0 i P g 5 v C 6 - n h B o x z o F v s u L g s 4 H q v 3 h E s i i C 0 j D j r m P v v _ p G u z 7 C z g n l B r m m O g 6 u i F t h F r r k h B - u h g D q w h D p 8 Z 4 k 9 l B q z z e u 8 w s B r k q K s 6 N - m j E h j _ _ C 0 v i 8 B z z 6 k H 3 w i O s l 2 t G 6 1 v P 8 y u B o l r Z _ 9 u I o - 7 j F 4 v 1 q C l s s F n x i M u q v x E t t 1 1 G 6 i g D 1 4 q 0 H y q 5 E s - o a o n 6 u I 4 7 x 1 B n 0 - 5 N 0 7 9 F 4 g p r D r u o 2 C 4 6 o z F 1 8 k r B 9 z x h M 4 j _ B y 9 s h P 7 r _ T i o r f k y s 3 B u v 3 z B 3 l F _ 4 4 8 c g R j S 8 u 3 S 6 9 n i T k o 3 W _ _ v m B g s p - D - _ w J v 5 s m F p x 3 s I 5 9 r 0 B n 9 u x H z 2 n O 4 q t W 1 h 4 l L w r 2 v B _ i y k F k w E x r D q 2 y h H 9 - w M s q j 0 R - l T i 3 8 z B 2 5 p 4 D l 3 h 4 C u v O o _ q 4 D g y p s B g v x y D q 9 i J 4 y h 9 F 1 6 8 _ C q v j 5 G - x 8 h C u 4 6 V h t i o E 5 8 n O 7 k y j F v 9 u s D 0 _ 7 K k v s u K - z F 1 s t h I y 3 v g E p 0 l O - - w 2 D q 5 8 O w w 8 s H g 0 m F 6 j 9 j F 1 4 r 9 D p 0 t z D 8 7 u 7 C 3 - x Z 6 r 7 u I 8 l 6 I 5 h h _ E z 8 8 m H r 5 k Y i j o 2 J r m t g D n s 0 d 1 t r r B p l - 8 D w 9 o m B p 3 4 j C 2 m y F l 1 t q X s m r F t r 8 E y 5 x t S k m i v B z _ 6 a 2 3 3 w C g o p x B Z 5 - 2 4 C 8 h 4 z H t 8 3 2 B 6 3 w i B q 3 0 z B o i 7 Q h y _ F g _ n 8 C q r 8 R 6 m w i B g r 3 V 0 2 6 t B s r l 2 B - r 6 B g t 8 O s 5 n Q y _ m 6 C 7 l 0 M s u - v E n j _ 8 K 9 - K w r 0 D 8 m 9 t J 8 r 4 k B n p y - U s _ y C - v 9 i D r 9 i X 5 l l l F r 5 w M w n 0 f h y 3 l C u t i n H p k m g E 1 q 4 M v o g 9 F s u 4 p J r 6 v p J j l h l l B s u 4 p J r 6 v p J r 6 v p J 3 9 6 W k 2 z 7 E s u 4 p J w m n p J 6 s y l l B s u 4 p J r 6 v p J r 6 v p J s u 4 p J j 0 i J 5 _ x q G r 6 v p J r l u B o i 2 h I s u 4 p J r 6 v p J r 6 v p J r 6 v p J 0 _ 5 - F 4 x 0 L w m n p J r 6 v p J w q v D x q 7 z B z 8 6 v C _ 3 g n K 0 7 y s B j m o j C 4 w G s 3 5 I w r o N j y g B t n w e h m 8 o B t y 0 X x 2 h M i I s - 0 s B 2 - t I o s t O 4 t r I 8 0 2 s B i t v B n u 6 X 5 i v b k p z e 7 j y e q 3 r l B u y _ D s 9 3 I 3 w w e z k _ h B o o h T n 7 w K m h C q 9 t x C t m q l B 5 2 4 0 B z 4 2 e y y C k k 8 h D r p 1 M o y i o C v d z z o 7 F l l _ w B v 5 1 L q p 6 D 4 i n n C o u 3 0 C 7 t 9 h C s 8 p 1 C m o t t J k o t t J v y k t J k o t t J z l _ 8 B v w q 7 C 2 u 7 u H u w 0 D v y k t J v y k t J h t t m F z w 5 U q k x - E v 2 i a m h l 6 J 0 t l H v w 4 q H k p 7 B l x u x C x 2 t 9 B j o 9 w B 0 4 g 0 D 1 n m s J q 2 u x l B 8 8 u s J 1 n m s J p y 3 s J p u H k t l Q o 5 1 0 G s j m q E n s o w B _ j h B y 9 h h J k 6 l n E 3 5 _ o B z 2 m W l 4 z h F z 7 3 n J q z 1 n B n h j Z z 8 h t B v 3 g 2 K 0 v 3 1 K 0 v 3 1 K 2 v 3 1 K 0 v 3 1 K 6 6 3 4 B q q g y D q x m k K 8 v 2 k I y w p B n 2 j S l m q o B s 3 N - 7 5 d 2 6 L 5 3 0 S t 2 g V l w g K s k m D t i 1 M 9 5 r c h s _ U 7 i x H h i B 5 2 x N m 6 D w k m L w 3 0 E 2 - n J 4 1 u G v j z M 3 1 w o B 6 4 2 L g - q E 4 5 - B 2 u 0 D i o v G i x q D v u D l h o C _ y g B _ 9 r C 9 g 2 K _ o n g C s p 2 E m 4 4 k C 7 i Q v p 3 v J y u E t 6 7 E t 9 - Z q 1 g r B w 7 n N i x 9 d p y 8 I i s _ B u _ n N 5 5 h 1 B r _ D 7 9 l Q u 1 5 K 7 n r J t q Q x g u M p n q N - i g F 9 i _ B 1 0 - Z t _ w D w 8 k I k i q E 5 o v B q u h Z 1 z 0 M 3 q t l B s z g v C p u _ E 0 0 r t C j 4 0 P 8 n 9 q D h R n k 2 _ H 3 u w N 9 x 2 n B - 4 B 6 z l F z s 4 K v F 8 6 o h B k - p L 4 0 j G m x r m B u q 1 C y 8 2 O 2 _ j O k g x q C x j u 6 B r n w G v l q m B - i k g C s 7 _ h B n q l T o u 5 B 4 o l J 5 n i B 8 l T y y 4 j B 4 2 _ W 1 - v G _ - j P m - x J 9 2 O 4 7 r w F 0 l t b _ 8 - k B r j _ 5 D i p l P 2 j I 3 0 t 1 B 4 3 p f k p y C 9 l - J 8 y 8 s K 2 t u J 5 6 2 x B 8 n o B v x 9 o N p h 4 l B x 8 g C 5 8 o I 2 n x y B l p v p I s 5 m E x 8 p E - t u L q m _ U o p 6 0 D 0 4 k O j q 7 o C o p O y 4 n 8 G r 4 Y y _ _ S - l h n C 9 s h J o j P u 5 h n B t s p 7 C h 5 h 5 B 9 8 1 J z u t G m n z x B k s j F w o m W _ u 8 E x 1 3 5 C l i h z C r h i T p 4 G u m 7 m B v q 3 E 9 6 j p B 8 8 s u B p r S z w 1 8 B 8 9 t 2 C r 6 g 3 B s 4 y U h 5 4 j C 4 v r g D - q Y h 5 5 T 8 z E _ 7 8 r B m r s c 4 o 7 J t 4 k q E j i j c j o m 8 D 6 k 2 4 B k y w D 2 w M 4 k l Z x _ u r J 3 s m 6 D n g r E 4 w p H t 6 h h C m p 4 _ B o _ h d y y 3 u N i 4 3 H m 3 p B x k 8 _ C l 8 9 W j k 5 r B _ u u T j i v F 7 6 u z C 4 n w X q l i C j t l e w 6 s W 1 4 y G j k z c t 9 q 9 B u - k o F 5 2 7 7 C 2 _ w I m z S l 2 r 2 D 9 0 u - C 4 x y C 5 0 - U 8 7 k 9 D 4 h o J h y u 2 B r u 5 K 0 i G l l i R m 7 0 O g - x B n t y Q v g p - I 1 t X 4 4 s H - t W u 7 i J 3 h p E w u q I 0 l 4 R j n y o C 0 7 1 N w 1 u i C l q i s C 8 v 5 f r - 3 M - 1 _ E o q j O o q y B w m _ M l _ s 1 B z 3 y 3 G u q N s l v e q z i Y g j P 3 1 q W l o 4 p D n p m m C 0 n 6 3 F w 6 q 7 C 5 5 t F v w h L 9 v _ g Y u p o c 1 6 k I 3 s - L x 4 u O _ g V 8 7 i Q 3 v r f k 8 3 q C p 8 _ Q 1 9 x 9 D g 3 l F 6 1 s S q s 0 W 4 5 j K 5 x n S g 2 m D s l w I 8 l k K z q l C s r 7 S m j r I 4 t o a k q y k B 0 i _ 1 B o 3 9 s B t k u Y h 4 9 h G p z 4 b _ j 6 m B 7 8 y z C m 5 o T h h k S m z p f h o v G 2 z q f p - q C 0 _ t Q l 0 _ U 7 7 1 L x s _ 7 B o n b z i x b _ 9 - Z 1 1 m f 8 9 1 M t u p J y 7 7 Z y j p Z u z 9 E 9 5 r D s 4 n o C p o x i B v 1 o m F w 1 k C 7 k z k B i i B 2 Y r 4 x j H 9 z z T s 8 1 S l q C 4 _ 4 E _ 8 - U o 0 w Q l 8 8 Z p _ k i C s i v v B w u 9 1 B 7 8 z M 8 x x H 9 y U u m t 8 F g y o J n 3 3 r B _ p n f t - t G 0 2 u 1 B 3 _ 3 U r 2 i a u g 1 O 4 9 z o B 0 u o B 1 y n F o z 7 F y i p m B j z g M s - 0 F g w g Q l 1 x B - 5 c 2 m h C p _ u C 6 k 2 Y 3 1 N u s m F 6 y n N o z w I t x g Q j v z R 6 4 l T i z y T _ u 6 D 8 5 q D 6 w k P 4 o w w B i i - O x t m J s 5 3 j B 9 4 M i 1 0 x B i 3 7 S q j 6 j C r y I 5 3 w D o n _ 8 F 4 w 1 Y w 0 9 R h h p B g 8 i 2 E 7 r 0 B 0 g 2 z B w q 2 r B 7 l k i C o l z q C 0 k j 9 C 2 y n l B l E 6 g n 8 C z o x Q 8 9 1 M u m p T 9 l 9 p C 6 8 G r k 6 h F 2 t h c - o z n D y p o v E n _ u C h Y j z 1 B l 9 s n D t y 1 y B s j 9 U 2 x 1 M w 6 1 y B n 1 z E r z r 4 B 6 m z 5 I 5 l m P 8 i c v s 5 y M 4 i h 9 B 5 5 - X l i l Y 3 i 8 C 9 i j 9 D 8 z k V r g j l B w U w n o 1 B 6 m i O 4 h o J h t l f r - p f x q 7 U m i 7 o E g x l D j t 0 i E q 8 P q 6 q 3 B w y 9 z C k - 2 2 C 7 0 1 F v u r - B y 0 x W 7 6 n l B 2 _ 1 q C - z _ B 5 6 u t B v k z M 2 1 k k B 6 k L 9 7 2 o E g v B l 3 x i B z w 5 q C 2 g _ r G h u 0 b _ h p D 1 k h P i w 1 b l 7 8 m B u 9 q P g 1 t 7 C 2 s w E y o p i C l 2 k i C r j 4 E 8 u o n B o y v B 0 o g 1 L 6 p 0 q C 1 k 9 N y i p I v n n i C 8 g k l B - x 0 h B g 4 2 B u k j l B g 8 5 H y x r m C 6 7 6 r D _ 5 U 5 q 6 Z x 5 q u C 7 1 U _ h k 0 C v w f m t g V u l S 5 u v o F i y 8 D _ w 6 o D 1 y n l B _ 3 w y B 9 6 h g C s i 8 - D u x h g F r 5 y J _ r 4 y B w k k f 5 w 6 0 E q w 8 F k x y R g p k l B l u v u F p u 4 r B w 2 2 b m 8 6 q B s w J j y 5 _ M 5 u u U w l x C m s 0 q N z q 9 l H t s i k B s 0 K 2 l z z B l 6 q _ B 9 w l B m u y 5 K u 4 4 M v s 6 7 C 0 8 B h v 1 s N 5 z C z i q o F h l 2 p B o n g j B i 2 1 Y z 1 a m w j V y l v h B m k _ x B 9 u - C 4 q s Y - x v a 6 3 8 k B 8 w h E 6 m v 1 L 8 l l u B l 8 m 2 B z r 4 r B x o 5 t C 5 0 t D x _ r m B v x n t C 2 2 4 3 B z z 5 y B t s 7 C q 7 1 C 8 7 4 F 6 u 1 i B r 5 j n B v l u 1 E q h n g C 1 j 8 m D p t h 1 G i h g P 7 - h 6 E i y t j B 4 g k 8 J t h 8 F w l 7 1 B j i h U r u 3 x C s r r F r t 9 W z 0 y G 3 w t c u q 8 4 B x 4 z y D 8 5 g O 7 l 9 Q s 2 v P 4 t 3 S t q x W p 3 9 N v g x u B l q - X s n C 5 0 n u B x h o n H m - 1 - B 6 h i I 2 n t 2 C i i y b i h y H i z q k C 8 k r f z 6 z n B r v j D j v 7 y C y x 2 i B t 7 - x B w 9 j E 8 r 5 9 I _ i b o k s 7 D t y z 4 C 4 t C n 3 2 Y s h _ y B l l i d x 8 0 E 4 m 7 r B w h k k E z p C v g 1 7 R B 6 s t v F h 2 o V h 4 u E o t 1 - B v h 0 7 B v r 7 7 D z 9 u E 1 m o g L - 5 8 D u 9 g v B 1 o h 2 B 2 v g q D q m 3 G q 4 v 5 F t 1 9 c 9 x 2 U g z y u B s z - D g u z v B 8 l y f x h t c m r 4 F t i 7 w B 0 9 i 2 B _ 1 6 v B _ _ F 0 n 3 o N 1 t u V 1 9 p x B u s O x m E m k _ K 7 g j q D y o w O - o h 3 D u v g n B s u 9 B l r k U 7 z k n B h D 0 j G u 4 N 7 6 q x K v 0 2 p C l g o 1 L h m m s B j g _ h V 0 p 2 g B q w g 9 E 3 z _ m B 9 s a 4 z 6 q C g v u J 7 _ v M n x 4 i D 4 8 z i B t h x m B z s F 7 8 z y D 5 w t G 6 v 2 t J 8 s 9 B i - x T 0 k p M 7 g 9 R h 9 o 2 B - k h y I 7 9 p a 4 2 2 G 1 h g I t m x U o 7 v e 8 p 0 G i 6 6 W k 1 j 2 B w 1 m U x w k y F i q 0 n C v h j F 5 6 p I n k 0 z E o 1 y N y o s e n - q 5 F - s 3 F 4 p t f 1 p V 1 t 1 7 B 6 i 7 6 B w i i b p K x s m v J 8 v 0 G - p G h 5 j O 6 m k 2 B k y 8 e u s 8 I r v 1 J o n m m B - - 0 h B g m 4 K 2 u w E k h y m F m q m r B v v m 6 B k n 0 B j p g i B n 2 9 W 6 x i 2 B r g v a n u y i B _ t E 9 1 r h C t 3 u 0 C o o 0 E s s 7 Q 5 x t T h _ w a 2 k 8 7 B y t 8 E 3 n 8 t G t 0 3 Y r m 7 y G _ t u g C v x r Z s l y h B 1 i u j D h x 4 k E 1 u s B 1 y 1 O 5 w i D 5 _ 0 p C h 8 x i B 3 - k M - p i F v x h 4 B m 9 j E k 7 p p E 2 _ q l C l h o p H s 7 9 k B p r 6 5 D i l 8 H p z s J y u 5 x D m v - s F 6 6 d w 4 0 J p u 7 0 B 1 u 3 s D _ 0 1 6 D j 6 1 1 D v s j d q 2 m x C w n j T 7 l 6 t B 2 s t h C r n - 1 B 6 B 3 r x i B 2 p z t D v g 0 i D x - s Z 5 _ h i B x 3 n i B 0 _ 2 E 9 7 8 i C 1 r z V g - - _ B m u 2 0 C w 8 w i C 6 n 8 y D u 0 x c u 7 2 0 C 5 m 2 P 8 u h j C 8 x J g p w m D v 6 w 0 C 5 x R t 5 u z E 7 h h u B h o K v 9 s H p r 9 z B _ 6 8 t C 1 1 r D y m 3 - B p 2 - v C 1 o z R y s 9 _ D y 1 z g D p q n t E 2 8 6 m D w i 0 Q q 3 s D n g 5 W _ 7 3 Q 4 x g l C _ i 0 V 0 8 1 8 D 9 7 n Y o g i C 9 u V u j u n D h o 9 y H l v _ 1 K 3 r G 1 n 7 q F 4 2 u 2 C r T 7 p 2 7 D v z 0 y J m z l N n t 2 F i 2 M m 6 N _ l z p C r s 4 3 H j 7 - 5 B - g 4 0 F _ 3 v 3 F u x t 7 C p 6 r y D 1 k 1 e i k 6 l C h x u C h 9 5 F r o o w J j B - w m l I k y y L h w s w H m l z l E l 4 6 I w 9 _ B 5 j n r I s 4 y Q o u 6 p H j w h M - 3 k p I i l x I i k 9 5 E 0 l 0 I g l 1 z H z 8 5 c 2 6 4 4 C 7 2 z C x 9 s _ G - u k D 5 j 3 i F n s 2 z B 4 r x F 8 v u o C s i t r C j 6 r l B z s - X o r 7 J i q _ k F p p D s q o K 0 g p x C 0 g 3 w C 3 r 8 1 E 4 y j 2 J v l v t B _ k z 7 B v o 9 s F y t y b 2 8 k z M l 0 v D 6 g o l D 0 m R i g x z C q - 7 M _ u k x B g 1 h B g g 0 E o o j k L n _ i S _ u w T 9 l 8 z C x y h l B q 4 5 8 B s 1 - H i h k F j m y g B t r u R 8 v 2 F u 0 0 9 E 1 j i q B v n 7 l J v n o G z i J s 2 n P 5 n _ x C p 8 8 u B - 8 l R w v g 9 W _ t J w i B o p 5 - d n 6 u E z t 6 G l v 2 C 1 y r m B 4 9 s O _ 2 8 v D - j v i G 4 5 8 a h v p v B 1 v u B t 7 m w C x 4 p o F 3 v n b 0 j h D o s j g D z h 7 u E 1 - 3 t E y 7 z B 4 g j N 5 n 2 J m s 0 R p 7 6 I v 7 n m D 5 t u h B x 4 o o B j 6 l q C _ 6 4 6 C h 7 u T i 3 7 c 9 1 0 n H 5 u m k B w h j 8 E 1 t j B 6 o s 2 E o 2 _ h C 5 4 p J w 3 g B g 7 1 b n - g s K u p - O q k r K h 7 7 U 8 y 0 t C _ _ l k O - j C 5 r l F p o p 5 H g o g h I 2 7 7 K - 4 l 4 E z g y y C n 7 7 I k q 2 C 9 6 4 z C j 0 m P y u z L 3 7 i l D l r x B 0 t s P m r k 1 G t 3 x B 1 2 7 v B 2 v q i C 7 v t g C u k _ B o r 7 z E z k h S 3 8 n 3 C q g n u G l i p 0 Q 8 _ g 4 B 5 - 3 U q 9 o R v h t u G u q h o B v v 3 U i _ q F z 4 z s B 4 i 4 0 I v 1 p o C r 9 w E z s 9 p F 0 s m t D _ n z P l - N 4 - t n G 7 2 z M 3 k - N z _ n 2 B 0 x r N 2 z v k I y _ u r C u 9 i q J 5 z - a q h j U 8 X y w 0 K l - V w 4 y I 3 o y w D w g 5 6 C 2 9 O x m 0 e 3 w v x B t s l V k n k B 5 2 4 0 D r v u a 0 h o J 6 p k 5 B h w k Q v v o p B 9 k v u B z 3 x n D y 8 m 6 E 4 6 - o B 2 3 w W v 2 8 2 E x n 3 F y z p q E i 5 z H j y p Q v y g 2 B h g 9 n D k m t x B 3 o 6 8 F l l 8 N h 9 4 v F s 0 o n B 2 n h M m r l 7 N - k 7 K g j 5 8 F 5 3 k J 5 _ u Y i w o i G y p 8 x D 0 m _ N 5 5 M 0 - h Y _ m 6 k C 7 t r g C 6 2 C k 2 u 8 B m t 8 n C 4 r h E 0 q k 4 N l v u C w u C u s 8 6 H 7 m m 2 C m X 0 z - C q 6 v s D t 2 k h B 1 9 p K v s t 1 C p s v b 6 o 4 - B 5 4 q n D 3 v X i u j p B 1 n 1 d 1 s 8 q C j 7 j i B m 3 0 8 E m 9 u M m G 8 _ v D w r h H _ - n s B x k u t B k u v G 9 l o q E q w E y u i b _ 9 7 l D q 3 n 2 D v k p n D g 2 m 9 C 9 k 4 _ E 1 k 6 t B 5 u l B r v 7 j F 5 6 9 g B q _ _ y N 3 n l 7 B j g m K x p 1 v F k u q 0 C 8 q m H 4 7 s f g 1 j 0 D 1 k f 4 o r 8 D p n k B 8 v 6 3 E 6 q i J u l 7 l C w n F 7 h 4 b y i w O 9 5 - J 2 1 j E _ y 7 k B 8 i v U t o j S j 4 l l B h w j J _ z w U y 8 q C 2 v t Z y i a t 5 t p E l l j t E h 0 2 D h 6 7 n F 4 n n l E o y 0 4 E z v w n D k m j R t 3 m 6 G m 7 L 9 1 1 u P _ 9 9 D n 6 8 F i 4 3 m S k 4 x t B p z h l G v o 7 g C t o k d 2 h 7 n B 0 6 o T _ _ x H 5 1 k Y u v 0 j B s k 1 h B 9 q s a z j h H 4 y B 0 7 z 7 H l g v i B 7 o o f m h 2 V z v F z 0 y n F 4 r 5 w B _ g u V 7 1 x M s y 8 _ F _ y j h B w v m 0 C n o m C u i l a 6 y 3 2 C j 6 2 K 9 2 0 d _ 6 n t D x u k j B x o 8 T v 6 G h v 3 6 F o j w P y y q N 9 9 t 6 B y i h H 8 z g u E _ m n p C w o 2 s G 8 k s d k 1 w k F g y 4 3 B l 0 7 q Q u q 4 K i 7 5 9 E m t k F q 7 - _ J l 1 2 S t t H v _ n k C 2 h 0 j C l h _ W 3 p n r F u - k C 8 q t h B 4 o 2 j D k s p r C m 8 y D 4 1 4 y C i x m Z 6 8 7 t E o z l N n 8 h x F n s 9 J j u 7 0 C u l j G p m v s E - 9 z B 5 x 3 w D p 6 6 j B o m s e s - y o B _ 3 8 L w g n j B v 6 7 E n y 9 l J g 1 3 J 6 x 9 F o w i w B y 3 s 4 C 6 v n s B o z l o B v j s 4 G r K 6 7 q s H - 4 9 S - h l 5 D o v s d z k s i C l l t i B 2 6 y t G y 3 3 s C 5 s 6 h B 5 2 - G o i _ F 0 1 1 V z 0 - d r g x 4 J s p o I r 0 9 k R 8 L 8 T 1 x h n K s g 8 B w o j 6 K 0 v g S 6 3 e 6 l j s P o j z Q g u q t C o i D _ x h x N x z B i u j l B g s k r C 3 w 5 k B y 6 z y C 0 q M _ z m v M o t s r G 8 3 p 0 C i 8 g 0 B q 6 t n C q s o W 5 8 0 0 X 6 s 5 R r 3 5 b o 5 k X g m 1 _ G 4 j y 0 F o C r v 7 R 5 2 v 3 G 3 9 k j K m v h q B 9 z o 2 B o n t 5 M 6 m g 4 B k 4 8 C m 3 p r D 0 7 v o C g 5 8 I x p W k s z x I _ p 6 o J 0 5 q b o s v q J m p 3 C u _ u P t p 3 t C k 2 s 3 F o u u i C p r - r E r t p D g g 5 G h t 6 o C y s p g E q q 4 B n - l N _ y - k I 1 v y y O 1 7 j L l g t r J _ i r 0 I 6 z 0 O 6 4 l J k o j z G r o D j q z s B 0 h u q H t 4 1 s C i i w 0 E t w r o C s k k m C g w s q C g w s L o i j _ d h m u L g x q p E j 6 9 G - 6 _ l G _ g s p D 0 2 - E u q x w D _ k i G x 5 _ N - - g k B w 3 y o B 8 v j N y y 6 S 1 o _ 3 R 4 l o I 9 w r 4 G x g 1 S i p x 3 H x 0 n g B y t _ J o 5 6 1 G n m n J v j l w J 1 8 9 M - 7 2 _ D 0 x 1 U 1 h i T 5 4 v z F k _ 0 - C k n w 1 J 2 3 8 a j p h n C y r 4 l F y m 5 E g 5 k 6 B o 1 v G q 4 t z E 1 4 u t D k m p n C s x m k K 9 0 i V 1 z s h D _ 8 t a s l 4 9 G h 7 l C n 6 - m D y r q y B _ h t G k 3 x s C 1 l 4 g I p k l v B 5 n 9 s I 0 9 8 0 D h 6 Z l 4 u p C m w n - F r y 7 r C p i 3 2 B r y 7 y B 4 i 0 P s q m k D _ w 1 C z u l a v 5 q 1 O 1 u v E w m b _ 0 5 k V l _ l Q i l 3 b 5 l 6 E t p m - C 9 l v o B r _ E k q 9 F u h w R l 6 m g B t g t r D - 9 u - C 4 - D _ 7 6 d t r t W - q u 9 E i 6 n F _ 7 h m B l o 2 5 G q i l D 0 p r d 6 g m - B p 9 7 s C 4 t p O w t 2 G 7 2 v J w o p z E v q g I u v 0 n B h n h W w j - v F k 3 n _ B m 9 _ G x y b i h d i 8 t n N 4 i i Y p o t u G m s 4 K i - n n B l s k J m q s o H 3 8 4 J 0 6 - 3 I 3 q 8 i C w o x u D r E 7 3 i q B y g z Z 3 r r F x 7 v C 6 p j k E 0 o p 7 B i t X _ 2 r i E 9 k t Y s 2 r _ C _ 4 9 h C q n t e w r p l G k s n h C 9 t t s D 9 i - q C q n g l C u w y k E 7 7 F m - p g E z w u s F 5 x s B l 0 r v F k 2 n 9 C g i i r B h n j K 8 v 7 K p 7 0 C 7 o 4 z B v q 0 W 0 w 8 w D 7 v v T 0 g r t B q 8 s u B 4 o i p D u o t T m i 9 t F t s 6 y E n _ 5 3 D 5 h u y B 7 9 z B v j k _ J y 5 n 0 D j s h U n 2 5 m C 2 o 4 g C p 2 3 v C r z - n F 0 h 2 j D u 7 h q E g 3 y a r t m f t k x p X 2 _ 7 P o r 0 4 G 6 9 z 5 F l p 3 v C p 9 p V k i 8 v D w z n V u w n n B 4 3 u z D l 7 o N v 0 q 2 D 9 2 z x C 8 p w T 0 v v z H q D m 1 D y l 3 C 8 p q _ s 5 k C z k _ I h 9 g x r v F 4 h K 9 m x m J 0 5 5 m J 9 m x m J t s i n J 9 m x m J 0 5 5 m J 9 m x m J t s i n J 9 m x m J 0 5 5 m J 9 m x m J 2 v r 7 k B 9 m x m J 0 5 5 m J y 5 5 m J 0 5 5 m J 9 m x m J p y w 0 C 6 q h t n K 1 j n q C 9 m x m J y 5 5 m J p q 6 6 k B 9 m x m J j q 7 8 y C t s i n J 9 m x m J _ k p 6 k B t s i n J i y h 8 y C y 5 5 m J i y h 8 y C y 5 5 m J 0 5 5 m J 9 m x m J y 5 5 m J i 5 C y s 2 8 I 9 m x m J 0 5 5 m J y 5 5 m J 0 5 5 m J 9 m x m J 2 v r 7 k B p q 6 6 k B v m 0 s z E 2 v r 7 k B p q 6 6 k B g 4 _ j D 7 q 4 u l K 6 r 3 h C 9 m x m J t s i n J _ k p 6 k B 0 5 5 m J 2 h 6 o m H 0 5 5 m J 9 m x m J p - k q m H 9 m x m J q k 6 z r K 9 m x m J v m 0 s z E 9 m x m J 9 m x m J t s i n J 9 m x m J 0 7 x r z E v 0 o p I 9 v Z g 6 4 u J 8 m s o I n m x 2 I t 1 x o J 1 8 i p J t 1 x o J _ o 6 o J t 1 x o J 1 8 i p J t 1 x o J 8 z z i l B 1 8 i p J t 1 x o J j 7 k j l B _ o 6 o J t 1 x o J _ o 6 o J g p 6 o J _ o 6 o J t 1 x o J s _ l C x _ j 4 H g p 6 o J 8 z z i l B _ o 6 o J j 7 k j l B t 1 x o J _ o 6 o J g p 6 o J _ o 6 o J _ o 6 o J g p 6 o J _ o 6 o J 5 - g g C z 1 g 1 C 1 6 q s 0 E i u 1 1 F _ y g O 1 8 i p J t 1 x o J q 2 - u z C t 1 x o J q 2 - u z C t 1 x o J o s o r 0 E _ o 6 o J g p 6 o J n r n g F 2 x 5 U k m w 9 k B v k 0 y F 8 u 0 O i - q n J i - q n J j y z n J h y z n J i - q n J i - q n J j y z n J i - q n J i - q n J i - q n J n t 7 L 7 k n 9 F i - q n J i - q n J i - q n J j y z n J i - q n J h y z n J j y z n J i - q n J z v s t D z h n t B i - q n J j y z n J i - q n J h y z n J i - q n J j y z n J i - q n J i - q n J l s h _ k B i - q n J h y z n J j y z n J i - q n J i - q n J i - q n J j y z n J i - q n J i - q n J 9 t q q B 1 s 5 h C n u y G j y z n J i - q n J k m w 9 k B j y z n J h y z n J n u p j z C i - q n J i - q n J j y z n J k m w 9 k B i - q n J j y z n J i - q n J i - q n J h y z n J k z 9 J 9 s u p G 6 o 6 t J s n n t D 1 4 - v B 6 o 6 t J 7 _ i u J 5 _ i u J 6 o 6 t J 7 _ i u J 5 _ i u J 0 x t 3 l B 7 _ i u J 5 _ i u J 6 o 6 t J w 0 F j z 8 F j 9 7 y G _ 0 r u J 6 o 6 t J 6 o 6 t J 6 o 6 t J _ 0 r u J 6 o 6 t J 6 o 6 t J 0 o v _ B 3 x 4 5 C 5 _ i u J 6 o 6 t J 6 o 6 t J 7 _ i u J 5 _ i u J 6 o 6 t J 6 o 6 t J 7 _ i u J 5 _ i u J 6 o 6 t J 6 o 6 t J 7 _ i u J 5 _ i u J 6 o 6 t J 1 9 _ 3 l B 5 _ i u J 6 o 6 t J 3 _ 6 q J r J z 9 _ 3 l B 6 o 6 t J 4 p w 4 l B 6 o 6 t J 6 o 6 t J 7 _ i u J z 9 _ 3 l B 6 o 6 t J 7 _ i u J 5 _ i u J 6 o 6 t J 7 _ i u J z 9 _ 3 l B 6 o 6 t J 7 _ i u J - 9 m p H y j u E 0 x t 3 l B 7 _ i u J 5 _ i u J 6 o 6 t J 6 o 6 t J 7 _ i u J 5 _ i u J 6 o 6 t J 7 _ i u J z 9 _ 3 l B 6 o 6 t J 7 _ i u J 6 o 6 t J 5 _ i u J 6 o 6 t J 7 _ i u J 6 o 6 t J h r h s E w 7 3 e u i u 4 C v v h _ B h 1 8 7 k B n w t 6 D 8 1 m 3 r t P g t w i F 0 5 5 m J 9 w 3 V - 5 s l _ z M h 2 p U 9 m x m J o w 1 m J h j o o I 4 3 k 7 h 3 2 B _ k z m E 2 k k - B q w 4 v F 6 3 - i E 9 k k E u 1 1 a t m g o G 3 q t r K y n k r K 5 q t r K 2 B k r 4 - O q 6 p E v 1 k 5 G 9 m p N 2 k y h B 0 8 m T 0 _ r 0 H 9 h j G k x v T q u i t G 6 - k n B 7 n n p B x s v G n u 6 g F p _ v O s 1 o M 5 z n n B _ u 3 w D s m y P y p v d 4 _ _ D k h _ 8 B 3 j t C t o x y B g m 4 q B h l y y D 0 8 q j B n 2 0 _ G m 1 0 d 9 l x T 1 p 9 k F h q t v B m x o E t t r 5 B y 1 _ i E 2 m v z F g k M m o q h B r i 0 o B n z p h L 6 j r m M g _ u C h o 3 s B w y m N m 1 h t B n 9 q 5 D 9 6 n 2 K 0 q t C 1 g r p E 4 k t _ Q p q u I x 0 y 7 B 7 w z 0 Q 4 8 6 2 H z w 8 B 3 6 8 x D x 7 W t r t n F 4 t k 1 C w s u v E 2 8 s g F i t C y r 4 n B - v m u G u 2 k k D o t 6 B g 1 j O 4 2 1 6 C y 1 y - E _ - t 8 B 8 v 2 F 7 w t B 0 w z U 3 4 l I n p p M k m m p C i s 4 Y q w q J o o y l F 1 u v i E 5 s u B o t u L h g r 0 B j h z g D 0 h o o D s n I y h u L m r k o B _ j n i B - 0 o s D g j 1 B 0 3 n t C _ t 4 i F w q 4 q B 5 t 3 H _ 8 h h T g y z C z p 2 w C - _ 8 s D p o n B s 8 y O k v x f s 7 r m M 8 v 9 Y _ - j 1 B z v 9 L g y k j C i l t C _ n j 0 J 1 p p x G i 1 0 L 2 v 0 h D l 3 j w B y r h W q v f j _ 7 l C 0 0 3 v C x z 5 8 G _ z B 7 - p t H t 2 h n B - r 8 G i 4 6 s B w 4 h 2 B p s w 4 E q x w V 9 8 0 x F s q 0 o C l t s d 7 i P m g - k B 1 1 5 z B 7 6 I n k G 3 - y y R 2 - g l B u w - G r o l z C 7 _ k Z s v 9 h E 8 y 8 m H p - 6 k C p u h r F 8 z 1 w G 4 t l F 8 y w p E 2 4 n t C g n 9 y H k 8 Q x i 9 r H 8 s 1 0 L x z 2 l B g 8 o - J 0 n 5 D 9 p F 3 h 7 9 C u g 1 3 B 8 g 8 0 B l l u 4 C t 2 7 l D h - f t _ m z D r x M m v z F 2 j 6 t M l h z e 5 2 7 l C n s 5 8 D q 4 Z t - 7 _ N o 2 u c q m 2 x C 2 1 8 7 C 1 w v v B x y w s B h h 7 p C 4 0 j 4 D _ x 7 L o k s w D r 6 9 B 4 s s x D l 0 m F 3 4 k - G z k 0 l C 6 t y n C 5 m 2 r B x 2 t W _ i k 2 D 6 6 l B 9 n i v B y m 1 B g 8 q 4 Z 6 q 9 i D n t z v C u x v y J r u 5 M u q - F m g s _ Q y 1 t B z q 8 b p l n 4 B g 0 g a y v - F t 8 - - C w 1 v D w 1 3 M v 6 3 h K h n k F 5 9 h d - 1 2 l B o x h k E 1 x z X 9 q y 0 B 6 4 H 1 - e 7 9 n - B 2 i 3 i I 3 1 0 m C 9 j 0 Q z t _ 8 C 3 y l D _ h v T y 1 8 F h 0 9 L u 8 h m B o - 4 0 F k v r B q - k c k q 1 u F z q x u D y h l p F - 8 V h - n n B 5 j m _ E r l n u D 4 v n F 5 6 - o L z h _ 8 C w t w 5 D i 1 1 O g x j t E m r y I u 0 a 5 q 4 h C 9 y 7 v E u r S s k q U s r w l C 9 0 9 E 6 9 p Y 1 t v N u 4 4 m C 8 3 t F l t v V o 0 _ 3 C 4 s j h C r _ 0 m B x k v 1 C z 1 x 0 B 9 g o _ B t y x m B j 7 h H 5 4 - 0 B v q 1 R 6 j 4 V - j B q 4 2 7 B l l 4 l F s m q 0 D n j p J 3 8 1 g E 0 1 u H 1 3 g 5 B l l y W g 9 v a _ g q r B i i o d j z X z 2 k w C 7 l h c 0 i h m D s 2 U 8 q h U v y s n K n i t 1 F w K 9 1 F 0 6 v 9 a t x u 8 D r g C x y u 7 C j o r t B 6 _ 2 f n l 0 D t 0 6 Y j w 5 N o x z W v l 9 L 4 2 r g C m 1 w M 3 0 o m B t z 4 j E v 4 j B t p s L _ z u t B 1 n y G k h h 6 B i z n h H y b 6 v G v _ l T k n u Z 1 u n h D 0 t y P 4 j - D w u z F h 6 h o B g - _ m E 2 4 z 4 C q v n J 1 n u E y 7 r w D g l n 4 C r o u H p k j a v k v 1 B r p t 1 B - 3 - I p x 5 h B h 4 1 q C t G q 4 h 0 D l 7 7 8 L h s o K 3 p F r m 5 _ Q i h z t E w _ 9 j C x q 7 U 6 x m D 3 n u C _ n - s C 5 l l X w g u l D 1 9 l g B s r t i B s s m W p 5 1 3 C 5 t y D l x k i D g k w z D 6 r 0 G 8 k x w B 0 k r x E s - l V 6 j 2 Q v x 5 8 B s W v 6 0 q C q i k H 6 s w I 8 i 2 d o - k d m i 2 c s q 3 i C l r x C u 0 5 g B u 7 m G n w u y F 8 m _ k C i 1 h 5 B 8 l z i B h y g X 1 i i B x m v m B w y o S 0 j q N q s y C m n y L p u 0 e 3 s 7 n B 2 w - s C h 2 F 9 s v 4 B 0 t 2 r E x - 6 u B z 0 p O v h j B i o 6 4 D 3 7 g P s q g x I o 1 C h o m B n k 6 p F o q j k B 5 t 6 g C j 1 I r m i O 7 s 7 x B p l o N m k o f m 3 7 I q q 6 a s i p E o x 4 P h 8 l m D 4 0 l H h 1 7 q B g _ t t D u w _ l F 6 8 w J t r - B g 6 n 4 D q o w 1 E u 3 j 6 C 4 w v k D 6 - h i B 2 - t y B - 5 n x D _ 3 - c 8 q 1 L h _ v x G 3 i 3 E 4 y w K 2 t 7 6 G y x r T 4 1 z G 7 t m 4 G o 4 2 G 5 z w M k h n U n x 0 F 4 1 l h F 8 h 6 m B y q l Y i 5 5 N o - o X 9 0 o j J v C g h 8 B 5 p q R v 3 h T m 5 l V y z t l D 4 r s T h r z c o x 6 W 2 o y Q v 6 C 2 m 6 q F 6 g x M z 8 D 7 k 6 2 C 1 s q 4 D 1 6 6 M o p s C 8 o s r B w o 2 7 D 6 4 s I k _ _ 1 B i 6 G w i - D 8 i v G i Y y i p Z 9 g l T 6 p u L x 6 5 B j 0 w V h t l H s 4 l Y k x 3 C 5 j t s F 2 u y h B 3 v L h z _ C l y z o E 0 r l 5 D k p 2 P i - r D 3 r - j B k B 2 5 l H q s o w B v l y m F i w 6 F 8 2 o y C 3 g 5 Z y t x Z g s m m B 7 l - U s 8 o g B t i 2 Y s m k c w 7 i U 3 q x Y v q z e j v 5 F v g 3 G z v i I u 4 m T y o w l C l 0 o R p u m F u i - m B v k 1 m B v 3 h S 4 z - t G o z i v E k 1 3 u D m s z G 4 9 g a s 8 s I g u u Q 1 v 0 j E n 8 m z B w t 7 e s 4 s z D t _ j n B u t k i C n 4 5 B - 0 o 1 B - 4 w B q n 0 n D _ o l L 2 t n Q k g 0 l B 1 z w 5 E 4 9 9 G x 6 9 I Y m s j n C q s 8 I o x 5 t C 0 w k g C - y 4 o B h i i F w - 2 K q l u o N v _ q w B 4 7 2 H l 2 t G q p _ n B p 7 k K t 5 c 0 m t L k 0 w X u g u u I 0 p W i p k q B 0 y l V 9 r - K x k v S i r _ p B u u 7 L x 6 g N 1 p u B o 5 2 G t j w H x o _ F s H s w n F s j v 5 B g - q u C i v - x B w 7 8 i Z h y w i C u 7 p N i 8 9 l H t t s E 0 s y 6 D x 9 L k o o S l u 3 k B s 2 n F w i x w B w 8 _ e l l x J o k w 5 C n x r W 6 u t L 2 9 t P u 8 l C 7 u w Q p t g Z 5 m n g C u 9 h n C j w l Y 7 9 9 3 B z w o v C s z n g B 3 4 4 y B z 6 5 B k 4 0 6 B u n h W q r 1 w B o t x E 8 3 0 L - 6 u G 4 u y z I 9 j B _ o m N g r l r B 7 6 i 0 B 0 j j 6 C u W 6 t z s B z l 8 x B s g o O l j x s B q 7 k t C 0 4 1 n B 3 m g T o 6 l e p t x r B m t l w D q 9 u U i 5 u l H r h 0 I v 0 9 R 7 3 x y B y h 1 1 G n g v K 3 s - h B p u _ Z u t x D _ z u 2 F 6 m q F 7 s v M 3 r 9 M t o p k D q _ C 6 - l i L k q _ m B 3 - _ y B u s W m k t 9 B 8 g 7 - B 3 z 5 B r v 3 w H x 7 w i C 7 7 6 z C m 1 1 m D u 2 7 9 B s 9 8 8 B v j w m D m S s m r p B v k - 0 F 2 3 3 B 5 s r i R t v E t _ 6 t T l C 9 z w 8 Q 9 d 0 x u u L 1 y t C s t o 5 H 8 _ t T - 4 y q B 1 9 u Z 4 t r B y y - i B 1 w u Z r s 9 F g v 8 K v s i y B 1 9 k 9 D l h q E r 8 n C l o o q D n 0 - H q s 3 v C q 4 j C q g l q C u 0 0 m D t m k H m z v 8 I 8 z l W 7 i E 9 p h m B u v p d 1 t k M m y w C 5 j o v D n j i L 4 - o G v g w O x 9 j 5 B g q i R 1 2 t 7 D s u o g B _ _ k G z i q L g i o f 7 s i h B 4 1 u g C k 3 U _ s 8 N v x n b 1 x 1 L 8 z r s B y 1 - s B _ i 8 F 9 7 n M u g q K 6 0 h D g t n N v 9 g N 5 9 h B j r 5 M 2 i k V 9 6 n V 8 6 3 p C 5 g 1 z B z 2 x c y 5 n t B k 8 v x N 8 9 u C _ 6 y D k 8 u a g p i B j 7 6 Q - g j s B o 6 q W k 2 q n B p w C 6 r z 0 O 5 v m x B 3 6 l k B 4 8 8 7 C 6 l 4 F j g i f v F 9 4 t K 5 o 1 r B u 5 x - B 1 x w U 5 o w E 1 2 5 x B y m - 6 B i 7 j z C 6 u P - w x p I i - k P 3 g 8 B 8 k z b n 2 5 n G 3 k - O q q z w C x z h v G 5 - B 3 s 6 m D 1 8 n U 6 h g b i - q q C 5 k q q D h 1 q l C 7 r 9 M - f 2 _ 2 a i o k I _ 6 3 x B i h t K p 4 N m p 0 4 C 9 h 3 4 B l m 9 r H z 5 g r D s k 8 C 9 w j C j z 5 M r u 9 T m - u e 5 - J 3 9 4 L i x _ E n p y D y 2 5 r B 4 k p E t v g P j v 4 4 F 0 n q Y x r j J u n z R z 3 o J t v p Z q 4 - l B x 9 1 y B 0 o h U p 4 7 m B x p _ U 8 w q m B q 0 g L o k o i B y 4 j K p n 8 G 1 h 0 5 C _ i 7 w C j 6 z H v 6 y B i n 5 a j u m h B v w y C 4 g 6 2 F 4 3 y T 2 0 6 L q j m N g h p w C k 4 i g B 5 5 - e 5 7 _ v D l t 7 B z m E h 1 6 G i 6 x Z z x J 9 q s U l 7 i 0 B m m w q E m 1 5 - B 4 w 4 N g x m M y k z o B 3 6 8 2 B t y s M s k 5 W - w _ C 4 _ v _ C 4 v v X 2 s K - 1 F 6 0 x q B 9 5 - S 4 o 4 F v 4 3 s B g - q o B 4 0 8 F 0 i y V 8 m G z 8 w _ E p k k N 1 p - 3 K 3 h s Y v h 3 b 2 6 - y F _ 2 v S 0 y _ E y t 1 j C y g l l C i r j h C 5 9 4 j C o - y 9 E s r t g D l h k t B 1 3 B t i h p B o k 3 f 3 6 t n B 6 x u e p 5 - p B u u 7 B i q 5 2 C y 2 0 Q i 8 0 2 B h q 7 D k 9 r l B - 9 - 6 B 7 5 2 a 5 8 8 e i m n p K v k o I 3 2 w H v y 2 9 C k 2 1 R q 5 9 m D p 1 9 y C 9 3 1 D 0 k o 5 B 7 5 2 E i i 5 t D 2 2 4 H x 8 k G 4 5 2 y C 1 x x H 7 1 v 8 B g 6 j p C 1 9 m s B l 6 t X j 1 q I r _ t K - i - O q o r 4 B s l p U j l n M h 0 6 J v r q D z o n u D w t 9 i B o 1 2 q B 6 l h G w 1 j D B o s z N 6 o 6 X p 4 d y 1 9 c p m z j D 4 o 2 p B 3 s u Q 7 n w Y 7 s w c i m t H z y y C 6 2 1 Z o x i 5 D p 3 w k C n z q B _ x r 5 F 0 z w n C s y B 0 p 4 S v k 7 Q u s 8 q B y j m M v 8 u M - u q 0 B o j 9 Y j 5 t h C q m 3 T _ t R u 4 0 v G 9 u 6 g B n r 8 l B 0 7 _ D x h n M l 5 4 L 4 1 6 t B k g t E 6 z x i D r 0 7 O p 3 h K v o n w D h i 0 P 9 4 w U 2 v - U 0 9 u n F g h y R h _ 5 v D 9 x 7 Q m _ 9 B v v j _ I m v z X 8 9 R 8 6 - 3 B p 2 m 7 B n m t x C t t j K 9 1 t i B 6 7 h g D j 2 o D y w 5 J 6 h i B v r u G t 7 h G - p n M n l U q q - 9 J 0 j _ H 9 q s C r p h 3 E x j 1 s B h v 1 i B v 2 i n E - 2 6 3 C 8 J s g p _ B 1 s s h B g i z E 9 u B k 2 n 7 E w q 0 X - l l J 8 r u 2 G _ x y G o x _ F o v l w C g q 7 u C g v t c h q s D y 5 3 I 5 F v s n l G z v w 7 B 5 9 s v B z q w O 0 k I q C t 5 I - 6 l C h v i 9 C 1 o v 6 B 1 s 6 E v l 9 - C _ 3 9 X n q 3 1 C 8 8 j d y 7 h X h t h E y y u m C - v u 3 C j 9 2 y I 7 y W o 4 i l E _ 2 G l 4 2 8 B n v n m B s m g E 6 j - G o 4 u X k n g 2 B _ 8 z g D _ j y B 0 9 6 r C r s 9 w C 8 r 1 v C 9 7 H j - G j 1 y N y 6 k U x x 3 k B 5 o _ 8 F p w 5 t C v 6 t C 9 8 s p B 5 h u n E 9 7 9 J 4 o d p _ 7 g B k h p N t g h F 3 k 5 i F 9 y x K p k 2 b l - _ H _ h j u F 5 6 k B 0 q t c i w y U k n 3 o F - o 9 9 B q l 7 i E 9 - 7 8 C 3 9 t n B w w s N n y F 9 l n B y y i g C 2 s t q D _ k g s E - o _ g C q _ E 4 l v p B j s 6 z D l _ k k D i i d o _ l L 0 7 - 1 B n j p 5 C 7 _ 5 p B z i s H h x o t B 8 7 s 7 B r o 2 d w 3 q E n l U 1 6 7 n G g o 1 Z 7 1 - H 7 z x 6 C y 9 m I k 3 p d o o 2 5 F 7 o l d j l x a 4 w v w F q 2 h N z g k k B q g k k C s n s B x 0 z O r h 9 H 7 P x 9 u Z 5 2 y N - j n a i 2 _ F 2 5 v f 2 l p N _ 9 2 v B i y s M 1 7 r E m v 7 V 9 1 x K y r - z E z q 7 p C o 3 r O v r 4 a n u m C g 7 l Q i k 9 2 G - z i l B h p y L l 5 0 t E l i n u F i i y b 6 0 7 q B p p w V w 1 j _ B o 1 p z B 4 w 4 6 E r g y G i k 9 B m z u g D k j h I 1 l 0 U k 1 2 - D i r 4 G V 4 2 k _ B w q _ Q t h d 9 x W q 8 3 W 7 m w T 7 m u n B u z z C 5 z p q C s _ _ i B 0 K l k 9 5 B l q 7 D _ 3 x Y v 5 t h B y 0 o q G q r 6 F 3 Y 0 6 2 Z q 1 3 V x m u - B z i r R o 1 6 7 B n w 3 Q - l k y D t 4 3 X v y 5 B 1 g w v D z w i 0 E 4 l 9 g L h 5 4 T g z 6 H 1 l y h B 4 g h s D m s B 9 j 5 6 C 8 r t B 8 2 x i B q u 3 m C t o 8 G 8 v 2 P 9 h g Q p e y _ E _ g 6 B w q 3 L x h v Q l 4 5 g B 6 r 2 o B j w q F i 4 0 X h r s 2 B y 2 o N 5 l w T x j 4 l F y h i P j 7 v L 3 9 3 - B 8 - l N 4 l g t D 6 0 q L w _ 6 D x y 3 S 1 a g n 8 a 7 u s V s 0 p N t k 5 V 7 h 6 S 2 6 n D 4 g i M h 9 z G k t t l B l y J s r W o 4 g j D p 8 x H s 3 0 X u t 5 b - 7 v u C z w i I s 3 5 F 3 j 0 v B x j 1 r B 7 z i 3 B 0 2 v I q u N k q 6 M s p _ B 9 4 i m C r t 1 Y _ r t i B 8 - g L z r g B q 1 o L k 2 6 z B - v s c p q x F q 7 - V l u q i B 7 h 3 w C w o q B 0 0 5 i B m _ s M 1 r 5 M u n o 9 H z 0 4 0 B 5 4 l J o _ t b n 4 v Q p h u z B 8 j 5 D 3 r u S 7 l 4 K 3 m 6 s C 2 - u 5 B g n o C 8 0 p r B x j - - D 4 m j e r u 9 1 E v 0 2 t B 4 j o c h m h H j 5 k J r i h F 0 k 5 d h 8 r p F 3 r r p D 4 l 1 g F x i G 2 y p N k 6 k x C r q l I p v x J z u 0 p E q o 5 a k 1 s J r 2 2 B r 9 5 i E j k l t B j t 3 b h _ n Q r i 5 E m 6 s K u h O 7 i n N s z w L n - 1 k B k 6 1 h B i k O _ w 3 R _ t - C 2 _ _ f z n - T 2 q v D x 6 o h T - k Z v x F n 5 z 2 C - g 0 p B p w 2 N y o m p D 3 t 1 c 7 u t I 2 9 i S o w z g I o n k d t _ 1 r B 7 h l Z y 1 v W k n 1 8 B n 3 r 2 B s o o C 8 i w N y k w M o j i S v _ g a h 1 6 a 0 l v h B 7 o v F 5 p y Z u p g w B 8 0 1 j C - m 9 k C h z o 4 C z 2 7 2 B z u 2 w C - _ x G x h t h D 3 y q t C 0 i 2 J - 2 2 E s - h Z 9 5 n i G k s n L m l g K x o 5 R m 8 w 4 B 7 0 - Y z g w L 0 q 9 J h 9 n M 2 7 u C 4 7 8 G t o o 8 C m w 2 C w n t E i w i X i l r 4 C f q 5 p c 5 3 l b _ p p _ D u 2 o Q m - q B t 7 m 5 F 7 6 r J 3 _ 5 t F 6 q K z n w E _ _ _ C 6 x 7 L l k 1 p K 3 l m S 2 - v B n 7 k C 2 n j h H y w u 6 B h 1 _ W j j 0 n C 5 u n v C z w 7 K i z 4 3 D 0 p z _ B - o g G 6 q n w C 0 C t z x j B 7 7 i k F z g 7 K l o n a 6 4 q Z l z z O v m _ 8 E i q 6 M 8 - l W 6 k 2 7 E - u D 9 n o M i u 8 g G 2 r j C 7 w u g E 7 - n C 3 j z N - _ n J n l v z G q 5 3 E 5 u 7 3 C h v 1 - E 5 l C 8 2 g t D v z 0 v H 5 v g j B 6 z n B x 8 u x C 7 6 r J p 3 9 R x 7 l g B 7 i 1 h B 3 1 6 G 0 4 0 n M 3 l V u 4 k D h l o P r h t X h v u s B 8 r p F z y q 2 B n i 8 0 F g 6 t - C 6 - k N z l _ G 7 w z X _ 7 t N g - k O _ s _ 0 B _ _ 2 w B l q 1 E 5 j p K l 4 m S t h 2 Y m x 6 4 B o t h y D y w p G 8 9 z E h 4 t 6 E v n i S k n w h B g 0 2 r E 0 0 3 p H u t x S t y m X p t j c p 7 k T w 8 t t I 7 p m B 3 n z _ D t q l X 5 p L r p _ Y 2 m 7 u I h h q 0 B _ 1 g r L - 8 4 E r 1 j 0 C u y 5 k E 8 m 2 H r - 4 g E 0 j y 3 D j 2 q g L m y - L o 7 p - N 8 3 0 W x m m z D z u 7 F r p i n D o 5 6 w B u t x 9 F m z p z C z 4 l k H n r M n o - u C h j y 3 E 8 k - c o k w B y u v T 4 i _ 8 H x z - N p 0 m t I g m k O g x 8 g J v i w M t o - r F 3 y s - C p j 5 y B p y 5 G y s m 1 J - l v 1 J q z q g F g k 7 n C l 8 h 0 G m _ 1 G y y 9 q I 5 - 8 i B r y 9 8 C x 1 3 m R - y s 0 C i 7 k s G x 1 3 m R x 1 3 m R - _ m H j _ f z s l _ D 7 l i k C r n p 2 M 1 7 t 5 B w 7 m o G l h 8 D g n x X 8 4 i M 1 m 3 u F 6 7 x y C q 9 y I o 7 m k C 0 8 7 Z 6 m 1 B 1 4 6 o B 7 3 u - H 8 k - F z 1 5 B 7 u 4 _ F r m 1 m C 3 s 6 V z l r s G v w _ C r w 7 q B v r y G k i t S p x o a u t l 8 B i 6 _ i B z - w I 4 1 v 9 G 7 _ f 7 7 y v C y l 1 a t q n - B z s q v C j 0 4 g C s i l Y - u y t B o 3 x q B 6 w 1 e _ n 8 _ C 6 5 2 C m _ _ b 3 j 4 u C x 6 5 8 D s g B 4 9 3 m B h 0 n k C r 6 n N s 8 q J i w 1 s B h h - K h 7 8 H 7 _ 7 c h 9 2 c v s 4 B j y q i B _ u _ I 3 z i L 0 4 v 6 C t 9 2 W 9 k N u z 5 F p y - M q 3 x q B i s u v E 3 6 1 q B w h Z w 9 8 V 8 4 7 h B 8 n H 4 o z n C v y j L z 0 6 R m p O p j 4 v B j l w S n g 9 l B l 8 8 I r p 4 X w g 7 O k 2 _ B r 7 8 d r x 5 7 B 4 g q P y 5 l Q j z 2 l B 9 - m u B z x r K 4 0 g w C s r 3 2 B n 9 n y E u 0 t J u v 9 n D q g q x B o y t D x r 5 w F z g 3 I n v 4 e 9 0 5 4 F 0 H 3 g h 4 B q k h w B 0 6 _ u B 1 7 p s E 8 k 3 7 B 2 y g r E j 5 p O r j v X x m s 5 C 7 x j v G _ 3 m f w i z s M t k t G g v 1 C 0 5 3 p C 3 g 9 o B j y 3 B 9 n 3 3 E 9 h 0 X i y 7 M 9 g f 2 s 3 j K 0 r z v B 8 0 4 C p i 8 n E s - j S m w V _ 3 i k B v 8 i 0 B h g 3 g B o r r B x t o z C x o x C 8 9 j x B 3 7 5 w B k l x G j i 0 1 W k 9 o C 8 k t o C 5 k x s B x m i 5 G 1 i K 4 u z s B 6 v 4 N 4 8 8 T 6 0 m W s m 8 l E - r 4 i D v 1 g X 5 g - l C m 8 2 G i u 7 0 C j s 8 6 B h h g B j 7 0 H 4 s r B x k v u C u 3 j 6 E v 2 z l C 2 1 s B 2 p - q J z - 6 N x 5 k k G 0 5 k C j s 2 K 3 7 w t F 0 8 6 a z m 6 D m w t l D _ v 2 x C v g z l C s - 2 D w t x p B o - 3 g D 8 n l 8 C k 6 6 1 E _ z v T 1 l o k B 0 3 q - E v o p 9 B 3 w B w 5 p d k j q P r 9 n w H l y 0 q C 1 l 5 9 I 2 4 I t m t u B y g h n B s z t x E 7 7 k a u 8 m z C z 2 o - B n q _ F s l o h I g j v k B 5 o 2 Y 5 6 o v B y z o g G z t x r P 0 m m - C w 2 5 b o k C p u _ Z q u 0 0 C 1 k - s H h t L s l y m C 0 u r J g l _ C u 7 v u Q _ 6 x q B n o z o E u 0 - 9 G v N v - 6 7 C p m u p E 9 n 5 r I 7 y 4 h C 6 v w 8 I u q _ n B i z u w B - r 5 4 F 9 3 g k G r h r D j y 0 o B x r k u Q q m 9 i D s 5 s o C 5 w o K _ 9 j M g 5 q C l u j i L x l x B 1 w 1 m B 6 0 q p I j v q k C m v z G h q 4 _ C q u i 0 M t w 0 F m 7 m w B y 7 2 7 H i z i M n 4 0 O 9 p 4 3 G 4 0 u q F v y o I z q j 7 B 6 k n E h 2 4 h B z g l g B g g 4 s K w h 5 B k 8 o p H j k x V 6 n 3 p B 0 t U g 1 3 l E - n z 6 B z m m B _ i s j J l o 6 u B h 0 6 m J o j 6 K r 3 v F n 0 3 r C w q n i L t 7 y 7 B q r z i B p 3 x - K r 9 o B l l 9 m E z t 3 2 C w w s X 9 9 n E n 5 y h B 4 o t 5 K z v I 5 k s - C l i o V n 6 z 3 H 7 2 o j B 1 4 o y J 4 s 0 9 E 6 r 0 - B u 1 m y B w 7 k r D t 4 l 5 B o u t v E 4 h l 8 C - w 4 2 K 6 s B m t _ u B h E y 6 5 V m l r m C 7 1 n _ C 8 4 C n 2 3 z B 5 w p j C 4 3 I n s p 8 B 0 6 _ O l x o j B k y q x B 3 l r 5 C 4 4 4 3 E g 5 q L 5 4 j W t 6 1 m B _ 1 t 6 H j i k z E v 9 n y D m x V r 6 6 u B q 5 l 8 C 2 k n l B x g 6 8 D s u z F 6 8 v W 5 9 5 1 E z k m L 8 p t x K g o Q 0 5 7 _ B 5 o n B _ q 4 _ E h k s k B 3 s r l E _ 6 _ O 1 p y F 3 q q v C 1 g 0 p B 7 v _ l E 6 8 p o C j g v H 4 x i 5 B 0 - m - E 2 u 4 n G w t B 3 h 5 n F 9 v M o h h v D s u q a 0 6 4 t R m 2 _ E v j y W 3 w i L p v 7 v U s _ j o C m 3 3 r G n y h o B z s t O x i z _ E v - f 4 m - z B 5 5 g b p 3 6 u D 7 8 u J g F 8 z 3 v C 9 2 9 r D g y m T y 6 p d 2 t l j C 4 y j P v 0 u - C 8 _ 8 V l h v 8 H v g n v E g q p p B t 2 6 y D 2 q q H u n K r n 4 h C 5 _ g v B z 2 o w B n p M 4 y t g B o x n 2 I 7 2 F o z 4 k D 5 4 0 O 4 p 1 d x g 5 a 0 2 f v x z d u n q Q 9 p j E 5 5 q P z s 6 0 J s i _ E 0 s _ a o p z g B o 4 2 6 F 0 l T _ - w 5 D x p p s E l j z N 6 - w v N w _ z B 6 j q D j h v E s h - Y 9 r 4 8 E u 1 r 0 C 3 i k o M 5 4 - 7 E l z 8 c h k 4 1 C h r p t C 0 1 1 h B g z 6 4 B y w z g B 0 q G 2 o 0 4 C m x y k D y s - I j 3 _ y J 6 _ 0 1 B i 5 6 C 4 n u r B 7 g o x F - p - G l p i S t - l 0 F r 8 P 2 4 - 5 F 7 0 y V v x 1 H z s 0 s W m x r U t v i 6 G 6 w t C 2 g n s C x w 9 1 C 6 x l z F 0 l g M h s t Y l 6 B s s 3 f 2 v i P 8 9 2 y D i i 8 _ C v v x W 4 2 p r B u x 8 0 B h 9 - t B j H r o 5 h O g o 7 K - o 3 n C q m z D w s - d r o v Y 3 g n p E l _ M k u k v B 4 u d w 8 q u C p j 8 l C v g - T t j y B o 2 l 9 B g 2 n 6 E x j 3 U v _ t h B j l t m E g t w a - 9 9 B r h 7 y K x 7 i 4 I m j j Q - 4 p q B 8 5 y p B 7 z p o B o 9 1 m D 1 v r t B 7 y _ k B s p n e 0 3 w b t v 0 0 G m 6 w H 1 5 s o G k n o D w o l b j i j _ B 8 5 h k F - 8 u m C 2 7 r R i 8 _ j B 5 5 h j C r p 5 l G h 3 m F 8 z q D k - j H m 0 k n C r _ 3 P q s 9 j J o s p o C 3 q D g 4 n u B y p 9 K 2 6 y n C 1 q 9 5 E h t w w N p 8 E 3 4 r 6 D 8 x 4 C 5 h u a y y o O u v 9 j D 9 n 3 B 4 p o i L r o n D 0 8 p F y j o s L 1 t 1 r B m 9 j p P 0 z p d j s k F h t h j S 2 0 9 _ C h q 3 4 B h o 5 i C h q z g D l g o u O n 6 C i m - c s t o w Z - g H z 4 j 0 j B - 4 N v s x r T z x n c 7 7 4 1 N 7 4 B i k r s N q l v t B j 1 0 z G g 9 z s O i 9 z s O 5 s z N m - 9 7 J g 9 z s O 6 l q c v 5 2 h N p k 6 D k - s 8 T s 7 _ x H m n 8 h B k t 2 h B z q k F 8 - 9 y B 6 r v y D p q m w B _ p 1 T j u i j D i i 0 W s p h w D 1 2 2 7 C g 3 H 8 6 6 5 D 4 z 9 W g i h 4 C u r 8 7 C o s m w E r _ 9 n M m w z 4 B j B r x o q I q x s T v 7 p z G 2 j 3 i E v r l N x k 4 g B 1 n _ 1 B 3 r l q G 4 2 6 4 B 6 8 u k D t 8 x l D 1 k x 3 B z - y h B 6 6 y 3 B 7 o k o E 3 r s u N v p 8 R l n n D 0 n z l B m p 1 r N t 9 t p B k i F 8 s B 6 8 p r C - t 6 z C q w j O r _ y L 8 z 2 p B t h x b w u 1 2 B 8 7 4 m C j u 1 V 3 6 q 7 B p s Z p q n _ G h x 0 x B o m E 9 r 7 O m k g 0 D p z 4 s C 1 7 t E _ p - F v o m B 1 l - s D o l w e j r y D _ 6 v t G 0 o J k r u x F m m q C v i _ N 9 z g M g 6 6 r J _ p p F k 2 p h C w - k p C o 1 w J 1 9 p p C p i x e x g 6 0 D q 7 8 P 1 3 r Q q u k u F i 6 g V l y o X 9 4 m m B g l t H r - y f x _ v P j _ 3 1 N i 5 3 v D t n m g F - l _ 4 B q 1 8 f 7 5 v O 6 m t V x t v _ B 4 r 2 x C 7 y 0 C 7 s y k B 3 3 z d 4 x 8 H r 3 i v C j f 7 6 9 5 E z m l c q x h 1 B 0 7 t y E u - j G p n y g K w 3 p U r k y 0 B t 6 C i 2 s T x k s K 9 r t 8 B g _ h E _ i r U 1 k u 2 B 7 9 4 c 4 v r 1 B 7 3 1 1 B s 9 2 3 C _ 2 7 L 2 g p B l n j i E v g 6 I 9 o o y J p j x U 1 z - _ B g p - C 5 l o p F k 7 4 d s l w G u h - C o r 8 l F x _ 8 j D w j l T 9 6 j k B 2 7 5 r D x g 1 J 6 o y O v 3 5 r B 5 4 _ Y h P j 4 D 9 - t C _ w z E u 2 t D - v r M y u k l G l n u I y v _ O p s h 8 B 7 - - D k 1 x n B - 7 8 j D g y y W m n 5 e r z x M 4 4 u O 8 k 3 D h _ h K k _ x n B 8 6 6 - C i l s F k 4 u h B k v 2 x C i 7 j O 6 j h 4 E 8 k s m B - v 3 H q 5 t I 1 x r D u m x S - y z 1 M u p t H 2 p 5 2 F o i H m r s 5 C t 9 3 e 2 k 3 u B n 6 s W - o t z B u z k d u n T x k 2 q C m q y l F r 8 h K t 7 9 B g 7 l a 2 4 t t L 1 6 q D j h 8 y F - t t 9 D s z o C 9 4 h F m m i Q l o i 1 C g 8 c h o r G s 4 1 I 6 v l j B k k 0 2 E l 1 p Z l 6 i t B _ x 3 F y 2 - e g 5 u a k 4 k b t r h z E 3 r 2 G w q u 2 B 4 i w C 2 4 0 k F 6 z s Z g 3 o t B j j m E - - j q C u 3 u o C 2 o 8 g C 4 j h D x o 5 F w - 5 1 J 6 v r v F q v f _ t h J j t j U w 3 p R 7 b r p r 9 D g _ 5 t B _ 8 2 y C s 9 0 B - w s G v 5 g e x s x R s 2 7 e p l t W 8 y s S 3 6 t _ C 2 j - g B - 7 t G 4 9 r x B q _ 3 7 B 4 1 - F t 8 g C u - 7 1 B 6 4 3 l C 0 h 9 8 B u m z q E 7 - 0 5 B - 7 _ 3 K p q 1 b 1 _ w 8 C q n 4 Y q m - 6 B n t g _ B t l 8 l D o n p I v x 6 K v r J y 3 y G 7 6 r J n g o G m n o D _ 6 - X 3 u i f r 2 s n C - v q x G o 0 B 7 w _ U _ h r e n 7 s W 9 p g 3 C j n o O q 4 F 1 _ 4 1 C i 8 _ l B t 9 H m 4 v M x o n b 2 k 8 w B 6 x E u 8 i h B r 0 4 p F g g k G q p 7 l E 5 - y o B n _ 1 d 7 2 e 0 x u 8 E h z 9 M x j n i D n 1 4 c l m g Q i q 0 h J t 9 h J x 5 z 1 B j i h M p o - 7 B 0 3 m L 6 r j B k n q m G t y 5 0 E v m u 5 B t 2 w C u n 6 G 1 w x g L s t p q F g s q R 2 u 8 E 0 5 o p C p k 4 J r _ i B g t q - B 9 u h p D m 9 q t D l g G y p j e h o q s B 5 n t I 3 n - o D _ p 3 E 4 6 t F 6 6 k n B q k 6 g E - y w V 1 z h 9 K z y q C x s n q B 8 5 i 1 E x 7 n T h p r P 3 u 3 D x n 8 C u 5 B i D w m u 2 D 8 _ 7 g C r r 5 M 6 k z s B q t t s C i y 0 1 C 7 3 k L j 6 q Q g k h t B 2 x p m G z x 9 R 8 x m j D 3 y l G q t - p E w p O t z 0 1 K n m v F w n - g D q k r G n p s H o n 1 B o u u g D i n i _ B t x n E 8 h z M i m y 0 C _ h q n E 0 p t J g 8 j I _ g 0 k B 9 s n K 1 9 - s E 9 l - W i j v X l x r E r v s u C p t g P - 1 q k C w n o d g m h B q j y v B 9 g - i D - y 2 a 6 t q O 4 0 t H m 9 l y E t 1 p 8 B l t k 6 B 6 z 3 - C n l o F 8 _ w P t g 3 b p 4 K g 3 m m B x i w 7 C y 2 f 9 4 5 B o 4 5 5 C r v 9 e 7 y t a _ _ C 4 q 8 V s g p G x n g J 8 r k K 3 3 p C h g p q B x g 2 O 7 j x O h w 0 O i w u F 2 u 1 I p g l m F 1 n - B 6 m 6 P x 2 9 g B u 7 3 r G p q 0 J y y 3 g E p r 2 W s x i T p q u z B 5 m 7 C 5 t v j C 9 n 6 N n z 3 S _ 3 j R 4 8 k s F 8 7 u G k r z G 9 p 1 J _ 5 i C 4 8 j C u o 0 6 J 6 - q E j j p D 3 l l B j i r B 2 q x 3 D 3 4 l l B j 8 g 9 B r p h F 8 s m i B 0 t m I i o h G y v 1 F 7 t t F 8 z g w B 9 n x h B p - l L 4 x r d _ j v d k s C q _ j z B 1 q R l q u u J n g y y B _ o X 2 h 6 d i x 5 e u v o E _ 1 2 D 3 0 l p G 0 - x Q u s y n B 1 q v X x 6 h b 6 k x q B 1 p n r D h l - O 3 o z T h 5 7 V j 7 x H 0 2 3 I q h j q D - t 2 L i w - m B i 4 5 N o u 4 s C 5 s 8 u B L f 1 4 - E q 0 p K 9 r s r C v 9 4 F 5 q p B t 0 w b r n g P l k b 4 3 4 C 4 t k I j k l Q 6 7 q 2 B l t o W z _ 9 D r y z 4 G h t 1 U 9 o r I q q 9 Y h u 9 k B t i h L - w 9 j B t w 5 u B g m x L 5 m 8 S z o 2 g B q m 8 U 0 r v L u _ o O & l t ; / r i n g & g t ; & l t ; / r p o l y g o n s & g t ; & l t ; / r l i s t & g t ; & l t ; b b o x & g t ; M U L T I P O I N T   ( ( - 1 0 6 . 6 3 2 2 8 1   2 5 . 8 3 5 5 3 8 ) ,   ( - 9 3 . 5 0 8 8 7 1   3 6 . 4 9 6 5 0 8 ) ) & l t ; / b b o x & g t ; & l t ; / r e n t r y v a l u e & g t ; & l t ; / r e n t r y & g t ; & l t ; r e n t r y & g t ; & l t ; r e n t r y k e y & g t ; & l t ; l a t & g t ; 4 2 . 1 7 2 3 5 5 6 5 1 8 5 5 4 6 9 & l t ; / l a t & g t ; & l t ; l o n & g t ; - 7 1 . 6 0 5 0 0 3 3 5 6 9 3 3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8 1 7 0 9 7 3 5 1 5 4 8 1 0 9 2 & l t ; / i d & g t ; & l t ; r i n g & g t ; 9 3 y 6 - k p - p H 0 r w N o 4 0 D _ r 4 B 7 h p 3 F - 8 o _ B i 8 0 w B & l t ; / r i n g & g t ; & l t ; / r p o l y g o n s & g t ; & l t ; r p o l y g o n s & g t ; & l t ; i d & g t ; 5 4 8 8 1 7 2 0 0 4 3 0 7 6 3 2 1 3 2 & l t ; / i d & g t ; & l t ; r i n g & g t ; l n 4 n 4 z x 1 p H w E s _ 3 v B z 8 p U 2 6 L w 4 v w B w _ h u C & l t ; / r i n g & g t ; & l t ; / r p o l y g o n s & g t ; & l t ; r p o l y g o n s & g t ; & l t ; i d & g t ; 5 4 8 8 1 7 7 6 3 9 3 0 4 7 2 4 4 8 5 & l t ; / i d & g t ; & l t ; r i n g & g t ; g t - _ z r p k p H 1 l F 4 l o n C - 7 y V p z k a 6 q z V & l t ; / r i n g & g t ; & l t ; / r p o l y g o n s & g t ; & l t ; r p o l y g o n s & g t ; & l t ; i d & g t ; 5 4 8 8 1 8 3 8 2 4 0 5 7 6 3 0 7 2 4 & l t ; / i d & g t ; & l t ; r i n g & g t ; v 7 l 1 9 o r z p H y s k f k l k f _ - i f i 3 E 8 k g b & l t ; / r i n g & g t ; & l t ; / r p o l y g o n s & g t ; & l t ; r p o l y g o n s & g t ; & l t ; i d & g t ; 5 4 8 8 1 8 3 8 5 8 4 1 7 3 6 9 0 9 2 & l t ; / i d & g t ; & l t ; r i n g & g t ; t 6 h z s h 5 x p H _ - w 9 E 9 8 q q B s h 6 l C k x i u C & l t ; / r i n g & g t ; & l t ; / r p o l y g o n s & g t ; & l t ; r p o l y g o n s & g t ; & l t ; i d & g t ; 5 4 8 8 1 8 6 1 9 4 8 7 9 5 7 8 1 1 6 & l t ; / i d & g t ; & l t ; r i n g & g t ; g p 0 m 4 o h z p H 3 k r 2 C v 3 0 V 8 q r D p 8 6 K x 0 u k B 6 q 0 v B o 8 I 1 r t k B o y q F 7 v 7 N 3 g q E z 2 n M & l t ; / r i n g & g t ; & l t ; / r p o l y g o n s & g t ; & l t ; r p o l y g o n s & g t ; & l t ; i d & g t ; 5 4 8 8 1 8 6 2 2 9 2 3 9 3 1 6 4 8 4 & l t ; / i d & g t ; & l t ; r i n g & g t ; 7 v m 8 - t 9 w p H 9 9 - F 0 k _ M 6 u y R y g x V 1 - y V x p x R s 4 7 e _ i g C & l t ; / r i n g & g t ; & l t ; / r p o l y g o n s & g t ; & l t ; r p o l y g o n s & g t ; & l t ; i d & g t ; 5 4 8 8 1 8 6 3 6 6 6 7 8 2 6 9 9 5 6 & l t ; / i d & g t ; & l t ; r i n g & g t ; - 1 5 o 3 7 1 o p H 1 - k I j 0 t I 2 7 v B j o w R q t x R r u - i B n g L j n z V j 8 q _ B o - i a r 4 r F p y w _ B i 4 r 3 B x 8 6 T j 6 k T & l t ; / r i n g & g t ; & l t ; / r p o l y g o n s & g t ; & l t ; r p o l y g o n s & g t ; & l t ; i d & g t ; 5 4 8 8 1 8 6 4 3 5 3 9 7 7 4 6 6 9 2 & l t ; / i d & g t ; & l t ; r i n g & g t ; 6 r o u 2 l h n p H t 4 s q B g l 5 H 6 7 r 3 B t 3 w k B 0 8 t d u 0 M u r q 3 B t j _ l C 0 6 t C t o l Q y k m q B p u v S 8 5 y B y z u F w 6 g a & l t ; / r i n g & g t ; & l t ; / r p o l y g o n s & g t ; & l t ; r p o l y g o n s & g t ; & l t ; i d & g t ; 5 4 8 8 1 8 6 5 7 2 8 3 6 7 0 0 1 7 0 & l t ; / i d & g t ; & l t ; r i n g & g t ; z u j u y i o m p H - u q r H p v 2 o D r u v D y y w w B w 4 i f i 7 t C 7 2 t Y p 2 o q B & l t ; / r i n g & g t ; & l t ; / r p o l y g o n s & g t ; & l t ; r p o l y g o n s & g t ; & l t ; i d & g t ; 5 4 8 8 1 8 6 5 7 2 8 3 6 7 0 0 1 7 1 & l t ; / i d & g t ; & l t ; r i n g & g t ; 8 8 9 4 v - u l p H x 5 3 O w 0 j j B u g k 3 B g x - B 2 r x V x 0 9 l C 0 j x H w 6 6 b i i U n r _ t C & l t ; / r i n g & g t ; & l t ; / r p o l y g o n s & g t ; & l t ; r p o l y g o n s & g t ; & l t ; i d & g t ; 5 4 8 8 1 8 6 5 7 2 8 3 6 7 0 0 1 7 2 & l t ; / i d & g t ; & l t ; r i n g & g t ; w k m h o v n l p H z h 2 k B 2 7 x V 6 x j a z o - l C j l k f & l t ; / r i n g & g t ; & l t ; / r p o l y g o n s & g t ; & l t ; r p o l y g o n s & g t ; & l t ; i d & g t ; 5 4 8 8 9 8 4 8 8 6 9 9 7 9 4 2 2 7 6 & l t ; / i d & g t ; & l t ; r i n g & g t ; o _ m 5 8 m o p m H o 0 p F 7 q 7 K 6 o k f w 0 z k B y 0 v 1 F 4 q m G q n D v l i U u t _ 5 B y h - t C l 8 w R 5 r 3 H t 9 v k B u 0 y K 8 o k f y l y K 9 _ w k B 3 - 9 J x w 9 F p s 0 V p g i C 9 k v N g 0 u R 4 3 u R o j F x 5 o W x s k f 9 i j a 6 1 s 3 B s v x V z l F 9 n o L p g G u 6 m m C z o w k B 4 3 u R u 6 y k B v 3 C 2 w o G o y 3 S y y _ C p o 2 z C s 8 L g n z K q 6 q 3 B k k y k B 5 t u 0 B 3 u N n z r q B 7 5 1 w B w 5 C o _ v s B o - i a x v w R 4 4 6 I v 2 6 C h 1 h H l 1 i m B h 3 v C x 0 9 n M 7 h i m C - 4 1 o D q y a w s x P i q 4 C - g 3 J _ o x I o 9 s 3 B n 0 6 C z k n P t 7 x w B 0 h n - C m m u 3 B 6 h k I m q g H y _ 3 F s j z V t q 0 H 4 s d k u j a l 7 0 K k 3 g 3 C v 9 F i 4 k t B p w v E 2 9 j f m 5 l f o 2 j f 2 r x V 2 9 o q B 1 n q 3 B i n Q 3 5 s c 8 8 q q B 9 i j a 0 k w 2 C h 2 s F p w p B 7 x 2 c - 7 v _ B 0 v h f 6 h i G 2 7 7 M s s s _ B w v w R 1 x 6 H w x v T l t u E 5 5 s D r v x V p y w _ B t 6 x K h r t q B - r p - C x y m a 1 r x V 4 r r q B 2 - y V w 9 r _ B w y y R 1 i 8 B y 0 u a w - x w B 8 z u D 2 j t B u v t h B _ 7 z k B w t 9 t C o 1 x k B m 7 w k B o x n E y m o J u _ w R q 6 q 3 B _ 5 j f w k k E 2 o - T 5 t g m C - o m f r m s F 9 r h f t 7 g M 2 3 7 h B 4 y m - C j h 0 K _ v p c 9 h t B 4 x q q B - w s q B 5 z 0 V v i v N j 9 e x 8 p 3 B 5 8 w V h w 0 V 8 2 z w B t 9 z V j p 9 J q h 1 O p o u w B _ 4 x k B _ 8 z Q x 3 8 F 7 q z V 9 8 v R 9 9 z H m m 5 K h k v 3 B 5 9 s 9 E Q k s o k B 6 p g a 9 5 t q B n _ q D n i d q v x K 4 0 l a 5 8 w V n z w R h w w k B 4 i u F h w 0 V i y q Z s j g B 9 - l a 3 z 0 K 5 r r q B 0 9 7 N x p 6 N 7 k 0 V - w l D - 4 - f k o k a 1 j m a v 7 5 l B 3 x V q q y w B v h B 8 o g Q 3 o 2 w B y r 1 R j 8 r D 4 0 t o D q g 5 t C _ g u Q k m o g B 9 3 s m C y 9 1 w B 4 s _ m E l o L v n 0 o B 9 8 h K 4 6 l q D _ 7 y V z 4 i u C n h t F q p i - C s q j a j k h - C o y q O 6 g v e 8 i y w B 2 3 x w B r 6 9 y G q k N o e m 1 E 1 P 5 7 t _ C t n 6 J 6 1 s L 5 r r q B 7 k w k B x 1 v R v 3 0 V j q s o B i a 2 p 8 B z q q a w m w B w y 4 L 9 t 7 l C x 1 l n C 4 2 3 B l h 0 V s j z V w 0 u k B 3 0 6 N - u 1 r B z _ m H j 1 p 3 B i 8 1 8 G 4 q g C 2 _ v V 3 r j p F s r o s I k j y U 1 i n r L 4 x y w B u l h u B u l B k l k f 6 _ r p F q 0 _ x E 2 o 3 2 B g 3 j O - r p - C q 5 g f j k y k B z m q q B r - l X 3 2 g Q 7 t n 2 C _ 7 u k B 9 _ w k B 8 i l f w 6 x V 9 l x V 2 o H n r _ B g s w V 3 h r 3 B 1 - 9 l C q _ q 8 D - z y F g o _ j B 6 9 h a t v t k B 4 k o 3 B 6 9 k G y y S s z h u C y h - t C v g x V 1 h u 2 C w x x k B p g 4 C x x l 6 B j t y V 1 0 t o D C o g 0 c _ z B v i 7 Q 0 z x l B u 7 u R C u k h f 7 o p q B l 0 - t C t r g E 7 p k U 7 r k a - q 4 H q i t Z 5 i J v y j f w v r q B 1 g k a 8 - p t B 0 0 x G 6 u w w B 9 w 0 w B x 8 1 m B w q - 3 G 1 g k a 8 9 u G g q w t B u 7 v V 8 _ w k B t - u 2 C x 6 t k B 3 3 p q B 1 r g E _ - u l D r - 3 N s 8 q - C 8 y K x y t L p z B o 7 z B r 7 4 4 F z r x K 0 r i - D k 9 _ M 0 u r _ B 9 z - u G w 0 H 5 9 v E x r 7 2 D n 3 i x F w l _ 5 B - 9 g i F 5 r x M 8 5 u o D y x 2 V 6 l z w B t 6 o p F z r q B 6 t u y C 5 p 9 t C x r h m C r 1 t _ B p t 1 9 E i t _ D o q _ l D _ M z 5 g 5 L k - x l B p 8 8 v E t v B 8 o 4 w J p 2 s n C 0 h w J 3 3 q I 7 t 1 o D s p 9 l C 0 o x _ B - 0 g i F 6 0 - T i y q i G j 6 - F y - - 8 C 2 t s M q y - s B 8 h n m C g p 4 S h v 6 i B - x p 9 E l p j U x g v m B 5 n 4 m E 9 l 1 m B l 1 0 E j - 2 w B l h w k B 6 w y V 0 l w 8 D j 1 p 3 B t 4 s q B 6 u j f g n z K 0 m l f 5 g 6 H - 0 x K 0 - y V t t n q B y t 0 d q _ 0 S j h n C v 0 1 Q w _ 9 K y u j F l w v o D _ 6 8 t C 9 w 0 w B x y t W u 9 m G x m g J w 0 u k B u m w o D 8 J 3 u - 8 B - i o 3 B n j n a 1 1 k y E 1 l o l B s y k F y q w n C 5 3 2 B h x v o E o y u e u _ v 9 E 5 o 6 S q n 9 y I w _ j I 1 9 3 n F i m z 0 B l y p 6 B x u _ s F 3 g r U q u q i G g s i F 8 q m L t 9 - 7 D r q 1 b 6 u s 5 D _ z k 0 B 1 9 k t D s t 2 q C 6 j q 2 D 0 w r 3 B 3 g - G q 6 o i D y x u v C 5 2 - E 8 7 m 3 B i p z 2 C p x 6 h B r 3 g J 7 w u k B 5 - y w B 4 _ t D v g l 3 B u j z o D p o p D 2 y z H j z 1 x B 0 0 s y D q 1 8 t B z n 9 I i n n 3 B h t q x D m 7 h C 1 i n 2 C r 6 o M n p 6 h C 8 v r 2 C 8 y e q 8 t N 2 u 1 w B y x 0 9 B _ v e 6 0 m n E m q w o D v k u B p l 3 h C u 8 x p F 3 5 z o D v j 9 e q j 3 q B 8 i v E 5 k q t B l h w k B o l - t C v z t f n 4 V s r u O x x 1 o D t m r 7 D 3 9 2 a k h y 8 D k 0 i - B v z q D 2 r 8 l C h l 2 w B 7 7 1 a l - t N 2 4 s i G n 7 w H 4 4 g - B z o - l C 4 2 x c 9 j 5 3 E 8 9 j 9 D y - 6 B 9 k 3 t C p l z j B o 5 h g B 5 h 0 v B h w 3 D 4 m t - C u j _ l C _ u h j C u e x 0 m x C w 8 C o n 1 w B j 4 o R n t 6 V n x 9 t C h _ u S z n w Q 2 o 2 w B 5 6 N z 0 5 i C 5 s u 2 C g w 3 X 7 n t t B 3 h r 3 B 5 u m i B j 1 m E h p _ B u 7 2 C i v p c p s 5 V x 7 8 e l x q - C 3 8 0 U 7 w 7 0 D z n j 5 B 3 z p 0 C o i 9 v C l w p 0 C u j z l D t 8 x L q 3 7 1 F 4 p m J r p k t D 3 4 g 2 C k g w F t u u L g 8 2 5 D t g n T t 6 p i E 7 _ t u D 6 j m r E 4 t 9 z D z y 6 o H z g L s 7 2 1 B - 9 h i G u z r q D n q x 5 L u n i h B n S 2 t 8 v S n q 6 C 4 2 o s M 2 z 8 c y m w Q 1 7 8 w b j g 8 C h k 6 J g g y 6 Z g E u 0 7 F s t - w T j o 4 L v v 3 p H 2 1 3 i D j w i X 8 s v 0 K m 9 j w L - 8 5 K k i l _ G 3 o j K 2 q v G q _ p i M g q x 0 D 9 6 i p C t 2 g 4 D 4 l h y C 3 h o c i 9 y q B z q j k G n - E 0 i 1 V 9 g j B 6 y i 9 C 2 x l U i - 4 - D 0 i F 7 x z q I y q r o B 9 0 l G 0 q z q E i p z i B t x n i G s m 8 o B q r - 0 D 6 i q y D y 2 y E o k 6 I r h 3 M 0 s 2 S n w 6 0 B 7 Z - 7 y V p 4 u k B w n k E t u 7 G 8 s _ 1 F g m x r C l 3 L n i 6 z B r 5 2 P 5 x r n D 1 o o O k 6 t i G 5 - 8 H p h p D 9 y v n E h l h m E i y 8 V 1 i y o I t k p D q k t z C g m u P 0 1 v i G 5 7 q B m 2 s g K 4 m q K q 4 u q F u 6 1 l B 6 t y v E n 9 8 g B j q t d - w 6 N u n j u C x 2 t F i 3 i 9 G x p m K 5 9 4 q F 3 5 k R 9 l i C 5 m V 8 w g m B p q y w B r x p 3 B k 0 s - C p _ - l B h o 6 E m _ v 8 D 1 v h f 5 7 c t x w w B 0 u w 1 F t w k u C l o O r 3 1 L _ 7 4 n C i - r o C 1 j D 0 8 g m C v x 4 X 4 - - z B y g r q B - g k - C j g _ t C q 3 t 3 B u 6 l 3 B y 9 4 H v m k 8 B x o h G 7 3 s - C 9 q 5 9 B z p 5 u C i k o p F v 2 u x B w i 8 n C j 7 C u j y E 5 9 r s D z y 9 8 G 7 y i p B 0 i u D g r k 0 D u t o w F w 6 5 m B r j 0 5 H h x r F w 7 y q L h 1 s J o y g u K 0 r x F u y s v G 8 9 r O k w v k C 5 o p y D n t 4 D 1 t k 7 E s 7 y 5 B 0 v v Y s i 9 t C z z w v B l v r l B 3 8 l D n 8 i k G 9 2 n H 7 8 p 0 D 7 7 h r H w v j E s 0 k C q s w p C 9 g r i G w u 5 H o - _ _ C r 0 o x D t h _ y D 6 p 0 4 B - - 1 B i g s 9 E 1 - _ b v s k o B 9 _ - l C 4 o p y D 6 t t G t 5 q i E 5 6 h f 3 r 7 J i 9 v l G x r h m C n 3 o r H p 4 i C t 6 s 1 C _ x g 4 I z r z k G g w p H u 8 x 9 G _ n n R 2 q 4 2 G z m h J i 8 g 3 H u 9 3 D h u - 8 G x - g D g x 2 h M 9 6 u B 3 _ g U l _ q m F y v s b l q - _ F y g m h D m 2 k Z o l t 9 E 3 l X q 6 n - B 0 2 v F k 1 s p F q t i g G 4 - g B 8 t 6 T 8 7 k i F 0 1 9 6 F _ i v M 6 y s U 9 8 j o C y m v q B h i h o D 7 _ x D 0 2 p q B z u 8 H 8 x g u C n n j t B 1 u 3 C n 1 g m C z 9 1 w B 8 1 2 v G v u 9 K 5 k w 2 B 8 9 1 V n 2 k _ B 8 y q 3 B - 8 v R 5 i 3 w B y p l a 6 u j f _ - i f i 3 t z B g o C k i t o D j o r q B 8 s v 4 B 0 4 W v 5 2 J y o 2 g B 6 p 9 t C k 7 z v B 1 z - K o - q o D s 2 h a t 6 0 k B v 8 n B 0 w k i B j i h 9 G z 4 i u C k h 3 E g p y t B 1 s W l t y o D _ i j a j v t p F r m w P x 9 6 s C 0 7 9 G - 1 x v G v 3 - l C w - B k w 6 x C k 1 s p F z 3 8 T o n o P g g y W o 8 g N 8 i y w B t j v k B 8 2 t x B s i j V 2 8 x k B k g t R 1 B r o 2 e t y 1 w B r 0 q a 9 p G s q j a o _ 2 V n l 0 B 4 2 p g C 6 n 0 v G i 0 r n B i - Y 5 2 y E 2 o s _ B x _ g n E z 3 5 H z 3 5 H 9 2 r q B k r j f z r u _ B v h j n E g l _ O - l h 8 B 9 n u _ B p w o 8 D m q u F 2 g k a r n j f g m 5 k D 1 q 8 i H - D 3 8 r r L h 8 E 4 y y _ F p i r C j 4 x h C v 4 u E z 3 v o D 8 u o q B m _ - E _ h m L _ 7 s n B - 1 q E l - p q B j - x w B u 3 w k B u 3 - l C h 8 r 8 D u i 7 U _ s j b z o 0 V 5 j r - C g 3 k a 2 4 9 t C w z s C m m i 8 B - 6 9 j J q g o C t j l j B l - w l G 2 n t p F o l P 7 v x N z 7 5 S m 8 6 N 9 - i f p 4 p g B j t E v 8 q N o _ r l B 3 5 z V 5 p l 3 C p i q D o j p s C y u q S 5 s _ m E w x k T p 0 n q H - q l l F 1 8 s z D 6 s o K 3 v n L - 7 4 m F g q 8 x E _ i n Y y 4 N 5 2 x V p 7 5 B 1 k _ m C - 7 y V g 8 v _ B 3 o s _ B - k s _ B _ 6 8 t C 9 t n Q 7 j m B p n t q B y q 0 y B p s _ C 9 z 2 w B t 6 x K 6 t 9 Z 2 t H - 4 i B s i 4 1 B 8 y q 3 B g u s k B r 9 z K j m l D 8 p _ x B r m x k B 3 5 z V u 8 6 p B o 1 g C v 1 q q B v 0 l H 2 3 0 O 6 w 3 o D 6 8 7 l C 6 i y 0 B 2 6 7 S i l 9 H k p u 2 C 1 m v R 3 m 9 w B m h 1 H g 3 w R 3 w y K i r 0 H 5 u 7 w B u 7 u R j 8 r F m i i f - 9 9 x E j u v R k q n 2 C m l g J g m o M 6 o u q B 5 s v K z 2 2 V 2 4 9 t C u i m _ E 3 n z H h u q q B v 6 l 3 B n o h u C y t 9 t C 0 h y W 4 6 y a u m u o B p r i y E 8 _ 9 1 B 7 3 y r B q 6 q 3 B 3 l z H x 7 - N 0 5 n 3 B 6 0 v w B z p l a 1 v l 8 D m i i f - 2 s o D 9 4 x k B n 6 m M p l 3 h B t 6 h m C 4 0 l a p j z K u 5 U 7 j 9 r B - o y J n 2 2 L 6 q v k B s 5 y Q q - n L 7 7 y K l k t O 2 _ 3 F y 1 z J - y h m C k n v k B m i i f o - i a 5 g v b w o U 4 6 r C p u y l D j 8 6 N n 3 h P 9 o l Q 3 2 6 H o u 8 Z p v 5 i B p 1 x L 1 z o 3 B y 7 i a 3 x q q B w g D k 0 _ W y y w w B 0 5 n 3 B 1 8 g m C p 4 r 8 D 2 m j a 0 j w w B 1 i 2 f t 6 n D w o o 3 B - k m 2 C v 9 u I 6 9 0 g B 9 3 o B z s p q B k i 6 N _ m s 3 B 1 x K 8 m 1 Q x 1 i 6 B h 3 x M 3 j j u C - 5 O - v m D g m o U _ i j a u n p X l 0 C k 0 q o D 7 x 1 6 B i 3 r E w x x k B - q r _ B 8 l s L g 4 D x u v k B 4 u 8 5 B 3 q S x 0 u k B q g q 3 B r 5 Z - 8 6 k B 2 2 y k B k 4 y K - w 6 N 2 t g B t z n e r v u _ B 0 9 7 N v o v o E u 1 4 B 7 7 o 9 L 4 4 5 C t 6 t h C t _ o y B q g 8 E r h 3 9 E t j z V n t q _ B 0 g 3 i E m g G 1 0 x C u 3 w k B z 0 v 1 F q 0 l d p t t 5 C _ 6 8 t C 8 3 q K p _ r l B 3 5 F 8 x J n u s Z k x n q B _ - i f p W n i v d r q v R m q u F 4 0 l a h z u H 6 o 5 a x l h a j 1 c j n k C g s 6 k C l l n a r n - O y 3 2 M 0 9 o y D z i x k B x p 6 N v s 2 w B g x x R 5 7 T k u h c q 1 F z n m - C r 6 2 g G 7 3 I _ u r - C z u v k B v _ Q x z x X 0 9 7 N 6 - q _ B o _ 2 V p t 6 N 5 8 k 3 B 7 - 6 N n r _ t C u s 2 B o 7 2 C n n j U 2 w y K q 6 5 t C w 4 4 k E x m m h D _ - w 9 E 3 t q 7 B _ t x q B _ _ 3 q C - 1 z V q - s f x p l R q 9 o F z w x D 9 h v _ B x h l 2 B g h n I x q o - C y s k f j 1 y g B r s 2 J j 0 j f m v n X y 6 j z C 4 l s y D 5 z 0 V 5 g h f y 4 h - C 6 w r - C h s - I 1 3 2 G 1 i 1 V 7 q v k B 7 q v k B i r y R 1 i B i m o u B q 0 i s B 0 y h H 6 l 6 N x x g m C s q o _ B x i u E 6 w x P 7 6 l y E - r p - C h T l 5 y p B _ 2 8 s C q w p q B g i 0 w B t 9 m s C p 5 i B 1 y F o 2 l l B 5 6 h f u u 1 1 F 3 5 w _ B k h 0 V m l r k B 3 0 6 N 3 9 m a n r u N v l 2 F v 1 v R 6 5 r _ B 9 i j a 2 x m G s - 6 G i s w 2 C x 9 r _ B w j G i 9 3 k B h 8 _ M w t p C y s x w B 9 p l R j 2 y D 5 g h f x r w b n 0 6 E q r w E l u _ m B u 1 y w B m 1 m X t v 1 M _ m s 3 B t _ 4 C r 6 r z B o i m n E y - 8 D 6 m 6 d 5 z t 8 D k q y _ B 9 k t F g x D g 5 8 W 3 6 2 H 8 t z 3 B r 4 r 8 D 2 s 7 T 3 _ v 2 D 0 o x _ B _ i q B x 3 l J 1 9 j f v o r 2 C y x l l C 2 C t _ r q B 6 u j f v q g f 6 g 7 5 B 5 l z E u w 0 v B 6 8 k I r w u R l w x G y p 2 3 E - t 3 w B y 1 4 g C h v x B p 4 u k B 5 3 u R z o - l C g w w k B l x 3 B y n p l B t t m 8 D 8 n u _ B 2 2 9 B o 9 s 3 B m - 0 B 4 i o k B n 5 L w - r 3 B j h o 3 B 6 g 0 k C n 9 4 C v p g _ C t h p q B 5 l q _ B q z 2 H h u v R 9 m h y B h i p H p o p - C _ 1 w o B 4 x h G q u v 2 C r 9 t 9 B q y i S s 6 q 9 G j I w 3 h n F r k l - D 1 k 0 B 0 3 o Q h 6 y 5 B n t v - B _ s N 2 j q B 5 q n 3 B v j U t g o s B v s i 6 B l 5 l d n r v 1 N o l - t C n z 6 E i j 8 h D l s r 2 C t 7 m U r t y L w j w q B y _ u - C l t m 1 C 7 5 7 a 7 1 m Y 5 2 N g 3 4 N 4 x m f 8 _ w k B - - m 8 D r l i D q p 6 l B 6 0 8 8 G 5 i 0 C 5 h s _ C n u w B p n t q B q 4 2 k E q q i B i 5 w o D 9 5 2 9 E j j 4 B - y 7 d 7 h 8 s B 9 k w k B m _ 4 k B h j 8 e 8 k y 8 D r m - m B p h 3 C k k y k B p p i m C r 3 o 3 B k 9 l q B l z z w B n 9 P o j m 7 F _ - i f y o - l C p 9 7 v B h 1 n W 4 x 6 f u x 4 B 9 8 9 o B o - 7 D i 3 h f j p P m y 3 h B j z t k B z o X s z t O p - - t C _ o k y D y l 5 6 B i u q B 3 g y - B 1 3 i K 9 k 3 t C n 3 w 2 C h u q q B k 6 s 9 E t 7 6 e q s - w B o 2 j f z 6 t k B 2 5 v k B n 3 k 7 B g o O 7 w u B 6 2 5 m B 6 s u D r g 9 F - s l j B 2 5 j m C 4 u m a r v i C 8 y F h - 8 u M 7 q v k B s - 2 1 B - p z O t j v k B k k y k B 9 2 r y D p 5 4 N 2 t 8 o B v x K m 9 v 2 C r 3 t m B 6 4 - G v g 2 i Q g 1 q R s 8 p b 9 9 4 8 G l q M 1 y 0 Y _ 5 6 u B p 2 z C _ g l Z 7 i p 8 D 3 h 3 _ D v j 1 B z o - l C 6 4 s p F w q I o n g l C v q g f x k R q k k n B - 8 l y D 5 q n G s n y Y - _ s _ B p 7 i N z 9 Q w 7 g 1 B p h _ t K 3 l r o B t 6 2 n J u M s y 1 z B v _ r 2 H i n m J j 5 j m J 4 x I 0 8 p 9 G _ r y d _ 3 7 W - 4 n p F t g n G 5 g u z C 4 9 y u C q 9 m X p q t J g p m F l r B v x 8 q B y 5 n l F m n v C h q c p l - 6 F h 5 O _ v o I - 0 p Y z g 8 7 C y 7 n i G _ t s L s 4 g p I n k 7 - B y 6 j v D 5 y l K w 2 i 2 M x 0 v u S y 0 m U m k v B - m 5 x H k l C 5 p - 9 F z 5 x R p 9 h - E 7 5 p 9 C i 0 - p B u y p 5 C u o - r V s z F z x 5 J o _ s 8 D o z 3 q L 1 3 l j O _ o 4 K m z l D u x 2 u F 0 v q N v k l w B - l v p F k 2 v 8 F 6 u 8 3 E p g u 5 C q q l s F l 1 6 r C j u x O s i 3 0 L 2 n n B h v h z F 0 8 2 o D p _ _ v H g j w T r u 3 6 I m i s C w 0 r n D h u a n w 3 4 D _ 8 U 5 4 k F 5 m s B 7 s p - Z t o 9 q B 1 g g j H z p 8 9 E p 0 k W m q k 4 G w u 5 k L 1 _ w 2 G 4 5 n P n w 8 g 1 C 8 5 0 R 6 q u t F n 2 x t J m s 6 t J k s 6 t J 5 z 5 q I j v j B g 2 x 7 J g 2 x 7 J _ 1 x 7 J u Y o n v 1 J 3 h 3 6 J 3 h 3 6 J 3 5 o 7 J t j y r n B 0 9 - 6 J g n 3 7 F v y p Q l q l 6 J l q l 6 J 6 l u 6 J 5 9 o B w g g o I s g p t J 5 l n O l i 6 g E y v - E k 8 3 n D h 1 w z B r h g 4 C 6 h v - B 1 q g t J w 0 - 0 B _ k 9 2 D 6 o 0 s F s l l c s 0 - 2 J u m 0 Y n p i u F l j i 1 E m h n h B o w 1 m J o w 1 m J i k _ Y 9 r y 9 E 2 3 q 5 J x 8 h 5 J x 8 h 5 J x 8 h 5 J 2 3 q 5 J j p g 8 E h q k b i o n B y l o y I 0 r n 4 J t m w 4 J 0 r n 4 J 0 r n 4 J t m w 4 J 0 r n 4 J 3 h u 3 G g 5 r J i o q n K 4 4 u x E 6 9 p i B - n j 0 J - n j 0 J - n j 0 J p w g l B 1 9 p j E v q _ 8 5 K q x i s I j n r B o _ p E 5 - v u H 3 - k o 2 C h q w q m B 7 C h u 3 i L k g 3 S m w h 8 F w 9 u F x 3 x x E 0 h i L m t y 2 J m t y 2 J u h k 3 J r s k n B - u l h E m t y 2 J m t y 2 J j _ p j E l k - l B 1 - 3 1 J 1 - 3 1 J q 5 g 2 J 1 - 3 1 J u k k 3 m B z - 3 1 J 7 w l 3 B u 0 2 4 F w q i q P 9 - 0 C p o p 0 R s k 1 0 R o q j g F k n r 7 D h _ 6 I h n n 7 L k 2 i U 3 6 r q L 4 t t r C w - i m H - l 0 g J k 8 3 R o t g C m x 0 p S 0 6 r L t t r x N 6 1 u h C 3 k l j I 9 l v u B 8 i n i C 6 8 9 n C 8 n r 3 Q 5 1 - 2 Q i h 0 p E 6 j h i E 9 9 n n D t 1 5 s F 4 F 3 5 1 q R y 9 s j B u 8 t 1 J 3 5 1 q R 0 r i q P w t g C 3 5 1 q R x w 5 1 E 0 0 x - D w 9 n 8 G u u t r C g w y p R z 3 m p R y 4 4 7 B 8 o u 5 H g w y p R 7 p g B t 9 u 6 P 4 - O x k 0 o Q z q N z q j y F 7 z i Y 4 0 o l O i D x s n B 6 3 l B h v 7 z B z 4 k 4 C l t y 2 J s u - 6 m B l t y 2 J 5 n h d 1 x g 2 E 6 7 s 3 J n 2 1 3 J 6 7 s 3 J v h k 3 J 6 7 s 3 J n 2 1 3 J 6 0 6 s F v g 4 X 8 w z h C k w _ u D w 2 7 Y - 0 7 t F x 9 k q K 4 n 7 g K m 5 B x 9 i x J v 9 i x J x 9 i x J x v h S t u 7 z B s p o k B 7 s 0 x J g 6 l f j 7 2 t E k 1 r x J 7 s 0 x J 7 s 0 x J 0 k 9 x J 7 s 0 x J p r t j B 7 l p l E q 9 m l I 2 _ 5 B 2 z y 6 J 5 h Z n 2 1 Q k v q 5 J 2 o t p B 5 l 4 N y Q 9 t _ v L 9 t _ v L 8 y y c - - t 4 B 6 7 z _ S y 2 G o w r S 5 - t B _ r o y H 8 4 3 E 2 h 3 6 J 7 l u 6 J t y 9 0 G u 4 j L q m s g L m t _ E 8 - n t F h x v L 5 y 1 g L m 2 g 2 B 3 q 5 0 E t x N 7 u r k K 5 3 z 2 C 3 r 9 r C i 1 g g D h q v _ B x r E y t 1 g J r g p t J s i r - B 6 t p 4 C w i 0 1 I 4 i Q m i j u J v k 6 8 0 C m 2 x t J l s 6 t J o _ o G i k u 9 G 3 4 q j 1 C g k _ h D p 2 h 6 B 0 m h 1 G l x 2 N h 8 j E 5 8 w 2 H _ t F p 7 k 8 F _ 3 s K q j 1 6 C r 6 v 9 B k 2 x t J 6 0 5 5 F j m 8 O u j t h K k l 1 z C i z x o C v z - 0 l B 6 n c q q j u J y G 4 u 0 u J v 4 r u J o i j u J g 2 k 6 l B o i j u J 0 8 4 v B s 8 g j E w o 8 x C n _ i 4 J 7 z 0 4 J n _ i 4 J n _ i 4 J _ 4 r 4 J n _ i 4 J i 5 p 2 F m 9 8 Q g 1 u I y 7 p y G l n q v J h 6 4 u J y w h v J h 6 4 u J l n q v J 5 g U w g _ z I 7 2 1 9 B v _ x - C u h i z n B s p i o B 2 _ 8 t E 2 - 5 4 B s 1 s Z y 1 k K 5 i 7 x K m y v P p h i X l h q s C 3 x r D h p r y H 1 g t U 2 k 7 6 J 5 x B h y y 0 E k 6 3 l E v 8 w g L _ i 8 J 2 u 3 x C 6 t _ p L p 9 5 B i g 6 g I 4 j 1 c n l j k D i p 0 b _ 8 4 G j 7 K s j 0 H h o x Z 9 q p V z 5 t W k x g _ C 1 y 3 H w - t 3 B - o 2 j J y 2 5 i B g y 3 U 5 j w l B u i r j B z - h O 0 n _ m E s - - N 9 - 4 Z 0 2 r g C v v s d q 8 _ M t r l u G l g 2 p E f 3 p - B i 1 5 - D w w 8 5 I h y 2 6 E 1 7 p H w 1 k D 8 6 7 p D o k _ r B 9 7 s X j 5 m b s 6 8 b w r - B 5 1 7 s B 5 u g b x q _ a y 4 r C x 7 s R n g 5 h B o z 5 N 2 u x F g - h I _ 8 4 G 0 2 w G l C p 8 t j B x h 3 G z k 8 s B j y h y B u 8 p j B 2 2 7 T t h w D p 0 n C p v g F i g l B r j x D h _ q 9 C 1 3 7 N l h g F k r 6 Z i l 3 Y r z t j B r z h f 8 x v j B w u i C i h - g D 1 5 m W g p g o B 5 h 8 T 2 9 g b 3 7 t b 3 n 1 G s q Q i k 6 x B l g w 2 C 5 5 m 2 C z m r X w - k L z 3 J z q 2 l C 0 2 q a w 6 m r F 5 z n _ B 0 y t 2 L m o i X q j y M k 0 h r I - 1 0 B l 7 q p G 2 u u P 2 q p m C 8 x u y H z l t B m r - 4 E 3 v _ s B w i - 2 J z o i C j - 2 v B r Q x n 5 w E k w k r L z 6 8 g B 8 7 m f j 2 v x C 9 z 2 w B 4 - u D n o 0 K r z h f h h o 3 B l j T v 7 r m B 4 0 6 N 4 x l f g n z K _ 9 t 2 C j o H m _ r Q 1 0 v I u 7 x w B t y 1 w B j 9 g f r 9 z K x s x w B 9 0 9 t C 8 m n C t 2 _ J - v k m C j 5 w V r 9 0 n B 5 0 p B j u j a 0 t _ I 1 3 3 C 5 u j f 2 - u k B 4 j q k B s 7 r P k q w E 3 6 k a i 9 0 S 3 i p 8 B k g m - C 8 m t C i 7 n B 8 v t g B 5 8 7 l C 6 q z V u 7 u R l i l a 2 q 8 - B H 4 q 9 J & l t ; / r i n g & g t ; & l t ; / r p o l y g o n s & g t ; & l t ; r p o l y g o n s & g t ; & l t ; i d & g t ; 5 4 8 9 0 0 8 8 7 0 0 9 5 3 2 3 1 4 1 & l t ; / i d & g t ; & l t ; r i n g & g t ; s z z g 4 u s 0 l H 3 o 5 H n y n 3 B p 1 0 h E 1 z r B x n - E 7 p m b x 0 v _ B 5 q l g C m m E u 1 q q B v 9 z o D u 2 m B 9 h j 5 E s 6 2 5 B q g i 1 B m z z w B 4 x l f g g o q B 4 8 D l 3 w I g 2 w _ B y r n 3 C n 1 s N x j 6 t B u 5 r z B u _ h f y p 5 B w v y f 6 3 n _ B u j s 8 D 0 7 H i o 5 p B w 7 i a o j 6 1 F s q Y 6 8 2 a x 5 j - C - w q _ B o l F z 8 y y B g o j D m u - L 6 w v E & l t ; / r i n g & g t ; & l t ; / r p o l y g o n s & g t ; & l t ; r p o l y g o n s & g t ; & l t ; i d & g t ; 5 4 8 9 0 0 8 9 7 3 1 7 4 5 3 8 2 4 4 & l t ; / i d & g t ; & l t ; r i n g & g t ; 7 g 2 g y 8 4 0 l H r m 1 V u 0 y K r k r q B w 7 i a i x 8 M 1 7 K z w H g 9 r D x x u 8 D & l t ; / r i n g & g t ; & l t ; / r p o l y g o n s & g t ; & l t ; r p o l y g o n s & g t ; & l t ; i d & g t ; 5 4 8 9 0 1 0 6 2 2 4 4 1 9 7 9 9 0 8 & l t ; / i d & g t ; & l t ; r i n g & g t ; s 4 v 5 m g w p l H p 1 t _ B m _ y k B r D x 1 h V 5 l 6 N - 2 5 N o 2 y R 6 8 w V y x 1 V 8 7 2 I 9 w w J _ - i f 8 v r R _ 9 g y B r 4 0 B i h 0 K y u t M r l 9 I x 4 n q B & l t ; / r i n g & g t ; & l t ; / r p o l y g o n s & g t ; & l t ; r p o l y g o n s & g t ; & l t ; i d & g t ; 5 4 8 9 0 1 0 7 5 9 8 8 0 9 3 3 3 8 0 & l t ; / i d & g t ; & l t ; r i n g & g t ; n r x n k 4 6 k l H 3 8 t _ B h t i m C 8 s s w B X l h w k B y s p q B n 1 k C p 6 u 9 B g 9 j a 6 x j a q w k f l h 0 V i i q _ B m n - 1 B u l 8 F o i 6 B - u 2 a 3 5 v k B 8 l w 9 E 7 o n a j r m a l i i f u j s F 4 2 l 3 B g j h Z o s i D 6 o P i 4 r 3 B g 0 p q B 5 x q q B t q 4 N q X j y 7 7 B x g t k B 9 _ w k B q q l f q w o 6 D 7 l h B 2 v p - C 2 k l p G j 1 g J g z x K k h w k B 8 3 h 2 C s v 6 z B x r l M x j 4 H w y 5 l C m 5 v R y m h e i n w O Y 9 6 l R v q g f 0 y h a 6 r w R l r s v C 4 x W 2 j w w B i 6 q I 5 n E 6 9 h a o z q v G r 3 y S l x h H & l t ; / r i n g & g t ; & l t ; / r p o l y g o n s & g t ; & l t ; r p o l y g o n s & g t ; & l t ; i d & g t ; 5 4 8 9 0 1 5 1 2 3 5 6 7 7 0 6 1 1 6 & l t ; / i d & g t ; & l t ; r i n g & g t ; p x i o - 8 4 u k H i 6 k 5 C 9 0 4 E 6 q 0 k B 2 - 9 l C r h o 3 B 4 s z k B w m p I 5 z t v B k n y m D j l 6 2 N 1 v 4 F 6 x 0 o I _ 8 9 x E 8 7 i n B - l p s K n t i w H s v - G l _ i 4 J y w k t F z m l 7 m J h g u _ B r 9 v R 4 _ 7 1 F p 1 o L z s 9 m F v 0 z f m z - v B 5 0 t o F 6 q y F v 6 l 3 B g h r 2 C 3 g h C m h a g s - _ C p 1 n 2 C i r m a w g m B n i o u B j w m 2 C r v - B 0 7 p k B 3 m 4 N y 2 q 3 B 3 j 2 H p 7 j z C - m B o r r - C 6 g y 3 E j t P w h t 9 E k 1 w i B m o l X 7 z s _ B 5 u m a m 2 p o B i z u C p y z o D r _ 7 Z l t 7 k B 7 z s _ B h l s _ B - 7 y V p u - e l j w p F - 7 D - 1 t p E j n t c m 9 B 3 5 z V m m 2 K m y 3 E l w i G h 0 n a u 2 _ t C m 3 0 G 8 h t G 4 - 0 m E n g v 0 C j 3 7 - E _ h i g F w n 0 U t y 9 l C 2 t 9 B 4 6 h f k 2 r L - 4 r 8 B 4 _ r 2 C 5 9 t R n o h u C p - o N 4 7 k I h p - e o 2 5 l C n n g 1 D o _ 5 Y 1 v r C i _ 4 z C t j k 9 E 2 0 s q B s g s C r 1 o o B n s w G - m 2 6 B q j q p F n t p j B - j p I p a 2 3 j y J w 5 7 t C k l 5 V 5 q p F i r 0 J g o w b 4 w h r B 6 n F _ 4 u M 3 p 7 I p n 1 w B 6 i 7 l C r 9 6 H 3 r - Z g m n q B 4 6 h f q I g o h e - w x R u k o v O y 6 l 8 B 1 u 0 C i v u x V 3 _ 5 D y x q p B k w t r J l o s U & l t ; / r i n g & g t ; & l t ; / r p o l y g o n s & g t ; & l t ; r p o l y g o n s & g t ; & l t ; i d & g t ; 5 4 8 9 0 1 5 2 6 1 0 0 6 6 5 9 5 8 8 & l t ; / i d & g t ; & l t ; r i n g & g t ; g u w _ j 4 - s k H 3 0 s q B 4 x l f 7 g u w B s p 9 d - t K n 7 j C 6 h h m B p 9 l i B _ o q o D s y 1 w B o o u w B 4 h r 3 B q t l a & l t ; / r i n g & g t ; & l t ; / r p o l y g o n s & g t ; & l t ; r p o l y g o n s & g t ; & l t ; i d & g t ; 5 4 8 9 3 9 6 8 2 5 9 0 1 2 3 6 2 2 8 & l t ; / i d & g t ; & l t ; r i n g & g t ; t y 6 w 6 p i 1 i H l 5 g Y p m j P 4 q j I r q v R l w y B - r y I _ t 7 l C o w v V j t y V m 8 l a _ 0 q W 3 8 5 U & l t ; / r i n g & g t ; & l t ; / r p o l y g o n s & g t ; & l t ; r p o l y g o n s & g t ; & l t ; i d & g t ; 5 4 8 9 3 9 9 9 5 2 6 3 7 4 2 7 7 1 6 & l t ; / i d & g t ; & l t ; r i n g & g t ; u i u v _ 6 n o i H t h x p B x u f m z u B 0 j s p C n p 6 t C 2 9 2 c r 4 7 B v z 5 c 6 r s o D g 2 n M s 2 n n B 6 k o 3 B 9 h i C s y z n D m _ 8 T 0 u i T 2 4 h y E z 6 t _ C i p x f & l t ; / r i n g & g t ; & l t ; / r p o l y g o n s & g t ; & l t ; r p o l y g o n s & g t ; & l t ; i d & g t ; 5 4 8 9 4 0 2 3 5 7 8 1 9 1 1 3 4 7 6 & l t ; / i d & g t ; & l t ; r i n g & g t ; y 1 k 4 v r l w h H x k j _ D - r x F _ p i D 0 v s j C 8 _ 2 o B 9 _ p i B z l 6 7 E 5 h r 3 K n 0 K h 2 _ w J 7 0 4 r E 2 r l w B 9 i L y k i w E u i 8 m E p z i 7 C 2 y u C q i m l B 8 3 4 i D m h y 3 B 0 s u B u o u 9 V B s _ h m E 0 w m 3 J 6 n o - B p v 9 s I w k x U m y j o D 0 z 9 n M 2 m r g B _ k 4 D 9 - 5 9 V 9 o G i 2 0 R 2 r S - k l r E 6 5 r _ B g - i k B y r z H 2 k 3 D - 8 u 9 E v w y Y - l W p 5 t k H l q n u E p u i h F k o v C t s j g U 6 m 2 F 6 m 9 N 6 h y z M 9 v z B i y 7 3 I - 3 w D g 4 p 6 J j r u 0 C 3 q p n C 2 1 1 z F i 9 - W r p s l D i x v w B p 9 0 X y l n M 7 - 3 H 6 s u D x 8 p 3 B n n v C 8 9 - T h r j f 0 w w B h 2 h P v 6 y m D z n n S 9 h m 3 B g 3 m y D m 3 - I 9 0 5 P n u g f 5 o 0 u G 6 3 H _ j l r H o s 8 3 B y o x j F q 6 r h C 6 z q L q 9 p p R l y n 4 B 6 k h t G m y t x H r i i e t w i o D & l t ; / r i n g & g t ; & l t ; / r p o l y g o n s & g t ; & l t ; / r l i s t & g t ; & l t ; b b o x & g t ; M U L T I P O I N T   ( ( - 7 3 . 5 0 6 6 5 4 9 9 9 9 9 9 9   4 1 . 2 3 8 9 7 9 8 0 6 ) ,   ( - 6 9 . 9 2 6 8 1 4 3 6 3   4 2 . 8 8 8 7 9 3 ) ) & l t ; / b b o x & g t ; & l t ; / r e n t r y v a l u e & g t ; & l t ; / r e n t r y & g t ; & l t ; r e n t r y & g t ; & l t ; r e n t r y k e y & g t ; & l t ; l a t & g t ; 4 2 . 9 3 9 2 3 1 8 7 2 5 5 8 5 9 4 & l t ; / l a t & g t ; & l t ; l o n & g t ; - 7 5 . 6 2 0 0 4 8 5 2 2 9 4 9 2 1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5 6 3 4 7 5 3 3 5 0 5 9 8 6 6 0 & l t ; / i d & g t ; & l t ; r i n g & g t ; 1 v 6 q v 0 0 g o I y 0 g l O v 0 l t R _ 2 o B j u h B w u m z D z 1 _ z C y 9 4 C u g _ f 5 6 k g H z l w 8 D & l t ; / r i n g & g t ; & l t ; / r p o l y g o n s & g t ; & l t ; r p o l y g o n s & g t ; & l t ; i d & g t ; 5 4 8 5 6 3 8 9 1 0 8 7 8 9 4 1 1 8 8 & l t ; / i d & g t ; & l t ; r i n g & g t ; v s 0 - z q 8 1 n I n l 9 q F p 5 _ S v 9 m M z v y 1 N 5 z 3 m F y m r M r 6 7 C v h 2 B 6 g 1 - E g 5 t f y x p h G h 5 z j B 4 2 r r B & l t ; / r i n g & g t ; & l t ; / r p o l y g o n s & g t ; & l t ; r p o l y g o n s & g t ; & l t ; i d & g t ; 5 4 8 5 6 4 0 4 2 2 7 0 7 4 2 9 3 8 0 & l t ; / i d & g t ; & l t ; r i n g & g t ; r - 3 2 7 p 8 0 n I 2 y p v B k l - t D 0 u z 1 C l l 7 d m t j 0 P l x u H q o s t G 3 3 g b 4 5 7 o C u 5 6 6 D 1 8 2 B n 5 - R _ n 7 7 E u n w u G 3 5 5 _ B k l m j B 7 9 z k C n 0 2 5 C 7 0 - w G p 3 q 1 C 7 o t g E 8 p _ 5 D o 7 r H - w s H w 2 1 _ J - g x U & l t ; / r i n g & g t ; & l t ; / r p o l y g o n s & g t ; & l t ; r p o l y g o n s & g t ; & l t ; i d & g t ; 5 4 8 5 6 5 0 7 6 4 9 8 8 6 7 8 1 4 8 & l t ; / i d & g t ; & l t ; r i n g & g t ; q - 0 s x o s r n I 0 9 z 0 K 3 7 x 1 E 8 h o r E p i _ C 3 p 9 4 H 2 _ r i G s k x 2 H 1 p 4 G k m u B s 3 C 6 o t p L 8 x n T i o 7 2 O n 2 8 W _ 2 0 9 E & l t ; / r i n g & g t ; & l t ; / r p o l y g o n s & g t ; & l t ; r p o l y g o n s & g t ; & l t ; i d & g t ; 5 4 8 5 6 5 1 3 8 3 4 6 3 9 6 8 7 7 2 & l t ; / i d & g t ; & l t ; r i n g & g t ; t s t j r w 8 7 m I t g w R _ w 6 D w 3 0 l I o 0 6 y G g 0 9 6 B s 9 h o C y 3 q Y 5 9 u t J l 5 2 m B 2 w q I l 6 h x C 3 _ k z O m - O g 0 y 9 E & l t ; / r i n g & g t ; & l t ; / r p o l y g o n s & g t ; & l t ; r p o l y g o n s & g t ; & l t ; i d & g t ; 5 4 8 6 1 5 0 0 4 6 3 4 6 9 0 3 5 5 6 & l t ; / i d & g t ; & l t ; r i n g & g t ; j 0 - x p 2 s r 9 H 4 k I q t n 7 C 3 0 u h C 5 - y r B p 1 n L t 5 t B y h t 9 E z 1 n j G 2 g w V p m w o D o n q x B z 5 z 1 M m v h B & l t ; / r i n g & g t ; & l t ; / r p o l y g o n s & g t ; & l t ; r p o l y g o n s & g t ; & l t ; i d & g t ; 5 4 8 7 5 0 3 6 8 2 5 9 9 6 4 9 2 8 4 & l t ; / i d & g t ; & l t ; r i n g & g t ; y s 1 0 z g _ x v H 3 j 1 w F 5 j _ - K 6 r m E 0 2 8 - M 9 l i r S l _ M k 2 3 g Q q w l j T n 1 6 E y 5 x h C z 4 6 i F m r v x B 0 _ p x N n 4 o 7 B o v - u D v x l 4 J y 3 g I n o z 0 W r w g B 7 v _ r M z 3 l z B l 8 - 7 C 5 k 4 T 6 y x 1 L 6 v 0 J 4 u 4 F n 1 j r M 1 x O j 8 5 5 I x - o 5 B z p 2 z D i x - E y 8 x 3 E v _ y b o u n v C 8 - 9 x F s o o L 4 s 7 v B r p s I 5 3 o Y h t t 2 B x s 3 l B l j 1 H 3 - s N 3 w r - F o o r y N r n D 8 y y f i j q 2 E 0 h 6 u D x 7 p v D 7 4 n x B t u x x E 6 9 r i D z 9 z w B w n w v D y 2 8 T & l t ; / r i n g & g t ; & l t ; / r p o l y g o n s & g t ; & l t ; r p o l y g o n s & g t ; & l t ; i d & g t ; 5 4 8 7 5 1 1 2 4 1 7 4 2 0 9 0 2 4 4 & l t ; / i d & g t ; & l t ; r i n g & g t ; n m 9 8 g j m t u H 2 w u B 6 2 m o N 3 g _ K q n 9 9 K 2 j 3 r I j q g j B k q 8 v P x _ x N x n 4 z K z k n n P j h n P - u x h B 6 t - k D n 1 - g K 9 v r e r m 7 y F y q 2 z D y u d w h o 2 B x y q _ K k _ z _ K h _ 7 c p q j i G i i y 9 L 6 v 2 D 5 6 4 w D 6 7 - p Y _ t k C h h 8 9 C l x 2 s G o _ 2 7 J w 2 4 P k 8 2 T 9 y h v I h s 7 0 N - r 7 0 N h s 7 0 N k 9 g g J t 6 u P v 9 6 q C 3 h y 6 E s - 1 h O s - 1 h O l h 9 N 1 _ 8 o I w o 1 _ E u 6 o K 7 s n R 1 j r u N l t x x H s t 5 1 T v 4 n y Q h _ O x B 7 u P n t m 1 G 0 k z 1 T z s u C k s r h O 9 j p q B w y 0 - E n 4 o z D s g D 6 2 o l C 5 t m j G p 0 5 r C 1 1 p g C 5 o s q F h g o n I p n j I 4 4 z k M t 9 p k M 2 5 b y u 2 n D x x 1 g M 2 l h 0 F z z u l I 9 3 7 D 0 6 u j F y 3 q i C 0 2 r k H h y s 4 L 6 w g D j L k 1 o t L 6 8 h 9 N t q l i M 1 i s C m 2 g g Q m j W y - s u H 3 4 7 s B h 1 z y K n r v 1 N n i B 2 - y y N 6 7 0 P 8 5 q - D v p r 8 D 1 2 n 9 L w h q r I 4 5 o 7 J l 0 x 7 B 1 o p 1 I o r k j D t 0 m v B w 4 y o K 1 8 u y B 6 h i s L u i 9 C j t z y J - h 4 x L s l p F l m u 3 H k s _ a n v v U 8 p o 8 J 6 7 - p Y 6 l h r C q h 3 1 D 7 w s t F 3 3 0 Y 5 h 9 1 J g q l l B x w 5 5 L j t o I 3 m - N g p t n E 7 - l 7 L u m z I 9 q 7 i Q 7 t 8 K m t m 3 L h 1 k i Q _ - v i Q 0 j 9 h B o 0 q N 3 r o q G - - q 1 S u n 7 _ H 2 _ 8 n C 6 x 4 F 1 2 6 g L 5 p y y N q 8 n y N w - 4 w D 2 4 y x B u l y L 2 7 j 7 4 B g 4 q Q 9 6 i j I o 3 r 0 G u p t Z i t g n L s x 1 n D y 9 u s C u 7 4 C 9 k 5 x J y 7 8 w C 3 y m z D j - g m E 8 v 4 2 C 6 x l j L 4 x l j L s y 0 3 H _ w h N k z 7 _ F 9 1 t h C h o 1 - O g 8 x R j w n n J - 5 1 i O x 0 h g F j v 4 p C z u 0 i B n 6 r l I v h 3 z P o n i 0 P _ 6 p B i i j i I q y u a x r q y P u m - x P v t m V 9 k k K z u t 3 H z 1 x 3 R 4 0 q - O i w 4 D z 1 x 3 R 3 4 0 T n z x 8 J 6 1 o 9 O y y n B 6 p s 9 J 5 l z I u g 9 7 O u g 9 7 O 5 g r i I 9 8 l h B u g 9 7 O z 9 n 8 O u g 9 7 O k 5 4 2 C t v w 8 E z 9 n 8 O h j i w 7 B z p x G m 2 o z L u g 9 7 O 3 9 0 i D 5 8 n 4 E 9 m i 8 F m 7 0 v C p g s g Q r g s g Q l m z 8 I u 6 o h B r g s g Q y q 3 g Q r 3 h x M 4 r 6 G r g s g Q 4 0 n h g C w 1 J s 3 m w C 0 9 8 h G 2 2 k g S k n h 7 G g k 4 0 C 1 2 4 - R 1 2 4 - R 0 j 5 J h l y z N 0 2 k g S h 8 0 u H l 8 t _ B 3 p M 7 s 3 6 P 7 s 3 6 P t 2 n n J y 4 y c 7 s 3 6 P m r 8 z N g r i D x 4 1 4 J y s v p B v i h l S v i h l S x v _ Y 8 z 7 n F y y 3 g B s u t x _ B - j 0 1 B 7 t 4 E r l m m J z x q p P 9 l w t B 5 x 9 t S g n 7 E t s t z L - p n J j u 3 9 V 1 i 0 7 B m w s w S 3 o v D 1 o g V p n m 7 H h 5 7 y H u 5 j t B o 6 s u E t u p j B 0 9 s - N u s k u B u z 2 o C x _ q p Y 8 q v C i 6 d w i k i U t y 8 K m 0 v s C 4 l 5 V 1 5 s 9 C 8 o m 7 I 1 4 h i B u q 4 7 D q 2 x c l o u 9 P r 8 B l 7 2 Z 8 m 3 v P v B 4 _ u y V u 6 t K 4 6 u G 7 h h r H 6 j l B n n g v H y t 1 r B _ 9 5 D j u 9 l K l _ j I x 0 j 9 E - s 4 B 5 u w l I 5 l 5 q E s w t 5 E i m 5 L u r _ 9 B i 7 r r G k 4 l 1 E g 7 z w C y 8 r o B 9 q w y G l m k z F g w 0 x B v j k 1 I 0 p i f 2 n t m F 9 p w 4 C 5 t u 8 D l w q - D r 2 8 6 C 1 G z o - l C h 3 n D m r x _ Q h l m Z t 3 u h F 4 o _ 2 H m j n B n r u 8 N o - t h D - _ w B s 0 v m G 0 p j 4 C - y 2 U j t 6 y B h y s q P 6 h n Q i 0 w T _ x - 6 E w g 9 8 C x 5 h _ J 9 1 o n D l l 9 h E _ 8 g M l h i u C x _ q p Y l 4 z - I z n r B 1 5 2 3 I p k 4 w B i j W 5 u u t P 0 t 6 D j q p g B w 4 y o K z l 8 3 T y w 7 B r s X 8 0 - p Q n m 9 N m 3 z w K 9 i 9 n C 1 8 x S 7 6 w i G u 5 K x 8 7 5 G z l 9 n C y 9 4 6 E r 3 x p J w w x Z 4 s 4 z F 4 i s N u 2 w g C u w j I o 6 8 8 D 4 z 9 9 C s p w m C 4 j z H h 8 8 q H 1 3 h C v l 9 n Y g l z S 6 g g 4 L i g s 9 E n n 3 o G k n s B 0 x w 9 E 0 9 i - J q q C h 1 s r C 9 h 1 m K n g v P 8 g i w K t g 7 P 7 p z x B k 0 _ 7 E q y k - C 8 h 7 H 5 l o r B - 1 8 C u 9 z k G n _ n n B 4 8 _ 6 B l 8 3 y F z m 8 q D x i g o B - h n x C r - 1 b 0 - n r I 0 9 u E p j j m C w n u o K j v 3 j D x i t h L x 3 1 K t h 8 w L 4 g E 3 1 n z N 1 u v K n o j - W z z H y 9 m 4 D w 2 h y H 8 i l k H 3 i p N z u 8 n F 0 4 0 l G 7 q n i F 4 - h J z w y F h k v W i o y v C 8 x _ T 0 3 k C g k 0 5 S k g y D 4 u h 0 B y t 1 - V g u g 8 D h x o G 9 u v 7 D y 5 g z P 8 q Q r 5 j 1 J _ s i g F 7 p x p N 1 u 2 z B 0 t 8 R 1 j v z K 8 x r k I h y x l B x w 1 l O 0 m 8 6 J 9 l z M i j j C g _ h w I k q m 5 J p 8 m r E p g p q B y p o 9 L h i y 9 L m - F x t 5 r J 6 g 4 5 J z s v 7 C 0 g n j o c 0 8 o k D 0 w p j H 3 u p M q l 2 o N 0 9 e h w 3 v J _ _ 3 X 1 1 2 5 I k 5 r e i j o - C q 0 6 3 I - t 9 O 1 u 3 7 J 5 y z r E n 6 m 5 E g l j w H u 7 3 x R 6 4 z 1 K n 7 4 g M 2 8 t q B z 2 k 7 G 0 t x r P r u _ m B v n 6 4 a o s 8 p Y i 7 h V v k w 5 J 3 s r 8 C w 4 p i D u l m - C 6 1 3 3 I 4 u g r J u _ J r 6 r p G 8 s l 5 B 8 i v k I 0 q 6 N q v E 7 p i g B n s o y B - s m H n k 6 P 1 j m o G - 9 D p p p o I q 9 p y B t 7 o 8 D 7 j j j B 8 7 _ r I i j o - C - t g s Q p u 9 M o g p - J 0 q i i B 5 y o 0 C t u i 0 M 9 m k G z g m 1 F h 9 T v v q r E i m v i I 3 t x i B 2 8 4 h H 5 i j Y q h y - M t k s B 4 t q B y - r t O 4 j h s B s 4 i m K x h x 8 D 9 j u _ F o n v C q u v 3 H 9 3 q O l r v r H x s F s s - p I o v p v H v x e r 5 n o M w o 8 w D z _ r f p z 8 3 B w g m z I j 5 p C m z q I 1 j q - F 8 g o r H l o 3 3 J 9 k k n E 4 x t 5 C 9 1 s i B 6 g n q B h k 7 7 D s s 4 7 D u _ x W 2 v p 3 C h y m k G k i m m D k - o - I 2 j z P 8 g o r H t _ _ n C n n 1 q G 1 j v I 3 u 3 5 B 9 z j 3 B 4 2 g t E 3 _ n B g w k 5 E x g t g C w g 9 9 F w l 6 L m n q E _ _ p - L l v t l D z r 5 k D u s 7 E 0 w p 2 D t t C i j 6 e l 4 i z P h t E 2 i 7 7 I 2 t 9 8 G r j 4 B l 4 y 8 J u p u 2 B h i 8 j G i 7 6 0 B v 6 j B s 9 v l T u w D u - q 8 E g p r q K w w D 7 o h 3 T r u 1 B 8 g r B m x u o W _ z w p F t i 9 T 2 u _ r B i z _ D u w q o C m n q 3 B l 9 n r F 8 6 8 j U u y 0 f r 5 g 6 B _ y 7 j R r u m D u s y 3 a v v - z C z 1 m p F 1 - t o C h - v w B j t v p K l i h 3 T l 5 m 4 D t u k v D 1 t j N 6 s 7 1 T v 3 m j H - h x k D 6 s 7 1 T u u v x L q 2 x i B 6 v 8 K h t s - N v 5 k x S u m m I k - 9 E v q w 6 M 8 n h w K p 6 5 v B l y 6 _ M t m j 2 D 7 2 k m X 1 h _ P - w j v e 3 7 s I v s 0 M 8 r p x C 2 4 9 k C r m n 6 K 2 8 9 5 K 9 s u u E 0 v 2 J x z 1 M 2 8 9 5 K i w w 6 K 8 2 l y B q z 3 k E j l i p r B 2 8 9 5 K p m n 6 K 2 u p K r v 9 4 B 4 m 7 h C l n i w L r u g p D u 0 k p C n m t w K 6 7 y g B i h x - E 4 r 2 w K 6 - _ d 9 1 2 l F w w p 0 F i 5 m Z r o v - K v g i g L r o v - K r o v - K 7 h v h D w 0 7 u C 5 g o - r B q 0 4 - K 9 j m B q 2 v 4 J r o v - K s i k J x q t - G x z 9 f 7 t 2 i D v 0 y N - 5 j 3 J 6 - 6 2 J 6 - 6 2 J n l u 1 B q v q _ D i v 7 z B 7 3 l B y s n B j D 5 0 o l O 8 z i Y 0 q j y F - 0 N 1 x - o Q 4 q P x l 6 6 P - 5 g B w o _ p R 0 l 2 5 H q 0 8 7 B - v y p R w o _ p R u 5 x r C g r v 8 G s p 3 - D t 0 - 1 E z y h r R o k h C 8 t t q P z y h r R _ 1 2 1 J 6 8 v j B z y h r R g H 5 n g t F x g t n D q 6 m i E 6 8 5 p E 9 n r 3 Q k 6 2 3 Q y k i o C k l r i C h z y u B r m t j I q 3 y h C x 6 1 x N 0 w t L u 0 g q S g k h C l 8 3 R 7 1 8 g J o y q m H 4 4 x r C r r 1 q L 8 9 k U 1 _ w 7 L 1 t 8 I 8 4 w 7 D 4 0 p g F 0 g h 1 R t k 1 0 R h 6 1 C 4 s t q P _ t 9 4 F o w 0 G i i 2 g E 1 1 8 w B 2 u 7 E 0 w 8 n E 2 p 7 H m 2 g o L 8 0 g n C 5 9 5 o B 5 - - O 1 s 9 0 J y z 0 0 J w z o z m B 1 s 9 0 J 7 p 4 0 B 7 4 p q D 8 o 6 B j 4 o z K - y 8 8 C 2 m l y C s 1 _ z J 4 - g R 3 u 8 r G z 3 x 8 K p h x w J v v p B u w x z J u w x z J o l 8 u m B u w x z J u w x z J h y y h B 8 g x z E 2 5 x r 8 C u y 6 e i 1 s y E 6 1 H 6 7 q h p B q 5 Q l p u v J 7 - t o K g 8 x v B z k h B m m p 9 D 5 x r j K 7 h g r G x s q N 2 _ z g F 2 i 5 X - 0 z v B l 7 0 n D 3 z w I x n 6 j E n i 8 l E u g m L 2 u l X r o 6 b _ r 0 g K - l r H 0 9 j 6 B m m i L v o 0 i E z y g Q 0 w j N 9 z i N r r n C 6 t 2 T u q 4 H j 1 u N x i y h B y 1 4 v B l m 1 3 B w 3 l L t v k I 8 5 w - B j y x Z q l h k C q 2 j W - 0 4 B 1 z 0 3 C j j i T 6 n m v B r 3 I 3 k z F v _ 6 4 C s t o i C r m 9 c 5 z 4 a 7 z 7 H w 8 v U - n h u C v z Y m 0 6 z D 6 n i m C g T h p _ i B v t j o G n x - s B h 8 g g B w s y C 1 s w H j 4 t Q x w 9 W h p p o I l 4 w G y o F s 0 2 q D p q H 2 1 j I g l I 2 r h P k n 6 _ G t _ j B 0 2 s g B 1 n g m B _ w o n B l y g L - 4 y I w 7 s D s q v J 0 s 0 a o u R 3 m w _ E _ q y s B z x z x B 1 r 7 1 I j 3 _ 2 C 5 v x H v 4 4 k G l v - 1 H l 6 s n B q 1 i K i 0 o r C 0 8 u e 4 - 7 u F 6 5 k a x k z p B 0 7 8 W 2 o 6 t I n p B x _ w t B 8 g l 6 I k m u C y v l D j p 1 n J 7 5 g 6 B 7 5 g 6 B m 5 D 6 r h 6 H 1 j 9 e s z - s B j u s G q 3 6 I 1 8 t 0 E 4 4 5 Q 6 i x 9 B t r k C 2 o 1 p B - n p 8 C 8 4 0 F w v 8 m B k 3 - - D p j 2 H j 6 - R - 3 h s F o q v 7 E x o l b x 9 u Y 8 q z B l 8 m 8 C q k 8 V 0 2 9 - E _ 6 8 i B q s x 9 D 6 y z 9 B 5 r g p B o i k r B 4 j h C i v o h B o m 1 f _ g g B p w _ n D z - o 8 D - 1 m - C t k q a k Y 3 j p m P p 0 m q C g q x m F j u h B n p z t d 0 l 2 O 6 - 6 h B p 3 2 9 O 8 - g 5 B n w 7 q H 3 m o f w 5 x 4 C _ j 5 2 F 1 x 9 5 V g 6 3 N 9 q 5 I o i t 9 J - g 6 1 J n l h 4 C 0 9 h 3 U 6 9 p X r u i l J i p 6 g L 4 9 _ m C h 9 w j L 2 q s K s q p 7 Q k 7 2 z B 0 n r Z i n o p W v 4 4 M - l _ V r q v i B i r q a 6 u t j B l 6 q z G s w 5 i C 6 v l _ C i h k 0 B 5 8 3 R 5 h 9 k K 4 7 1 x B 8 l 3 6 E y 7 3 h N - l 9 D t i 2 r N t k l 7 F s t - V v 1 x N n i t 8 K j y v 8 E p p m p F 8 _ p r D 2 1 3 r C _ r _ h H t l - 9 G z 0 R 9 z N u p i o G s 7 p p Q i i h C 5 r x B m u k 6 B 4 6 7 7 G u p 6 2 G v 1 y B p o _ m L v l p 2 i B u U 0 1 t 0 L 0 w 3 p D j 4 t s B n n q F j u 2 r K 4 q t r K p r 4 l D 5 l r q C 1 - 0 v I 9 5 t Z n q j i B w 8 s J o 2 x h F r r 1 g E 1 5 0 O 3 l 1 7 P h j 0 P n - 6 P 8 j I v 4 y 0 a p 0 w q C z g 7 4 K j l 9 y H j 0 n Z q u i 0 G k v 8 Q 0 z 6 M z _ 2 i C k 5 1 5 G 8 1 h 1 B l v 9 5 F k w v t E l T w 5 0 7 H - i j v D 8 p _ q O o q i S 7 4 k D - z _ 8 L 1 x 9 v C j 5 6 o K _ 0 9 7 E 8 k 1 E 8 j o m D 7 u z 6 K 4 k w - B I 7 x k q F 1 v 7 t D - v y p R g - 2 U 9 y 5 3 I m n q L o k g w D k s x h F l 4 j Q 8 6 w _ U o j n F o p y V 7 9 3 w D n g 2 w B 0 y u q E 8 h r o C z i j n D 1 w k Q 1 - 9 j E n x g o J 1 z B 5 1 p z C i 2 w l C s s _ _ C u 8 m 8 B 3 g q O v o s N k - m p C h j z C i k y _ m B i 0 _ _ G z l q H w s q 2 C _ n _ 8 B j i I w t k x B - o z w D g p x 3 J 1 u o 3 J 6 m 7 o F _ 7 z U 8 5 8 p J 5 1 3 8 z C 8 5 8 p J s 1 i p l B s _ 3 B i t p Z 8 u l _ B x 0 T o n 9 F - k w 4 m B w s 8 1 J p m l 2 J h p 8 6 C p 7 4 D l q b 8 z l b j 9 n 8 J z u _ x n B v 2 5 8 J j 9 n 8 J n 2 v B x h i h I 6 i p o J p 2 x o J r 2 x o J 6 i p o J 6 i p o J 4 1 z i l B 6 i p o J p 2 x o J r 2 x o J 6 i p o J 6 i p o J _ p 6 o J 6 i p o J 6 i p o J w 7 9 s F y w h S 8 2 n G 1 p w C q v 6 Y 7 k q u C s 4 l 2 6 E 6 - 4 F m y n k H v q m 9 H r p w C q g p t J z o 8 j B q 5 y B r 9 r l D t h 7 q J t h 7 q J v j y 1 F y d h _ j I 3 0 C x 1 - t L _ l u i I l - m i B 6 O u p 9 q F u i v Q n _ p L k 9 j 8 J n m 3 l C l p m a y m x g B - 3 s 8 B m u u - J z 2 O s m 9 u D 4 z - 8 E 7 k r - B 1 6 h w F g g j z R _ q m n B 7 _ z m F 1 w g Q 7 G r s _ m S i 7 v U r 0 8 3 G v s i n J 0 5 5 m J x g 9 B x r r 2 K y 1 z D 3 G p 9 w 7 S u r m j B 9 v 8 W 0 x m o T 9 _ y o T z 7 p B n g x B i v w I - o 6 k J w 3 8 y N h y i q D 5 7 - s D k o p B g 9 l 1 C q v l J _ 0 h 0 H g t - p B w s u 8 K m y n I z 4 _ - 5 B z t m 2 B - x - m J 8 3 2 B k 9 g 4 S x 5 B n p p k J 9 o z d - k w 7 C y v - 5 I 4 w n 8 B 8 2 j t D i p y X 2 w t 9 N w h z 3 G l 9 6 p D y 5 C j i z 9 D 5 r s o O 0 m y 4 D v o 8 k C h l p j B u l g o O 5 j s M 8 o o n K q u n G 9 1 p z D - 0 n 9 D v o i _ B 3 x h 1 C 0 s E 2 8 z k X 6 m m r K _ n j 4 C _ i s n D s - z q L k l n N 3 1 o - V p 9 8 w F 7 x r 8 I l t g v Q 9 - 9 z B z 5 z t c x k h G 7 z t G v z t 4 S 7 7 h o G i 0 _ n H _ h h n V o n _ K n n j - a u _ 4 p C 4 8 1 v N x m h l N - 0 4 s B s 9 v E p l i h a g p i U t u i C o 7 x 4 Y v g h Q 6 _ i 7 e m h w D v t r C 2 n - 6 O l _ 3 v L n g j q B r 0 y H q 4 s 6 b m n 3 8 B 4 t 5 n B 7 0 t u H l u h R 9 x 0 l I v u q i C y t 1 7 D o g s k I 2 - w 3 D 7 m 4 z H u _ 9 z G z n o m D y 3 l 3 D z - t s E 9 m z D o p w j G 0 q x G 9 i 9 s J s n s j B t h u 6 N g q g l J 5 l o 1 D - 6 u - L 7 r - g D y s 9 4 D 8 i l f 3 q s H 7 j j 6 I 6 q 3 j B g 7 n O k 1 v 1 T s 3 6 J g 0 - n B l m 9 y K 5 5 p C y 3 o h S r t _ u E 5 5 p C 7 q q 1 C u m t 7 N t 2 3 1 B x m z - H r 4 u t E 4 y n T h 8 r p C j u w 5 J g r m i C j 8 v o G 4 0 t C 6 _ y j D u g o - Q x g M y j 5 7 M j r o z B 0 - 6 c r 8 s y I 5 Z n x t t N u i B 1 x x - B i 5 0 2 K p 3 p n B 7 9 1 4 I w j x - F r p v 7 M w r m M 8 j n i L 1 l 9 l C 7 0 x K 4 0 4 o I - v y M v 1 j u Q 2 m 6 a k 4 i C h 4 l m D o 4 y x P j 0 s - C 2 h 9 D t 1 x 8 B q 6 u R u s m - C s g 0 8 D x 8 z d s q m v H 4 _ 4 j B - 0 q - B 0 u h n F 6 0 k g H r r h F j r g h B 7 x i s M 3 8 k w D j w u J 6 - z 0 B w k y r H u u y Y h h t t F x w r 1 N 1 5 2 3 I 9 5 3 G _ p x 6 R 1 0 a q 3 4 p F n o o 2 G v t 8 X 6 p k p D h p h 3 J l i z 5 B y p p F u 2 2 n H _ x r _ B k g z V i y q n H 2 y w S l o 1 y I 6 n 9 g B i k v z F n 2 u 4 B 7 8 y w B 9 7 u 2 G k g 0 z F 1 g h Q 4 z - l C 6 j 9 C z k t 3 H s o 9 g B h 3 r W 9 t 7 l C v 7 v B q y 0 u K v l t L z x q 5 L x 1 Y 7 u m O n 5 s r Q h z n u B n 6 g t M - m s B m 4 2 i C r w s x G 5 y Y y 9 w N 9 n 9 0 L g k t E 5 7 0 x J y i n X l z 8 w K v 6 6 K j 2 j 6 N n y w W g n - o P u q _ L 7 h u _ B 3 w 6 k C 0 x o 2 B k y 6 O 9 p l - C k 2 6 B k z g s O z 6 p B g 7 v 2 D 4 w u i F z o q h K t i u R z 6 k m E 8 5 d q 3 x E n 5 2 j D w g - n D 3 j 4 y E s 3 n E _ _ p t B 9 q - 8 L t v m E u w 3 7 G 6 6 5 g D x w t c 0 w y h K z - 5 i D s v x o H v H o r t i G m o x u M h q v 2 C l g _ 7 E - z M w q 8 5 G 3 y r 3 D 0 p p h E 8 g o r H s m m 6 D _ t q h B 9 g n H r 7 w n I v k v u C i 8 q 1 H y k m s B 4 4 4 N i m 8 7 Y r U y 8 B m 5 _ t O y 2 v r J y v k S g x 2 i N j y p 2 K k t 1 D 6 q 4 0 E x y 9 5 B k h p o M _ - C 1 9 6 2 J 9 2 2 6 H - 4 i F h y v 4 J h k - C w u u 0 G z s _ r B t u p p W - 3 s g B w 0 j F z 3 j n Z t z I y i i J u 3 4 i N 6 - x 1 E 1 3 r s 6 B 0 r _ 0 O i g k 6 B 7 l t x P h s 8 k C 3 r t - L j r - J h k 2 g P w 5 v w B x r z M 8 4 _ 1 H u s u k F 1 m m i E g 4 x l C 6 z p t B 3 - - 6 K h o 8 u K u o 9 U w x 9 q G q 2 r _ C 1 r n 3 U 7 4 y D t 5 n k F 1 p t 5 D h _ u 9 v B o 0 j 2 K x _ j e v 3 l 6 F p l j - J n u R i x 8 u X v y 0 X u t i l B 7 n z n G h 1 l - C 4 l 4 1 G p r z h I g u h y C h t g E y m n y Q 1 j 6 3 G o 7 v p C w 0 0 v N 6 x r B p p r C _ j t 4 L z g p 7 I 9 x o V 4 1 j h L 5 s 2 q C y n 2 9 E l p _ 3 C y m s g G 5 y - k Q 8 j 6 3 D i 8 x z B 2 3 j _ G 0 h G u z g C v x 7 H i i 5 m K s t h q B 5 9 y 6 K o i h C _ t 7 7 D k v 2 t G 1 8 g q M 5 - 0 u J x h k G n 5 o 1 M i h 6 V 0 m 4 u H t 2 3 V 6 o h - l B n o q s F x 2 5 8 J 1 r x h C 2 8 s m D k 2 - n D 2 8 p m C 9 y w 4 B x t w i E - 9 z - t B u g k K h t _ 1 G v 7 _ z J 4 i 2 z J p 4 k v G 4 i y L 1 6 i p L 3 6 i p L i 2 m D y r g u K _ w 9 5 F p 0 8 q B u - - q J i 6 - M 9 p i 1 T w m l t G _ j - i D - q K h k v m K g 3 n 1 C s w - f l _ q q B s u _ p T 3 4 8 v O - k k G 5 8 Y 0 5 y 5 T s - r 6 T z h r H t w k Y i 0 v t M 7 l 1 r L 5 u _ H 7 w 1 0 B 1 z j _ J i 5 m z D 9 j i T t y p 5 N q q z - D v 8 t k D _ i m m K m l 4 m K h g l 8 C n r g 4 C q 1 q n K x - 2 D 6 n m x M - j j z C h 0 4 3 D l 5 6 u x D 2 g i e 6 j q l F u h 5 4 J 6 0 l 8 I 9 t V m g o 9 B i 1 j _ C 6 7 k s m B 6 9 o z J z s 2 s m B r l g z J i k p p E _ z y h B 6 s 0 x J l 1 r x J n s h l m B 9 s 1 F x v g r H l 7 j y 4 C 2 - g v I j l y B r w q _ r H p u s q D _ v 5 x B o k x 2 B 5 i _ u E z 2 _ g 2 B 4 t p w N h 5 8 1 F j l v x B v n t U 2 3 i w H n w _ j y B w n h x M l n 3 w M g i B z 9 w u J k s 7 O r q r s O t q r s O k z g s O l 8 7 Y 0 u z k H 7 x O 4 y o h 1 B q t 8 n N 7 2 m o N 4 x 1 s M 5 x O 2 g 5 h H 8 j g h B j n g l O y y 1 k O h n g l O 7 i - e k o m v B n t w 6 H w l 1 D 1 2 9 v D v r l m v B _ n M 6 o v s L 4 j l G 8 w s 8 K r 6 x 5 E p z k l I h j m G k v h h K n r 7 s G q 9 3 U n r l 7 N t 4 0 0 E - 4 _ j G z n g 6 M w t x j H w m 0 M k x t J 9 s n m K 9 w k h I q 0 l v H _ _ p z E 3 9 1 6 B y - m s G l o z a h 7 3 g C 0 8 m 9 S u 1 i M n t r 0 Y _ 3 z n D h w 6 n E 0 z 1 P u s h u C m m u p C 6 o k x C s i q n G 4 r o - J p 0 l Z w 1 2 h D k w 9 K p n 5 n D 5 6 4 7 V 9 n l B - m p J 7 0 3 g T r t 1 K i w x y K g 5 u 2 D h j 7 u B 9 3 8 c y h 4 r G y _ o w E - h 2 K h i 7 r Y x 0 g D z 6 t 6 B r 1 6 h N 1 p g _ M 4 x j g B q 5 v E 4 h g r J v w 7 C 1 7 o 1 b k w q F z i m G 7 q r 2 K n 8 p r B m u - r I q y 2 g R 3 G v 3 2 5 B m q s 9 T j n 9 G 9 h t C w v s i L x l g L - v m 2 J 1 1 r q O q 0 o O k 5 r E k k 2 p a x v 0 e 5 g u c 5 o n o H _ 9 s y T p i m K 1 r 7 T i p 3 i H w t z m B l n 3 w M w n h x M _ 0 p G 4 4 0 t E p t l o D 2 m m _ I l g 6 h C 2 g i x M - s k U 4 r q 0 C 8 0 2 s G s n 4 r Q n p r D y h 2 _ B 0 3 y t C q l 8 3 C x 5 Z v h t 1 C 1 p p h B u 2 n r L g j 1 T 0 m v 0 D l n w 9 E v j o m F y z 0 t E l 3 h x C u i s R v k m 4 I q o w t B j x z k B v r o x V n 9 5 e - s z t B j l l 0 G 5 z t 2 U z u n 9 D n z 2 z G 1 r n 3 U 3 o 8 8 D i 8 9 z G 5 x t c w 9 l i M m r s 0 G y v q o D y n r i D r j 2 - G u - 7 5 M z s 7 V h o o t T n 0 9 4 M h 3 2 V k q Q 6 6 w g S 6 k 5 i T 9 r 1 2 B h n i 1 G h j 9 j F y 9 0 r J 4 w p p 0 C 0 9 0 r J y 9 0 r J 3 o s r J y 9 0 r J z y 9 r J 3 o s r J h y 4 5 C 7 i i 9 B m 5 t y D t i j 9 I 3 4 9 7 z C k u l q J k u l q J n n w W 1 r k l D x j i G 4 9 i p J u 7 p l l B 0 l 0 p J u 7 p l l B k z u 0 I w y M q 2 x o J q 2 x o J 5 i p o J 9 p 6 o J 5 i p o J 0 u i i l B o t z _ D v 5 x j B j 8 3 n J 8 5 4 9 k B o m 7 _ k B 8 5 4 9 k B n i 6 i B g r 3 j 5 B 2 - l I _ i _ m J n w 1 m J n w 1 m J 9 8 i 7 k B 6 q K 1 t q 0 I s 3 u d k t m q E j z y _ k B w y z n J t - q n J w y z n J 1 k o 6 E - 9 6 W j 7 5 h l B v s t o J j 7 5 h l B x s t o J i g 2 o J q 7 l y B h s 5 m D 2 n n p J 1 7 v p J z 7 v p J 2 n n p J 2 n n p J 2 n n p J 5 7 h i E q k h i B i 5 k o J x s t o J v s t o J x s t o J i 5 k o J x s t o J r 4 9 D z 7 g o H m x r r z C l k l _ E 5 x w V x s t o J k x r r z C i 5 k o J k 0 o h l B i g 2 o J i 5 k o J x s t o J v s t o J k p y 9 E 3 7 5 V q 4 p q J o 6 w 7 z C - j h q J q 4 p q J o 4 p q J g h - z B w o r k D n v 3 s C 8 l n n C s v g o J 3 i p o J s v g o J s v g o J 3 i p o J _ h - r H u g t D s v g o J s v g o J 3 i p o J j 8 3 n J s v g o J s v g o J 3 i p o J s v g o J s v g o J s v g o J 3 i p o J 3 s s - k B 3 i p o J s v g o J l g 5 l C u 8 n u C j 8 3 n J h 8 3 n J 8 5 4 9 k B j 8 3 n J - - p _ k B i s g J n 9 5 0 G n _ i 4 J _ 4 r 4 J l w h 6 3 C t 5 m N q 8 9 k G w w 8 9 I w 7 S n _ i 4 J - 4 b 9 2 s p I x 7 x p s K 9 1 m n J h 8 3 n J 7 z n 9 k B h 8 3 n J _ o v n J 9 1 m n J _ o v n J 1 h 8 s E 0 j t c 9 1 m n J _ o v n J _ o v n J 8 o v n J _ o v n J s 9 8 s G y 7 o I 9 1 m n J h 8 3 n J _ o v n J 7 z n 9 k B o x 8 m B 4 p w 6 D m 2 x t J r g p t J j s 6 t J r g p t J r g p t J m 2 x t J u i r - B l k u 4 C i p S 9 i o y I t p h h B y v 6 l E 9 - 0 r J l q m s J u t i B 2 g 3 l I x s t o J h 7 5 h l B i 5 k o J x s t o J l k F v i j 9 I k u l q J x i u q J x i u q J v i u q J 4 6 y k B q z i h E - g w x J q p n x J 2 4 4 x J - g w x J - g w x J - g w x J 2 4 4 x J m h z l I v - 6 B j k t _ p B t l m o E o x 8 m B g j _ m J g j _ m J y 7 r g E g k r x 3 H z 8 n U 9 j v J t 6 j l B l 5 n n B o 3 r r B o 1 _ E h x B 3 k r F 7 6 p p B y i t j B 9 0 y E 8 m 7 G 3 9 5 j B k 8 T - 8 u r B 8 _ 6 G j m n x D _ v 6 F m q q d m i h U 1 n n R 3 k v l D w x E y j t 6 B 7 h g - B z g 1 E - s y G v x 7 2 K 8 5 t D i 1 k 1 C y j r o B o n v U l i 2 O m 2 j 8 F 2 y k d 8 9 r _ B h 1 s U 6 o 7 G 3 m t v C q u 7 k B - n o W 8 y 3 I v n s 4 C n _ h g G s 3 3 M 4 l g 5 B y q _ M k g q v B w 5 x V 2 q 5 O t 2 j g L g 4 g F h z w _ E _ i _ L _ k 6 h J 7 m i h B w B 7 y s b w 5 0 6 B l p u 9 B h v I k p _ I x s g G s _ q p B s s t y E t _ h B m y q 4 C 6 v t E h l l m C p g k 6 I _ 6 3 M _ 4 4 r B 3 u M x j o - C u t m B s 6 j O 0 7 9 K 4 y s _ C z 6 K v t q O 4 j u y D 5 s u W 4 l r P k y _ G u _ U 1 0 g 1 D h y 8 c p 5 W t 6 m 6 C o t 9 I s g k c 0 9 4 D _ z w G s 3 g i G j - 8 g D j q y c z z o B - 4 m x J 2 q r E 8 y 9 8 B g p 5 U 2 w 7 a - 0 G 0 s m j C x 7 t c 8 t 8 w B y 9 7 - B 2 1 1 3 B _ s k z C m y m H 4 h 2 N 6 - l B - i 4 l B h 5 u n C i u k 4 B - _ 0 E u 0 5 5 M g _ i Z q i q l C w u l 1 B 1 2 x I o h n Q j 2 g E v m y I 6 _ _ P i 8 t o C g y n G h n 4 _ B 7 p 7 p C 9 D 3 l 4 u C 2 p 7 p D y 8 8 2 F w 0 v I 4 t - x B l 7 2 z F z o 1 t C v l 8 S l l 6 B 1 3 v t E s 0 w y J _ 2 v I - g u j B w s y h F p h l r E n 9 1 Y o 6 G 2 9 q h B 3 m 2 q C p r _ F s v _ Q i t N n o y 3 E o m k C 4 9 u p B 8 0 8 m D t 3 C v 0 z F l s 8 j D h n g D u 0 6 4 B 4 3 1 G _ n m 7 B x q q u H 4 4 _ m B 2 2 i M 9 r 3 S y t 2 9 C _ 6 t u C 9 z k R g 9 l M u k 4 s B p y i 2 B n i 0 j F 7 i j C x r 9 1 B j 5 z 2 B p 6 n V 2 g 3 f 1 t D t z 2 w B j s h s B x t w I 4 g g 5 B 1 1 2 H _ z 4 s D s 3 h G z v i q E 6 u 0 b u J x s j 9 I 2 1 r D z g 1 j D j n g o D p 3 2 B x F _ t p W y t 3 n B p o i b i p w y B 3 8 0 D 2 0 9 _ E z 5 7 q B 3 m 1 R y 7 5 d _ 6 _ D 5 w J p k - n C r t 4 _ B u r 0 2 E _ 2 m y B 1 n m _ G r x 4 H 4 m - x C 0 l _ j F 0 - q k F t h t x U 2 l u 2 F x - - y E r w q 2 G n h n 0 D r q o v H j g x 9 C 4 h t 4 T x y p B m w 0 n K z 9 h j B 8 m m 5 T z n 1 s Q 9 k k F z 5 y 5 T 8 m m 5 T g k 9 B r u w 1 R 0 n y - E 5 x 5 9 E s q z Y 2 _ 2 5 M m z t 7 I 7 j k m C j 4 7 l C z g 2 7 I g 5 x 7 T - u h q E 3 _ _ 0 F l r i o N 3 5 _ T x o 0 6 I 9 p t 5 B o q n 3 I v 3 i 7 B n 6 5 1 F 4 o 4 2 D _ - x C s 4 p n Q 4 6 n z S h h p D o r j o C - y _ 0 G 5 0 2 z F 9 g q l E q y g v H 3 x n 6 C v 7 s v T x x y j N v p j U i s g v T i s g v T t x J x x s 0 S j o L i _ n z S j q 3 d q 8 3 9 L 1 6 _ w T 7 4 r p D j 0 g C - j z e l i i u J 2 i w i P i 3 - 8 B w m F 3 p _ 2 G j m l 9 H 7 7 z 3 B _ s - i R g h 7 J h 4 3 L o 5 g B 8 v 5 v K q z 5 r K 4 t u - B m 7 R 3 t 3 7 R x 1 i F y l z v P 0 u 2 S q n r c h 0 m 9 R 3 t y _ B x y 3 n O 6 4 t r B w 0 1 w I 8 1 k 3 E t _ r x C r o 1 x D 1 m r p E m 9 r G o 4 s 3 N 1 l t G v o n t K o 7 2 a p 6 o k F j z t 4 D v t x i D l n 4 w L 7 j V m p j 8 G z n w r E _ s x E _ 2 w T - s m t B 2 v w w B 1 8 9 0 I w p D n z l 0 M q 6 8 4 M 5 2 y 4 M n 2 y x B x 9 z j F 6 - y 6 C w u j 5 C _ p 6 l F o p 7 C i g h 1 L 4 1 4 Q q v v 8 D - 6 g x E r r h s B o - W 3 x v 6 M 3 t 8 L x 0 v m H z z q i D m m h x D 5 9 1 p D r i t u B s 3 m h E 9 u t e y l 2 S k - o h S t l _ B h _ t m U 6 w K y z s 9 S 5 h 6 B h 5 k W m 1 y w L _ 9 y p M j - 1 R h i y 9 L q r 7 D o i o 0 J g z r H v 6 v 8 D & l t ; / r i n g & g t ; & l t ; / r p o l y g o n s & g t ; & l t ; r p o l y g o n s & g t ; & l t ; i d & g t ; 5 4 8 8 8 7 5 7 3 5 6 7 2 1 6 0 2 6 0 & l t ; / i d & g t ; & l t ; r i n g & g t ; z v 2 j 9 i 7 3 p H k 1 8 k H w v 5 p E t m _ - B n h 7 U 8 k 5 4 S x m s r D r z y F 5 g 9 9 F x 6 t i D & l t ; / r i n g & g t ; & l t ; / r p o l y g o n s & g t ; & l t ; r p o l y g o n s & g t ; & l t ; i d & g t ; 5 4 8 8 8 8 1 1 3 0 1 5 1 0 8 4 0 3 6 & l t ; / i d & g t ; & l t ; r i n g & g t ; 9 _ h t u j o t p H m - v C 8 _ u 2 O 7 g g o D - w h i D 2 j 8 Y l 2 q o D 5 0 o p F 9 o v h N 4 9 g C 9 2 m 1 C - p o v C s q 3 m D m r g h K u l y L 0 v 1 m O v 8 g T t 2 _ z I z 9 w 0 N v 4 p C 8 g o r H & l t ; / r i n g & g t ; & l t ; / r p o l y g o n s & g t ; & l t ; r p o l y g o n s & g t ; & l t ; i d & g t ; 5 4 8 8 8 8 7 0 0 5 6 6 6 3 4 4 9 6 4 & l t ; / i d & g t ; & l t ; r i n g & g t ; 8 6 7 l 3 j o x p H k 9 t 6 E l 5 1 8 I g v _ N 1 3 z m E 0 o l 4 G 5 v 8 o D x v 1 I v 6 y h G t z m k Y z 3 H 1 4 k b i w y L _ s 4 9 a x E p 1 8 h b 6 2 0 V o m n y R i x 5 e 6 8 j 5 4 B u r i E q 3 j _ P s o 5 i B m i i z J & l t ; / r i n g & g t ; & l t ; / r p o l y g o n s & g t ; & l t ; r p o l y g o n s & g t ; & l t ; i d & g t ; 5 4 8 8 8 8 9 2 0 4 6 8 9 6 0 0 5 1 6 & l t ; / i d & g t ; & l t ; r i n g & g t ; y s j z l w 1 6 o H j g n 6 E - 4 - o D i t s 8 I g 5 r F k w y 0 I v q _ n C t g s v F z l 7 X v 6 i 9 L 1 4 M j t 9 t E o 2 o 4 E 0 2 8 L w 8 b 5 k j r H z 6 8 X 9 i m m K q j p Y z n w P j x p p G x p o w C s m h 5 G t j 4 N 4 t l u C & l t ; / r i n g & g t ; & l t ; / r p o l y g o n s & g t ; & l t ; / r l i s t & g t ; & l t ; b b o x & g t ; M U L T I P O I N T   ( ( - 7 9 . 7 6 0 4 2 4   4 0 . 4 9 9 3 4 5 ) ,   ( - 7 1 . 8 5 1 2 8 0 3 7 9   4 5 . 0 1 5 8 6 ) ) & l t ; / b b o x & g t ; & l t ; / r e n t r y v a l u e & g t ; & l t ; / r e n t r y & g t ; & l t ; r e n t r y & g t ; & l t ; r e n t r y k e y & g t ; & l t ; l a t & g t ; 3 8 . 9 9 8 5 5 0 4 1 5 0 3 9 0 6 3 & l t ; / l a t & g t ; & l t ; l o n & g t ; - 1 0 5 . 5 4 7 8 3 6 3 0 3 7 1 0 9 4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8 7 8 8 7 9 9 9 7 8 2 3 5 4 9 4 8 & l t ; / i d & g t ; & l t ; r i n g & g t ; 0 m h p 0 _ - z - K l r h m C 7 g u q J w s l q J 5 g u q J w s l q J 7 g u q J w p x o l B j y i p l B w p x o l B w s l q J 7 g u q J w p x o l B j y i p l B x _ t z D r y y q B w s l q J 7 g u q J w s l q J w s l q J w s l q J o 1 2 q J 2 8 g w F g w 9 P t k u 4 z E s w l Q h v 7 t F n l 8 n J k s h _ k B s s s x C m g 8 i C n l 8 n J i y z n J i y z n J p y y _ k B k s h _ k B r n j k z C i y z n J n l 8 n J l l 8 n J i y z n J i y z n J n l 8 n J k s h _ k B i y z n J n l 8 n J i y z n J i y z n J i y z n J x - m o B r u w Y v u h j B i y z n J i y z n J n l 8 n J i y z n J i y z n J w 4 j - k B i y z n J i y z n J i y z n J n l 8 n J i y z n J i y z n J p y y _ k B s - 7 0 B m 9 x i D i y z n J n l 8 n J n 1 s W 0 j v 9 E - l t I p 7 r v G s _ n r J n z w r J 0 4 6 k 0 C w k _ t l B s _ n r J s _ n r J 7 6 s t l B s _ n r J s _ n r J k o 5 r J s _ n r J z h 0 B 1 - 5 g I n z w r J s _ n r J l v 1 m J 1 T s _ n r J k o 5 r J s _ n r J s _ n r J s _ n r J n z w r J s _ n r J s _ n r J l z w r J 7 6 s t l B s _ n r J n z w r J s _ n r J s _ n r J l z w r J n z w r J s _ n r J s _ n r J g n o 8 F s k 6 M h 0 g B u 6 0 p I s _ n r J l z w r J s _ n r J 3 9 7 M 7 0 q 6 F h i p o J x 3 k q z C h i p o J h i p o J j i p o J h i p o J h i p o J 2 x _ q z C 4 u g o J h i p o J u 3 0 6 B z 9 s 7 C i y z n J l l 8 n J i y z n J n l 8 n J l l 8 n J i y z n J n l 8 n J n y y _ k B 8 g 2 z D y 6 7 p B t 6 p 6 z C r 4 8 p J y s l q J j 4 8 h B o x 7 i E j h g o l B 7 g u q J o m p h C r 1 p 0 C r 4 8 p J 7 g u q J r 4 8 p J r 4 8 p J y p x o l B 2 5 - 3 F 1 t 1 N w s l q J y p x o l B r 4 8 p J m 1 1 K q 3 h k G r 4 8 p J l w 6 8 C u i t 6 B r 4 8 p J y p x o l B r 4 8 p J 2 w 4 P 6 u 7 w F r 4 8 p J 7 g u q J w s l q J r 4 8 p J w s l q J y s l q J 3 h B x 1 - N w 4 r u J 4 i 2 6 l B w 4 r u J w 4 r u J i w 1 v I u l a n i j u J y g r 2 l B m s 6 t J k s 6 t J n 2 x t J m s 6 t J 4 7 8 t C y - 3 o C i 1 3 s J 7 o l h r H i 1 3 s J t y t B o g q g I 1 h m n D t 8 n x B k 8 3 n J k 8 3 n J u s x u B 0 z w r D 1 _ u i H 7 8 y E k 8 3 n J i 8 3 n J k 8 3 n J 0 k _ G 2 n r 0 G r 2 x o J _ p 6 o J j 9 k j l B r 2 x o J _ p 6 o J 3 r o 3 E l 6 n Y 2 x r p J 2 x r p J 6 5 8 p J 2 x r p J 3 l 0 p J 1 l 0 p J 2 x r p J l z y W z y p 8 E 8 5 8 p J 8 g j C p 9 n 4 H x 5 j - k B _ - 0 - k B 8 i h v G 9 r 7 H 0 5 5 m J v s i n J g 7 t 8 k B v s i n J g 7 t 8 k B 3 i Q x 5 y l B s y x q D k o l 8 k B h j _ m J m o l 8 k B 8 1 m n J w q x v I 5 m P 6 g 9 5 F q 5 0 M k 8 3 n J n z 9 - k B k 8 3 n J 8 5 u g l B l m m w C o 9 _ j C n 2 7 2 m O - 7 g C 7 j j 6 H j 4 y 9 0 E 3 l 0 p J 1 l 0 p J 7 1 j 7 D 2 q 0 l B 6 i p o J p 2 x o J t v g o J 6 i p o J 6 i p o J 4 i p o J 6 i p o J k m q M 8 s h 8 F 5 9 i p J t 7 p l l B 2 z 4 k l B 0 x r p J m m 4 t F z y s Q 8 5 8 p J j u l q J 8 5 8 p J 3 l 0 p J 0 u - y H x 4 7 C j 1 r x J y 9 i x J j z n g B h n y q E x w 7 i m B 4 u x w J g i q i m B 5 5 t k D p k n 5 B l k 2 7 J 8 z q 7 C p i p - B y j s t z C 6 i p o J 4 1 z i l B h j t 6 B o 2 9 7 C 5 9 i p J 1 l 0 p J 4 - r C u _ s 2 H 5 9 i p J 2 x r p J 1 l 0 p J 2 x r p J _ F z p v n J l _ z p l B k l m V p s n g F l _ z p l B l u l q J y j o - C r _ o 4 B s 0 2 B m i _ g I g 1 3 s J _ 7 5 V 9 x q g F w 4 z I j q o v G z - u s J g 1 3 s J z - u s J 4 1 2 E 2 4 l l H _ - 0 r J - 0 9 r J _ - 0 r J 9 x p v l B - q s r J q h - s E 1 3 u d 8 t w r l B t h 7 q J 3 k - q l B r h 7 q J t h 7 q J n z j S 1 8 k p F 5 v 4 p J - v 3 n l B 5 v 4 p J _ j h q J 5 v 4 p J 8 s m i G 9 r g L l g 2 o J 1 n n p J k t g x z C 6 z _ o J 8 z _ o J g r t o B 6 w j l B 5 9 g X 0 - h s J y - h s J 0 - h s J 0 - h s J y - h s J 8 z 9 p E 4 z h f 0 - h s J u u g Y 8 v x 6 E h o u 0 l B 7 - 7 s J 8 l m _ F 3 g z M u 1 k t J 7 - 7 s J h g t 2 G i 6 o H x k 8 W p 4 l 9 E - 0 9 r J _ - 0 r J 8 n 4 u l B - 0 9 r J _ - 0 r J x 0 i x B 2 x - p D r h 7 q J t h 7 q J t h 7 q J n 3 h s l B 6 s y q J p t 1 2 I 0 m L g k h q J _ j h q J 5 v 4 p J g k h q J 5 v 4 p J p 4 p q J 4 v v F x 8 r _ G i l 1 y C 0 4 v i C 1 n n p J 8 z _ o J 7 - v k l B 5 - v k l B 8 z _ o J o q p C 6 7 w 2 H j g 2 o J u x 7 g B u 2 j k E 2 z 4 k l B 0 x r p J 5 9 i p J o k s 9 D 3 6 y k B 3 s x o l B 8 5 8 p J 8 5 8 p J 9 u - G m h 3 1 G 8 5 8 p J 8 5 8 p J 4 4 m N q h 9 5 F 2 r - q J j 3 2 q J j 3 2 q J j 3 2 q J g z l i C 7 5 i z C l g 2 o J o 8 q w F q 0 v P j 5 k o J w s t o J 4 l 8 n J j 5 k o J j 0 o h l B 4 l 8 n J 5 1 4 g B o z v j E 9 s h _ k B u - q n J u - q n J 0 8 m p B - q q v F l i s i C 6 v 3 9 D p 2 t p D 7 j t 6 B 6 x _ w J m 7 k o C j m v w C r p n x J 6 x _ w J _ n y Z 7 o t j F 2 u 5 j K 2 u 5 j K 6 l k z B t o 0 1 D w h m 4 D 3 z 5 t B u 1 w r J x g o r J u 1 w r J 7 8 g v l B n k r x I r 7 S 1 w y 8 B 7 n 8 6 C o q z s J p m m x l B 7 0 q s J 9 0 q s J v x x g B 9 0 x m E g 0 1 t l B k 2 j r J - q s r J g 0 1 t l B 4 q t _ C n 9 h g B h g 1 D 6 p r p l B r h 7 q J r 4 p q J r 4 p q J z y 8 p l B q y w 8 B 2 q 9 5 C g z 7 1 z C 2 7 v p J 3 n n p J t - 0 m l B o j B 9 t o i J y s t o J 6 z _ o J y s t o J y s t o J 6 z _ o J t r 6 1 E o 0 w u E 8 1 i B 7 y z 1 J 7 y z 1 J g g 1 W 5 v i v C z o v n J 0 1 m n J 0 1 m n J 7 i _ m J z o v n J 0 1 m n J 7 i _ m J o z n 9 k B 7 i _ m J 0 1 m n J z o v n J 7 i _ m J 0 1 m n J 0 1 m n J 3 j g h G 2 y 6 K 0 1 m n J 4 n l 8 k B z o v n J 4 n l 8 k B 0 1 m n J o z n 9 k B 7 i _ m J o z n 9 k B 8 1 w C 6 t - y H 6 y v - F r s q L 2 n m s J x y 9 r J 2 s x 5 I 0 s Q o 2 6 v D u u 7 4 D 4 1 k 3 D v - g g C o 5 9 0 B w n m k D 2 p - q J l 1 2 q J t _ n r J s 1 n r l B 4 p - q J s 1 n r l B 2 p - q J q h - O _ m z j B 0 l r 6 B n s i n J w 5 5 m J r g - 8 k B w 5 5 m J n s i n J n s i n J p s i n J n s i n J - 0 8 7 k B k - q n J n s i n J w 5 5 m J k - q n J v Q 3 u 5 i J w 5 5 m J n s i n J k - q n J w 5 5 m J y 6 t 8 k B k 2 z v B p s 6 p D y 6 t 8 k B i - q n J k - q n J n s i n J h _ j q B 2 i 5 n w B o x 7 g B i - q n J o y y _ k B i - q n J h y z n J i - q n J j y z n J h y z n J k m w 9 k B j y z n J h y z n J i - q n J j y z n J h y z n J k m w 9 k B m l 8 n J k m w 9 k B h y z n J l s h _ k B i - q n J h y z n J j y z n J i - q n J h y z n J l s h _ k B h y z n J i - q n J j y z n J j s h _ k B i - q n J 5 9 j o G t u p J h y z n J i - q n J o y y _ k B i - q n J j s h _ k B l s h _ k B 7 q r _ B g _ 8 2 C r k 0 p J o x 4 k l B s w r p J r k 0 p J _ 2 4 v D g _ t s B s w r p J s w r p J u w r p J s w r p J s w r p J z 8 i p J r k 0 p J z 8 i p J s w r p J r k 0 p J z 8 i p J u z q h J l 5 B z 8 i p J 4 g 7 l l B z 8 i p J 0 5 6 z z C s w r p J - 4 p l l B s w r p J 0 5 6 z z C z 8 i p J s w r p J u w r p J s w r p J z i l 0 C g l l h C z 8 i p J r k 0 p J s w r p J z 8 i p J s w r p J u w r p J s w r p J - 4 p l l B s w r p J z 8 i p J s w r p J r k 0 p J z 8 i p J s w r p J s w r p J u w r p J s w r p J z 8 i p J s w r p J x i r x I 8 i H 2 n n p J 1 7 v p J 1 7 v p J z 7 v p J 1 7 v p J 1 7 v p J z 7 v p J 1 7 v p J 3 y m 9 C u x w 5 B 1 7 v p J 2 v 4 p J q 2 x o J q 2 x o J q 2 x o J 4 5 m r E _ 5 y d q 2 x o J 0 u i i l B 9 p 6 o J q 2 x o J q 2 x o J 9 p 6 o J q 2 x o J q 2 x o J q 2 x o J 9 p 6 o J q 2 x o J q 2 x o J q 2 x o J 9 p 6 o J o o h k D i u k 0 B q 2 x o J 3 1 z i l B q 2 x o J q 2 x o J 9 p 6 o J 0 u i i l B q 2 x o J 3 1 z i l B q 2 x o J q 2 x o J u v 5 _ C q 6 q 4 B 1 7 v p J 2 n n p J 1 7 v p J 2 v 4 p J 1 7 v p J s - 0 m l B 1 7 v p J 1 7 v p J 2 n n p J 2 v 4 p J r 3 j m l B 1 7 v p J 2 v 4 p J 1 7 v p J 1 7 v p J 5 1 g 5 I v q H 9 p w 3 H w i q C 2 n n p J 2 n n p J z 7 v p J w - t z z C 7 1 w m F - k 6 S p p n s B v l u v D o z 9 - k B m v v M h g m 7 F s v g o J 5 i p o J 7 5 u g l B s v g o J s v g o J s v g o J 7 5 u g l B r n 1 _ B 9 q q 2 C 7 5 u g l B s v g o J s v g o J 3 i p o J o z 9 - k B 5 i p o J 3 i p o J s v g o J o z 9 - k B 3 i p o J 0 y l x E 1 n z B w 8 7 - B h 8 - w C p w 0 - E s w r 9 J t l y o B 0 - 5 t E q r i o B 8 r j g E 4 5 r 3 z E q p 7 7 C 4 3 - 5 B v s t o J 4 x 4 z w S 1 x s D 7 y q s H v 4 0 j D u 1 r 0 B 0 l 0 p J 4 9 i p J u 7 p l l B z x r p J 2 h h z z C 8 r r i B y 1 0 o E _ u 9 4 J 9 z 0 4 J _ u 9 4 J h q m 5 J _ u 9 4 J 4 i v 7 G 9 4 8 H h 2 j r J s h 7 q J 9 t w r l B j n 6 p C 9 3 2 r C y l g i 0 C - K 1 2 m n J m _ z p l B x i u q J h n l q l B i 3 2 q J g 3 2 q J x i u q J 6 - s - C v 2 s 4 B o 7 1 R 2 h 9 r F l 0 g x 0 C i h 8 J 0 x t y G v u 8 5 J x u 8 5 J u 4 o p I i t _ B r g p t J j s 6 t J r g p t J m v s I j j 3 1 G r 0 n 0 J t 0 n 0 J w 7 _ z J s r 3 1 E g o 5 b 4 u 0 u J v 4 r u J v 4 r u J v 4 r u J 4 u 0 u J 6 w s t D 3 1 3 y B w 8 s i B - z q w E o s 3 - J 2 s z h C l - 6 5 C 1 q j X z r 8 8 E m m m x l B 8 0 q s J 8 0 q s J s z 5 v I o o W 0 k - q l B s h 7 q J 5 s y q J h 2 j r J 5 s y q J 5 s y q J s h 7 q J l p g v C t v _ n C i m 6 w J i m 6 w J i 2 l h H s z 8 F _ s h _ k B t - q n J j z y _ k B w y z n J j z y _ k B t - q n J 0 n i N y 4 j 9 F y w h v J 9 6 1 9 l B l i 3 1 G g r y H w y z n J j z y _ k B t - q n J 1 l 8 n J t - q n J w y z n J t - q n J 5 h B p 3 m n J o r t t J o r t t J o r t t J m r t t J o r t t J o r t t J o r t t J m r t t J i q 1 o B - 9 x 5 D n n q v J _ 9 y v J 6 j 4 n C 9 3 h w C n n q v J n n q v J _ 9 y v J n n q v J x - 6 5 C 9 x 9 9 B k u l q J g 3 2 q J k u l q J k u l q J k u l q J v i u q J x i u q J k u l q J v i u q J t 1 i p l B k u l q J v i u q J k u l q J v z u Q h z y u F k _ z p l B k u l q J k u l q J x i u q J v i u q J i g 7 N t 6 4 1 F z 5 5 m J u s i n J r - q n J z 5 5 m J u s i n J - 6 t 8 k B h 7 t 8 k B s s i n J q 1 8 7 k B u s i n J r - q n J h i n 4 B _ 0 y 9 C h 7 t 8 k B s s i n J l 3 i G i i t E h v k _ G 9 z o _ s H x y u v J 8 7 l v J 9 2 7 8 l B o 1 p x B k 6 i s D x p v h C w 7 7 o D v 3 p u L v 3 p u L u q w C 7 t u 8 H 7 0 x s 0 C g 1 9 r J g 1 9 r J u m s w l B 4 4 8 D v 0 u p H 2 n n p J q v y l l B 1 7 v p J 2 n n p J m 1 0 x E p v u i B u n 8 y J l 3 q D w 3 o w J 3 u x w J 1 u x w J w 3 o w J 3 u x w J u z 4 h m B w 3 o w J 3 u x w J w 3 o w J 1 u x w J 3 u x w J w 3 o w J p _ 0 l H & l t ; / r i n g & g t ; & l t ; / r p o l y g o n s & g t ; & l t ; / r l i s t & g t ; & l t ; b b o x & g t ; M U L T I P O I N T   ( ( - 1 0 9 . 0 6 0 0 9 1   3 6 . 9 9 1 2 8 5 ) ,   ( - 1 0 2 . 0 4 3 8 9   4 1 . 0 1 3 6 7 ) ) & l t ; / b b o x & g t ; & l t ; / r e n t r y v a l u e & g t ; & l t ; / r e n t r y & g t ; & l t ; r e n t r y & g t ; & l t ; r e n t r y k e y & g t ; & l t ; l a t & g t ; 4 3 . 9 3 8 6 8 6 3 7 0 8 4 9 6 0 9 & l t ; / l a t & g t ; & l t ; l o n & g t ; - 1 2 0 . 5 5 8 1 0 5 4 6 8 7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5 4 3 5 6 7 5 2 5 0 2 3 5 8 0 2 0 & l t ; / i d & g t ; & l t ; r i n g & g t ; k s u z k w u 9 i P n _ Z 8 0 q s J n q z s J 6 l z x C s w y H y l g F _ o u V h 3 q _ J z 9 8 t C 4 r k U 8 x i d g 0 h s C 8 i 4 n C 9 1 m n J 9 1 m n J 9 1 m n J 8 o v n J _ j 3 L x 6 5 1 D l x 3 P i 5 k o J i 5 k o J r 3 k K t q o l G j 7 5 h l B 5 z _ o J x t p 7 F 1 x - M l g u 2 J l g u 2 J o 7 u j B z m j 2 D t o r E 9 v r q I 6 1 1 o E t h 3 w B j l 6 6 G 6 x z 8 B m g h 7 F s k v w E p s m k H u 3 v K _ 3 4 c j l - _ P q u l t F t 3 9 V n 8 j l B z 5 C q 6 _ 7 P 6 9 D r g w y P u q q i Q k 8 m I _ t 4 N 1 x 8 8 L 2 s m M 5 u k r I n v 3 b i 6 h J p _ z - K g 4 w 6 B q - w n F q 1 8 7 k B z 5 5 m J r - q n J z 5 5 m J u s i n J 6 2 x V p w v g D q o 6 O 3 v n p G 5 l 5 N k v 0 k K - h j n C v s s d _ x _ c 0 h 3 6 J x l 8 y E o p o k B i m 6 w J 4 8 x 1 B w v i 6 C r _ u F n 1 w 5 K p 1 w 5 K 9 v x 3 J 3 l a w m g r K q _ g 0 D r 4 r n C g V n 8 - j J 5 i p o J 3 i p o J s v g o J 5 i p o J s v g o J 1 n n T x k t k F _ o v n J n g 6 - H t 7 x B v q g g K k z s t D z u y p B n v 1 D n w 1 m J z 5 5 m J 9 6 6 6 H y z 4 B t k 8 g z C r - q n J 0 r 4 r B - r p l E v w t i E g o l T w 3 j L j h 0 l K y y 2 u D y o 8 2 B 2 r k 7 J 8 u h 5 D u 0 2 O i 4 r D 1 - 4 F k 1 r x J 1 - y 2 B 0 g 2 l D m s h l m B v 0 v s B 1 v 6 s D w - 1 B u g o r J i t 6 I g _ 8 s G n 5 n r l B 1 t o p D 5 u 6 2 B x w 7 r K _ z 3 2 D 7 k q k B m g 8 F 2 m g 7 G 0 7 v 1 I 3 9 n J z 5 5 m J u s i n J r - q n J z 5 5 m J u s i n J z 5 5 m J r - q n J o i k 4 E - r u f 3 4 n G 0 p y _ H 1 9 r j B 1 8 x p E r t n u J r t n u J x x 4 r E 8 o 5 e 0 7 o y l B u w s J g 6 j r G u q 5 r J 6 0 q s J u q 5 r J u q 5 r J u q 5 r J x - h s J 2 l o _ G 4 y 5 F 3 r - q J 3 r - q J u g o r J 3 r - q J 3 r - q J u g o r J i 3 2 q J r z _ 4 C r 2 1 9 B h - p 6 z C k u l q J h - p 6 z C z x 2 P w l k l C i 1 2 Y 4 9 i p J z x r p J 4 9 i p J 4 9 i p J z x r p J 1 x r p J z 7 r 4 H 8 m l C 5 i p o J o 2 x o J 5 i p o J 5 i p o J 5 i p o J 3 i p o J 5 i p o J z y x q D 1 5 s v B 9 1 m n J 8 o v n J 7 z n 9 k B h 8 3 n J 9 1 m n J _ o v n J w j 5 X 3 m i 3 E s s i n J z 5 5 m J z 5 5 m J z 5 5 m J s s i n J z 5 5 m J 3 h 7 0 I k j J w y z n J g 5 k o J l z y _ k B 3 l 8 n J 1 l 8 n J w y z n J l z w _ D 8 p w j B i g 2 o J k g 2 o J k g 2 o J x s t o J 5 z _ o J m i r i l B s k h i B 5 7 h i E 2 v 4 p J r 3 j m l B 1 7 v p J 2 v 4 p J r 3 j m l B l k F 6 y t Q 4 s s w z E 8 i _ m J h 4 u x z E r l a g k 0 u J t v o 4 D i - 8 x B m k t z J 3 8 1 z J 5 8 1 z J m k t z J m k t z J 2 9 j s B 4 g p - B m 5 Y j 1 m H 1 1 _ G p v n k H g p t 3 D 8 x o o B 9 2 8 z l B x y k t J 8 r r z l B q n y n G n x t K r w _ W 8 o x E u o 2 0 D 7 i u - J 8 3 3 T y 8 z m F w t 2 8 k B 8 i _ m J 4 E t i i l J 0 o v n J 8 i _ m J 1 1 m n J 1 1 m n J 3 1 m n J 1 1 m n J 1 1 m n J 9 s o 1 G 9 r 0 G 1 7 3 n J y o v n J 2 _ s 2 G m j i M 6 7 0 D l q n 1 I k t g o K 6 m 1 o B - 0 - g E - 3 o z J h 4 o z J 0 - - y J 9 q w i F z 4 x X i m r 9 J i - h h J 4 z U 5 z _ k 1 C g 4 l v J _ 3 l v J v h 9 u J y v q g F _ h 5 X p s t g K r 7 4 T 8 j 3 m F 8 i _ m J q s i n J h m 0 x B x 6 2 m D x 5 5 m J 8 i _ m J v i j m q X 7 0 9 q I y w q 6 1 N 1 w j T y y t z F k 1 0 s D k z Q s 9 q m B o w 4 p E u v s N j z x b t r - 4 C 3 - w w B 0 v L i g r r B 6 6 0 1 C 2 2 _ d i 9 1 l I z q p 1 F q m t D 2 _ r S l 8 0 i H g k u V 0 4 q H 9 8 w 3 C 2 n 9 a m p 1 5 D z w m Q 9 F u 9 r l J i m 0 L w m i l F n q w 3 C q i t H g z o z D u w j 9 B s y l M p 8 7 n G 8 x x Y x w z D 1 x k Y g 4 o 9 I 3 x j 3 D s m 8 z B x p z D l 2 1 z J m x x O 3 r k n C 1 u 0 Y _ y 1 _ E o 1 m 2 C x u u N i 2 o g F o j 8 k J 2 n u 6 B i v i s G g s 9 q B t g p 4 E r y 6 g D n 2 v O k h n L l p z m E 8 o v i L 4 n m B z 7 B m 5 g m M u o 5 C 0 2 p z K i 5 - D x k 4 i I y t 2 M 1 q x S 8 h s 1 C w 5 _ l B 0 m 7 9 B w j u 2 E y u 7 F 1 5 8 x H q 5 w K z j w u J p 8 o j B r x h s K 9 k y V x r h n C y j - r D 8 h n d k 3 4 3 B x 8 u c - 0 g 4 J z p 1 7 E 3 8 l 8 B x s s z C q v Q _ 8 - h E 2 9 v U i z q k G p j y O - j 8 t I g y w v F i x n 1 B p l y w C 6 - h O 3 3 j 3 K 7 s 5 m I n k 8 t B j 3 B g l z h C n m m 6 E 5 _ k G s 5 p j B j 2 4 t J y y o K - r 9 3 B o n q v C 5 x s q G s u k m C 3 s _ t E 5 i u 2 D g w O o g j 2 E 5 4 q t C 3 4 k C x r i _ C 8 x z j C v 5 i n D u 3 u - C l j 8 1 D 5 u o 3 C r 4 3 3 F 3 3 u 3 C 8 m k e y 1 z 0 G g 9 y T u l y O l r 6 w T l 4 3 2 E z 3 - F t o 3 7 E x o t 3 F 0 y z B y 6 0 v D 9 1 2 u H 2 j _ p F q p u - C y s l P t z 5 n B 8 7 n x K 2 n k - N x y h E z 3 g d h y l 6 N 8 l - l D q _ p u G n _ m U x p t x E k 7 j 1 F 1 o 4 Z o j p g F w z - J n 3 z q B h 6 t g P y l p K 3 t 8 0 F z r g C - - r - N u 6 k 0 B g w 8 s C u m v 5 B v 5 k x S w j r s F 5 4 u y D g m 9 C 7 8 u 1 M 8 p 5 p D m 1 s g B 1 8 0 q b l 6 p g B z 1 5 n B i 3 u l F 2 h w 2 C 8 8 3 W w 8 C h u K o 9 0 p B z n 2 I o h v D 0 0 i d k g h u B w m _ z B h 7 - M u v 2 C 1 y q y C v n 8 - H t x w w B v n h Y s m v p D 0 z w 7 D v p q 1 I - n w y B 3 l 9 E 2 k 6 - M 4 u y d 7 4 y j B v 2 1 - E 1 3 C s 4 z d 1 n 3 P 7 m _ Q n p 7 M k l 3 2 E 6 0 o Z t 9 s Y 8 q w B _ x 9 M w o m J 4 7 q m B k 2 q r J h j g N w 3 h 8 H 2 l 7 H 4 6 0 1 C h k m t D h h h 7 B 5 _ u L s m 1 5 U z 7 _ - F y o _ B 2 5 g - I 6 n p U k y j I u 5 - J u r x 1 F 6 4 - u D l 0 j F 2 j j q D w h w C o u 4 h V o 6 9 c l 2 j 3 E s 0 g 1 D 8 0 5 - N z t E u m o j G 7 y 6 z D l 1 m z C h w 0 l E 5 h x C 0 u y u P 9 z 2 - E v 9 5 6 B 1 v w c g n 4 l B k l _ j H z l 5 k C t I h 6 1 W w s 0 2 D p - 4 Y x 6 n J w 7 9 2 B 6 x U t i l z D x - 4 f k r 7 5 Q n r T r y h L p 9 g x E 7 g t k I r k 6 y D i 4 n 2 J n o v F 6 4 j _ H s 3 3 i B _ 5 k m E p 8 H r - 2 x P 2 k 9 S 0 g 1 P i i g u C s - w q M j 3 h C i y g I s m 6 e j y 3 X z p g 2 C 6 q 0 L 3 0 _ 8 E 4 0 v r C g 3 p D i h 4 N u 1 l t F v 6 2 9 B t m u - B r m 0 - M m _ w s B 8 l i K 0 3 q f p o 8 k B r v 0 h F o l 6 - B j 1 - n B 3 3 h B z m 2 q E r r 7 b x 5 _ O j - 9 q F x 0 q M i _ z j E o v h 6 C x k 1 L t u x N 3 y s i C u n k Q 2 7 k R r 0 l k C s v t T 4 u D 3 s h O l t i r K h 6 m B r 7 m 7 B g 5 o x I w k v 1 B k 1 s z E 2 k i 5 C r 8 w 5 D s t g g B _ 8 q 1 E q p r m B v x s W w k z u D p O i o k y C 6 6 n h B y 4 y 1 H 6 s l G 3 k u - M 8 5 3 a 5 5 Z 3 y i _ K r _ q n B 5 h w B - 0 j 2 E t q n i B m k k P w 7 1 9 B 0 4 g t C 1 7 F s n s b v u k l F 7 z - a z n s F h u n X h g i k H u z 4 i D l h 3 C 1 7 9 W h 8 q o B u i s _ J z 4 _ D p h w u H u p 0 K - x k 7 D 9 4 9 7 E k - q d n z 9 t I i _ z l C - j O p 5 t B 9 p - r P z 8 m B l - C h 7 j 5 M l 6 i C 6 z p z F k - i 7 B - k q x B w o x y D 3 l g 9 J v x i B 2 3 p 8 B 2 u o 2 K y 1 w E r i _ u N m 1 o g C p u P r 8 q u C 1 _ i - D 2 n 2 C u n y z C w 6 1 r B m 0 i o H 7 i j H y l 0 v E k x o F _ j h q J h w 3 n l B 5 v 4 p J _ j h q J 5 v 4 p J g k h q J _ j h q J w s j C s y - 4 H 8 z _ o J 8 z _ o J 0 7 v p J 8 z _ o J 8 z _ o J 3 - w n F w s n V x 4 p x B v m n j E v m n 5 B 0 w j n D j 5 k o J j 5 k o J w s t o J j 5 k o J j 5 k o J w s t o J o u x 5 I g x J n 2 m l C 3 h s 1 D q z y S 3 3 r 0 B v j p n B r w s i K 7 u 7 8 D p q i q B - o v n J p v g l E 9 v k n B s 6 u r G h 4 g U x n l U 3 o 0 y F - 9 s y E q k i l B q 1 p r F u l h c g 1 3 s J i 1 3 s J z - u s J z - u s J j x x y l B 8 8 r r H n 4 _ D m q m s J 7 4 5 j D 2 s i 2 B m h 2 t J n 3 _ t J l 3 _ t J 1 5 v k G i h i L r 4 p q J n y v a k g - y E 3 2 m I i w v v G r 4 p q J r 1 i C g 7 2 v H m 0 6 B 3 o q y J 6 g z y J 8 g z y J i 0 5 t D 5 3 m w B - 0 9 r J 8 8 2 d y l z s E 8 n 4 u l B 1 i p 5 I v 0 J u 1 w r J u 1 w r J u 1 w r J t q 5 r J 2 g m 7 F t 3 9 M 6 i p o J 6 i p o J p 2 x o J m p n 8 C 9 6 9 5 B g q 6 o J 3 9 i p J t 4 5 y 0 E g q 6 o J 9 l _ y F k m 7 O 8 5 8 p J m k g o l B 8 5 8 p J 3 l 0 p J j u l q J 8 5 8 p J 1 j _ m J _ F 4 r - q J w k t i 0 C 2 r - q J 1 m z h 0 C 0 x t K u w G l x o z N y s 0 K _ i 4 1 S 5 3 o V _ l k v H 6 k 0 1 B v x 0 g M g v q M z 4 m 4 T 4 g _ C j 3 8 P - m o t I i o 1 - O j 7 i d u h 3 k G q w o 7 K y s u o F 8 p 0 n B _ t j x N 8 t j x N _ h t e z l 6 l F l 5 7 y J - w m 0 E 1 r r l B z h u 9 w D l v 1 - G h _ 0 Z i n 3 C 2 1 6 c i g y p E 4 y v p C m i 7 5 C 5 j p n B h i o q G y w m 6 O 1 v y H _ n - h E n h 6 a u o 4 5 L q v _ J l h i g N n 9 p n C v m 3 2 B k - l n B 6 6 w s F s r 2 a x q k B 7 w s o R L h k m p S - q o C m - r W 1 t j g T 6 8 - 7 B t p i 5 D 6 1 1 - B 4 5 n 5 U v _ 6 k J 6 2 i B 1 4 v f y l _ o M t 1 t 2 B s l p g E k h 0 l K 0 3 2 4 E 4 5 v t B 9 7 1 r O h u g r O w 6 5 x B x 0 o u G r j 5 K x y l 8 D i h 8 k B 6 i 1 n r B m o z 6 D i 6 5 g D 4 - h x M 2 9 y Q x l s M p 6 o N 1 m z 9 H o l 5 j P 4 1 e 3 s r k N 4 q I j n z 3 B w h p 6 D 3 n j r B w y l p B q z 6 m F m s 7 o F s 9 y q B q p i y O j z h w F 1 6 _ C v k 1 u D s o x x Q m u 3 0 B 2 x q M v w m m M 5 4 5 y B 5 w - t C p q 2 q C u 7 x E 0 0 z m K - g m r I x r 8 D _ n 4 r N 9 y i s N u o x s F p i v z B h x i j M s 6 h 8 F 0 w r e 5 y - K g 9 g _ G 7 C t q z t M t s 3 z H x y 4 P s i 8 o K 3 l w m B j - x z E m s k N 4 5 3 g C 4 9 y 1 H g 9 o J 6 q w i C p s 0 z K s t o I s v 8 0 T y 7 z j B 5 l 2 2 I 6 o s d q 2 z l F j 2 k o H - w _ F - v h 4 E o q h i D y i v F - 9 1 y P w 9 7 X 7 8 4 P h u x 1 I y z x B - w 5 5 Q j x h h F 8 k x a r 9 g Z - n y 3 P t y q v N n 4 p C n 7 n - M 5 0 3 _ G 9 u 4 d i t z l G o 4 0 4 B y k 0 u Q 3 0 x C i y 5 x D m m _ z G k 2 q N v 1 n l K n 5 v e y 1 8 C n 0 t o E y 7 6 n B w 3 w 3 B 1 k s 1 D j 5 8 p C u 3 1 q O m C g 6 7 i O t i t L 5 y u 4 N j 2 - K 0 u k y H 4 x m c t 3 3 6 E y 9 l j B h 8 j j N 2 8 l g C n u l x Q k q g n H v m E p w v m E r 2 1 y L 7 x 2 J 0 s 0 g E v n t s C z r 1 1 I r l X y 8 j 1 N 1 o y q B l 5 x j D h u 4 q B u w _ 2 D h s j s D t 5 0 3 B 8 j s 7 G r j p v G h h 8 9 B m q 7 i O i n m B n l z s G s z y 3 C 0 k _ 4 B y r 9 o E k 2 o J 2 w 7 r H u q j W o 6 w _ D z k t L 6 B p - k _ Q 4 g 0 R q 8 x 1 H t 5 0 n E q g u q B 8 l n D 4 - r 7 G n o k q B 6 q w E 1 k x k O 2 i s E h i _ _ L 8 _ x 3 E y m 4 J 7 1 s Q k 0 x w L r n 7 w L k 0 x w L m 8 z 2 C k - j 0 D 6 6 r n G l g 5 k B n o j p J i m g C l w y 9 H 3 o z M - h g l D y l R v j j g D 1 _ 0 j K v 9 g 0 D - o j g C 5 v 4 1 J o y v F 4 o i u M 9 j q h B 1 6 7 w F j y E _ j w v E 0 q 9 t B 2 6 9 J 4 m q 6 S k k u h R 1 g x B W q k 5 G 9 t o c l 8 l 0 G k y 6 g D - g j O u 9 O x t w 0 M 0 1 v U h x _ 0 R 0 n Y u t 5 j P o o h F q v m 0 N v 6 o _ E p n 8 k C n r b 1 0 z s C 4 6 r t F n 9 0 7 h C 2 m z I w s m 9 B 2 v u z D x w 1 l O s l g m O 8 p h k N l s b w 0 g l C x t 3 r I h t 7 g T p z g J - l q 8 I q r r t F l j o d w 1 L l v 8 6 C g n h 7 C m r t v F l g r o N 0 4 5 G j v y 1 B h r q t K o t t a 7 l 1 3 L 9 u j z C 9 u r 4 D j 1 5 9 B m l _ p E 1 5 s u H 5 o - d u p 7 y F u 4 7 l C 0 n 6 V k r o v H 5 4 j S u t 9 r N 1 h 5 o I u 4 1 T _ t j x N s z s R g 5 7 0 I - g 5 w N 1 j m - J 8 y k G x 7 _ z J t n r C 0 o m y J 4 0 l _ D z u h z D t 8 1 P 4 i w g M u 5 2 F 3 o s m P h 3 0 N q 5 r Y s _ 1 r J n 8 x Q 7 8 9 1 M i o 2 D h t _ u B u p 5 h B 5 t m w E y 4 j s B r 7 k - B y l x p F 7 7 9 U w m m l I 1 y 2 I 9 8 w c p 5 r l M y g 9 x D t 6 7 x F _ l t 7 G I z 9 n q E j 7 p 8 D o w 2 J 2 8 h u F l 8 s p B m 0 8 7 B 2 6 i 1 B n o X k 4 8 z B r v t M i s 2 1 O i k 9 1 G j k v 3 D 6 4 7 6 B o m - 1 F - 6 k m D 9 h w r D p 2 r O x z w u R t o r E x H l u j 7 c t 6 w G t s 6 E z r 1 s H i 6 q l B w o i O 2 i s o G g n b 4 w 0 0 H u q v H g o h 1 J x 1 b p v g w H k n y o H 0 5 5 B m j h n I z 6 8 i D n u s q F n k q C x - i x G n q o H 9 l 7 e j s 0 2 U 4 2 - E u q k m C h - - 6 M 1 5 J h p m q H y n y a j 7 l 5 C _ 6 u q B 6 v y x C 4 s q i B t p 2 _ U k M m 9 5 I j i 6 l N v k o 5 Q t m u v C w r k j E i w t _ C - 0 x o C 8 2 9 f s z j g B n 6 t t C r 8 h i C 7 6 5 7 C g - _ 8 B _ o 2 q E u 1 n T q 3 g B y z y - C 8 h w k C 5 x 2 8 F t m 6 4 E x i i s C s 2 g t C z 6 3 p D 6 5 8 p J q w r 3 F w r 2 N j 5 k o J 0 t 7 z B n 5 t t B u o s V t l 8 6 D h r o 1 J 9 5 3 U q 9 o J 4 t u n D 5 o u 7 B x p g w B q u g k D x 0 o L v g i g L 5 w x K k i y v J _ 4 u D t t r q I 5 _ 8 o D 6 z 5 M z 2 5 1 J 2 _ - D k i z m G g u l c x r y 9 D m y v R 7 t 2 V l 6 2 t K 3 - 4 K 9 j u t J h l 2 q B m z r B 7 7 l p I 8 5 j _ T u 0 u x D h w a 4 w z h K w l q 6 B p y 1 v C 0 k i m O v z p D 1 g 9 4 M 9 m y B y 4 2 8 B v m h r D 0 1 k z J 7 9 K n 0 o r M 1 s N p v o 7 C w 6 _ v F 5 8 v y S g 3 7 G k s j w H 2 _ s 4 B 2 9 7 v E o s _ i C h i l h N l 5 8 m B 7 4 z k F 9 0 i d q i 0 B r 1 h - C u p m f r 0 j g j B 8 9 w a 5 r p R i k p m E 5 q k v B i 6 _ t B 8 x _ T z y k 3 C i 1 - j B k 4 j h M 9 7 7 6 E 5 9 0 L u i z _ E 0 7 - h I z w o 7 C i i 9 7 M k 2 S v 6 2 f v z 0 x L 7 s t i B m o j s C o o 2 f 9 t 2 F 1 5 2 3 I w z n E 0 y - i D g k m 4 B h 8 o 1 E 3 t n 1 B u 2 5 3 E p 4 i x K u u - F 9 r r g B 3 1 8 n U r 0 0 x O u 3 _ O 6 4 a t j j u W 4 u j l G o z l r B t 8 s c 8 k l h 1 B q 9 t N - t h q H 9 n 5 5 K n s y F 3 0 4 v Q q r 0 y C - 5 n 8 D j 1 4 _ G 5 k r - D 4 p r J w y s 1 R n w 3 B g q m 9 L g v h W y l 9 q J w q 5 i B w - 5 i B 7 _ o q K m 0 h B s v 4 - i B n l z 0 M v u k p C u x l o E h 2 h g B o u l - L g 5 0 v B j 9 s r H m 1 w H p 1 4 l F n u 1 n T 3 r 2 D k 4 x E n 6 p x M 4 9 s - G k n p X 0 q 8 r L o w j h K 7 l r B x - 7 o C u 6 m 2 D v m p 1 H l z _ a m g p p U y 8 i D i v 8 r I h 5 9 x R - q w G z p - g S j _ n H w s 5 9 D m n z 5 C 1 j 1 h B z s 8 o G 5 8 q B i 9 t u D w m w 4 D l 4 0 v E m 0 g 5 C t _ 0 j E h _ r x C v s 4 g B k w v 3 H w 9 n v K h r k m B w 3 w - D _ t 3 2 M i 5 9 x R s r 3 j B n 1 z 3 C 0 o 5 t D 8 3 y B k m j v E r t 5 1 T 3 i g h D 6 x s w C 8 l 6 6 B m h q u J i j R o 6 n 9 E n m w 4 C 8 v s 2 H h i 6 O 1 k q o N 8 g N x l r 5 K r k r _ B t q l l I t k l Q 1 - i w F 9 w r - D 7 9 t 5 D w g - 0 B v u 9 z C 9 0 3 q C 8 y - u I i 2 4 C h g h l M r x 1 G w 4 9 - H v q 2 s K 3 w n t F 4 s v l B v h x j P q u 7 1 I t 6 o c 2 5 z x B 1 v 8 t G _ - 5 _ N 6 9 m z C l q 1 g H n y 3 F 3 w g u D w z s i E i z 8 s B 4 2 v p I 5 o 8 n D j o r r D z o z v D 7 w - 3 D h n - n G h 5 9 x R 1 h k C 3 1 1 y N - q _ B 6 3 _ 0 K 7 p i B 1 i K 7 v 7 y F z n i F 4 j q 8 H t 6 m L _ i 7 r Q 1 0 2 C w p p s H i w 5 B y 6 Z - 4 9 q C n 8 o T 0 l j z H 5 g 3 - J j g 9 B v y 2 t M o m w Y v l z 1 I z 6 g i B _ x 4 _ l B m u z 2 F y l 8 0 L w s k X 4 q x z G 5 m z 3 L _ m m 9 G q y m b t m k r B 0 y 9 7 H 9 v 0 l M 1 q n F 2 m 3 n L i 6 m g C _ u 9 r D 4 x r j K o w o F 1 - p - l B x 2 3 4 I k 7 p 0 I 5 0 5 K 9 o j O l j o g K 8 t _ l M 6 m 4 E 9 - k o N t 0 t F 3 7 p i G p x i D m q 5 g R _ 0 m 7 M n 0 i E i w X i n i w L 8 k t p B 6 _ 3 q E 4 8 t 6 J l 7 9 7 F t o - R 5 j j 7 K 5 j j 7 K 8 r v j E 9 - r j C 0 3 4 m O 5 p p k F 4 w m o C 8 g 6 n B q m 8 r G i w 7 7 M 2 i 6 n M z 1 I 8 u i - O 4 j 6 Y 5 5 u 9 I _ u i - O t 7 j Y x 9 w r K 1 o g v D 8 x m 4 B w 3 6 W m 7 - n N q u 0 o N j 3 2 R p g x r K j i t v C y h 2 t E 7 k x E p 2 y w R n 2 y w R x 9 s E l n u R 9 v 2 m I n x j r O q 4 V p 7 9 u K 4 5 o q D n j r 2 L - 7 t l C z q o 5 B k l j q K z i 1 j I o 9 k w D n l 1 P 2 h - x S 0 z h y B k y z j D i x z 3 G 1 4 1 2 B l j g 9 C h s p 7 I - u j 8 C i 0 4 F p 5 1 o E v z r i G i 8 t s C 9 k m 4 C q u _ j J k m z O x s p 1 H o o x b 4 v q i H 2 y l 8 N n g q C - m y i M 9 g u 8 C 4 h 1 1 B l j u c w x 5 4 Q j 8 n D 9 w 0 0 S v _ p B h l 0 N - g o 1 N m p n I z 0 7 5 L q 6 k C 4 v z l K n l I 4 o 5 s O 9 1 8 l F r p 7 0 B n s u O 7 m _ q K w g i y B t g 4 k K 6 n u M 9 5 z j C l y 9 u M 8 r D q - 3 y S g j 7 i B l p k D n k 5 r I p m j s C m l - t M 9 x m B j t i r P 8 t m g C 3 v r k E _ j L u r n q M 7 m t D i 5 w 2 D l p 3 T w 5 2 K p r q 8 G - j g i I g 8 _ m B 2 q t 0 D 7 q 9 k O k y v O z 7 g v J l o j G s k 9 w B 4 9 o i I m m n E r i v y B w 4 o h B j 7 k B s 1 y 4 B k t k 9 B y v u k C x m 8 x B t 2 j i E 1 o n 3 E 5 6 o v E n m 9 l B v v 6 f i j r e 0 j 6 q G 9 n 8 b h y 7 J w s v m N o t l q B w j s u C q _ q u E 5 r z N r 3 o h C z 9 3 w C h 5 u o B p j l - G y x x t G 4 l 7 z B j w 9 7 F w m 3 i C u n q p F i - p G 8 q 7 1 D h 2 g u V m 5 r L u - 6 3 I 3 7 z 8 B z y 7 p G y m 1 i B 0 l w h K 5 l t R 0 8 u p C v o t k C x x 0 j K p 8 u T p _ 9 8 L v p q T g 1 0 y C l _ n k B i i 1 9 E 6 u 7 I 7 - B o s q p I 6 y 5 3 I 6 6 w i G i u v F - y 5 u G m 5 y j B 1 z q r B u 2 m - C t q 8 Q t x i o H w 5 k h B - - - 4 D y s 5 g B n u p x B q 1 s e 3 g x o K n q 7 E g 0 5 o H i j n E 3 0 h g B s u s W n 6 o Y 0 y o t C _ y w a u u k G x 8 x j E u - 6 3 I u 8 q 5 G 3 z 7 W w h n j D i i g l H w 1 u U h 8 v u E h o C - 6 y t O z _ V 6 x 4 g F v - q z I 5 o 6 t D h 9 6 s D 7 i m r J o t 4 T p k K 1 4 0 x X 4 5 8 i D w r 4 m F - 5 u J 5 z _ o J x s t o J k g 2 o J x s t o J 5 z _ o J x s t o J k g 2 o J g _ u T h q n n F x 6 n 4 l B m 3 _ t J p t n u J u s o E u _ l q J o h 4 C z 8 v h C 1 w j n D - 9 u l I 8 u j B 4 - v k l B 1 n 0 m C l 7 8 t C 4 - v k l B j s s C i j m g I n z 9 0 J y 9 w n B 3 6 t _ D 1 w h y J 4 4 4 x J j t 9 l E i 4 i v B 8 0 g Q g u 9 g B t h j i D u s i n J t - q n J p y 1 w H 1 r h D 0 u i k K t 0 m a m 3 8 u F x 0 - H 9 r O j r o l G g 1 9 r J w - u s J 0 l 9 7 B _ g p 9 C s 6 1 w J g 2 n m D q 3 _ 1 B j j t w J j j t w J h l j N _ t t i G - l v 1 J s y 4 v E 4 x o h B m g z o K _ k r 3 B 1 5 2 Q w 5 2 r B v 6 q V 5 z w 2 F u 4 i h p B l _ p o K j l 1 g C w m g m D 0 9 8 l p B 6 1 p p K y v y B 7 h k y I l 3 u x C g 3 z o C j 2 j r J 7 - 0 r J 9 z 3 y B 2 z 9 z B l g 9 U 1 j - p B g j m s B 9 3 v l B _ q s r J i h g 4 C 7 k - _ B g 1 9 r J g 1 9 r J 9 - 0 r J l q m s J g 1 9 r J g 1 9 r J - 3 2 j F k y o U z x r p J 4 9 i p J 4 9 i p J _ 3 h q H k p 8 D 5 x _ w J s 6 1 w J 5 x _ w J o p n x J s 6 1 w J 5 x _ w J s 6 1 w J 7 p y j D r 3 9 3 B 9 0 7 v J _ r k w J 9 0 7 v J 8 r k w J 9 0 7 v J 9 0 7 v J h j t w J o 2 2 T z t q N h q m 3 C m p x l B o g v l E y 5 h _ J w 5 h _ J 9 n n q B l 3 - 5 D v 4 r u J v 4 r u J 5 o w o I z r o B 8 7 l v J z 8 4 7 l B 6 7 l v J p l 9 u J p l 9 u J 6 7 l v J z 2 _ t B j j o 9 B 4 m x L v 8 k y K s g z 0 I t 6 4 C 7 0 7 v J z h 2 t J p D i m 6 w J k s h l m B k u _ j m B r 4 g p D l 1 i 0 B j 3 r P 4 i 8 h G s p 0 X 1 y 3 - E h 1 3 s J - 0 3 s J k x x y l B y - u s J 9 7 5 V u 9 j h F r g p t J m 2 x t J r g p t J k 2 x t J h n l 5 F s t j O r g p t J 8 o v x I h 7 V t 4 r u J o i j u J o i j u J t p v h D w v l 3 B v s t o J i 5 k o J g 6 8 J m o y n C m - p 9 B z 6 q b v 8 5 x B n 6 g v B l t y 2 J l t y 2 J l t y 2 J v 3 o L u 2 1 r G v h k 3 J 3 5 v i B 6 v g l E 9 p j y 1 E 9 3 j k H - v 6 E 1 r - q J i x 4 P 4 8 k 1 F & l t ; / r i n g & g t ; & l t ; / r p o l y g o n s & g t ; & l t ; / r l i s t & g t ; & l t ; b b o x & g t ; M U L T I P O I N T   ( ( - 1 2 4 . 5 6 5 5 8 4 9 9 7   4 1 . 9 9 9 4 6 7 ) ,   ( - 1 1 6 . 4 6 6 9 0 1   4 6 . 2 6 5 6 6 9 ) ) & l t ; / b b o x & g t ; & l t ; / r e n t r y v a l u e & g t ; & l t ; / r e n t r y & g t ; & l t ; r e n t r y & g t ; & l t ; r e n t r y k e y & g t ; & l t ; l a t & g t ; 3 4 . 8 9 9 8 0 3 1 6 1 6 2 1 0 9 4 & l t ; / l a t & g t ; & l t ; l o n & g t ; - 9 2 . 4 3 9 1 5 5 5 7 8 6 1 3 2 8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0 1 1 0 3 0 5 7 1 1 5 5 4 5 6 4 & l t ; / i d & g t ; & l t ; r i n g & g t ; q i q 2 4 p 2 u 4 I 5 l 8 8 C 3 m 4 9 D g m s K h i 5 V l 4 7 i I u 2 i g E w 6 4 c 3 z F 7 s C 6 3 1 6 I 6 9 r Y 7 x q 0 E u v s i H g 6 y S 8 6 m Y s 9 l h D 6 z 8 r B o o q 3 B 1 - g U 9 1 3 M o m w i I 3 z u x E 2 3 i 6 J h i l D 8 g M u 0 y x E j 2 m v D j _ 9 4 B v u 7 W g y j x G 9 - j E h 4 s D p g k 8 J t g 3 B y 5 7 z M D h 8 j x F - m - 8 B l 1 y 5 F 2 2 3 k E i _ 3 C p k 1 b 8 x C _ j 0 s L 0 n i v C h m 0 x B t 7 j 5 B m 1 3 v B q o 7 f k v 3 6 S s i w C w 2 4 D 2 u j h O l 5 _ H l s t _ D n u l p C p 9 y 4 B j x 0 5 G m 2 2 B 8 1 4 x C 6 0 6 0 E 7 y h P 4 n 9 2 I l 0 E r k m Z I r p h U p p z 6 K 8 q 8 y D u q w s B v z 4 N m 8 o z P j i j 1 D k s z 0 D s Q h 6 w t L - 8 j z B 0 7 m g B o o k 9 H o l J y i k j I i o j i P z 5 - C i w 9 p C o 2 j x O 5 o O 9 1 8 o F t j u j E 9 0 m 1 C 2 4 6 9 B 4 m _ x C g u o e n 5 7 e _ 7 3 l G q r o X 9 y 2 m B m w n n K w z K y z z 5 C h o n 0 C 0 l v _ B N 1 v s w I o u J p 9 _ 2 K h r s M s v q B 6 2 j 3 G 7 j y V w m 2 S m - 6 3 D n m h W 9 z q j E x t k 4 F y m - n C 6 3 t r F z w f _ l x O t r _ P l j k _ D q 0 k 0 G 4 v h - B i v p 6 C r m m H k u i 4 K 6 w z B 5 q 0 9 O 7 9 4 s C z s p B w u 2 p B v 4 1 W _ o k i E t n 0 r C _ k _ F _ g i F r 6 6 q F _ 5 v F m q - o F 4 9 v 0 G o w 5 M 5 1 8 F 8 q g G j 9 8 J v o 3 q F p h l m B x l j _ B 3 r x g G 1 k 8 m B 0 n q 6 D 8 y h y C g 5 9 T p 5 n 5 B q r r r G i w o D g 6 p j H z w n Z o 0 k R o s r I 7 s p Z r 8 u i B q m 9 z N _ - 7 7 B s t 0 z D z 9 r i I y 9 s N 2 g q J 9 j k 4 C 6 6 h l D z 0 n Z q - H 9 q p g U s j G 7 n z D 2 g n c j q t C u h x R t t B n 8 y j H u n m k B j 5 x Z h 8 o 0 C l 6 1 C w m 4 i B m 0 1 O w u g I y 6 p 1 H t 6 8 X 0 r 5 u F l r v k E t 9 1 d - q i U 9 s E _ 9 p T r l 8 o J 7 l m _ B 3 1 7 a 4 x j Y 4 8 y i C 6 u _ x C q 5 o a 7 v l j B g w k n D _ 8 - _ B i - - 7 H m g 2 M m o y k C 6 z _ _ K 0 j D k p _ k E 2 k 6 x C 7 t u k B x q 4 Y 0 p i e z 2 r m D 2 o i v B 3 p 4 F w - p B t 4 C m l l p D j z t v B j y - j C w m g a v 2 g 5 I k _ P - j g x E 9 m y X j 3 2 H 2 m 6 G y 2 t D w q 5 i B t s g 9 R 7 m v H 3 - e 5 z h 0 R s x 5 c v i l 4 G k n g H j n s d _ h h w D k l y h D z 9 2 Q s w 8 S l h v 3 E V o j 8 p F n - - 7 B u 8 6 h B 0 l w C x u 6 P r k 3 C w o C 1 s 9 i D - 7 q n C q k j K v 4 w t C 3 j o o D _ h c k 1 s u B 4 4 8 H g 6 p t C q 2 3 Z 4 j 5 j E v _ w 4 C o 9 6 F 1 p r C 7 1 k o D r 5 _ i B q t o B w n R o 6 w v G 6 z v 6 G v u i V h u j D n 6 4 j B x 5 _ H h 2 l V p 0 4 Y o l 7 C h r t K g i g B 9 p t n B 0 E w o w M h 0 R o w k M 1 i 8 R j 5 o O t 8 8 L 5 i 2 N _ r 7 j B 2 5 v n C n 9 1 i B x v u D 3 l w r G 2 k 3 D - 8 - I v l 7 Q 4 - 9 E 4 g w C y q u j H x 4 q u B x s 1 B 2 z r i B h 0 m c 2 v w j B y m m P q 7 t 8 E y l i T g - h v D g 2 w M g 9 j o B m n 1 2 D m q 9 x B 1 v k u C w n w f - 3 z x B - l q Y 5 u 0 h C z 1 E 3 - r j J 8 - 4 Z s l h h N 4 r r I _ Y q 6 x w h B x h 6 J 4 j u C 3 t i u H i x y k B 1 t 5 f _ u k 8 B 2 l x _ K g R 8 p _ l B k _ q - S 4 2 J 7 2 7 d l n j 8 F m j j 4 E i m l C g 5 t m C o g 4 h E 0 g q k C 9 0 v I m _ l J 2 n r t E x 9 g X k 8 3 n J 2 4 p k B j 4 8 8 B o v r 5 C i z 7 Y w n y R x x 3 0 B x l j w I p g n B j w _ 3 M j 8 - n D m q r s D 3 y k C 3 v x M g 2 t 5 C y p 9 i C 2 z o _ H 7 h o 1 B m z n i B 6 v 1 j C 2 4 i x B m i x Z w y - k D 0 5 r l B - 7 b 4 i M r 5 r d k 5 w g C g k k B z 7 p n D o s l m F r h 2 1 G t n B x 9 z l F m u j O 3 k q l F y k j n B 6 g s r D m _ j - H 8 k g B 1 s 0 9 I j n r J h m o y B w k g i B r x - i L t z y C 6 _ k _ H k l q n B l d o x 7 k C g w o B o g 8 P 2 i 6 o B z l 0 0 D 9 k 2 8 C q l 7 v C p u v E - 6 9 8 K u w g R 2 t o - D s k - v F j _ 2 C 0 5 D v p - M y 0 y z D 3 i i l C i x i C g p 1 6 J 7 m p t B y 6 s l G x 5 w C y o x L m _ s M h 8 g 2 E z 0 h p D 8 l r i F x 3 j - G t y y E 1 9 4 4 F 1 p h - C 1 h o i C l w h g F t q m V _ 5 n 0 F 2 2 x C t h s i E 3 _ w 3 C x v 6 6 B - z j 2 D o i t B y h r l F 2 m 2 - a x 1 l 2 H x n o h D 6 0 8 0 E 9 t n O v x p Y i i 7 8 L 9 w t N x q o q E x s x X - u l 0 I x u X - t n s C l 8 0 o D o n - C h 0 n z C p h h 8 C 5 1 k 6 B i k O r g g 4 K 9 m y o F 4 n 3 3 C i 2 w G 5 _ r r C s 6 m k B 9 B o r x k G j y r 9 E v r x t D l 3 5 V 8 o g V q 6 - 7 E q v r - D j 5 m g D 1 5 n 3 B j _ o p F i y 8 6 B k u N l 6 2 3 G w l k g D w 6 - l B 2 g k a p i w U j o r z V z 8 H s 4 9 8 D u 3 i g C 2 k E v 3 w H n g j u H 2 8 4 4 F t n 5 g B 6 v H 8 y u x B 4 x q O n v z l E 5 9 J g 3 s q D 4 n 7 M 6 o - C g u 6 i J _ 8 3 H r n 8 3 H k p i H w i w i D x 1 9 V v 6 h U i 9 8 F g 5 3 B i 6 9 G 0 4 3 3 B 8 p v L r j i g D 1 u g - D s z 5 o B 2 3 5 r B h l j B 7 _ 3 l G v 5 _ B 6 v 2 5 C p h l v E w q V q 8 w o D 6 _ 9 _ D p z 5 r B p z - 7 C v k m 1 B _ 2 J n k y S k n 2 O 6 t u x B - j 5 o B k 8 i - H i v 4 D v - t r M 6 q t B l k _ y Q y m 6 Z g q _ z B r x w I z i 1 9 K 5 g w D x o 9 k B r 0 y C _ r y k B o 0 l G 1 p u h M _ j 6 L i y m t L s 5 v C t 0 o H p n _ i D w i q a y m D m j 2 K n _ 7 1 g B p 4 f 9 3 p g B 1 y F o h h s U h q r J p g o B 0 l x g B x w 9 o D u i 9 0 D u - h O 2 z v l M 1 K s n g x B m 5 x 3 M _ z 3 H 1 i u 6 I 8 _ 3 C 8 o s q D i u 9 H 0 z _ e 9 t W m j 5 4 C r 5 o p C 0 w k H h t 3 C _ x l m I 1 k w _ E - 7 y P 5 O u y o h D k 1 q Z 6 0 k q B - w g G 1 w - y B 7 w n w D j r p z B t m x B k u k i G 2 0 o D w _ u r E x 9 4 b r 6 _ k D l 0 u X v - o s C y l p G 6 u l 6 D z X 7 0 t Z y o 4 m L 0 _ 8 P o j 0 s K l m y s F w x 4 g K 5 k 9 Z 1 j q p F q 2 7 x C g w k T j - - 9 C 7 6 h l D u g _ q I 8 0 0 9 J j y k B 7 _ 4 v E 7 g s _ D 3 m s X z - 3 0 G h 4 p M 7 1 x j D u g T q k v h F 0 m e 2 q k s B j y 5 G o v s I _ w l a 4 k m o D s p u k B n k g 0 B - 7 n i B s i s j H 7 0 z I 8 4 9 Q 2 2 9 x C 5 l 4 x C i 4 y W y i 3 q D 7 s t x B n z q l B 0 q s - B n 0 x x E t n s y B g t 2 I j r - 1 B _ u 1 _ C _ h 8 k D 2 h 1 g C 9 q x I z w 5 i E j t h 8 B 4 o _ I 8 7 z i C o z z s C z 9 0 9 I z 5 - u B v 8 I x 3 5 v C k y - g D 1 3 8 h B v m 3 D 9 v i u L p s z i D t 5 1 m D r h k 2 D g _ 9 H u 9 9 9 C m 3 p v B 1 3 h a l k h w C k o r F l z 8 N x 4 q x E 7 o 3 y D g 7 6 t H i v u x B l n _ W 2 4 B 6 z u T v x v 9 C _ s w 0 M l 7 E _ h j 7 F v n j o D 4 g 2 X 5 7 q p E n 6 5 B 8 8 s x B 0 n q 6 D k - i D y w 8 q I 8 j s w D x _ J s - j p D p o B 1 5 l u H m 8 6 L p 3 7 j I w 6 r i B y 0 q 1 C z h g x E r h n B 1 1 4 u B j 5 3 i D 0 u k 4 D _ p E - _ h O 9 w v g C 3 t y x B l q 0 R z l p H t _ r R h i 3 g C 5 z 1 8 B j s z D q n i B r s t I u 1 3 W s u t y I 1 j p p F j n _ l E 0 3 6 o C 1 w 7 D - v q 7 D w u 9 v H l t 5 G 5 9 5 2 D 6 4 k m C m x 6 9 E y 3 g l I 6 4 0 E k z X l v i l G v j j t D 2 x r v M 7 z 7 Z 1 m q b u _ g q D r n g b i z u E 2 v _ s B 1 j 8 n G x k n n B j l x K y u g 9 C y y 5 7 C m 2 v f 1 s g 7 B g n s o E 7 3 6 6 B y w 7 6 E 4 q h C q 5 o 4 I 7 s u i B _ 4 x Y v o w 3 N w f w 3 p a y h 6 F q o 3 M m 2 6 j B i l 8 j B h u 3 X q 8 n H u k t 4 D 4 j t J p l i s B 4 x 8 F - q i 8 J q o 9 C t 2 B s r j p F s w p 7 I 2 1 w r B v u u 0 D w h z R 7 q x x D l m r j F 3 7 o J 5 s x T k v p u D x p q k B 5 t 4 n E r x 8 3 D k s q 9 C r 0 v l B 6 7 k R s o k 6 B 5 - j S z 7 v 5 D j t t y B 9 t 6 q F m 2 j a i 0 0 O n w j B g w o B g k 7 9 C i l 9 7 B x 6 q 0 C n I 7 d 8 7 g E 5 0 u 1 B v - n I _ w r D k 8 w 0 I 6 l v K o m d z h 9 - B 5 v p 7 B 6 8 8 K 8 1 9 0 T y w I 5 i p B r o n r F i o s c v l 7 Z q n C n x 8 q B o o 4 u E 9 6 8 D 5 k 0 7 E r y u s E t x v D 6 2 g 1 B o 2 g _ B t 6 o q C h - 5 6 B 2 6 q E v 6 v o F p v B _ m v p B 0 s v q D 7 i y L g y 0 I j 1 u 6 M u _ o 6 C w w _ c z 6 w o F y n 3 B u 7 n 3 E n j m 6 C s s F l t 8 - D 1 _ l o B 3 F k h v 7 F 8 1 3 m C y h h o B m l t O 4 4 q B 5 z v 8 C r 5 t i B k o - K k z 9 0 I r 3 2 O h u 5 5 C g j t W 8 h h m B k v j Z m s w B 7 j - p M 3 z _ r B m q 6 v B 5 5 n v D s u w K j k B 9 Q u y j M - h 9 u I x 7 t 7 B g 8 w Y 0 u w i C 3 r z H r p 3 f l 3 l S v q o p C 6 1 M 8 h l s B v 9 v 6 C j o 9 E l k 0 O g s F 0 i 7 t G 4 _ s L n 6 p o D g r 3 8 E w 2 6 I v y r L _ i _ I - k 0 i G 8 q 3 V g 7 p p B q u w o G 6 l l 0 B i w U z v p 6 B 7 v K 6 2 O v g h - C g 0 2 J 3 n x 6 C g r 0 i E y t z D g 5 - c 3 o G 0 t 1 i B n s v 4 E s k m p E o 1 s g F 4 _ _ D r - s G k i - b j w 1 j B 4 5 6 g B _ o 5 r B 5 3 o i C 8 y j 1 E u 7 h h F 2 0 g J 4 E t l h D t y h J 8 l o 4 B s q q v B - h v l B 2 1 h 1 B h g s r C k g k D 8 s q m B q n k 3 B 4 m 8 j C _ 3 l f 8 8 7 N h s 7 F j 1 h 9 G o k p x C p y 9 Y i 4 2 W 1 0 _ t S 9 7 - R 0 n o v D j p H l 4 9 4 C j g U 7 n l o B k i _ w F g 3 v B n y 2 H 2 q R 4 p i v C 9 z v z C 7 6 _ 6 D g p y B 2 0 p a 1 k 2 h C 6 i k 9 F 6 s p D 8 j z n D j 4 u 4 C l o k T 9 7 v L 9 i 9 r H o u 4 T - 9 h q B p r y F y h B 4 u 0 T j j 3 B s x x n B q u r o F h 1 h K 0 u i k B m m z u C 9 8 q V y y 3 l B y y t p E g i 5 b - s 5 U p j j v D s 2 X 9 5 m j D h j r q B - C h 0 3 1 D 5 h 1 n E w w j i D 1 p o y F q k 6 D v l 6 J k k g r D u s y 3 B h 5 4 F 3 k 1 w C v o Y t s - _ C o i 0 v F 2 w Z w i h o K o t 4 D i n 8 8 G j h 2 S 8 x x C l 0 4 p T 4 m G v 0 2 i E i 6 6 3 B r 0 P 0 s 8 7 D v z t l D u k D x 5 t k E 9 g s h C o j c n g h W j 8 q 5 L p o l M z - y 8 B 9 Z 1 x 1 f 9 - r Z g u _ J 8 t 0 F 4 r z q G 8 m w i B 2 s w E 2 m 3 2 C _ 1 u L 9 5 6 y C - 5 7 B 6 h w 4 B 1 3 k 1 B u 2 8 g B z g v B 1 8 o _ I g s P n k Z w t y l L 2 w s p C z w j N 7 0 w d u n f 2 w 9 9 D o w z w B 0 u u C _ 5 k v C 5 w w 5 E x - q C x 6 4 n D z _ w v D z t 7 F n 6 x 1 E m g j v B s o N 7 6 w _ Q _ - w B h 7 x r J k 2 3 r B q 1 - B - u 8 M 0 i x E 6 4 j - E m - 2 q B 5 8 8 R l _ r _ H u s i C m t 8 p F 8 q 0 t D w y u w H y u 6 D o l t L t 4 5 z B h u 4 9 D s h n F 7 8 0 T 2 w q 7 I 8 3 z W m 7 F o - k _ C m j g _ B o _ 1 M k m t 2 H t u 6 I 6 j 1 j D v w - m D r g 8 _ B r 8 p N _ 6 _ k D g _ _ l B 3 l n M 1 5 - 4 G t 8 y 1 E r x 0 V p v 9 U r 3 p 6 B 6 t V 6 q 8 z F 3 6 2 c w o g 6 B 6 j C p y 4 q L w 8 u k B u s t h M 6 u x E 5 2 g M m p m T v 0 6 C w i 9 m B 0 v u - C g m j S x h q w B n h N 1 v C j l g S l z n J 5 t m y M t q j z B t p y w C h 0 0 2 R n z i X k 2 0 s R 1 h m m B j n w a z 5 G w s j p I 7 3 3 X 6 3 x C M t 9 t S i z h T z 3 8 3 B 2 s - K k i 4 p C t v g o J s u 4 r z C t v g o J t v g o J j m d k u 8 o I - i t j H q - z E p r t t J p r t t J 1 6 8 G 6 4 9 4 G p r t t J l g 2 o J q 1 n t G 8 4 _ P 2 0 t C y m 7 0 I _ h n 9 J 2 l z - F _ u 0 O v i 0 7 k B m u I s m 4 1 I _ 1 m n J 5 y 8 i z C _ 1 m n J w l 8 G t _ j 0 G h 1 i D g r k u H k 8 3 n J 8 r 4 9 F l g x 3 C h 6 s v Q h w q B y q w f n 3 s k I h 1 6 r E g 2 h P s 7 2 V u s r g D p 8 v n H 3 j n B 1 v v y B t h u 5 c w - P 6 h 5 u b w l p I q l 9 6 B v s 5 n K s l 9 6 C 0 u 6 r C m l w x B 3 i _ 8 B m u x v B - q l z B t g r c 6 7 x I 6 - z g H j 5 u i C 8 1 5 E q j z n E 1 m 8 k B 1 2 k O 1 p o y B h 9 k y E - S 0 7 h 4 B 0 0 w P 3 _ 7 M - w 6 _ D 3 y k u D i g p I 0 t u t C u 1 i L m _ 0 H 3 s t y R _ - o x B r s E v 0 l t R - 5 q c 2 0 p n B g 3 6 M 4 8 m J k w l Z 6 w w N o g - w D o - 0 C r k g N 2 7 K r i 4 U w 3 8 k G z i u 0 B o h _ B m p i C m p 8 m E h 9 2 z C 0 0 Z i 1 l 0 B m u v 0 C j l 8 s B y 8 2 R l 9 8 2 D t 7 p Y 6 p o K 1 0 t J q j j s B m j z z G 8 5 5 L _ p n 4 B 6 - k 4 G r p 1 9 D 7 l 8 N k t 6 Y 9 p 2 X p 9 m R q p p s B 3 p v c u x 9 q B w o K i o m 0 C 4 6 1 u G j q g y B s v l 2 B 3 l t l D z p _ m B 6 D k C w i 0 P u 9 r M 1 y v g B 7 o 7 1 D 8 g _ B 2 n 1 p B p q s N 7 y 0 3 H 5 l n S z - E 1 j p Q v 5 - k G o t t - B t 7 v X m 3 h C 7 3 _ g B w m m k J w w u I l i j g B q 3 F r n h C k 7 5 h l B 8 q z _ G g l k K x x 3 N 4 3 2 L y y - q F 5 v 4 p J w 9 3 t B x u h u D 0 7 v p J 2 7 v p J 2 7 v p J 3 n n p J 3 v 4 p J 2 7 v p J 5 h _ s C - 3 x n C 8 z _ o J w x m v E 2 8 - c p m l 2 J 6 z g O s s r g G p m l 2 J _ q m U s m 8 b i v j u C q s l s D z l n u B t v g o J 6 i p o J 4 0 8 2 H u s s C 8 l u 6 J o i k 3 J t J 0 x r p J n 9 w B - l w 8 D 3 x q X 3 l 0 p J w z 9 m l B 2 x r p J v l z y D s 4 6 q B 5 v 4 p J - x z w G i z - H i z 7 1 z C 3 v 4 p J t v y l l B 7 w h 8 G i g 3 G g v k Z o 4 z Q r j z s C 8 5 8 p J 8 5 8 p J m k g o l B 8 5 8 p J 8 5 8 p J 1 9 q B 0 j 6 h I t v g o J t v g o J y n x h l B t v g o J j 2 H 4 o q 3 I o 4 g K t 3 j 9 F q g D r 2 x o J j 9 k j l B v x 6 7 F r _ r M g s 2 j z C i 8 3 n J i 1 9 q I t 8 W k 8 3 n J 3 7 u D 3 2 v r H 4 i p o J t v g o J 1 g g h l B t v g o J 1 9 q B 3 k i i I y g 8 m u K q 4 g K l - n m G 2 x r p J 5 7 u n l B 3 l 0 p J 2 x r p J n h 9 r F 7 2 y R 5 3 u b 9 v 2 K u h 7 v C w s z _ G 5 u r G _ h q i m B 4 u x w J x z 4 h m B - 3 0 0 B w 8 3 n D u g g w J 4 9 t I w i k t G - o v n J i 8 3 n J _ 1 m n J - o v n J o r 3 z C 8 h 1 g C r v g o J k 8 3 n J r 3 l X q - 5 7 E x - u s J 9 2 u C u 6 v 4 H 4 5 4 t H n _ o E 8 7 u x E h u w v B _ 2 u Q t s _ 4 F x 5 j - k B x m m g l B x y z n J - 9 9 n F q n 9 R v s i n J v y 4 H h p o v G i 7 t 8 k B m 9 9 p H h j z D 0 5 5 m J y m x - G 3 6 s r w C i j 0 K 0 i _ 4 K 1 r u h B v x h w E 9 r k w J 0 g t m B t r 7 6 D m z y _ k B h 5 k o J x y z n J z g r g C 5 l z 1 C u 1 k t J 7 - 7 s J 5 - 3 C o - s 2 H 6 - 4 6 0 C B x v y p H y t p E p r t t J k h 2 t J 9 n s N t y 6 7 F r _ p 9 B 4 q 9 5 C g k h q J _ j h q J g k h q J g k h q J 5 v 4 p J 0 i - f z 0 x m E y n h l l B 2 g s E _ 8 0 l H 3 n n p J 3 n n p J 3 n n p J 2 6 y 6 B v p 7 7 C y s t o J u p 8 i l B j g 2 o J 9 0 x m B 8 g s 7 D p i j u J o i 3 _ C n s n 6 B j u 3 h J 8 i E 4 k o I p y q h D x p 5 e m g u 2 J m l 5 N 8 i u 9 F 0 y u v J 0 y u v J 3 7 r o E 5 t _ g B 7 7 l v J 3 p q 8 l B 7 3 x 7 C j 9 r 9 B o _ s g J 7 l G j q t z J i s n 3 B k n n o C u l _ G k x j i K x s j p D 1 t t 2 B 6 i p o J 6 i p o J p 2 x o J 6 i p o J h i - r H t g t D - r n k l B 5 9 i p J g q 6 o J g q 6 o J z v g o J c u 6 u 9 m B 1 u o 3 J g p x 3 J u 6 U 0 n j t I x y z n J 2 l 8 n J x y z n J z l v E 8 2 - c - v 5 l G v 6 i b q w 9 y L x k n z L s 4 t s B 5 g j r G g 0 z U x 2 5 7 D 5 i m O y - 8 3 M 0 - 8 3 M q i h F u - 2 y F s s h V 0 5 o 3 M x 8 y 3 M 0 - 8 3 M 1 r - G 5 j 6 8 I 7 x o 5 L l _ 2 v B z - 0 E 8 p w r D m 7 _ 4 L 6 8 z V z l i 6 G 7 x o 5 L n w x s K 2 6 t B m 7 _ 4 L 1 m w L s 6 _ f w 4 t z C 3 q - G 4 r w y G 0 k v t B 2 w g v 4 B g m r v G 3 h 9 r B r p n m N v 4 3 H v l 9 s H s z l F 1 v r o w B - _ 5 h M q 5 s - B 5 x u 9 E w k 9 y L x o p D h l v S z z s 8 B o r 5 z B 2 5 o 3 M 0 r t _ D p - z v C m 0 0 2 M h x 6 j B - v z v C - 4 z b 9 y u E q j 3 u L t 7 4 K v s n H k z m M u 9 l k D 2 n 1 n M _ y f o u 1 h L 6 2 s g x B _ 8 3 B z h y k I i r j H 8 g 6 0 F j t _ s B w w y 4 y B - s 2 1 M 3 x q 2 M v r u 7 D 2 8 5 i B 4 k l L h k q z H u q - k C 2 v l F t 8 h h B 7 8 - Y q g 7 D s u j 6 B - o m K 8 _ n 8 o B u r _ q D p x 5 Q 0 9 s j B 1 x m Z p y h l D 5 0 l X u q z w E 5 p k l B 1 w 8 c i r m P m k o i B y s v j G u q 1 w C 0 L i 8 p z E h 6 i L 1 5 2 p K u 9 h t B 2 y p 5 D 6 1 s j m B q h g 8 C 3 y r i C 0 2 3 m K 0 2 3 m K 0 2 3 m K 7 x 2 6 B 3 8 z 1 D n _ L 2 v 7 6 F h 8 9 Q 8 l r 0 o B v y q l K m 1 y C o u z t I q l g v C u i 3 h C 8 t o D 5 y 2 2 J 8 s - 2 J 5 y 2 2 J 4 j 2 E - 1 2 6 H 0 0 l m K 3 z 8 l K 3 z 8 l K 7 8 i g C 9 5 r z C u 7 e x y 7 i D h 5 m E i 9 o s B o y g 2 J 1 4 3 1 J o y g 2 J q y g 2 J o y g 2 J o y g 2 J 1 4 3 1 J h s p 2 J x _ n 2 C k h i l C o y g 2 J 0 h 4 3 B 2 p 5 m D o y g 2 J 1 4 3 1 J 1 4 3 1 J h s p 2 J 4 1 i V s 0 5 r F q 0 - 6 J v 4 2 6 J 2 o j s n B v 4 2 6 J 9 7 1 - H y 4 h D l - 5 w J r 0 C v 4 2 6 J v 4 2 6 J v 4 2 6 J r w o 7 J v 4 2 6 J n r 6 k B o 5 m k C 1 v 3 V u s x 7 J n t t 0 B 8 z 7 u D 3 6 9 8 J g _ 0 8 J x 0 2 k F w m 0 H r _ y D l i z C y s o w B w q 0 g B v r t b 2 v _ 4 C 1 v 1 k C m w G 9 w _ h K p y I 7 x 9 p 3 E g w J s j m s J 5 g 3 - J 0 3 v 4 I p t m B w y k t J m - 4 l C q l w 6 C 7 g k w K 1 y l B 4 j w x D s m x 3 C 1 _ w I 4 2 7 7 C t - k o F 5 6 u 9 B 3 5 1 c 5 h 0 G v 6 s W i t l e p l i C o 6 t X 3 o q z C 3 8 t F u o s T i k 5 r B k 8 9 W w k 8 _ C l 3 p B h 4 3 H y m t u N n _ h d l p 4 _ B x 7 l h C 3 w p H m g r E 2 s m 6 D w _ u r J 3 k l Z 1 w M j y w D 5 k 2 4 B v 6 r 8 D - 2 l c x 0 q q E 3 o 7 J l r s c 9 7 8 r B 8 t E 9 x 3 T j 9 X 4 y m g D i 5 4 j C t 4 y U 3 j 9 2 B 7 9 t 2 C y w 1 8 B o r S 7 8 s u B 8 6 j p B r t 4 E t m 7 m B o 4 G q h i T h 0 l z C l t 8 5 C - u 8 E x o m W l s j F _ 3 2 x B n 3 u G 5 u 3 J g 5 h 5 B s s p 7 C t 5 h n B n j P 8 s h J _ l h n C q k h T v m Z i m v 8 G g 0 O 3 y - o C 8 0 m O o 2 - 0 D p m _ U _ t u L t 7 o E 0 4 l E x k n p I 1 n x y B 9 q q I t z h C 1 j 7 l B r 7 n p N 8 5 o B 1 r 6 x B _ _ v J 8 2 l t K x 4 g K 8 i z C 3 3 p f 7 - p 1 B 2 7 H 6 q j P 3 y 4 5 D 2 7 8 k B z l t b 3 7 r w F 8 2 O l - x J 9 - j P x o x G w j h X q y 7 j B 9 l T t 4 i B o 5 m J 4 j 6 B r w n T r 7 _ h B _ i k g C z o t m B n w x G 9 9 x 6 B l g x q C 3 _ j O z 8 2 O v q 1 C n x r m B o t i G s p o L 0 _ l h B r E 0 s 4 K 7 z l F g 5 B 5 2 5 n B z p y N m k 2 _ H l T s t i r D v 3 2 P z 0 r t C o u _ E r z g v C 2 q t l B 0 z 0 M q _ _ Y t 1 u B j i q E o q m I x 8 x D p m i a p 5 _ B 7 m h F o n q N l o s M h - P - 2 p J _ g 4 K 6 9 l Q q _ D t u l 1 B t _ n N 6 1 9 B 1 i 7 I h x 9 d v 7 n N q _ j r B h v i a 5 9 8 E x u E u p 3 v J 6 i Q _ 8 8 k C k s 3 E 9 o n g C p 1 3 K - 9 r C - y g B m h o C w u D q u r D u 8 v G 1 u 0 D o j - B 4 9 p E 5 4 2 L 2 1 w o B r 8 0 M w _ v G u w p J v 3 0 E v k m L l 6 D 4 2 x N l f - 2 v H i s _ U _ 5 r c x p z M 8 n l D k w g K s 2 g V r 6 1 S 1 6 L _ 7 5 d r 3 N k m q o B m 2 j S x w p B 0 t u k I q x 9 j K y - 6 x D 5 6 3 4 B z v 3 1 K 1 v 3 1 K z v 3 1 K z v 3 1 K u 3 g 2 K y 8 h t B m h j Z p z 1 n B y 7 3 n J k 4 z h F y 2 m W 2 5 _ o B j 6 l n E x 9 h h J 9 j h B m s o w B s n g q E g w u 0 G 8 s j Q u q H 9 8 u s J x y 9 r J 0 n m s J 6 r 9 w l B x y 9 r J s s 7 z D i o 9 w B w 2 t 9 B k x u x C j p 7 B u w 4 q H j 5 z t I w g k 3 Y h y u v B l t y 2 J q j z D 3 r k u H 8 o _ t l B t 1 w r J r 1 w r J 2 h w 1 B h p y j D - 2 s r E i g 7 N u - j D i 3 2 q J u g o r J 1 9 7 k B i 6 n 8 D w y z n J w y z n J 7 7 7 Q s m z r F p t 3 g l B i 5 k o J y 8 3 p z C s x b 6 z 0 j C l m n h C 7 z _ o J v v p H 8 _ 7 y G h p _ i I y 9 o B l 4 _ j l B 7 z _ o J x O j s m l J z 7 v p J 1 7 v p J x n h l l B m 0 v t C m i z u C m q j 4 D 2 i n C j j 8 k B n h 2 y B q 4 1 h B 7 n h n B k 1 r x J - 6 0 p E 5 p h h B 5 n 5 C v n z m B 5 m k 9 C v h 5 w 2 C 9 z i i B w x 0 n E i m 6 w J g m 6 w J m s s r J 0 Z 3 u x w J t z - S 8 n z r F n - s j m B i m 6 w J r m _ 9 H h 6 n C h 2 j r J s h 7 q J m 3 h s l B s h 7 q J x j p _ I x r E 1 k l _ E s 8 g W 2 w t j l B m i r i l B 5 z _ o J x s t o J u p t 3 C 4 u j _ B - l 7 3 u K x g 8 l B 2 u m 7 D - j h q J 3 s y q J v 4 o o l B - j h q J 3 s y q J n 1 5 I 0 w g t G 9 t w r l B h 2 j r J s h 7 q J j 2 j r J 4 x q j J 8 x B _ 0 9 r J m k 4 8 C 6 q _ 6 B 9 - 0 r J _ 0 9 r J 9 - 0 r J 9 - 0 r J - 2 o L o x r m G 0 k 9 x J j 3 u 7 H x 7 h E _ l z Y 3 4 s t k C w n V 5 v 1 i K 5 6 u 1 D v l - w B o n 7 2 J n o 3 _ B n u u X 0 s i o B 3 v 8 3 H r 2 o J 6 u 0 u J 4 u 0 u J g 7 3 z B y i 5 o D s 6 1 w J s 6 1 w J g z v J 6 g - x G n z 9 0 J n z 9 0 J 5 h 7 E 8 _ - j H t 4 o o l B s z o n D l w w y B r s j 2 C t g - - B - 1 j i F i p 3 U l - - p 1 E x l x w B 1 7 o r D p r 0 5 B s u v - C m i j u J i p o k B m i 6 g E s s 8 2 l B m i j u J l s 6 t J w t 9 S & l t ; / r i n g & g t ; & l t ; / r p o l y g o n s & g t ; & l t ; / r l i s t & g t ; & l t ; b b o x & g t ; M U L T I P O I N T   ( ( - 9 4 . 6 1 6 9 7 6   3 3 . 0 1 1 8 4 6 ) ,   ( - 8 9 . 6 4 5 4 6 7   3 6 . 5 0 8 1 6 2 ) ) & l t ; / b b o x & g t ; & l t ; / r e n t r y v a l u e & g t ; & l t ; / r e n t r y & g t ; & l t ; r e n t r y & g t ; & l t ; r e n t r y k e y & g t ; & l t ; l a t & g t ; 3 9 . 0 0 8 7 5 8 5 4 4 9 2 1 8 7 5 & l t ; / l a t & g t ; & l t ; l o n & g t ; - 7 5 . 4 6 8 6 4 3 1 8 8 4 7 6 5 6 3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0 5 6 1 1 8 4 0 1 8 9 8 9 0 6 0 & l t ; / i d & g t ; & l t ; r i n g & g t ; k j v h j 1 z 9 q H v k o 6 D 8 v p J z 1 v q F 8 6 8 J w 5 h _ J i m 5 s E g 4 y i B 3 B 4 9 i p J - v 6 E w i q n H 1 v w x D m q 7 t B g s q j B 5 1 m g C j - s B y j 4 5 B o 1 u o D y k 7 q K 5 j u l B F 0 7 h t E p s t g K v n h E 0 8 o v B p k v 2 D w o 2 t K s m r C l k h L u s o - F - g Z 8 6 p s D t 5 t 6 C s 6 6 u K i 8 g g C 3 - t 0 D 1 q h a 0 9 6 8 G s 7 6 N w 5 y m I i p 2 C i 6 4 5 K k 6 D n h 0 4 B 5 z 8 g E i y o e k o m z G 4 s 5 j F 8 v h j C k v 9 E v n s X 4 x 5 N o p J i m 1 3 B r u l Z 4 - r 8 D _ 4 u G x x q t D y y 6 8 C 9 h 7 V y 3 0 g E k h _ N 8 3 r - E o v n k E r 2 0 7 E _ r h p C z _ 0 k B n 5 G _ m 5 5 S o j l K 0 g r w B - u 5 t C v _ h z K 6 y g G n z 4 G p 7 i q M r 1 5 _ E y 8 9 B 8 m x I 8 u 0 z H 7 0 t q F 4 s k P 2 g g Z 6 _ l 1 S 8 i u o B k 8 L _ j m r J m z y 1 C 0 y T u o _ x B - 7 l h B t h r q B 3 8 z q C 4 j 7 7 C x q r j B z g 0 Y z 0 s B 8 n o 9 C z 2 5 S w w 2 p E x 4 k k S _ g 7 Y i p F r l M 3 r 6 p I w t s h E r 4 1 e z n 7 w C j 7 p N 1 l 2 1 C 9 y 9 C x y u s D 2 m y 0 B r s i Z u o E i g - 2 E j k r k B o m 1 x C y i t t E 6 w E m 9 t p F m m m 0 B 6 t F 0 6 0 f k w o o C 3 p 5 x B r j t S p g p 3 B 6 1 - s B F 0 2 t V m 2 g l D z x s 8 D 5 z g K h 6 6 C v 8 g d 5 - k h B n _ m h B 1 h 2 Q r v 2 Q 5 k u s C 9 9 k h D w u h v B i v o B F O h k 2 N r k w w D 0 g k f y 4 j D l 7 J z v 0 3 g B 1 o m M u i j B m 4 6 T _ _ n h B 7 s 6 q C s r y K 5 p i z F 9 j q d 1 o 5 5 B 5 q y 7 D k 6 6 p C 5 j m P h v 2 Q 6 3 x 0 B i 7 t M t o q 3 B u 2 2 Q n - g B y 3 7 L _ v u M 1 _ 9 n B h x n S v i t i C i _ 0 8 C r t t C x w p j B l k n v B y g s I k 8 g Q 2 8 m L o y m L 5 0 b r p m P p q k J x - q n B g _ _ k E j j r j B k y g Z 9 6 _ I y p 6 N p - C z o k I l 3 3 Q k y k Z q 5 v j B 7 o o S u k m E 7 8 n l V k v _ C x B z m t x C p 3 h h D _ k 0 r D m 7 - H u 0 y v C i i n C p _ O g u q O x 3 _ E _ 7 j 6 B k _ 6 T _ v u q B 6 5 t 2 C s u u B p m 1 1 F m v 2 o B - q z p B u 0 g u C y l H 3 g - p E m x 2 C r u o p C v t g o B m z 9 q B p v x H o w w 4 F 6 q 7 H u p r 9 C 9 - w x I v 0 k D g m o h C 1 x 3 n G 3 n l p C 7 q r n B p 0 y I i j g T 6 1 8 x B n t t q B h 0 m f j 8 R 9 t h K s w 8 q E o 9 1 O _ 4 - J t g _ - B u r 7 6 M y 8 S u r s w O 6 r m L m 0 6 G 7 z p S 6 - y t R - _ l F 9 v q B n 1 r h V 3 p l E x w i f 1 2 D _ m m n I l w 5 H _ 8 z 8 B 8 5 t q O s 6 9 H j y S y y 3 s E l x 1 t E 4 k 8 T u h M 7 l 6 r E l k _ C o x r i G t l p w B 0 9 p o C s m j L 6 _ k 7 E g 3 k 0 B j m 0 n C 7 q q 9 D 6 s 4 B s k o v B k r v i I p b r l 5 _ P 5 N 3 l h t J 9 3 - N 7 l k h F p 4 y i B - i z - B o _ g j D _ 1 W y w x o F g 0 v R m i 7 - D 2 8 l B v 7 j m B u y 2 8 B t J s n 3 C 1 7 r r D _ 6 o p D 4 - w s E w 6 q Q q y l x L 3 z x i B 2 t 9 t B q t y g E h 3 n r E n i p 4 G m o g n B 1 y B 5 z v l R 8 q 9 4 H m i 0 C 0 k y s F _ k 3 w B 7 u t z F 4 h 0 O 9 v z 9 F _ 9 B w q u o C _ i h S o h q z E l h n S s t h q B j t m f l j _ 1 G t z g n F y h 1 c 7 i J - m z 1 J w S _ s j H v y 3 B 0 n 4 B 1 - B g 9 1 P 7 q 1 l D 9 y w N v y Q 2 3 j K t n 1 n B 3 3 h 6 C p m _ D 8 _ 0 c j i v i D m 2 5 V z 2 n S i g u i B v 2 4 7 C 5 u _ 6 K 6 4 n 7 K j x v 1 I n 6 y E v 8 m g F g p x u B l x o u K p 2 z m F w h 1 c 3 q t r K i u 2 r K 2 w j k E t - z d v k x D h _ y F 3 y x V j 1 5 8 B 6 1 j k B v 5 8 G 3 g t t H y u i Q 7 x s x G 9 1 o v D o _ 8 g C j 7 r 6 K 2 2 5 g I p u g D 7 m V r 6 6 u K 2 1 x u K 0 1 x p E o l n s B m 0 0 t H z o i K 4 i l 1 C k _ j 9 C 5 t q k L 5 l l C 1 g y h I l 8 v G o k w 5 G u 8 w x C v 8 y 1 C y 9 i z D 9 o n r C n _ 2 v B m 3 s f 2 7 s m B p _ z - K s y q - K i l s 5 G g v 2 P - n 5 5 K n v i p C k - n - C h l q m K h l u 0 C k j l 1 C - 6 7 j H n w z N t j 1 n H - r o M 3 x y 0 K 8 1 m 5 D 2 z m D w g x h B h q 9 k L 7 n 3 W 9 u z j G 3 4 7 9 K y v q p H 3 9 6 M o j 0 5 B j n y j E h r 4 6 D i t 4 6 B p _ z - K r _ z - K p _ z - K q z f h 7 j 7 J p _ z - K m t w x H 1 7 r K s y q - K n h k x K k u t i G s g B m z p 2 J v y q 5 m B m z p 2 J v q i 6 I 8 t V 5 9 o z J g 6 3 T o 0 3 2 D - u h H y 1 6 2 F r 4 2 Q x 3 m n J l w B v h k 3 J 6 7 s 3 J v h k 3 J n 2 1 3 J 4 - y s B t j 5 0 D o z v f m 5 q g F o y q q B 2 j X v l 5 0 D _ 6 l G l q u z C r 2 4 p B 0 y 4 P g n 4 k E y 9 z M l t y 2 J g 3 n n I 1 l g C u u 7 x G w - z M q x 0 3 B & l t ; / r i n g & g t ; & l t ; / r p o l y g o n s & g t ; & l t ; / r l i s t & g t ; & l t ; b b o x & g t ; M U L T I P O I N T   ( ( - 7 5 . 7 8 7 6 6 9   3 8 . 4 4 1 1 4 1 ) ,   ( - 7 5 . 0 4 9 3 2 1 6 6 8   3 9 . 8 3 6 2 6 8 ) ) & l t ; / b b o x & g t ; & l t ; / r e n t r y v a l u e & g t ; & l t ; / r e n t r y & g t ; & l t ; r e n t r y & g t ; & l t ; r e n t r y k e y & g t ; & l t ; l a t & g t ; 4 0 . 8 9 6 6 9 7 9 9 8 0 4 6 8 7 5 & l t ; / l a t & g t ; & l t ; l o n & g t ; - 7 7 . 8 3 8 8 9 0 0 7 5 6 8 3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7 4 4 3 3 7 1 0 2 4 7 1 1 6 8 4 & l t ; / i d & g t ; & l t ; r i n g & g t ; l m 3 s z m p 0 y H x l p S w j w z E _ m j S 4 y y o C _ h C p s 6 9 F g - 1 O n l 0 z F 2 0 6 w B 8 2 4 s F m 8 0 C s n l 5 H 9 q 7 l R p 2 B m s j n B z t w 4 G 9 z t r E 6 i 4 g E m 6 g u B 7 x 0 i B 6 l v x L o 7 s Q w 9 2 s E m - t p D x h x r D 8 h 4 C h L m v 6 8 B r _ m m B m u m B m 3 g g E g 3 x R x w x o F 9 1 W n _ g j D _ i z - B o 4 y i B 6 l k h F 8 3 - N 2 l h t J 4 N q l 5 _ P o b j r v i I r k o v B 5 s 4 B z w 9 h H i h g 6 E 4 l 6 h C k n 4 j D s q k p D 4 k u 8 G y 7 4 n C s k g W 9 3 l 1 B l - 5 u J u 9 l i B r w 6 j K u s t U j h R i j r p G y 9 v G h t j v H g 2 7 Y h _ u r G 1 t s C y s g f w s 6 G s 3 1 _ E h y q C l y p 9 L 4 o 1 j B k 2 x - B - l l J l z h y C 7 6 w i G m v l 0 C q 6 3 s F s x i z B 0 n _ q B g i n 2 C l j 4 0 B _ u 1 y D z h k 6 C 0 - x k I 7 2 r b 3 y i f h _ 8 q D o 3 - U 6 7 v q E z j 0 v B u y i 9 B v l 8 I m v h 4 D i 6 2 M 7 _ l _ B 9 j 8 j I i 4 s M k 3 M w x t 7 B k 4 g I n h v i C 3 n 9 w C _ 6 z x D u 4 7 8 I x k 2 h C 7 9 u q I z 2 0 w E r 9 k i N y h y _ B j 9 9 J o 6 v M i g 4 t K 1 6 b s h s k L 3 v 4 M 3 - 3 7 M 6 7 l m C x j s u E r p p k G r l w k C 0 6 q 2 D v x 7 k F 3 s 2 E 4 6 _ v C 7 y q t C y p l 0 B 9 t v j C v 0 4 8 B 4 n 5 - G 3 j i W 4 2 5 9 B h x y t C o g j q B i p h s D o z m w C z 7 s T 6 z p K v r w z H 9 p 8 H h v B k 8 5 k B 0 - t c _ 1 o a r x 5 i B x z 6 O u 9 7 m O 5 4 2 p C 7 6 y 7 D - 0 u v C t s t M z l l - I l o g O 5 o o 7 H 7 i h 2 N 9 2 3 B x o 4 Y 7 1 m t O _ g p L x p 9 p K - v m D 9 9 7 1 H - 0 3 l D w z 8 G 3 o - y T _ u h p B s x j C j k w 9 K y z 5 7 B w k r I l g 8 7 C _ u _ U x 9 w m C 6 o 7 7 E s 4 h m E y l 3 B F n t n 0 B - k h w B 2 6 z v C 8 g q s D k 6 4 v H m 8 2 x H u l o o C 8 7 w 5 G q h d r l o D r i _ p B m m s v G 1 7 m F 5 n - e q k 4 s C k x z 2 B r g p B m g g 3 R t 8 F h w - 7 I j z v D r 2 j u L n s g s B _ w x p F 0 6 l 1 L q k 4 q C 9 t k 6 C _ l m w C 7 - t u D 6 4 g P u v g z E w x 2 u I z p v r D j v 7 Z t h h k H 0 x p y B l p 6 g E s q t g C z t 0 X x 9 i p C v 2 2 8 C 4 x q M 0 7 q d w n _ r D j x s S 9 6 o 8 D g s _ Z m - w L m 0 n S z h 1 v B u n i M 4 8 g 4 B w m 7 B n k k 6 E 0 2 0 0 D 1 v 3 X 9 r l S s z 0 s D 2 g y z D u s r I r _ - o D r l p s G o y 6 M o a i z 6 y B v x x n B y 2 S y i 0 m H g n w Q 9 - 8 F 0 1 q H u 6 2 2 D s y m g G l i _ T g w - e 8 i 9 n B k x w q B 3 5 y I 1 j 2 G 7 q k S y 6 h q E m t 0 s C p 1 n f m r k B z s 7 t C h z _ 3 H 9 p _ 0 B 0 7 F 8 1 g r L 5 8 t n B 8 r 1 3 C n s _ h C y n s K 0 2 0 3 Q k x z b i j w J o n i 1 C n 6 g u E l 2 7 b q 7 o G o m 9 q O 3 9 9 T r 1 r L s r 4 3 D 6 7 5 j D 6 9 m t K t k U 9 k r L w _ 0 G 4 p z 7 B t 6 z m Q k Z 1 x v d k w y k B z x u t D y 6 8 C h i 0 - B w p t q E s o u x B j u j z B z z z j X _ q 1 5 C g 5 8 C o C h n z p F u n 8 x B v 2 _ B m 6 4 K _ 8 v o B m t x 1 B x k k w D y q 4 b 3 6 l z J 1 q h F n x v q G w 7 v 7 C _ _ t l F 5 2 9 T n 6 0 l B 1 7 i 5 F n k 1 7 F 0 4 i w E x o B u k q q B i q 1 0 D u i g u C z l v F 0 o 5 Q r 3 g v N p x h m H 2 5 x - B 1 4 7 G w z i H s q h B g y G x B 2 9 n U l 2 s 9 I o m q G p 9 K k u q G h r x B - 0 2 h C 5 9 G 4 8 2 2 H r 2 z D i _ j m E m 8 q X 5 8 w s D w l 3 q G o n s B q 0 3 W o l p 1 B t y u i F u v y h H w 3 z k B 5 1 5 r H u x k V v i v _ D w s i _ B 6 n j w E v s I y q n 7 C x t 5 s V z 4 6 C 0 w t T t 5 6 y C j w 8 g H 1 z v j C z m h K v q 1 _ C 6 3 m O y 2 4 Q 7 v 2 F w o w y C p g p 7 B o j y U p l 3 w B i 7 t 8 R X z l 3 8 B k _ u z E z 8 I y v t k B m 7 5 C x 0 k D 7 x k i C y 3 0 k C 8 0 J 3 j l 0 L n 9 B 5 4 3 J w w k j N z y t _ B u u g o M k 6 i 6 D t 5 c q 2 x - B 9 u 3 D 9 y m k D 9 m 7 c - 9 5 H 2 n m _ G - 2 m y B v r 0 2 E s t 4 _ B q k - n C 6 w J - 6 _ D z 7 5 d 4 m 1 R 0 5 7 q B u _ j - E r 7 1 D 6 6 z y B q o i b z t 3 n B u i n W t E t i 2 B - j 7 n D 0 g 1 j D 3 1 r D t _ 6 8 I _ H 7 u 0 b 0 v i q E t 3 h G - z 4 s D p p 1 H g o 8 4 B 9 _ u I - h _ r B 5 j z w B 2 t D 3 g 3 f q 6 n V k 5 z 2 B y r 9 1 B 3 r i C z 1 t j F 1 8 _ 1 B u 5 0 s B h 9 l M _ z k R 2 o y u C z t 2 9 C _ r 3 S 3 2 i M 5 4 _ m B y q q u H - n m 7 B 5 3 1 G v 0 6 4 B i n g D p s 3 j D z u y F 5 y C 0 y 3 m D o q t p B p m k C o o y 3 E j t N t v _ Q q r _ F 4 m 2 q C 3 9 q h B p 6 G o 9 1 Y q h l r E x s y h F g h u j B - 2 v I t 0 w y J h 2 1 t E 5 6 6 B w l 8 S 0 o 1 t C m 7 2 z F 5 t - x B x 0 v I z 8 8 2 F 3 p 7 p D 4 l 4 u C _ D 8 p 7 p C i n 4 _ B g 6 o G q k y o C 6 _ g Q r 1 z I n 2 h E 4 h p Q x l z I o j p 1 B y n u l C h _ i Z v 0 5 5 M g - 0 E j u k 4 B i 5 u n C r l 7 l B q x m B g 9 3 N m 9 n H - s k z C 3 1 1 3 B z 9 7 - B 9 t 8 w B 9 w w c 8 v q j C r 8 G 2 j _ a g y 7 U 9 y 9 8 B 3 q r E g 5 m x J 0 z o B k q y c k - 8 g D t 3 g i G - z w G 1 9 4 D t g k c w 9 7 I u 6 m 6 C q 5 W i y 8 c 5 h m 1 D u r V s 8 - G w k t P 1 4 w W g v z y D j q s O - j L o u x _ C 1 7 9 K t 6 j O _ 7 l B t n j - C 4 u M - 4 4 r B - 6 3 M q g k 6 I i l l m C 7 v t E n y q 4 C u _ h B t s t y E t _ q p B y s g G l p _ I i v I 5 r q 9 B g - w 6 B 8 y s b x B 8 m i h B - k 6 h J 2 r 8 L 1 p q _ E h 4 g F u 2 j g L m t 3 O o v v V k y m v B i x 8 M g t 8 4 B t 3 3 M o _ h g G j x n 4 C 0 j 2 I g o o W r u 7 k B r 1 x v C 7 o 7 G i 1 s U 9 9 r _ B 3 y k d 2 x q 8 F x - 3 O p n v U z j r o B j 1 k 1 C 9 5 t D w x 7 2 K g t y G 0 g 1 E 8 h g - B q p p 6 B w u E z j q l D p l l R n i h U n q q d - v 6 F k m n x D 9 _ 6 G g 9 u r B l 8 T 4 9 5 j B 9 m 7 G _ 0 y E 6 h w j B 3 h t p B 4 k r F i x B p 1 _ E p 3 r r B m 5 n n B u 6 j l B _ j v J 0 8 n U g 8 0 w 3 H _ g p g E o w 1 m J o w 1 m J w t 5 m B u l m o E k k t _ p B w - 6 B u _ q l I _ g w x J r p n x J r p n x J r p n x J _ g w x J 6 x _ w J r p n x J y 9 8 g E g 6 v k B j u l q J l u l q J l u l q J 8 5 8 p J r 0 6 8 I - g F y s t o J j 5 k o J i 7 5 h l B y s t o J 3 g 3 l I v t i B m q m s J _ - 0 r J z v 6 l E u p h h B _ i o y I j p S m k u 4 C v i r - B n 2 x t J s g p t J s g p t J k s 6 t J s g p t J n 2 x t J 5 p w 6 D w t 5 m B - t 2 8 k B _ 1 m n J 9 o v n J h j _ m J y t n I s 4 1 s G _ 1 m n J 8 1 m n J _ 1 m n J _ 1 m n J h j _ m J s u q c 5 j 2 s E _ 1 m n J h j _ m J _ 1 m n J 9 o v n J - t 2 8 k B 9 o v n J h j _ m J 1 p _ n s K p y k p I j q b z j 6 3 J o v S g i 0 9 I 6 7 2 k G p - k N h g n 5 3 C m _ i 4 J z j 6 3 J 7 z y 0 G i 8 _ I 7 5 4 9 k B - o v n J 8 z n 9 k B 9 o v n J - o v n J _ u j u C x 6 0 l C k 8 3 n J r v g o J r m 7 _ k B r v g o J k 8 3 n J k 8 3 n J k 8 3 n J r v g o J k 8 3 n J k 8 3 n J - o v n J r v g o J k 8 3 n J k 8 3 n J _ i s D m s 3 r H r v g o J k 8 3 n J k 8 3 n J r v g o J k 8 3 n J 8 _ i n C j j z s C o o m k D h h - z B p 4 p q J r 4 p q J g k h q J p 6 w 7 z C r 4 p q J 4 7 5 V l p y 9 E w s t o J y s t o J j 5 k o J j g 2 o J l 0 o h l B j 5 k o J l x r r z C y s t o J 6 x w V m k l _ E n x r r z C 0 7 g o H s 4 9 D y s t o J j 5 k o J y s t o J w s t o J y s t o J j 5 k o J r k h i B 6 7 h i E 3 n n p J 3 n n p J 3 n n p J 0 7 v p J 2 7 v p J 3 n n p J i s 5 m D r 7 l y B j g 2 o J y s t o J k 7 5 h l B w s t o J k 7 5 h l B g _ 6 W 2 k o 6 E x y z n J u - q n J x y z n J k z y _ k B l t m q E t 3 u d v s i n J 9 l h 1 D z w w o B j 6 n 7 y C y 5 5 m J 6 o l I g 1 s j 5 B 7 j 3 i B 8 z n 9 k B g g q _ k B 8 z n 9 k B - o v n J j 6 u j B o 5 t _ D 0 n x h l B t v g o J p 2 x o J t v g o J 6 i p o J 6 i p o J w t M k p m 0 I 2 z 4 k l B 0 x r p J 2 z 4 k l B g q 6 o J l 8 g G 5 q - k D r 7 t W 8 5 8 p J 8 5 8 p J 7 7 j 7 z C p 0 6 8 I n 5 t y D 8 i i 9 B 1 p 9 5 C z 9 0 r J 3 n m s J y y 9 r J z 9 0 r J y y 9 r J 0 y 9 r J 4 v j q 0 C y y 9 r J 9 v j k F 2 0 t E _ n 7 6 H 3 p o Y - 9 8 u K o i v g B x 7 6 H y k s r P 3 p o C s - p r T 5 1 J n r 1 _ E 2 t y Z s q _ G k y z x R 1 s L 4 y r k R 8 i 5 G 5 r _ X r _ r l J 7 - w i E q w x 2 F k t q r F p 7 _ j E i t J w n 4 p T n o 3 5 F k 8 m Q n 3 p g C 5 g n j G h o y m D o u 3 k G i 1 s 2 C l 6 i y E o z 0 k C 8 2 - k B 4 5 l l B h u q q B q 8 l j H s z 6 c 2 1 1 j H v u 6 D 3 k k m B 1 z 7 3 J 5 j 0 N q u l 1 D 9 i 3 8 C s r 9 j I 1 x z y B g k - I 8 s u i C s 6 s k K w u 3 h B 1 v _ m N 2 2 o o G q 6 z 6 D t 7 g u B p 3 6 k J _ 7 y B x 5 g p O 0 5 x D 6 5 0 2 K u x v Y v 2 n i F 4 p l t D h g r s E j l 2 3 D q g y k J 6 w n f i 0 9 T 4 q t p I r 9 5 9 B - - i h H u 0 0 l F m u u y D l w D h n t s P t s 0 h B _ 6 6 g I y - y 4 M 9 8 _ C 9 9 9 r B h g v i N 2 3 w s D 1 r r i B w h 6 o m H k 2 t q B z j z x D p s i n J m w 1 m J w 5 5 m J y v r 7 k B w 5 5 m J m w 1 m J w 5 5 m J p s i n J m w 1 m J w 5 5 m J w 5 5 m J 9 i _ m J w 5 5 m J m w 1 m J o s 6 Y r r 8 p C r 3 9 M 9 i _ m J l q 6 6 k B 9 i _ m J z v 8 u F o x 2 P _ o 6 o J z 8 i p J 1 8 i p J _ o 6 o J _ o 6 o J _ 2 g y C 9 l k j C r u 4 p J j z h 1 z C l z q 6 I h 0 G 6 p x k B g 9 u 9 D q 6 v p J - v 9 P x 0 z v F z 8 i p J s w r p J z 8 i p J r k 0 p J k r z x I 6 x P z 8 i p J s w r p J _ n n q D v - k w B z 8 i p J q 6 w i G 0 y 6 K s w r p J u w r p J s w r p J z 8 i p J u w r p J s w r p J n s 5 y B 2 y i m D s i 2 j l B k _ h l H y g s E k l 8 n J p l m g l B k l 8 n J k l 8 n J k l 8 n J l 8 j s G w 6 w I j l q o B 4 5 n 3 D x y 9 r J 9 8 u s J y l n q B - k h 1 D x y 9 r J x y 9 r J 9 8 u s J x y 9 r J x y 9 r J 6 r 9 w l B r n g p G u n 7 J x y 9 r J x y 9 r J g k y a 2 s j 0 E x y 9 r J x y 9 r J p s p 4 C 1 q r _ B p u 4 p J q 6 v p J j p 7 i G j _ 4 K p i 0 7 k B 4 6 4 L l - 1 8 F 7 i _ m J 9 i _ m J 6 8 i 7 k B m w 1 m J g m o 9 y C m w 1 m J 2 1 m n J 0 3 5 W 1 3 3 x C r 0 - 2 J r 0 - 2 J y u o 3 J 2 h h g C v r z 8 C v 9 7 _ D u m q o B r 5 g 2 J w j p 2 H 8 z y D 5 i p o J q 2 x o J 5 i p o J 9 p 6 o J 5 i p o J q 2 x o J 5 i p o J 4 2 1 8 C 2 w 2 9 l D o 4 _ D g 1 9 r J n q m s J 9 w 9 w l B r k r K q 7 6 i j E _ z Q o m i i I - z 6 B p i l z I w y M 2 n n p J 2 v 4 p J 2 n n p J v m m y G l - w H g 3 2 q J 4 6 p y G 5 v 2 H v x x g E r - - i B y u i i l B 5 i p o J z n x h l B o 2 x o J q 2 x o J r w 4 2 B o n 0 h D n q m s J x 6 y 5 F o p 3 N 3 r - q J j l - s I 8 v Z y j w u J w u y G p p 0 2 G _ o v n J 2 6 i r F 4 8 8 Q 3 i p o J s v g o J r j k g t K 3 i p o J x l x o z C s _ 9 j E j x g i l s C 5 m p B 7 g z y J 4 l r x I 8 k e t - q n J t - q n J j t 9 4 m H u y z n J 0 m - r s K g j y o G 9 0 l J w y z n J w y z n J s t k j B r 7 7 _ D 1 l 8 n J t - q n J w y z n J u 5 j - k B l z y _ k B j z y _ k B u k r y D h m n q B t - q n J w y z n J u y z n J t - q n J t - q n J u y z n J w y z n J t - q n J t - q n J u y z n J w y z n J t - q n J 8 s h _ k B t - q n J w y z n J t - q n J u y z n J t - q n J w y z n J u y z n J t - q n J t - q n J t - q n J 1 l 8 n J t - q n J t - q n J t - q n J j q x k B _ g _ q B s 7 j V _ s h _ k B t - q n J 1 l 8 n J 7 m w 9 k B j z y _ k B t - q n J t - q n J h l 8 h H z 1 2 E t - q n J t - q n J j z y _ k B - 2 7 u D 6 5 t t B u p 3 v J z y u v J p v g 6 F p r k O 2 l 0 p J o y 7 i E u 7 5 h B z x r p J - p 6 o J 2 5 9 h o H 4 9 i p J z x r p J o z x U w t t h F 4 j j 6 H z w g C 7 z _ o J o g o i D 4 r 3 1 B 0 u i i l B 9 p 6 o J q 2 x o J q 2 x o J q 2 x o J x 7 8 N r _ i 2 F r z j p 0 E w Q j 3 j r J 8 7 l v J i 8 l y B w z 7 o D z n m n l B n o - j B t 5 t _ D p j 7 l l B 1 x r p J 4 9 i p J 0 r v S w 2 6 n F 8 8 y E g i 3 m H 6 - 7 s J 7 n p 7 D 8 8 p m B 8 m 1 i J 5 h B o r t t J 3 m q i I h 4 r j 7 C - w _ j I m 2 x t J i y 1 P 1 l t 9 i C 2 z 4 B t 1 k t J 6 - 7 s J 0 x r z l B w z 5 t G r 1 l J p l h v G i t m f r t h q B & l t ; / r i n g & g t ; & l t ; / r p o l y g o n s & g t ; & l t ; / r l i s t & g t ; & l t ; b b o x & g t ; M U L T I P O I N T   ( ( - 8 0 . 5 1 9 1 2 9   3 9 . 7 1 5 2 5 7 ) ,   ( - 7 4 . 6 9 2 6 4   4 2 . 2 6 9 6 8 6 ) ) & l t ; / b b o x & g t ; & l t ; / r e n t r y v a l u e & g t ; & l t ; / r e n t r y & g t ; & l t ; r e n t r y & g t ; & l t ; r e n t r y k e y & g t ; & l t ; l a t & g t ; 3 8 . 4 8 4 7 2 9 7 6 6 8 4 5 7 & l t ; / l a t & g t ; & l t ; l o n & g t ; - 9 8 . 3 8 0 1 8 0 3 5 8 8 8 6 7 1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9 3 0 7 8 3 1 6 5 3 8 2 6 6 0 & l t ; / i d & g t ; & l t ; r i n g & g t ; q _ t 8 l j g x 6 K 1 _ _ I 3 j l 0 L w 4 u 0 L 7 t w x J z 8 z C g 0 i 6 G n y p G 1 y u q v K i u l q J 4 s x o l B 7 5 8 p J u 7 8 h 1 E z i o B s 6 i l I 7 5 8 p J k u l q J 7 5 8 p J v i u q J k u l q J 7 5 8 p J o 2 m C v t r 5 H 7 5 8 p J n _ Z i _ 4 p I w y z n J 1 l 8 n J w y z n J 3 l 8 n J r u u 3 I v q H 1 l 8 n J w y z n J w y z n J 3 l 8 n J 1 l 8 n J l z y _ k B 1 l 8 n J w y z n J t o s k G p 3 k K r 7 2 l z C h 8 q w F i 4 g E 5 q l E m - i Y v m o 1 F l 9 B v _ q - I z 5 5 m J k 0 k t C 3 6 r m C 8 s h _ k B u s i n J n 2 v i z C j o h E z 6 q p H r 9 0 l 0 C m 0 T n g x x H 1 4 - D w h - h K l 2 i x E 6 6 6 f v t u q G 7 1 v h 4 L r m s H 8 u r 4 D z m 5 0 J z m 5 0 J s _ 7 n B y 8 l W 1 m 0 4 B y 3 x 6 k B 0 _ t 8 I p g D i u l q J 7 _ n F - t 8 - G 1 x r p J 2 l 0 p J 0 l 0 p J 1 x r p J 2 l 0 p J 0 l 0 p J x p 3 Z z s g 0 E s z x O 7 l g j B 5 h t h B l z u M l s 6 t J 1 s _ J p 6 1 s G q p n x J q p n x J l 5 4 n B n 8 m 8 B 4 4 t L l _ 7 5 B 7 9 5 9 C j 2 j r J j 2 j r J - z 1 t l B j 2 j r J 5 0 u p H l o h E o m g s D _ v i v B 0 l 0 p J 1 x r p J 1 x r p J z x r p J 1 x r p J 1 x r p J s z x t F s 0 w Q 9 p 6 o J q 2 x o J q 2 x o J q 2 x o J 9 p 6 o J t o q D x w l t H n j q _ H q t z B 5 i p o J j 5 y B 6 o l q I 8 C 6 5 l h E 4 - 3 4 B 3 8 8 z l B 6 - 7 s J 6 - 7 s J 0 3 w D 1 o j v H x t z r B t m p g E z t l - F z v h S x 9 i x J o x 5 i J z 0 F i 1 r x J 6 i 7 q J 5 h B y w h v J _ _ i r B 2 q p 1 D u z 3 l E x z i i B 4 5 v k G 8 9 s L 0 j w u J i m 3 F w 7 3 o H x O g - v 9 J 9 q z j B 3 1 j v E n u 3 7 B 3 o _ o D 0 s v q B k 0 z J i q h C 1 m i 7 B n z 9 0 J 4 p 2 j B o q 9 n E n _ i 4 J w 1 5 u C p q 1 b 9 o 8 L j 8 3 n J _ o v n J _ o v n J 2 u m 0 H 0 8 v C _ o v n J i o o 8 F 8 u h M j o l 8 k B g j _ m J g j _ m J _ i _ m J g j _ m J o y 5 v I 1 l R _ z 4 W 7 y y - D 6 h 1 E i z h 8 l B q 1 6 8 I 3 6 I l 9 u F 8 h _ i H n 7 q p H 9 j u E 9 _ o s B j 6 l y D y - u s J w p 9 o B k o 4 3 D - 0 3 s J h 8 j r E t 2 9 f 9 q m 3 C j i g l C m z z 1 J p D y - u s J p m g y l B - 0 3 s J 4 s e x s Y _ x B i s 0 3 H v j 4 _ J z 0 u Q 4 u _ 4 F 1 7 7 0 E 1 v 2 c - s 3 y J 2 l r x D o 1 7 u B j j t w J q 6 1 w J u m z y D p p n s B m p j p D m _ r w B h 8 3 n J 6 y 8 i z C q v g o J _ o v n J 5 k 1 p F 0 p p R g j _ m J _ i _ m J g j _ m J n w 1 m J g _ 7 h G t _ r - o B w 1 8 B t - q n J r - q n J t - q n J u s i n J 5 m w 9 k B u s i n J _ 5 - B 0 u n 5 H u 7 C m 3 v 9 I 4 i - d r v q h F - m L 6 s z _ B 2 t 8 9 C w s 9 r B q h 9 9 D s q x l B _ y 0 n E z _ 1 w C l - w s C h v q t B 6 u h 5 D _ u p T 6 x j y F z v 7 6 J 7 r v U l - 6 y F k u 9 h F h n q G k k i H r o x F x 2 _ m H s t w 0 J w 7 _ z J 6 l G s 0 q 6 I 2 n n p J z 7 v p J 6 - v k l B 2 g o 2 C 8 y s l C 6 5 l 2 C w x 4 t C 8 n q o B _ y _ r E _ u 3 1 B i j h r D q v 5 w H 7 0 m D r 1 w r J 4 4 2 - C l n 0 4 B t 1 w r J p m x 1 E y m g a m 2 x t J r g p t J 2 r 9 l F - x g b g y v q B o v 9 z E l t 6 i H v i 8 H k v i 6 D s 5 i n B - v s 5 G t l x G 1 r - q J 3 r - q J i 3 2 q J 3 r - q J 1 r - q J 8 w 1 v E k 6 j c j 2 j r J 8 q s r J q q k t l B z o g m E v 6 1 g B h p v h D _ 5 0 6 B i s v n B q 3 1 r E 0 1 4 v E 8 r q j B m 2 x t J r k l x H q v t D l s 6 t J m 2 x t J 7 9 3 t B 4 - 1 r D v l a 1 u x w J 3 u x w J k 8 l v J k B k 4 j m z C n p s o H 7 q 5 D 5 z n 9 k B g j _ m J 5 z n 9 k B 4 q 7 C o u 6 v H 9 1 m n J 1 k o Z 9 n i 3 E k 3 _ t J k 9 P y y g 2 I u 2 z 2 l B x 9 w 4 D t 5 z p B 2 k 9 x J j g v N h p l - F 2 0 u y J k g 1 D i 3 8 P 9 1 p 2 E t 1 w r J 4 k B v y 4 2 K w i z g B y 5 g U 6 2 Q z m - E i o k y B t m h 9 D 0 l r y B 2 l 0 p J 1 x r p J n h 0 K x 4 6 j G 1 x r p J 8 h - t C _ m 5 l B 7 r i n H 0 1 p - G k g w Q - i m B w h k n B 4 p p M i o 1 s C p i u 4 C m _ i k C 9 7 7 y C 3 r o k D 0 z i g D r x 7 q D 5 j r L - 2 6 w G 6 _ i u J - 0 r u J 6 _ i u J 3 j 1 y C 7 - t H m u 9 p B 4 o s r J 1 9 0 r J h 0 j r J 4 o s r J _ 2 u d q 0 o u E h h p p C y o 1 s C t i h q J 5 7 3 e y k 3 1 E o i m l K w h 0 k K p F o u g o J 5 g u q J x j l q l B 5 g u q J 5 g u q J 7 g u q J 5 g u q J 7 2 s j E _ 6 5 h B r g o 5 C x 6 t 9 B h y i p l B 4 3 _ C g l 4 o I 3 2 3 m K z 0 l m K y 1 u m K u w 6 p E o - o n B m t 5 w E 6 n t g B n y 3 s J x q u j I _ m x B 9 g g y l B t _ h j J q 0 C z 3 m 9 J 0 0 v 9 J g 5 0 6 F 4 k m R n s u D q t 3 o E q 8 8 Q n w r H r z l 2 G m o t t J 3 j s o I 7 7 l B 9 2 8 z l B m o t t J y 6 p 2 D 9 l 0 q B m w r x J s 8 7 y G 1 0 5 I 7 n 0 x J 5 q v 9 1 C t v q h G _ 9 p O n l w 7 I i 6 l M v x 0 x H w w x z J u - v B w y j q B v _ 4 _ D j s y z B _ 3 5 g E 8 k 1 I 8 2 7 C z _ 4 g G q u - v K j p 2 v K 9 q 9 B q x E k 9 2 D 1 x p _ F 6 g o - 0 C 6 _ i u J m r 0 u J 6 _ i u J 6 _ i u J h 1 y u G 3 7 x J 4 9 C m t z w G s g u R x y s B j 6 4 N t i v g H u q 4 h m B t t 3 l J 9 s D l q x w J l q x w J n 8 p j F 3 p n V u 4 k o J i y z n J l l 8 n J l l 8 n J n l 8 n J 8 p m j I 5 n n B 7 _ 0 - k B l l 8 n J n 9 6 C l n C t m l e r x w O m 7 p w L 2 1 i s C h t g C k 2 2 n B s r 1 R j o w 2 B x 7 v a 2 h k B r u - l B p l v W i g o a y s y p G 3 w r k C w - u 3 B 0 y 0 G x 4 1 E 8 y 7 S m p 9 1 G 1 w 3 0 D s y 7 J i _ p E _ x w V l 5 h 1 B _ 6 u j C k w W y k l s E 5 u _ L r - p v B p h r E 8 9 x w J k - x G 1 h 3 - H r 5 q W m v 6 T k _ x k B h - s z G 8 h y b 5 l p E s p m B w k g 1 B z y i M t _ 5 l G 2 h t B u 8 4 2 G l p i r C 5 i 9 V m 1 i L t w z y H 6 3 3 F p y 3 f s 2 6 N o y z 5 I u _ 2 E x v 8 o D t 1 i z V r 9 g t B g 4 v F 3 z j _ J 7 r q V 6 v i 5 C i l V 7 t x m N m l E m 3 y - B n i l k B 5 j h 3 B m z 7 N s k 0 L 0 i o v F i g h Z 7 o t q B z j 9 E 3 l g j E v z k 9 B i n m H j 7 z v D 6 x 0 n C h 8 q H l q 3 m F l 7 t t D o x l D o s o U l - 6 a p o s g C - p q 5 I t o 2 k C t q E 1 H x k t 2 P q h 6 U m n y J y - B 7 h m p O _ i w s B 5 t z _ B 2 9 q t B z v 6 B n _ x 0 C 8 4 9 6 F y _ k u E 7 k v s D 7 w w h B x 4 m T i 2 9 k D p i w z F x z x 1 V s w s C 8 v 0 f 6 4 m z B 9 l - c t 0 3 6 F v l q D r r j 6 B _ z 6 y B z _ g j B x 6 d 1 v g j B i 9 t T 1 1 l q B t u v g G g p x B t n v 1 D j z 8 k B 9 x z 6 E m z i E o o t G g v s E q 8 1 g K x p I _ j r m B l g 6 n B i 0 m Z x s 3 X y y w 1 Q v h m h C p 2 B u x 8 p B 6 2 l g K y x Z q 5 o h K 2 5 r I 9 y i w C 9 7 s o B 5 7 7 O 2 s 3 n I 4 w y 0 L 0 9 _ a 8 o 5 J 4 t j h B 7 7 j k B o m i l D 3 P 6 m u j R k i m s B 2 3 l p F u m 7 I 3 8 y l C x 5 0 t E x 6 j B 6 5 8 B p x j M x 6 m j B _ p j p F - 5 5 p B y t g U 2 q q s B o y z l C s n q i B t 8 j I v k l F n 4 v 2 C o n 6 3 F l x 4 D h z 7 i G i h n Y v o - F i i j 5 G t j h E n 7 r 1 B r 7 5 l D m h 0 l D 4 - v Z 8 u t 4 F 9 h 0 V w 5 9 z B j 6 R w 5 p m H 4 o 8 Y k y m u B 7 5 4 N n h 9 3 B s M 6 2 v u C 4 3 k j E 7 x o w M u 6 q D n u v D 7 p y 1 B 0 3 8 t F 1 z 9 Y l 8 w M - 9 5 p B v T u g Q k 6 i K h 6 t o C 0 0 v 5 B r h r 2 B 3 y h U 4 8 3 C l p s 0 H z n t i B i i o P t 3 1 k C o k 9 y B 4 w t o C x x j 4 D 5 i s Z 7 i s Z w j p t C y r E 5 p h x B z j 7 U 6 z _ p D p z j L t 5 l 7 B 3 s p h D p - j C 3 w 3 z H o 2 v Q y g h j D 7 y n B j r 2 5 B x 5 9 d s g r h G _ 4 w j C 4 o 7 k G 6 v _ 0 G - 0 x 6 D o w H x _ 6 O v j o 9 E 5 u u w B l m 4 8 C - k _ B t 7 q i G p u x s B u 9 k C _ 1 5 G l y o h B 0 _ 7 y D h g _ P g w o B j w g B w m v S o m 5 d - - p G p 1 5 p B 0 s 8 F 3 l j E g 9 o W g x n b g h u x B z w 8 u C q z - 9 B u z 7 i B 2 7 h b o 7 x 0 B 7 v u Y 1 0 4 l b 1 t 6 a v q v E w 5 8 9 F 8 1 u X r 9 1 x E 6 7 5 j C t n j F y g 5 7 D 1 9 l h y p m I 1 o 2 j B 9 m x m J p q 6 6 k B y 5 5 m J v x j j F 4 n w r r 4 D 5 p _ _ F 9 m x m J 9 m x m J 9 m x m J y 5 5 m J 9 m x m J 9 m x m J n q 6 6 k B o w 1 m J 9 m x m J y 5 5 m J 9 m x m J 9 m x m J 9 m x m J y 5 5 m J 9 m x m J 9 m x m J 9 m x m J y 5 5 m J 9 m x m J 9 m x m J 9 m x m J y 5 5 m J 9 m x m J m i r M 9 - p i x y h C t 3 0 6 B g i p o J 3 u g o J 1 x _ q z C g i p o J g i p o J i i p o J g i p o J g i p o J w 3 k q z C g i p o J 6 0 q 6 F 2 9 7 M r _ n r J k z w r J r _ n r J t 6 0 p I g 0 g B r k 6 M - m o 8 F r _ n r J r _ n r J m z w r J k z w r J r _ n r J r _ n r J m z w r J r _ n r J 6 6 s t l B k z w r J r _ n r J r _ n r J m z w r J r _ n r J r _ n r J r _ n r J j o 5 r J r _ n r J y S k v 1 m J r _ n r J m z w r J 0 - 5 g I y h 0 B r _ n r J j o 5 r J r _ n r J r _ n r J 6 6 s t l B r _ n r J r _ n r J v k _ t l B z 4 6 k 0 C m z w r J r _ n r J o 7 r v G _ l t I z j v 9 E z p q W j y z n J i - q n J u _ s i D k r 4 0 B l s h _ k B i - q n J i - q n J j y z n J i - q n J i - q n J i - q n J o y y _ k B i - q n J i - q n J j y z n J i - q n J i - q n J 7 v _ i B n - t Y l 6 j o B i - q n J i - q n J i - q n J j y z n J i - q n J k m w 9 k B j y z n J i - q n J i - q n J h y z n J j y z n J i - q n J n u p j z C k m w 9 k B l s h _ k B i - q n J i - q n J j y z n J u 9 3 i C k 8 n x C k m w 9 k B j y z n J l 8 0 t F k w j Q p 4 r 3 z E o w 7 P 1 8 g w F n 1 2 q J v s l q J v s l q J v s l q J 6 g u q J v s l q J q y y q B w _ t z D i y i p l B v p x o l B 6 g u q J v s l q J v p x o l B i y i p l B v p x o l B 6 g u q J v s l q J 4 g u q J v s l q J 6 g u q J k r h m C t x o F w 7 4 D _ r q j C k m 6 0 B i v 0 o 1 C y w h v J l n j k w O y w h v J z 4 7 4 B t x q - C x s t o J 5 z _ o J x s t o J x s t o J x s t o J i g 2 o J x s t o J x s t o J 0 q v D l n 7 r H x s t o J x s t o J x s t o J n - g k C 6 s x w C k g 2 o J x s t o J x s t o J i g 2 o J k g 2 o J x s t o J x s t o J i g 2 o J m i r i l B i g 2 o J x s t o J k g 2 o J x s t o J 0 9 9 Q p p o z F 0 - 3 1 J h m v 1 J h r n e - 6 m y E u p - 8 G & l t ; / r i n g & g t ; & l t ; / r p o l y g o n s & g t ; & l t ; / r l i s t & g t ; & l t ; b b o x & g t ; M U L T I P O I N T   ( ( - 1 0 2 . 0 5 4 2 1 7   3 6 . 9 9 0 8 0 8 ) ,   ( - 9 4 . 5 8 9 7 6 5   4 0 . 0 0 0 0 1 8 ) ) & l t ; / b b o x & g t ; & l t ; / r e n t r y v a l u e & g t ; & l t ; / r e n t r y & g t ; & l t ; r e n t r y & g t ; & l t ; r e n t r y k e y & g t ; & l t ; l a t & g t ; 3 5 . 5 8 3 4 4 6 5 0 2 6 8 5 5 4 7 & l t ; / l a t & g t ; & l t ; l o n & g t ; - 9 7 . 5 0 8 3 0 0 7 8 1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0 9 3 7 9 2 9 9 1 5 7 2 1 3 1 8 8 & l t ; / i d & g t ; & l t ; r i n g & g t ; r v k 8 n x 6 1 q J - i 7 K l o y 2 B w y p J 7 7 k 9 D l _ h V w r z C p x z - C p k x 2 D u - S k 8 1 3 C o u 1 x D h k m B n m t w K y 9 0 6 C n - 4 l C x y k t J q t m B 0 j 4 4 I 9 _ - - J 0 4 u s J 4 4 J n r g r 3 E u 2 I h w n i K u 3 G p 0 5 k C 3 v _ 4 C w r t b x q 0 g B z s o w B m i z C 3 8 z D 4 y 1 H 9 h 9 k F 4 6 9 8 J z 3 m 9 J s 8 g v D j h x 0 B 2 o 6 7 J p 6 5 V p 5 m k C r s 9 k B r 0 - 6 J v s x 7 J r 0 - 6 J r 0 - 6 J r 0 - 6 J - 4 C x 2 i x J y 0 i D 5 7 9 - H r 0 - 6 J 2 g 1 s n B r 0 - 6 J q w o 7 J k m g s F o - k V 9 l y 2 J p y g 2 J p y g 2 J g s p 2 J _ r _ m D k 5 7 3 B g s p 2 J k m m l C l z s 2 C 9 l y 2 J p y g 2 J g s p 2 J g s p 2 J i s p 2 J g s p 2 J p y g 2 J g s p 2 J y n s s B 9 5 n E 1 x g j D m r f h s w z C - 8 m g C z 0 l m K z 0 l m K 0 1 u m K r z _ 6 H 5 j 2 E 6 y 2 2 J 9 s - 2 J 6 y 2 2 J 9 t o D m k 7 h C y z k v C g 1 7 t I _ u z C j z z l K 8 m 9 0 o B 9 9 - Q u q i 7 F o _ L 4 8 z 1 D v s 6 6 B 8 3 g n K 8 3 g n K 8 3 g n K j 1 v i C 6 6 k 8 C y k _ j m B _ i v 5 D v 9 h t B 2 5 2 p K i 6 i L q _ v z E s N m 6 5 w C q s 2 j G n k o i B j r m P 2 w 8 c 6 p k l B v q z w E 6 0 l X l z m l D h i p Z 8 8 v j B 9 y 7 Q _ w j r D 0 h 6 8 o B j 8 n K s o n 6 B r g 7 D 8 8 - Y u 8 h h B 3 v l F v q - k C 1 9 x z H o 6 m L 3 8 5 i B w r u 7 D 4 x q 2 M g t 2 1 M x w y 4 y B k t _ s B 9 g 6 0 F j r j H 0 h y k I - 8 3 B 7 2 s g x B p u 1 h L - y f 3 n 1 n M v 9 l k D l z m M w s n H u 7 4 K r j 3 u L _ y u E j t 2 b g w z v C i x 6 j B n 0 0 2 M q - z v C 1 r t _ D 3 5 o 3 M p r 5 z B - v w 8 B i l v S y o p D x k 9 y L 6 x u 9 E r 5 s - B g - 5 h M 2 v r o w B t z l F w l 9 s H w 4 3 H s p n m N 4 h 9 r B h m r v G 3 w g v 4 B 1 k v t B 5 r w y G 4 q - G x 4 t z C 8 0 h g B 2 m w L n 7 _ 4 L 3 6 t B o w x s K 8 x o 5 L 0 l i 6 G 7 8 z V n 7 _ 4 L 9 p w r D 0 - 0 E m _ 2 v B 8 x o 5 L 6 j 6 8 I 2 r - G 1 - 8 3 M y 8 y 3 M 1 5 o 3 M t s h V v - 2 y F r i h F 1 - 8 3 M z - 8 3 M 6 i m O y 2 5 7 D h 0 z U 6 g j r G t 4 t s B y k n z L r w 9 y L w 6 i b g w 5 l G 9 2 - c 7 z t g F z y q 1 J w 1 z j G 5 y u M 6 u r r z C s 4 k o J j j 3 7 F s 6 s M 6 u r r z C s 4 k o J j w r Y r h k N i t g z C l k h m K - 2 9 0 H y - r F 2 n g t J r 9 o t J s h 0 z l B r 9 o t J 2 n g t J 2 n g t J 2 n g t J n h 7 E - m 5 l B 0 0 6 t C 5 9 i p J 1 4 z j G j t y K 5 9 i p J 2 x r p J k 0 n y B x z 7 8 D 6 2 g y B - i _ E q r Q z 5 g U x i z g B w y 4 2 K o j B x g o r J 5 x j 2 E q 3 6 P l g 1 D 3 0 u y J i p l - F k g v N 3 k 9 x J u 5 z p B 9 t r 4 D 2 q i 2 l B 6 n 4 1 I 8 x P k h 2 t J p j 8 2 E v 8 m Z h j _ m J w 2 y v H o 9 6 C 9 t 2 8 k B o w 1 m J 9 t 2 8 k B p 7 4 D r 1 k o H 0 _ p l z C c l 8 l v J 4 u x w J 2 u x w J w l a 4 5 w r D 8 9 3 t B n 2 x t J m s 6 t J r v t D s k l x H n 2 x t J 9 r q j B 1 1 4 v E r 3 1 r E y n s n B u - w 6 B i p v h D w 6 1 g B 0 o g m E r q k t l B 9 q s r J k 2 j r J l 6 j c k x v v E h 3 2 q J j 3 2 q J y i u q J j 3 2 q J h 3 2 q J x 8 v G j k l 5 G s 1 - m B s _ 8 5 D z 1 6 H m t 6 i H p v 9 z E 4 p s q B 7 _ 9 a 3 r 9 l F s g p t J n 2 x t J z m g a 1 i r 1 E x g o r J 5 u w 4 B o 8 x - C v g o r J n 4 l D i 3 x w H y 9 7 q D 2 5 z 1 B 2 1 4 r E 9 n q o B x x 4 t C q l h 2 C 0 t o l C 3 g o 2 C 7 - v k l B 0 7 v p J 3 n n p J t 0 q 6 I 6 _ F 4 i 2 z J s 0 n 0 J t j 3 m H 3 i w F 0 5 g H i n q G l u 9 h F m - 6 y F v j t U 3 z y 6 J q 8 8 x F 2 o n T 6 _ 7 4 D i v q t B m - w s C 0 _ 1 w C - y 0 n E s o u l B 6 t 3 9 D w i 6 r B 2 y 3 9 C 7 s z _ B g n L s v q h F 5 i - d n 3 v 9 I i 5 C 1 u n 5 H - 5 - B v s i n J 6 m w 9 k B v s i n J u - q n J s - q n J u - q n J w q 8 B 3 8 i - o B o - 0 h G 9 m x m J o w 1 m J y 5 5 m J o w 1 m J s o o R t 0 u p F _ 1 m n J i 8 3 n J 6 5 i i z C 9 o v n J _ u o w B m l _ o D 9 _ j s B m 7 t y D i j t w J - r k w J 4 n 4 u B 3 l r x D g t 3 y J 2 v 2 c 2 7 7 0 E 5 u _ 4 F 3 z s Q 7 l v _ J q w s 3 H u u B y s Y 5 s e g 1 3 s J q m g y l B z - u s J 7 C 2 5 q 1 J n 9 7 k C x 1 h 3 C h 8 6 f i 8 j r E g 1 3 s J l o 4 3 D x p 9 o B z - u s J k 6 l y D _ _ o s B _ j u E 7 m j p H 8 w 2 i H 5 3 t F r y I q n y 8 I i m w 7 l B q - z E 8 y y - D - z 4 W 2 l R w q x v I o w 1 m J y 5 5 m J o w 1 m J o w 1 m J v i 0 7 k B k z g M y s h 8 F _ 1 m n J s j v C 2 0 _ z H _ 1 m n J _ 1 m n J - o v n J 5 x 6 L l 2 y b w n 1 u C z j 6 3 J 4 v 3 n E 5 p 2 j B o z 9 0 J 2 m i 7 B j q h C l 0 z J s k s q B 7 k 5 o D z y z 7 B r 2 9 u E _ q z j B h - v 9 J z N x 7 3 o H 6 - 1 F s t n u J 8 n r L w 5 o k G l 2 - h B u 6 x l E u 9 j 1 D _ 1 - q B i 6 4 u J r g B 7 i 7 q J j 1 r x J 0 0 F p x 5 i J y 9 i x J 0 v h S 0 t l - F u m p g E 9 j w r B p x 7 u H 0 5 v D q q z s J q q z s J z x r z l B o n 0 4 B 7 5 l h E 9 C 6 j 9 p I h v y B t v g o J m j z B j k i _ H l 6 9 s H p r p D p 2 x o J 6 i p o J 6 i p o J 6 i p o J p 2 x o J s z u Q 0 g r t F 5 9 i p J 5 9 i p J 3 9 i p J 5 9 i p J 5 9 i p J 0 x r p J m i - u B g g 7 r D h o g E 6 0 u p H k 2 j r J g 0 1 t l B k 2 j r J k 2 j r J 8 9 5 9 C m _ 7 5 B 5 4 t L j g j 8 B p 0 1 n B 6 x _ w J 6 x _ w J t 1 u s G 2 s _ J m s 6 t J m z u M 6 h t h B n n 9 i B s 2 v O - p 6 z E t 4 0 Z 0 x r p J 2 x r p J 5 9 i p J 0 x r p J 2 x r p J 5 9 i p J z _ 0 - G n 6 m F 6 5 8 p J 7 9 C 1 _ t 8 I _ k p 6 k B v q y 4 B z 8 l W s 5 4 n B v t w 0 J v t w 0 J s - l 4 D s m s H p o 0 g 4 L 1 7 q q G 2 t 5 f m 2 i x E x h - h K 2 4 - D z n p x H 2 n T - _ 6 k 0 C n m j p H h 4 g E o 2 v i z C v s i n J 9 s h _ k B 4 6 r m C 8 t i t C 0 5 5 m J w _ q - I p 5 B j v h 1 F 2 w g Y l q k E j 4 g E i 8 q w F s 7 2 l z C q 3 k K u o s k G x y z n J 2 l 8 n J m z y _ k B 2 l 8 n J 4 l 8 n J x y z n J x y z n J 2 l 8 n J 1 m H s u u 3 I 4 l 8 n J x y z n J 2 l 8 n J x y z n J j _ 4 p I 7 v Z 3 l 0 p J 7 w j 5 H w _ l C 3 l 0 p J 8 5 8 p J j u l q J 3 l 0 p J 8 5 8 p J 3 l 0 p J 8 3 6 k I 3 w n B u q 6 g 1 E 3 l 0 p J o k g o l B 6 5 8 p J p 5 6 o v K j q o G 4 n 7 5 G 3 i z C n 2 n x J 4 j l 0 L j v 7 z L 5 u 9 I v p - 8 G g 7 m y E i r n e i m v 1 J 1 - 3 1 J q p o z F 1 9 9 Q y s t o J l g 2 o J y s t o J j g 2 o J n i r i l B j g 2 o J y s t o J y s t o J l g 2 o J j g 2 o J y s t o J y s t o J l g 2 o J 7 s x w C o - g k C y s t o J y s t o J y s t o J m n 7 r H 1 q v D y s t o J y s t o J j g 2 o J y s t o J y s t o J y s t o J 6 z _ o J y s t o J u x q - C - - 3 4 B i 6 4 u J p p m i w O i 6 4 u J q r 6 n 1 C 8 x 2 0 B 2 o m j C x 7 4 D u x o F q _ 0 l H x 3 o w J 4 u x w J 2 u x w J x 3 o w J 4 u x w J x 3 o w J v z 4 h m B 4 u x w J x 3 o w J 2 u x w J 4 u x w J x 3 o w J m 3 q D m v z y J t x r i B n 1 0 x E 3 n n p J 2 7 v p J r v y l l B 3 n n p J w 0 u p H 5 4 8 D v m s w l B h 1 9 r J h 1 9 r J 8 0 x s 0 C 8 t u 8 H v q w C w 3 p u L w 3 p u L x 7 7 o D y p v h C l 6 i s D p 1 p x B _ 2 7 8 l B 9 7 l v J y y u v J _ z o _ s H i v k _ G y g s E u q H 4 y _ o J 6 p g x z C 4 y _ o J x 9 v k l B l - 1 o J 4 y _ o J 6 p g x z C 4 y _ o J 6 p g x z C 4 y _ o J i u j w 0 E x m n p J 4 y _ o J n E u 0 o p I z 7 x r z E n w 1 m J s s i n J n w 1 m J n w 1 m J u m 0 s z E n w 1 m J p k 6 z r K n w 1 m J o - k q m H n w 1 m J z 5 5 m J 1 h 6 o m H z 5 5 m J y 3 x 6 k B s s i n J n w 1 m J 2 s 5 h C p 7 x v l K g o h k D o q 6 6 k B 1 v r 7 k B u m 0 s z E o q 6 6 k B 1 v r 7 k B n w 1 m J z 5 5 m J _ i _ m J z 5 5 m J n w 1 m J x s 2 8 I u 7 C _ i _ m J n w 1 m J z 5 5 m J _ i _ m J h y h 8 y C _ i _ m J h y h 8 y C s s i n J y 3 x 6 k B n w 1 m J s s i n J i q 7 8 y C n w 1 m J o q 6 6 k B _ i _ m J n w 1 m J 0 j n q C 2 9 6 t n K 7 7 y 0 C n w 1 m J z 5 5 m J _ i _ m J z 5 5 m J n w 1 m J 1 v r 7 k B n w 1 m J z 5 5 m J n w 1 m J s s i n J n w 1 m J z 5 5 m J n w 1 m J s s i n J n w 1 m J z 5 5 m J n w 1 m J o m K j 7 q 0 r v F y k _ I z _ y y s 5 k C i g 4 C 2 6 D q E s p 3 z H 0 w y T x n 4 x C z i w 2 D x 1 q N 4 j 0 z D t w n n B v z n V j i 8 v D o 9 p V k p 3 v C 5 9 z 5 F n r 0 4 G 1 _ 7 P s k x p X q t m f - 2 y a t 7 h q E z h 2 j D q z - n F o 2 3 v C 1 o 4 g C m 2 5 m C i s h U x 5 n 0 D u j k _ J 6 9 z B 4 h u y B m _ 5 3 D s s 6 y E l i 9 t F t o t T 3 o i p D p 8 s u B z g r t B 6 v v T z w 8 w D u q 0 W 6 o 4 z B t 1 1 C 7 v 7 K g n j K - h i r B j 2 n 9 C k 0 r v F 4 x s B y w u s F l - p g E 6 7 F t w y k E q s k l C x t j r C 8 t t s D j s n h C v r p l G p n t e _ 6 h i C 8 x w _ C h 0 v Y 2 t x i E 6 6 X 8 j t 7 B 7 p j k E y 7 v C 4 r r F y x 1 Z 3 - l q B v F v o x u D 2 q 8 i C z 6 - 3 I 7 u 6 J m _ z o H k s k J h - n n B l s 4 K o o t u G 3 i i Y h 8 t n N h h d w y b l 9 _ G j 3 n _ B v j - v F g n h W t v 0 n B 7 3 h I 4 q v z E n o x J g 3 3 G 3 t p O 1 p g t C i g q - B s g u d 6 _ l D p 0 9 5 G 2 _ k m B j 6 n F g r u 9 E u r t W - 7 6 d 5 - D r 6 z - C p m y r D h 1 p g B u k y R k x _ F 3 k F 5 r y o B s p m - C 4 l 6 E h l 3 b k _ l Q 9 0 5 k V v m b 0 u v E u 5 q 1 O y u l a m r 2 C 0 q r k D 3 i 0 P q y 7 y B o i 3 2 B q y 7 r C l w n - F k 4 u p C g 6 Z z 9 8 0 D 4 n 9 s I o k l v B 0 l 4 g I j 3 x s C 9 h t G x r q y B m 6 - m D g 7 l C r l 4 9 G 9 8 t a 0 z s h D x r g V s x 9 j K k - k n C 0 4 u t D p 4 t z E n 1 v G - 4 k 6 B x m 5 E x r 4 l F i p h n C 1 3 8 a j n w 1 J j _ 0 - C 4 4 v z F 0 h i T z x 1 U _ 7 2 _ D p 2 - M z 6 t w J m m n J n 5 6 1 G x t _ J w 0 n g B h p x 3 H w g 1 S 8 w r 4 G 3 l o I h m q 4 R i 4 8 S 8 p l N w 9 1 o B j g k k B t 1 g O u s j G t q x w D z 2 - E 9 g s p D _ 6 _ l G i 6 9 G - w q p E g m u L n i j _ d - v s L - v s q C r k k m C s w r o C h i w 0 E s 4 1 s C z h u q H i q z s B q o D j o j z G 5 4 l J 5 z 0 O 9 i r 0 I k g t r J 0 7 j L 0 v y y O 9 y - k I m - l N p q 4 B x s p g E 1 1 _ o C 4 p 6 G v q q D 1 o l s E 4 w y i C 8 u z 3 F x 2 7 t C u 9 w P 2 j 4 C 4 g 4 q J s t t b 2 9 i p J 8 0 7 x I w p W - 4 8 I z 7 v o C l 3 p r D j 4 8 C 5 m g 4 B n n t 5 M 8 z o 2 B l v h q B 2 9 k j K 4 2 v 3 G q v 7 R n C 3 j y 0 F - l 1 _ G n 5 k X q 3 5 b 5 s 5 R 4 8 0 0 X p s o W p 6 t n C y v k 0 B 8 q u 0 C w x z r G 2 z w v M 0 0 M i s 4 y C 7 x 8 k B 4 2 o r C y v m l B l 3 B _ _ r x N o n D 4 6 u t C w k 1 Q 6 o u s P y n f 0 z i S o y s 6 K s 2 8 B 0 x h n K 7 T 7 L q 0 9 k R r p o I q g x 4 J y 0 - d z 1 1 V n i _ F l h h H 9 p 9 h B 6 j 8 s C m g 6 t G k l t i B y k s i C n v s d _ h l 5 D _ 4 9 S 5 7 q s H q K u j s 4 G 4 4 o o B q 6 q s B i u x 4 C o - l w B 6 4 _ F g n 5 J z k m m J 7 9 8 E w - p j B m v _ L s l 2 o B w _ u e l 6 9 j B 4 x 3 w D _ 9 z B o m v s E t l j G i u 7 0 C m s 9 J m 8 h x F o 5 j N q _ 1 t E 6 g k Z o k 0 y C _ 9 x D s h l r C 3 o 2 j D 7 q t h B t - k C 2 p n r F k h _ W m _ v j C r 6 j k C 5 l H h w 0 S p 7 - _ J l t k F h 7 5 9 E t q 4 K k 0 7 q Q - x 4 3 B j 1 w k F 7 k s d w t 9 s G _ v r p C 0 y m u E i t i H p 4 x 6 B i t s N n j w P g v 3 6 F u 6 G w o 8 T w u k j B 9 6 n t D 8 2 0 d i 6 2 K 5 y 3 2 C 2 w i a z w l C 4 8 h 0 C _ 2 g h B s 1 1 _ F n 9 v M _ 2 r V 3 r 5 w B y 0 y n F y v F l h 2 V v v l f p i s i B 8 9 r 7 H o v B n 5 - G 5 4 p a 0 n y h B t v 0 j B 4 1 k Y 9 _ x H z 6 o T 1 h 7 n B s o k d u o 7 g C o z h l G j 4 x t B h 4 3 m S m 6 8 F 9 9 9 D 8 1 1 u P l 7 L s 3 m 6 G s o l R v y 1 n D g 4 6 4 E w g t l E t p i o F 9 y 3 D p j p t E h 1 z p E i x a u g w Z x 8 q C 9 z w U t g l J 3 5 o l B x s l S 9 i v U - y 7 k B m 2 k E x s h K y - x O n 2 6 b v n F t l 7 l C i 7 j J 9 v 6 3 E q n k B o 7 w 8 D x 0 f w h p 0 D w 1 v f 8 1 n H k h v 0 C 1 9 7 v F n z n K 7 i p 7 B i s p z N 1 2 g h B n 8 h k F l g m B h x 9 t B 8 k 4 _ E - 1 m 9 C u k p n D p 3 n 2 D 9 9 7 l D x u i b p w E 8 l o q E j u v G w k u t B u q r s B g 2 i H 8 8 w D l G l 9 u M l 3 0 8 E 3 9 g i B p i 4 q C 0 n 1 d y n g p B j i X 4 4 q n D 5 o 4 - B o s v b u s t 1 C 0 9 p K s 2 k h B i h 1 s D s v g D 2 Z v 7 q 2 C _ p k 7 H g z C p o v C s 6 u 4 N g s i E _ 0 g o C 0 y y 8 B y 7 C 6 t r g C 9 m 6 k C z - h Y 4 5 M z m _ N x p 8 x D h w o i G 4 _ u Y 4 3 k J o n y 8 F r w 5 K u 6 6 6 N 1 n h M r 0 o n B g 9 4 v F k l 8 N 2 o 6 8 F j m t x B g g 9 n D u y g 2 B i y p Q q l 1 H 6 v v q E 9 t 4 F j 7 i 3 E 2 j z W o h j p B q j t 6 E v 6 2 n D h y y u B w v o p B i w k Q 6 i o 5 B s y p J 3 h x a 4 2 4 0 D j n k B s s l V r h z x B l - 2 e 2 o P g 5 9 6 C 4 o y w D x 4 y I m - V 6 k 2 K s a p h j U 4 z - a t 9 i q J x _ u r C 1 z v k I z x r N y _ n 2 B z g h O 3 v 1 M 4 h 1 n G 5 p O m n 1 P 8 z r t D n 9 j q F v - x E z 9 t o C g t g 1 I y 4 z s B h _ q F u v 3 U t q h o B u h t u G p 9 o R 4 - 3 U 7 _ g 4 B k i p 0 Q p g n u G r n j 3 C 3 g - R 4 o 1 z E m u 9 B v v p g C u t m i C h o 4 v B x j x B 2 h 9 0 G z t s P k r x B 2 7 i l D x u z L i 0 m P x o 0 z C j q 2 C m 7 7 I y g y y C _ 4 l 4 E 1 7 7 K - n g h I o o p 5 H 4 r l F _ j C 9 _ l k O 7 y 0 t C g 7 7 U p k r K u n h P 7 i q s K o v 4 b 4 n h B 1 p r J o 4 i i C i t y 2 E x _ j B x h j 8 E 6 u m k B _ 1 0 n H i t _ c 1 h x T u z 9 6 C - j q q C l _ r o B t q x h B r 9 s m D 9 q 8 I u v 2 R 1 5 3 J 5 g j N z 7 z B 2 - 3 t E 0 h 7 u E p s j g D 1 j h D 4 v n b l o w o F 5 q r w C h j v B l 9 s v B 3 5 8 a _ j v i G 9 2 8 v D 3 9 s O 0 y r m B x p 3 C v 3 7 G j 8 v E g 5 o g e w l B 2 2 J 4 g u 9 W r - n R 9 p g v B 1 4 i y C 8 0 p P 0 i J w n o G w n 7 l J 2 j i q B v 0 0 9 E k 2 3 F p u w R v h 1 g B h h k F r 1 - H p 4 5 8 B w y h l B x 4 g 0 C 2 1 y T r i l S o 2 s k L w i 1 E w l i B m - n x B 6 4 9 M h g x z C z m R 5 g o l D k 0 v D 1 8 k z M y 3 p Q 1 i 0 1 K - t v B p n - K s j t 9 B 1 r p u C 0 7 2 k B z z q p Q 9 v r I 2 r 8 1 E z g 3 w C z g p x C r q o K o p D h q _ k F n r 7 J y s - X - 7 u l B s t x r C k 4 y o C o k 8 F 6 l y n P g i 9 7 O y i F x t o 9 Z - y 7 q B 3 j n q F p t 1 9 E l u x 1 N v r k K r 0 0 J 9 9 l s E i 1 g x G q v n x E u l i 7 J k w E 7 y 5 3 I o 2 y R p 4 y x P 7 3 0 m E 0 - 1 r D 6 j 6 i C u i p 4 B 9 g o r H 4 6 j j F 1 u H 2 g r E g n m o K y s k f 7 5 z i B u i u 7 D 0 u n c o j 4 d i - q y B l 7 u - F g x r g B w l 0 x O w x w E k w T n r 6 z G 2 o p 6 E 6 l u I p w 0 h C o n 1 z H 3 x p 8 D w 1 9 0 Q w t x L h k q 2 O z 8 5 I 6 4 r D 8 l w 9 E h m q - C 5 v k r C q _ 0 C m 5 s N k 4 h r H n w x w B o v 1 w C 9 7 p o B - 0 s i G v t i D j i 4 r I w 1 r j G 3 6 r l C t l p i G 7 x D 6 l 3 4 C t 2 i 6 F o m 9 0 B 4 1 b u 6 m p F z l w 8 D i 2 s 8 D 5 s _ L j o h B _ 6 _ h f i s M j n 1 F m 5 j N j 3 x _ H 5 m p R 3 6 S 7 9 1 1 T _ r 1 D w g w s F 9 8 7 p C 3 k D 5 q q Y s v 7 8 D u t 2 V 4 2 k l C 9 7 3 Q m g 5 W p 3 s D v i 0 Q 1 8 6 m D o q n t E x 1 z g D x s 9 _ D 0 o z R o 2 - v C x m 3 - B 0 1 r D y h - t C 1 _ g 0 B j p u H l x K v u k u B 5 7 0 z E 4 x R u 6 w 0 C - o w m D 7 x J 7 u h j C 4 m 2 P t 7 2 0 C t 0 x c 5 n 8 y D v 8 w i C l u 2 0 C - _ - _ B 0 r z V 8 7 8 i C z _ 2 E w 3 n i B 4 _ h i B w - s Z u g 0 i D 1 p z t D 7 p 0 i B y C - 8 i 2 B m u x h C n y 9 t B w t l T y m r x C 7 i m d 3 n 7 1 D m m 7 6 D x 1 8 s D 1 i - 0 B o q 2 J q q e 2 h m t F q 5 _ x D t k u J i y 9 H o r 6 5 D r 7 9 k B k h o p H 1 _ q l C j 7 p p E l 9 j E r p l 4 B j u j F z 3 m M l 6 0 i B l o 5 p C 9 s j D h w 3 O 0 u s B g x 4 k E p i z j D k i 1 h B j i u Z u u y g C 3 u i z G h k 6 Y r t j u G z t 8 E _ o 4 7 B 1 r u a 6 x t T k u 9 Q 4 q 1 E x q z 0 C 8 1 r h C _ z E r s 1 i B 3 y x a y n m 2 B m 2 9 W v m j i B 0 7 0 B z p q 6 B u z p r B j h y m F 1 u w E - l 4 K 7 8 3 h B p n m m B s v 1 J m 8 9 I k r - e 2 h m 2 B g 5 j O _ p G 7 v 0 G w s m v J o K v i i b 5 i 7 6 B v r 3 7 B 5 2 V w j w f r z 4 F j 5 x 5 F 6 g v e 4 y z N m k 0 z E 4 6 p I u h j F y x 4 n C l m r y F w 9 o U 8 q n 2 B y m 9 W k z 1 G p 7 v e u m x U 2 h g I o g 4 G - v s a _ k h y I g 9 o 2 B n 9 6 R 0 s n M h - x T k j _ B 6 l - t J t 5 u G n o 5 y D n z F 5 k 0 m B 5 8 z i B o x 4 i D v 3 x M o g w J o _ _ q C x 7 a 2 z _ m B p w g 9 E z p 2 g B i g _ h V g m m s B k g o 1 L u 0 2 p C 6 6 q x K t 4 N z j G g D 6 z k n B h z m U 0 k _ B u z j n B z 3 m 3 D y l y O 3 l o q D m 5 - K t s E t s O 0 9 p x B 0 t u V z n 3 o N _ l G 2 k _ v B s z m 2 B p y _ w B n r 4 F y h t c 9 l y f h u z v B s z g E o g 2 u B 5 6 4 U x r g d q y 2 5 F p m 3 G 1 v g q D 0 o h 2 B t 9 g v B _ 5 8 D h z x g L v - v E z 9 g 8 D j 9 3 7 B g t 5 - B 9 5 v E 9 - q V 6 g 0 v F D j - g 8 R - t C w 5 p k E 4 w _ r B y 8 0 E m l i d 0 z h z B 7 m 5 Y o y C s y z 4 C n k s 7 D 9 i b 7 r 5 9 I v 9 j E s 7 - x B x x 2 i B i v 7 y C n z i D - 1 w n B s r o f h z q k C h h y H h i y b 1 n t 2 C q v j I _ _ 5 - B 9 0 v n H 1 h r u B r n C k q - X u g x u B 1 7 7 N x _ u W 3 t 3 S r 2 v P 3 n - Q 8 1 i O 9 j 5 y D m j g 5 B j m w c 3 9 z G q t 9 W r r r F q u 3 x C i i h U g 7 _ 1 B p o 9 F 3 g k 8 J h y t j B 6 - h 6 E h h g P 9 2 o 1 G h m h n D p h n g C u l u 1 E v 9 m n B i t 4 i B s i 6 F y 1 2 C x n 8 C 3 l 9 y B 1 2 4 3 B u x n t C w _ r m B 4 0 t D w o 5 t C x g 6 r B h y q 2 B 0 y o u B i 8 4 1 L k x i E i 5 - k B l 7 w a 3 q s Y 8 u - C m z 6 x B i p s h B l w j V y 1 a h 2 1 Y g m j j B t s 5 p B n y w o F t 4 C i v 1 s N 1 8 B 7 l - 7 C 2 x 6 M 2 3 7 5 K p i m B x 4 u _ B 2 4 2 z B r 0 K s s i k B y q 9 l H l s 0 q N v l x C 4 u u U i y 5 _ M r w J l 8 6 q B v 2 2 b o u 4 r B k u v u F - o k l B k u w R y p 7 F 1 t 0 0 E v k k f 9 r 4 y B - q 0 J _ 7 n g F s 3 h g E h 7 l g C 9 3 w y B 0 y n l B m t 1 o D y y 7 D l - o o F u 5 R x o - U u w f 9 h k 0 C 6 1 U w 5 q u C l 8 8 Z - 5 U 7 7 6 r D 6 3 v m C 4 o 7 H _ l m l B g t 3 B 7 u 3 h B 7 g k l B r l j i C y 0 n I h p 7 N 5 p 0 q C z o g 1 L n y v B 7 u o n B q j 4 E k 2 k i C x o p i C 1 s w E - 0 t 7 C m 8 s P h - - m B q k 4 b 5 i j P 9 h p D g u 0 b 1 g _ r G y w 5 q C p 1 0 i B w y B h 3 8 o E q u L _ 1 n k B r 9 0 M 4 6 u t B _ z _ B 1 _ 1 q C 6 6 n l B x 0 x W u u r - B 6 0 1 F j - 2 2 C g g 5 z C p 6 q 3 B p 8 P i t 0 i E - w l D u 9 g p E 1 z 9 U k s r f t m o f w y p J 5 m i O v n o 1 B v U - _ - k B s q i V h w 9 8 D 2 i 8 C k i l Y 4 5 - X 3 i h 9 B u s 5 y M 7 i c 4 l m P 5 m z 5 I q z r 4 B m 1 z E v z 3 y B 2 q 3 M 0 s - U s y 1 y B x 6 n n D v _ 0 B 1 V m _ u C x p o v E _ o z n D 1 t h c - v g i F q k H x v h q C t m p T 7 9 1 M 3 p z Q 7 g n 8 C m E 3 y n l B 1 k j 9 C w v 3 q C 6 l k i C v q 2 r B z g 2 z B 0 h 0 B - 7 i 2 E g h p B v 0 9 R 3 w 1 Y o j l 9 F 9 1 x D 3 6 I p j 6 j C h 3 7 S h 1 0 x B 8 4 M k 5 6 j B l _ n J i g h P o 4 z w B 5 w k P 7 5 q D 2 v 5 D q s w T 6 y j T i v z R x x i Q g i y I i t p N t s m F r r N 5 k 2 Y o _ u C _ v g C 7 q c p h x B g w - P s 5 z F s 3 - L x i p m B n z 7 F 0 y n F z u o B 3 9 z o B t g 1 O 3 k g a 2 _ 3 U z 2 u 1 B 3 z u G u j q f j h 7 r B 4 i q J v m t 8 F 5 - U 8 9 y H p 5 0 M v u 9 1 B r i v v B o _ k i C 5 q 6 Z 4 z v Q 2 z 9 U 3 _ 4 E x u C 0 h 4 S 8 z z T q 4 x j H 1 Y i l B 3 l 2 k B g t l C 7 j v m F t m 0 i B r 4 n o C 8 5 r D t z 9 E i 0 r Z z 7 7 Z 6 m q J 7 9 1 M 0 1 m f u s 9 Z 3 u u b n n b w s _ 7 B n l 0 L m 0 _ U 1 _ t Q q - q C m 6 n f 2 z u G l z p f g h k S l 5 o T n v 3 z C 2 n 9 m B 1 n 7 b 9 2 k i G s k u Y n 3 9 s B z i _ 1 B j q y k B 3 t o a l j r I r r 7 S n i m C 8 4 l K k 0 x I 4 y n D l 2 p S 5 5 j K r s 0 W 7 1 s S w 7 m F h x 3 9 D o 8 _ Q 8 x z q C 2 v r f k 8 k Q 9 g V w 4 u O 2 s - L h t j I u 0 l c p 0 w g Y r 7 - K l - u F w z v 7 C 0 g h 4 F r v q m C 5 s 9 p D 2 1 q W - i P p z i Y k t s e m g N 3 s r 3 G p p p 1 B g t 8 M o 2 x B o u h O _ 1 _ E q - 3 M 7 v 5 f 5 1 m s C g 4 y i C 8 2 3 N v v 2 o C k p 6 R 4 8 r I 2 h p E t 7 i J _ t W 3 4 s H h g X r x g - I m t y Q - _ x B l 7 0 O k l i R z i G & l t ; / r i n g & g t ; & l t ; / r p o l y g o n s & g t ; & l t ; / r l i s t & g t ; & l t ; b b o x & g t ; M U L T I P O I N T   ( ( - 1 0 3 . 0 0 6 6 8 6   3 3 . 6 1 5 5 4 5 ) ,   ( - 9 4 . 4 3 1 1 7 3   3 7 . 0 0 6 7 2 8 ) ) & l t ; / b b o x & g t ; & l t ; / r e n t r y v a l u e & g t ; & l t ; / r e n t r y & g t ; & l t ; r e n t r y & g t ; & l t ; r e n t r y k e y & g t ; & l t ; l a t & g t ; 3 0 . 9 8 1 0 0 8 5 2 9 6 6 3 0 8 6 & l t ; / l a t & g t ; & l t ; l o n & g t ; - 9 1 . 8 9 1 8 2 2 8 1 4 9 4 1 4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1 1 1 3 4 2 3 4 1 5 7 5 1 4 7 5 2 4 & l t ; / i d & g t ; & l t ; r i n g & g t ; i y r w u o i 1 r I n 5 v s D i h s 9 G 8 r y T q z k F k y 8 i C 6 2 6 - E n h k 9 G y r x C 5 x m w F 2 l 8 p C q v D 0 h q z M h k 2 F y 7 h 1 B 9 6 k L 8 1 5 y G n q M x t u 5 Q r _ m U 1 j l D 9 n w 1 D o 4 8 - E 9 l t s D t t 8 8 G _ p q 3 B n x h I m 1 k l B 4 t G q u o u J 6 2 r Y l 4 q m F s r 2 v C i p - q D u r m u C r W 8 O s h q k G 7 r s v B s m t B p o X l 6 i z F n j 3 v C n u 1 I j v - 9 C x 5 u w B - _ 7 L z 9 w u F x z 4 C 8 p m s D k q u 8 D 8 u 0 G 8 n o 9 B 9 r t s D q m a q l 4 u H 6 4 r T r q s t B r g 8 i C o 0 t 9 C v 4 8 p B 4 1 2 G g v 5 B _ q r 8 D 1 n - u e t 7 v 0 I u g p H l h i g E 7 u 3 B l p - y F j m 7 t B h n l a p m 8 i C r p y J x q y m F y q 9 o C y x q x K 1 8 r B 6 o J p 9 8 w O r y s H 0 1 o 0 C x 9 3 - E i v w H j 6 x d s 8 Y h 1 r p D 9 7 - g C 4 j 6 - C 8 o 2 3 F k o x q B m i j 6 C w 1 3 g D g v h B 9 4 6 r F m 1 v 7 C n i 2 k B g - 8 z H u 6 _ E 8 g 7 s B j 8 4 Z y k 5 3 H & l t ; / r i n g & g t ; & l t ; / r p o l y g o n s & g t ; & l t ; r p o l y g o n s & g t ; & l t ; i d & g t ; 5 1 1 1 4 4 6 2 4 5 4 2 3 9 7 2 3 5 6 & l t ; / i d & g t ; & l t ; r i n g & g t ; j y 8 r v o v p p I p 3 9 T 0 t 1 v C 0 t 1 v C l 8 s n C 5 6 s p B g y u 9 C z l u O 0 u 2 k B 4 l 0 B z i 7 i C o 0 t 9 C & l t ; / r i n g & g t ; & l t ; / r p o l y g o n s & g t ; & l t ; r p o l y g o n s & g t ; & l t ; i d & g t ; 5 1 1 1 4 4 9 3 0 3 4 4 0 6 8 7 1 0 8 & l t ; / i d & g t ; & l t ; r i n g & g t ; 2 - 1 0 x g k k p I w - r 3 B i p n Y 3 1 C 4 r H o - u P g 2 m U - 9 n e i 4 l H & l t ; / r i n g & g t ; & l t ; / r p o l y g o n s & g t ; & l t ; r p o l y g o n s & g t ; & l t ; i d & g t ; 5 1 1 1 4 7 3 2 1 7 8 1 8 5 9 1 2 3 6 & l t ; / i d & g t ; & l t ; r i n g & g t ; z u 6 1 z s h 6 l I s - i L 0 q k y B m U 1 _ z g C h j r E t t 2 r G y - j i D j w z g B p r q j B - s w n G _ w t J 0 6 8 6 I q o z V & l t ; / r i n g & g t ; & l t ; / r p o l y g o n s & g t ; & l t ; r p o l y g o n s & g t ; & l t ; i d & g t ; 5 1 1 1 4 7 4 9 7 0 1 6 5 2 4 8 0 0 5 & l t ; / i d & g t ; & l t ; r i n g & g t ; j 0 2 s w m n s l I 4 h r 3 B j n - 4 C s 9 t 2 B y w t G x o o 3 B - u r j B 6 4 l 6 E 6 j k K w n l z F - l k J h j z u C x 3 6 2 C g w 9 e v x p 9 C 6 6 z 1 G 9 o l G 4 h r 3 B 6 _ k E x 3 2 2 C s _ j S & l t ; / r i n g & g t ; & l t ; / r p o l y g o n s & g t ; & l t ; r p o l y g o n s & g t ; & l t ; i d & g t ; 5 1 1 1 4 7 5 4 1 6 8 4 1 8 4 6 7 8 8 & l t ; / i d & g t ; & l t ; r i n g & g t ; g 9 8 w i n m j l I 4 9 r z F i s y H t j 8 y E t v - 7 B r j 6 1 D 0 7 5 i D 3 w q Y 6 1 0 v C q g 8 p B i _ 0 6 B 4 9 0 o E r 2 d q 6 y n G 3 9 t - B u - o Q 6 m _ B h i q U l _ 3 E q x 2 y B o h D _ 2 k 9 C l q j b t o p j B l 2 s k J v _ q s D x - y b 9 u s N q 5 l z F - 2 i d x - x t F _ 5 o w B 5 h 2 R 2 8 q t E u l 9 T & l t ; / r i n g & g t ; & l t ; / r p o l y g o n s & g t ; & l t ; r p o l y g o n s & g t ; & l t ; i d & g t ; 5 1 1 1 4 9 7 5 7 8 8 7 3 0 9 4 1 4 8 & l t ; / i d & g t ; & l t ; r i n g & g t ; x k g l h m k 0 i I n t w I 3 - l 4 B r q i m G g w U h 8 z 2 L 3 9 8 E 9 n 4 j B 0 2 4 j J 1 4 z 0 C - - 1 _ B l z 6 i B p w 7 g F p 3 x B r v v m F 7 6 q h B 0 r 5 F i u 3 D i x 2 w B 2 x 9 T v q 6 i C j _ N u _ k v E 6 p 7 s B 9 p u p D n l _ a 9 p 1 u B 5 u q k J 5 k 1 0 F n 5 u a q o x z H r - r l B o 0 n E q _ 7 C i g 4 E 4 v _ H & l t ; / r i n g & g t ; & l t ; / r p o l y g o n s & g t ; & l t ; r p o l y g o n s & g t ; & l t ; i d & g t ; 5 1 1 1 5 0 0 8 7 7 4 0 7 9 7 7 4 7 6 & l t ; / i d & g t ; & l t ; r i n g & g t ; l 1 s 7 y m u 3 j I t r 9 T o 9 u w F - 2 z O r _ l b - u _ u G q f n y o D n 2 1 - E x s y s D g o 5 r E r E 7 s g z F 9 s r g D x 6 K t s g 6 C m 1 5 4 N & l t ; / r i n g & g t ; & l t ; / r p o l y g o n s & g t ; & l t ; r p o l y g o n s & g t ; & l t ; i d & g t ; 5 1 1 1 5 0 1 1 5 2 2 8 5 8 8 4 4 2 0 & l t ; / i d & g t ; & l t ; r i n g & g t ; r q 9 l 3 t r 6 j I q y H 0 r k 7 J z l o X o 8 r s D q s 6 T p - 7 3 B z - 5 E r g 8 i C 2 v 0 5 B 6 p 4 B n g 6 s B 3 l u v C w v E - t z g B p u 2 Z s 7 h b 4 z y k E t g 6 Q 3 9 t s D u v q 8 C o t 5 j C 1 z r f 5 4 0 8 B n 2 T z 9 y J 5 n K 8 8 5 P q g 1 r H - 2 w 0 E o j r m D 8 l m P s j v 4 D - g i C p 1 p m J i j i Z i 4 _ 6 M & l t ; / r i n g & g t ; & l t ; / r p o l y g o n s & g t ; & l t ; r p o l y g o n s & g t ; & l t ; i d & g t ; 5 1 1 1 5 0 7 6 1 1 9 1 6 6 9 7 6 0 4 & l t ; / i d & g t ; & l t ; r i n g & g t ; k g j w i g 6 p j I z 6 _ o D 5 l j P 4 s z 9 C 0 6 t q C 7 z i Q n q 3 D 4 n t G w t 3 K 9 _ q 3 D z y r i B 1 q h R j m 4 m H n i u j B & l t ; / r i n g & g t ; & l t ; / r p o l y g o n s & g t ; & l t ; r p o l y g o n s & g t ; & l t ; i d & g t ; 5 4 9 5 6 0 4 9 9 1 0 0 9 7 5 1 0 4 4 & l t ; / i d & g t ; & l t ; r i n g & g t ; 4 i - w 1 v h 9 i I h _ 9 j B l 0 z O 0 h 6 4 G r m n I n l 7 4 I h t 8 k H g v 0 K 2 9 8 5 D t 7 r N i 7 w - C s m 1 B & l t ; / r i n g & g t ; & l t ; / r p o l y g o n s & g t ; & l t ; r p o l y g o n s & g t ; & l t ; i d & g t ; 5 4 9 5 6 0 5 1 2 8 4 4 8 7 0 4 5 1 6 & l t ; / i d & g t ; & l t ; r i n g & g t ; j m t 6 - r - 0 i I t i _ C 5 4 d s h x - I m l g u F i j w w C 2 8 p B k y h g J z 2 h C g p 0 D o o h p H t m p x J y w l 6 C 3 t 7 U l 8 2 _ E h u z 6 F 5 2 5 E o 6 2 B & l t ; / r i n g & g t ; & l t ; / r p o l y g o n s & g t ; & l t ; r p o l y g o n s & g t ; & l t ; i d & g t ; 5 4 9 5 6 0 5 3 6 8 9 6 6 8 7 3 0 9 2 & l t ; / i d & g t ; & l t ; r i n g & g t ; u 6 l s r 6 o x i I n s 5 N 9 t 1 9 J r - k D 4 9 o V - 2 8 s Z 3 q D z g 0 m K 7 i q _ H p h b 7 v z p B 5 w 2 0 N 5 i m N 8 9 4 d k j s i B 8 p d k 5 9 j S x 1 6 C 0 r w B v j 8 m P 2 - l g D _ i 2 g C o 9 4 n E 8 z m v K j 2 - U u u h q C o y 2 s M l x q v D 8 r j D - 7 p 1 B & l t ; / r i n g & g t ; & l t ; / r p o l y g o n s & g t ; & l t ; r p o l y g o n s & g t ; & l t ; i d & g t ; 5 4 9 5 6 1 9 8 3 4 4 1 6 7 2 6 0 2 0 & l t ; / i d & g t ; & l t ; r i n g & g t ; v y 1 k i q 5 t i I 0 4 y - B q t t D h q v y K i 8 8 g D t s n l B 3 t x B n 2 t l B t 1 q i C o l u j E _ 3 y m J 5 s o - B 2 7 w J w n H 7 k j - M & l t ; / r i n g & g t ; & l t ; / r p o l y g o n s & g t ; & l t ; r p o l y g o n s & g t ; & l t ; i d & g t ; 5 4 9 5 6 2 7 4 9 6 6 3 8 3 8 2 0 8 4 & l t ; / i d & g t ; & l t ; r i n g & g t ; v g 6 v o z _ 7 i I w j 9 G 7 t y j B s j o j G y - y T 5 0 w j C x j k w C i k z R 8 _ 3 1 D _ i 2 h B h _ i 2 F 4 r F x 2 u m L z 9 g 7 B r 7 n 5 D s x _ - I 5 9 i D o p 3 7 I 4 2 y 1 H z l s F z n 1 C 6 7 w l O 0 v m q F 7 v 6 g D v i 8 1 B 8 - 6 H i l i u T 3 x 0 1 B u z j - a o m p I 5 3 v s C l y t d x k 4 p E 4 z 1 u C _ 4 u L w 4 2 B w o 5 m Q u q o h F y o i w B t o k - C q 2 h y C 9 o w r L h 8 t d _ v m z K k u u N n 2 k 1 O n v p 1 B t k H q 5 p t a 8 z j M x 2 J s n l E o t h l H 9 l l B u 9 g 9 G - k z j D t o 6 z B _ i _ m J _ z j - Q & l t ; / r i n g & g t ; & l t ; / r p o l y g o n s & g t ; & l t ; r p o l y g o n s & g t ; & l t ; i d & g t ; 5 4 9 5 6 5 0 9 2 9 9 7 9 9 4 9 0 6 0 & l t ; / i d & g t ; & l t ; r i n g & g t ; k 5 3 _ w z 7 - - H 4 4 h r H w v i C l q m h B z z 0 1 B l u 5 6 P 3 m v Q _ 9 6 _ C 8 _ v n F q q 8 l F z m q p F 6 1 - B o 1 g 2 G s r l 3 B 9 k x 5 I 7 4 3 D 5 h m j P y 8 0 D y v o p I r o n e o 3 4 q F 6 4 g W _ l 9 s H j w w 8 C g 9 r 5 D 2 0 3 4 B w 9 w i I 8 t 4 g C _ k _ 9 F q 0 p O p v r 4 Y p _ T 7 _ D s 3 4 2 L o 5 l l F r z 9 X j g h 6 D j r 2 i B 3 n _ _ I y v 3 o J z s 4 B o h 2 0 B l - y C 6 _ k h C g p x K w k 0 C p u w f w s 7 t D 5 w 5 t B g 4 7 4 D 6 0 9 0 B w q 4 F 2 l s r a h s y O z l w y C r 8 y m F 3 7 o B g s 9 g H t k 3 q B i - h t C g _ r h H 3 q t H 1 8 o z B p 6 - v D w l 9 Z 5 g - 2 Q n o y O _ k _ t B q r o F z - o j J 4 z x J 8 p 5 9 C & l t ; / r i n g & g t ; & l t ; / r p o l y g o n s & g t ; & l t ; r p o l y g o n s & g t ; & l t ; i d & g t ; 5 4 9 5 8 0 3 8 3 0 8 1 5 6 8 6 6 6 0 & l t ; / i d & g t ; & l t ; r i n g & g t ; 0 9 n t o s l w i I - i t u C t n s O k _ n 0 H p x u 9 B y 1 y G j 5 t E o w - k B q 8 t j B 0 x n T 6 l k k B 7 8 o Q h 5 1 3 E l 7 2 M k - o l C 3 k 4 s B n s s t E & l t ; / r i n g & g t ; & l t ; / r p o l y g o n s & g t ; & l t ; r p o l y g o n s & g t ; & l t ; i d & g t ; 5 4 9 5 8 0 4 2 0 8 7 7 2 8 0 8 7 0 8 & l t ; / i d & g t ; & l t ; r i n g & g t ; i - 2 5 3 _ - s i I 4 h r 3 B q w v S m _ g g E o 0 7 J z 8 8 0 B w z n 1 B i i y F w _ o z F l r r l B g q o Z y i o 3 B 7 y 3 s B o p g H 4 z 7 y B 7 z - g C & l t ; / r i n g & g t ; & l t ; / r p o l y g o n s & g t ; & l t ; r p o l y g o n s & g t ; & l t ; i d & g t ; 5 4 9 5 8 0 7 7 8 2 1 8 5 5 9 8 9 8 0 & l t ; / i d & g t ; & l t ; r i n g & g t ; y 8 s 5 s 4 x j i I 8 r 2 4 G i i 0 9 C g u w Z l j 7 k F _ 2 p g C p x w y K - 4 t y K n m i 3 C 5 j H m z j 2 B 2 9 8 5 D t h q g D & l t ; / r i n g & g t ; & l t ; / r p o l y g o n s & g t ; & l t ; r p o l y g o n s & g t ; & l t ; i d & g t ; 5 4 9 5 8 3 3 0 7 0 9 5 3 0 3 7 8 2 8 & l t ; / i d & g t ; & l t ; r i n g & g t ; l r p - 2 v q 2 _ H x 3 l 2 D 5 3 s k R m x r g D 1 8 I n v n - X q 2 _ F t h i n L g i i h G m p e 9 l 2 p a 3 o Y 1 j w 0 B o 3 3 r c u 8 0 C - - h m H w z 8 h K 4 o e o j r u K _ 7 w n D i _ 6 l F h i 3 P _ m z x E w h q 8 F 5 h _ i C l v k 0 C v 1 z 3 C v l V g u _ o J v h t E v k x g P r 7 i y B m m q p I 2 5 3 M j x s d o p o j M 6 j o p H s t z P _ 2 o 2 G s g v _ J 7 x j i F h g g 8 C z 9 v 3 G 6 r i b r j h h L x 5 q 2 B k o r v E 9 j 7 s B 5 9 6 J 3 j 7 P u w 1 v J h 9 h m H v r D y s 4 8 c 0 y B 2 v n B 4 r p J 4 3 x 9 H q n g K u l v 3 G j 9 o s F 5 4 7 q B j 0 g R 9 6 z 8 I o h w w C m g 4 l B 2 _ m i J p j _ w C 3 o z x G h v s f 8 5 5 s C q j v 3 F 2 y 8 d 3 r p n E l l r o J v m j C t 8 0 i B n h z v H 0 3 0 C 2 m 8 5 K o g i 1 D 7 h 4 j T 2 8 Y x r g h M 3 n w R _ 0 4 _ F 7 w h z D g t k k C 6 0 u 2 B t 1 8 1 L 6 p t 5 E _ l g w V _ 7 l F u s s 4 I 9 n r D i G 6 g 2 D 8 2 p r K 8 3 4 Z - 7 w z Q 3 x 5 B 4 7 i g E 5 z y l C m w h 5 J l g v 5 B g y j i G 1 o l Y 7 1 - x K i l u h B w i m 5 B 6 m _ n J z v 4 Y m n 4 5 K 9 _ i D k 9 7 D p k - 6 M z x 8 x K m 8 u l B q i 8 8 H 9 u 6 i D o u l x B 9 h _ h G o r _ 6 X z 2 G k 4 2 G r h v y I t m 2 f y z k 2 R u l j a 7 z y w F y 7 y - G 8 s 4 y B x 6 l B u 9 6 8 G 6 w 3 4 D X 5 w 5 N m 1 - 9 M 1 j 5 I s w t _ N l z 8 k B t n v z C j x w 3 G 6 8 v F 2 9 j 2 H 3 _ m p D r h _ t E p 7 9 w E x t x q C 4 z - h P p 2 m q D 3 4 n H _ 2 4 1 G p 1 u 2 G t 2 i y F z n u - I z 4 j p D 3 - _ 0 D h o 7 V g 1 0 6 D y p n N s w x - F i 6 3 j C q 0 x s C 0 5 6 Y 8 t z l C j g n o J y i 9 u D 6 w 8 c h 4 l p F n 7 w k L g 8 i m B 1 q l r B m j x r T w n l m F 6 u k 7 C 0 5 y n B 1 - o 8 F _ v _ i C h n o t I 6 r w d w 7 v u G g - 6 1 C 8 5 p r D 4 n y g D s o p O 8 7 1 M 4 5 s g D i 7 s K 3 x k m H 9 y w U 4 z q q B u h q g D 6 z u D v q 1 t B s 1 1 1 E v 2 7 5 D l p 6 K 4 9 s - E i w s 6 D r s 7 G 2 4 r M 0 j l h M k 6 9 k B 2 j k F u 6 n - D 1 1 t k C g 5 6 6 B 4 p m x H 6 i 4 Q 2 3 v t F 7 n x p B k u x y B z o u - D j x i 5 B l _ m g J x m q P z u 7 5 D l 6 7 L 7 l o 0 Q 0 q 1 K h v N u _ t 2 E 0 h 6 4 G r r n _ F j 9 u z D q 1 m 2 B 8 6 7 7 B k n 1 G s 7 h 2 I o l p m D _ r 1 E g - z t B p r 5 n E 8 7 u 2 E r 7 3 x G 7 _ k 8 F i 4 l W _ 1 n 7 E s s _ k C k v 9 i P l l t 5 B z s q t H 3 8 V o v q i Q r 1 - _ B u k l 1 F _ o 0 v M 9 1 y 1 V 3 _ 0 y B h 2 U 2 - g x V 2 s 2 l B 4 s m z B 2 s x _ D - h h 2 B x v g 2 F o 6 s G k _ g _ L u - i B 6 p 8 6 F l 3 q J 5 k x S v n y 6 M 4 u L p j m _ H 9 - 5 z G 6 x 4 O 9 - 6 g M 0 m c v 0 w 6 B z 4 _ 5 D x k 9 g M 7 7 u 2 E i s 9 O 1 l 7 8 C h o 1 l B s 7 1 1 C 6 u q k F k 3 z h C v h g q D 9 h 4 p C p x G q 3 h g N 2 y c 6 m 1 D y q q 1 M k v z - B 4 j o m C r 4 q i B - j n 5 L 0 n o m B p u 1 g G i z v T 4 m 2 H h o j j L v x 3 4 E 0 - 3 q B 9 0 h H t s 8 C l n 6 0 L v 1 x M _ 6 w t E 2 n h 0 Q - x u D 1 - g x V o r m w G 1 v 8 r E 4 j u x V 8 p t k E _ j z U k 1 2 L r 7 n - H h m n r O 8 2 g q D k g i _ W h t z V - z 0 9 B 7 - 9 1 M z 8 q u C h 0 v I u 2 i 5 G m w z 3 V p 7 j h C - o h v K v 3 H 0 r g g E i h k l C r h _ F p s 5 n L 6 3 r g C 7 i k 4 W n 2 g 6 D 3 3 j n K y 2 g 3 C o - s 0 Y q _ 4 t B j k 6 P s 9 z 4 G - 2 z l B s 8 j J 1 1 4 s H i k 6 s E 1 1 2 w C 1 x 8 c o w 3 v D n g 4 - B - j t 0 C 4 6 7 R r g 1 9 S 6 - 4 4 B r y j 2 K 1 5 j Z p l t g G g 2 G t t o 6 N y 7 i E 6 8 6 - E x q z X 4 r 9 7 D q u v D l l 1 z H r _ e m v 3 j I 0 4 9 d 2 o q s F q 5 3 u I 3 s - v O i z r 8 C l m 9 Q v k s 6 E 8 7 x h B o t 5 p B 5 n g H u 9 x 1 D n y 4 q C h n H 5 7 h T m w x r O 0 o o t D 4 i 3 n C o t 3 p G k w M 7 _ O 6 m 1 l I 1 w r b 7 9 x 5 C o 0 1 p I l u 8 k B v - v 3 N k 1 0 X 1 - k B m 5 t s J w h i h M m n l K l i 2 G z l q Q 5 h 9 k B o r 3 - D 3 9 5 x E l l s v C r j s s J l w x u C i u G 3 r w a n o 4 V t w 0 n M k j p 2 D v r 7 q F p 4 q J i k j B p 1 5 y N w h i h M x s 7 j C 0 i 8 _ E k x w r E 0 8 3 h F 4 1 Z 4 x r - F i w 5 n C h l 0 G 2 y r s B v n 0 p M z s 2 I 3 3 m 4 D t 3 2 B - 2 6 m J p 2 9 J l 4 9 g M 0 v x s B 8 1 w n F p h K z j j r Q q y 8 o B 8 s 3 J z 1 _ 1 G t u v S r m 6 j F l g 3 q C m 9 r 6 F y 1 j x D z o 6 R p y r 1 O h o 9 B 7 u 8 u C 8 2 4 l J w z t z B i 3 r 0 I 1 9 o 0 H g g v s B - 0 w E - w l _ C 8 6 9 _ C l 6 l K y i p C u 5 4 r H _ o 4 9 C u n q y M w o r U l 7 p C _ k 3 v X l u a t m g 6 C o m p 3 B r 8 k N x h n u B j r 1 z H i m 0 C w m 5 6 C - r l r F 1 n 7 w B r l j i C t n j O o r 5 L n 6 6 j L w h m r B i i w 2 F _ 3 4 6 C o k h l C m 7 l F q m o 3 S h f 3 k 4 1 K - 9 y E 9 0 q r I j - o E w n m 8 L s v H n 1 3 7 H 4 q o _ B 2 z l I l h 2 X z 9 7 1 L h 7 0 o C k h J 0 7 t q E 1 m o z F 3 9 m j C p 9 o t E _ 3 u t H 9 n k K p 8 T 9 h 3 D 5 9 y t J m - s 1 B 4 i n r D 0 0 6 5 B j j 8 u B 3 t x 7 E v p v 2 C 3 m u r K 0 6 n C 6 i r - E _ h 2 1 B n y p 3 H 1 s - g B w k 7 1 F 9 z 8 U k x 9 d 7 u h n M 9 4 h J z m y s D u j p u C u o g B g k _ y K z w s r G - v j E 0 k h u B v j 5 6 G s r u C o 6 g x O l 4 n 9 G 9 w s C m v f s t 0 j P k z - R l 4 r h E s m 8 - E y k h q D l k y C p 7 v k J r s 5 2 B m x z j C 7 j z I 4 l 9 o G 7 i h s B u o u h F 8 m o k B 1 0 w p I 9 j r V 8 i w Z w - W x m 6 x g B i 6 B - u y C q 8 _ 5 S k 4 8 p B 7 _ k I - v 3 8 B i 9 2 _ H 5 r _ U p w C r 1 D - n 7 7 H s 3 u y C 2 g 4 1 L 2 m E 8 8 i S i u u p D y 4 q s D 3 - i B o y g m D t t 8 z G 3 w p G 6 k t a 0 i o J x o 7 V x y m O - q o z B 0 6 0 o D 5 r F o - l q F y 8 n 6 C x 3 o C y s 6 V g w z o E q s _ 5 C 1 z _ Q 7 q 9 J k m 5 h B 6 t - - C _ x _ k B y x g F u t p N 3 7 u t B r x r g F r 1 4 C j 4 5 S 8 r 2 D 2 i 6 w L u n - B g i m 8 F y v z u E h u l b y E _ n u b p g r 7 C v 6 2 B y s 3 Y g 7 p j C x _ l H 8 4 k T r w 2 0 B 0 - u X u w 4 9 B v 7 1 1 I w l 8 g B v t q n D 5 3 n l C s y 6 s C - _ i 1 D 2 k K r 0 p i D m z 7 G k i z p C 0 z j q B r y n 9 B x k u _ E s - i 5 H 3 2 0 i C 7 1 E 0 x z h B v 0 v D p W w v p k D q 1 k i D p l x p B i g 2 T w z X 2 u t m E k g u i D 4 3 o v B 1 k 4 3 C x 7 m t E w q y d p w 3 x D n l 6 d 1 4 p V j w r h C 5 x s _ E _ - j F - 8 s g D _ u t F y k o E l 8 0 Y i h 3 F q k s w E l r s G j i 5 l C r _ l p B w h o C h 2 x L 0 9 x - C z w - X 4 t o B i 6 y a o t h 1 B g q 8 G h s - H 4 l x I 8 n 2 v B h k k l D u n 2 r B _ 3 s U h 0 x n B 4 p 7 E g q 8 F v v - o D g h p b 1 6 3 K 7 6 m s B y i z v C o l h M v n 9 j B j 6 G j 3 4 t C s q h m E r j 9 J n 9 6 K r o v C i z g z B j x - O k n E 9 z p 7 C - w g B 7 7 m i C k 7 q 0 B 0 u k 5 C x m _ P w _ 9 B t v t j C j t l w D k z 1 h B j 1 0 v B 7 j h O 3 g G x 7 B _ y r k B x 2 4 G u h 7 L l s n l B 9 p 2 a i u p M q y - l C t k o L r - l c 2 n y K 9 g L y 6 4 n B n y 7 k B 1 0 n i B 6 u k N t g r t C r 4 r 0 C h _ b k 8 l R 6 7 m S p 6 r H 6 v p U t w v i B z _ z j D q 9 5 t B 4 n N r k p l B n m 0 H 9 g 0 w E 9 v m q B _ l x g B w q j c k t 2 D m w n B z z u U h t o i B 7 0 4 1 D 3 _ k G s g - 9 I 6 k g 1 D Z s o m n Q m 8 9 H h k 7 1 D 6 k o u B j o 6 2 B 0 v 2 v G r p h S p r y h B y _ 5 r M 9 3 - o D 5 q x - D y z r Z 1 - _ h C - v 5 k D 6 h 9 U 6 i 0 K 1 5 1 n G u - q n J s - q n J v s i n J 8 n _ y C i m n h C v s i n J s - q n J u - q n J v s i n J v s i n J v y z n J i 7 t 8 k B v y z n J i w _ v E t 8 5 a u - q n J 6 m w 9 k B v s i n J 9 g - 8 k B v y z n J v s i n J y q 0 i G s r u K v s i n J 6 m w 9 k B 1 9 0 9 F 9 x 0 L 6 m w 9 k B u - q n J v s i n J v y z n J w k 8 g z C q h _ _ H 1 - v B u o w j G p q m K 9 g - 8 k B v y z n J v s i n J 2 t p 2 z E v s i n J 6 m w 9 k B 1 y s 2 D 9 l 3 n B v s i n J v y z n J v s i n J 9 g - 8 k B 6 m w 9 k B 9 g - 8 k B v y z n J g 9 2 S n z j l F o 2 v i z C u - q n J 0 5 i 0 C j g j g C v y z n J v s i n J u - q n J v s i n J v y z n J v s i n J 9 g - 8 k B v y z n J v s i n J u - q n J s - q n J u - q n J v s i n J u - q n J 6 m w 9 k B v s i n J u - q n J v y z n J g u n U 9 s 0 1 B y g M g 5 p g C 4 t 0 m I 5 s s v O 1 n - H v j i a n w 7 x a 9 l u H x v g u G x - g 4 C p 8 h z J - r 7 u G y v g i C z 0 o y C 5 6 t - F j s 4 l C g 1 v w P 3 8 7 G 2 j m w X m h u F h k i a v k n M l r t i I s p 5 0 C m t F r 4 k 3 D r t h V w t x 6 C t k u 8 E 0 t k t B i q g t E 1 x v W g h n 9 M 7 m l D q 0 w _ I s t h n F 3 9 4 6 B i m q m B n k p s B 1 3 v P 0 z k r H r _ - m I r _ h J s 8 p n L o q 3 B 6 7 p L 6 8 m m P 3 9 I x 6 8 k E n 3 8 v F 4 9 s h E 8 h _ 1 B 6 2 0 f s h 9 g R j 0 b r w 5 l B 2 k i 8 H n r 4 o B _ 9 4 x F 8 I z n h 2 B - x z a r i l Q k x h E g w v C 1 0 p x B 6 i o C q 4 9 0 D 3 8 q n D j l x M l 5 j w I l 1 o y B r w 0 K j r 3 Q r y _ o D 5 _ o s C 8 x L t h h B p i l 0 H o v z 7 C q y l r D 4 8 t u G 6 7 r G h 4 6 T _ 9 l 3 M 0 y x C 7 5 j o E s 4 v h G 8 - P u 2 u q D t h n D n 3 v l B w p 7 h B 9 3 H g 5 - - R g E r 5 y n C g o 4 _ C q - 7 7 E q _ g t E s _ - k E x u y 0 C 4 l P l 0 S i 8 z m D r z 7 c 8 v u 2 C t 3 9 C 3 s h t B 6 w I 6 v s i B 7 2 d l y N w 2 3 1 B 6 t h w F 1 5 p q E j 7 l g C j _ t M i y r 3 C 7 2 - i G x n u r M x j i a t m v _ D o m - N m x q 9 O - 8 I q m w M m m q a 0 1 v G o 0 u D g k 8 x B m s - _ B h w 5 y B 7 t U j 3 _ 8 L h 9 m F i r w v C 3 9 y Y p 1 9 P 5 3 9 t G r j 1 w B t m - F v w t u D x w r r E _ u j i E o t k Q p 3 _ o B 7 g 9 7 H x _ y P 4 l k 5 C 4 l g K h 2 o F v 6 r N w n 5 l I n _ w 5 E r 3 W 2 v - l B 6 v 4 h J q 7 k o G x n t x B 3 j s L r p 2 m O 8 o w F g q N 7 0 _ i L 4 y 3 5 B 1 y z n B x o 8 q G _ m 4 x J g s k D x z y j J q 7 9 I 2 k 8 l F i p x _ C 3 y 0 U k 2 m y C 8 z - i H z m o F h n q i I h 6 4 u J k l y B 1 j i G _ 1 w 8 G n r p C z 6 y r I 8 u h M 3 h v m F y 9 n D 7 n j 6 B m u u i D y - u v B 8 0 - j B o m p 3 B 6 - 6 v B - y 1 s D l 2 o _ D 5 z g i H p 1 i d k x n n F m 0 3 d _ y j h G x y w 1 H 1 t 6 8 N h 3 k C 1 v z n B 1 j l z D 2 7 i _ B y u p P r p 2 s M m y - B n r j 6 N - j 0 B q i 7 e s l v s D - _ w l B 2 i u 1 C j 5 5 u H u h j E l w E n p 9 2 D _ - u x B 3 q q I 1 i x K n 9 h n D 8 q g j S 7 x d 4 0 s 0 I 2 i u h B t x m k D m u o E y o 6 Z v v q w K r 7 b j z S r z z l H q z 8 D v i 3 s M y 8 C p v i r E z g t n B 4 2 z a 5 4 6 5 B n i w O l n _ T k g 4 d p 0 D 4 r 7 z C h 7 y I k 5 - J _ h t 0 B q m l _ H v 7 8 - C h 4 i l B p g 8 s B 9 _ 5 3 C n z 9 p E t k o X x u n h G 8 3 i 8 C t n 6 _ D g t q O 3 j 2 u C 6 0 u B h m k k L _ 1 o E h r 4 2 B 0 5 7 v C i r 9 1 B y q r K 2 4 o 1 E j z b 8 0 g 8 C n 1 E 3 m k y B r 2 k n F 0 l 7 W 2 s s m C x l x 5 B 1 0 4 T s s k Q v p 1 B y u w x B 7 7 6 i F 3 i s T k s g L 5 5 b 0 3 h _ B 7 y - P r z 8 r B h m g h C 7 3 n p B l y n 4 B 0 0 x t E i g v O r l s y C l 2 m n B 8 0 p 1 H q q 5 Z n u 7 x F 8 4 g g B 1 5 g m B 7 i u 9 C 2 w m u E 3 p t X 1 k h K t 7 1 x G u 3 z d 0 j x B z m y S 2 p w G i f u _ g 1 C x x 6 J v u 9 s E 6 7 1 f i p x w C w x l 5 C x j 4 V 1 7 w F _ 9 7 1 G _ t 4 m E u - 7 y F 9 3 2 u B t z y H _ 3 2 G n r 7 i C h l l C n 3 _ 9 F h 0 v h B q y 1 i B n 2 l m E l b x 7 B x t g i K o l 4 J z 6 l - C i t 9 D x s g 6 C g 2 r R 9 n j o B x u y V l 5 3 m F k i V 9 0 3 B p 2 n p J s 0 _ j G i j 1 M o 7 x G v z 2 J 2 4 9 R m x 4 v I 5 y i T - i - r C 6 - r g D 7 q _ - B 8 - 4 m G r d 5 i w E 6 o 8 j C x 5 u z D n j 2 o C - m 3 7 E u m v T j x 4 O 3 q j f m - 8 Q 8 t 0 h B t _ 4 x C z z 4 E i R s m q q F l q s j B o y l Q m k m M y 5 2 0 E 9 g H 3 7 1 d t 3 3 2 E s t t L m g q W 9 y m o B j g k v E u w m T p z 0 _ G j m j 8 D - w n 1 B 9 _ t 6 E x z p F w 7 - l F 7 o z 2 D m 3 l B r 4 V - z 1 t E 6 1 q q F k y s o P 4 8 2 g M - 0 N i 0 j V p p s m F 3 3 w a _ - 2 i B 2 l 1 k C y u y m D 8 z g V j k 4 e 2 q y _ F s n x p B z z 6 J j n 8 k B s l 2 7 R 3 t h F 7 3 C 0 x w q E 5 q 7 3 L s 6 5 B h r - b s j l y B w 7 X - r n z I 4 r 2 o M v t t q B 5 5 V 7 1 u J 0 q Z y 0 0 q C 3 2 _ v B t m y I g s - P 0 q i q G 8 1 0 J z k _ r B m z 7 q C _ 7 n 1 C h _ r u G - n 8 V h g x i K q 0 m Y 6 r 0 C q t 0 2 F 2 u 7 l C s _ n - D w x 6 T z z w H 1 _ 3 6 B s z 8 D k z q 9 C 6 - j C o i o 4 C h 9 w p C u m 0 N 5 o j x H 0 j v D 6 l t l C i u _ a h 4 h 0 B k 3 t v H u l o M i u 5 Z u h 4 j F 9 t k 9 B y 7 G 9 h _ X v 1 t i K k 9 2 e 6 x h 0 B u 3 h C z o v 2 C i _ 9 C s p j q C z w p n E 8 i 4 m E h 9 5 y E 8 2 n q B 1 1 3 p H m 2 F 6 n 8 g B 8 i y 0 F w u s n F v 7 J t _ q n C z _ h o D u t F q 8 p p B k i k y L w _ z w B 1 w o g E _ q t R 2 6 3 n C q 4 l T s u F - 6 - 3 B 3 0 - j D 0 0 i u C l v r I l j 2 1 K r h x g B i s s 2 J t o t T p 9 t z B 8 u k x C u p 5 v E 3 6 v 0 G i 4 2 r B o m - J 0 s 9 x B j i y 6 B - r i i B j n 7 D - 0 v l H 5 t g f _ 7 z I h 8 z 7 G r 4 k v B - w 2 5 E z s r 1 B g t 4 u C 0 l 6 7 B k 1 2 L w 4 _ m F 9 o h t B 0 h y K x j m H o g v I p n v B 4 x m B s 0 I 6 l u 6 D n k m s D 5 k i U _ 2 j k C n 2 x 8 C 2 i x P 2 4 y T n n v 5 I s 3 i w F o 0 6 M 4 p P r w 6 v C - q v k C 7 g 3 J - s h l B v x o H r 6 9 t E 5 m 4 5 B k v h D v s g 6 C 0 9 _ l E j m H y _ j m G z 9 g i B 9 0 m B 4 8 g H k j h m F w u j n C u 1 - h E 8 y 2 i E 0 1 g 5 E m 5 j x D 7 p C r g u w B n p u w L q g e n i l 4 D z r 7 8 E j 2 p i E u 8 k R j u n 8 G u 1 p y D 7 x S z o 3 n d u l B l q h 0 C 6 1 1 p J z i l i W g k g W u 4 t 6 B j j s 8 H n 1 q K - x 2 g C n p I _ z 5 o C q r l G 5 _ 9 z O l t h B q 6 - 7 K _ - 2 d 5 o g 8 E w h k 3 J y n 0 x B q 3 2 N - w m h E _ g q j C x v 2 X g 1 i F 8 J g z m 4 H 9 p 2 g C 7 s p Z m s x x E 2 o p N i 9 5 j N q 7 6 I r j g v B m w 9 w F s 7 0 n I 6 q 3 F 8 j H t p v j J D v - o 6 D 8 m 0 7 K 9 2 j M y h m 9 H y 0 y R x _ G g k k - E s r r G 6 j r v D m w h v C i Z 2 i w _ B m E i p y 5 E m 1 u p B o - k R m t 9 v D r 3 u p C l p 4 V q 9 w R y o s V q h n 5 D q h 6 W u p x 2 F - z O u 4 _ 3 B 0 2 t M 0 h _ o B 4 m t M 4 4 9 K 0 g 3 P - s r C q r w 7 B w t h O 6 s 6 5 C 9 5 6 N j 5 v m B 5 5 q _ D 8 8 r E 4 s s W _ u 6 x B o y 7 D 4 x 4 1 C n x p 0 D q q 9 5 C n 2 1 x C t x z E 5 s z u C 7 1 n v J 1 g L o x t T 9 j 2 j C 8 - 9 m D z 4 j R z 1 P t r m p B 4 1 1 u B q t 9 g B 4 y _ D v j _ o B u p 7 H z - r L o - u 4 E v x v y B 7 9 z y C 5 6 q N _ 0 p h M 5 m w R u 1 v K y 2 o E x q 8 1 B 1 - O x t 9 S m s 6 t J n i j u J t s 8 2 l B n i 6 g E j p o k B n i j u J t u v - C q r 0 5 B 2 7 o r D y l x w B m - - p 1 E j p 3 U g 2 j i F u g - - B s s j 2 C m w w y B t z o n D u 4 o o l B 9 _ - j H 6 h 7 E o z 9 0 J o z 9 0 J 7 g - x G 4 h u J k j t w J k j t w J 6 _ z o D h 7 3 z B 5 u 0 u J 7 u 0 u J s 2 o J 7 z 0 3 H s n - n B o u u X o o 3 _ B p n 7 2 J w l - w B t t p 1 D t w s i K w 6 U t i h t k C - l z Y y 7 h E k 3 u 7 H 1 k 9 x J p x r m G g 3 o L _ - 0 r J _ - 0 r J - 0 9 r J _ - 0 r J 7 q _ 6 B n k 4 8 C - 0 9 r J k w B 5 x q j J k 2 j r J t h 7 q J i 2 j r J _ t w r l B 1 w g t G o 1 5 I 4 s y q J g k h q J w 4 o o l B 4 s y q J g k h q J 3 u m 7 D y g 8 l B g m 7 3 u K 5 u j _ B v p t 3 C y s t o J 6 z _ o J n i r i l B 3 w t j l B t 8 g W 2 k l _ E z o E y j p _ I t h 7 q J n 3 h s l B t h 7 q J i 2 j r J i 6 n C s m _ 9 H j m 6 w J o - s j m B 9 n z r F u z - S 4 u x w J s Y n s s r J h m 6 w J j m 6 w J x x 0 n E x 2 - h B z 3 _ v 2 C t s - 8 C j k w m B 6 n 5 C 6 p h h B g 7 0 p E l 1 r x J 8 n h n B r 4 1 h B r v y y B - h 5 k B 3 i n C n q j 4 D n i z u C n 0 v t C y n h l l B 2 7 v p J 0 7 v p J k s m l J z N 8 z _ o J m 4 _ j l B z 9 o B i p _ i I 9 _ 7 y G w v p H 8 z _ o J m m n h C 7 z 0 j C t x b z 8 3 p z C j 5 k o J q t 3 g l B t m z r F 8 7 7 Q x y z n J x y z n J j 6 n 8 D x 8 4 k B 2 r - q J y i u q J m j j D y k 5 N j 6 m r E t p t j D 2 s s 1 B v g o r J x g o r J k - s t l B 7 0 8 t H r j z D m t y 2 J i y u v B w - 8 2 Y k 5 z t I 8 i k H 2 l 8 5 J 7 k g a q 6 q - E 3 n 3 U g t t m F u y k t J u y k t J t w 0 D 1 u 7 u H u w q 7 C y l _ 8 B j o t t J u y k t J j o t t J l o t t J r 8 p 1 C 6 t 9 h C n u 3 0 C h - y q C 3 w 4 9 B 7 v x V s l p 2 B x q B g 1 n l B 9 2 h p B y u U o 6 3 y C 0 z t Y i k y Y - w m c n w B 3 6 8 h B h v l 5 B 7 7 2 s B n k 7 B - v 0 f g o 8 h B z v w Q l 8 K k _ 0 V 4 l 4 h B w _ v I l h 0 V z r _ h B 3 2 2 P 2 x 3 W 1 2 1 V 5 v i s C t _ v C 9 m 6 R _ i v F y z x h B - 2 u I 5 7 v e o g _ D g Z g 5 u X q m m 5 B 3 l 8 h B 5 n n O 7 - w Q 4 z 0 V s v w B x _ - U x 6 _ v B 7 v a 0 v 9 h B z 1 q t D - q b 7 4 4 a x 2 w Q x r 6 h B 9 p 0 x C 4 y - I m 8 n K - i k j C 8 w v s B 2 2 3 m K 3 t 2 v C t 3 3 z B 4 s u D v m n p J 4 y _ o J o 7 y L k h z - F v m n p J v m n p J v m n p J s 6 v p J w h u h I n y t B v m n p J l 7 q q G - j h J s 6 v p J v m n p J v m n p J s 6 v p J i l h l l B 4 y _ o J s 6 v p J 0 u t 7 E r x 4 W v m n p J v m n p J s 6 v p J v 9 v k l B v m n p J s 6 v p J z s 5 8 F 0 q 4 M o k m g E i n m n H g y 3 l C v n 0 f q 5 w M 4 l l l F q 9 i X _ v 9 i D r _ y C m p y - U 7 r 4 k B 7 m 9 t J v r 0 D 8 - K m j _ 8 K r u - v E 6 l 0 M x _ m 6 C r 5 n Q - s 8 O _ r 6 B r r l 2 B s q 3 t B w g 1 V 5 m w i B i v _ R 4 3 s 8 C l 5 - F g k 9 Q p 3 0 z B 5 3 w i B s 8 3 2 B v i q y B x t p 7 S y B - 1 0 f u v o t O p x C i n x w E 5 o r M 1 u j _ L 6 7 J 4 w i l D 8 k h D y 9 v j R 3 m o j B q y k x C n o k j J 6 x j K x s m x N 5 h p z C r l x g B g l n s B - p t b q o 8 r G o k 7 J q 2 m H 5 j o 2 H - o q T t 3 9 7 F 9 t q G 5 5 4 w B 5 t 0 F 2 m j l D m i n z E 6 u 1 S 1 j q x H 4 u g M y 5 _ g C 7 8 g i B y w m h G 3 6 N 3 r 9 H x h q s P x z l G q s 0 t J h _ 2 I r 5 h 7 D 5 8 9 r G j 8 x H h 6 7 1 G 9 h 6 2 C h 4 7 3 G 4 r 0 m F i t 1 f 7 7 x r J k 4 y D s k s v C j 3 j X p x o I r _ 4 z E 7 2 g C y w W 0 1 8 v J 7 o k a 1 i l t F 2 6 6 c s l 8 M 7 6 s Q t q l P 6 t g d 4 5 n 0 K 0 h - D g g L p w h v U w k 2 G 0 k s 5 I j 8 3 C w 0 - D w y s G t 5 8 v I n 9 h U m r 8 2 B z o t 0 C 1 m y d o s 8 V q 2 3 g F q - u y C s o 7 N 5 7 v U i 9 h l F u 1 g t B m 3 8 F 8 t h b j s w X r l B x z l o I 4 3 2 8 D - h h T 4 9 x P 7 5 C p u y - G z l x z C m k i v F t w p F v o q w L h 7 z u G 9 7 9 e - d n 2 l w L j 8 6 T 1 6 g w E w i g 7 D 7 u 3 T o i 1 t J 5 4 y z C - t l h C 6 g 7 f p o w _ G s z M _ n s C 9 o r 3 J 3 V p m 9 - E 7 s r _ F 5 k z S 4 3 l B m 5 2 1 G 1 m W 3 6 4 c 7 n n g B 5 n z j C w h i y E q 6 i C t o m B x 7 x z C 3 _ i g H t k p i C u 4 6 C u v _ p G i r m P z j D r i i C p v 3 h E w - 2 H u s u L n x z o F 5 - n h B - 4 v C 4 0 i P - 3 1 Z 7 3 h P w g v P j l r B 5 l 2 u B w 4 h 9 D _ _ g r B w 9 q P w _ k D 5 - 0 E - 4 B t z y E q k 6 K y p 6 O z 3 m r B k o s F 2 5 u _ B 7 2 x T g 1 3 q B n r h d - 3 z 2 B 3 q - K n q s J z 8 u M x m x Y 4 k 0 m B h 3 w P k o 7 Q r 6 6 N - t 5 R 0 w v W h l v X n h h M 7 5 x H j q 8 G 5 j p 9 B j y m Z 8 7 i B 3 z v p B 3 - w E 5 4 w o L o n n a p w h k B 9 4 g Q 6 l h c 6 s 6 z C 5 n h I 2 y k L k 5 z 0 C o 6 d 6 s o L u 6 w e x 1 4 e u 3 8 V h - y a x l 6 D j s 5 w B g i u P z n m r C 1 t s t C 3 6 2 L 7 m y b m s 8 f p w B 2 p i 5 B 9 r r 0 B x t 1 P 3 s d 3 o z b v 1 6 Z 2 T t u s j C z 6 _ v B z q o c y 0 6 m B x h e x 8 k i B 7 _ 5 w C g x j N h m 3 Y k z m n B 8 2 0 Y i s v V y 9 2 x E 8 i j E s s 8 g C r l t B y q 3 7 B 6 q h Y 1 m y i E j 0 7 n B z o 3 N y g 0 V t 8 6 h D j 1 v h B _ l 0 F q z m n B j x w r C u 1 g j B y x k K 3 8 r S 1 8 t G x s 7 w B 7 8 - m C 5 _ s 0 B j _ w P y 8 0 7 C 5 6 0 C 9 0 n 2 B o r m _ B l 2 z L 3 7 3 H h o s j C k s 0 p D 0 4 w T j q t p G n z n c 6 m q K h u t Y t l 0 n N 2 y W i 8 k k E u s 1 B m 1 m 3 C 7 v _ 9 K r x 2 C k r p B t - 5 O h x 3 q G 1 n 2 2 B - q C x x r s D 1 n w 9 D w 1 x N 3 v 6 y B 1 l B j y u k G v r q L 6 x 0 v B y s o O h g 2 J x y O p 7 t B h 4 q U r k 3 D 6 g 5 L t y i _ B 7 p z C r 2 5 s B g _ h I 0 h 4 B 6 l 8 g F h n 4 c w 0 l x B 2 j q D y 8 1 h D 2 g u m D z 0 u T 8 s j R w s w B q v C 1 x p h B j u o n B n - p s B 7 2 3 g C 7 2 x T j 1 2 l B 6 m q H - r 8 H k i v D z g 0 I j w s Q u 3 - a _ 9 8 R 8 6 h y C t x 7 C y v P y g g C y m p E - y 6 D u h _ J - u t O u k _ J o g 5 H o 2 k D m w 2 E o m w V 4 2 B 3 7 0 f l 6 C n u 9 9 F 9 7 k R o o y S v t z W p w p m B 9 1 l J v i m L r l o u B - 8 t G v 5 4 D 6 1 o X x 1 i c t 5 B k l 3 Q 3 k r j B 7 t 9 b 1 5 0 s C i v u h C h w 3 F s i 0 G g - 5 v C p n i s G n 3 o u C _ s 5 B z a g y 8 s B 9 v _ Z z w 0 v E 1 E o m l u B w h - P 5 _ q B k 0 z D v q r 1 D u 3 b 8 z g K z 5 1 v C 4 _ p c t t x W 4 l - C j p s 6 B o y e p u k 0 C r 6 _ 6 G j 7 5 G - t s V h i 6 U p q m u C 6 u 7 h B i l w e t o q l B v 1 8 Q 0 i g G u q Y _ 0 _ x C s 7 0 N 0 m - M j 1 z c 8 i 9 V x g m E 8 5 3 n B o 3 E _ t 5 z B x _ n V - r k l B o 9 p c g h j D v i p _ B - p r q F v 8 _ 1 F s s p 5 C y 9 m B 4 4 s X k t 2 4 C w j 8 p H 5 2 2 q B m v v i F h 2 0 s B 2 x y I 2 2 v d _ t _ o B k u z P r 6 0 t B _ h m 0 D _ o 0 C 8 x n f 0 5 z g B s q v Q g r _ 0 B x 7 j C y j q F - s h T z s c - i w t J u k r x B 2 t t K 1 v _ 4 B 6 9 _ q F l m S m r 1 7 C n q w w C o h l u C w v 8 C j m v a y g 7 i M i 9 r W g n 1 s B 6 s 0 9 O g j l z B l 9 o b 1 3 8 v H 6 1 z i E i m o m I h z 0 C 4 - u 8 E n 0 p m D - x q y D z - k 0 C j _ 1 z B y 1 z l H z 2 3 L o z v s D 0 7 y q D v h 0 N 9 g u F i 0 p _ J g 8 5 N 8 x 6 4 S q y S 3 v k E 9 j o l K l 1 v n B 5 _ t j P 0 z 6 E h m 0 _ D - u y m D u 7 6 c _ 0 u t K q z s n B o w 1 - E u _ w G z u g q H 3 p o k E 7 k i h B l 3 g 1 B _ p l g D o 6 6 5 C 0 0 0 1 G 6 k s f k 1 w H l 9 m q P i k m m B h 2 2 p D 7 i i h B z r s 6 D n u m t J i t 8 4 F x 8 p q C 5 1 9 T _ 8 l p S t j k u C l 4 s v G g o 8 i E 9 u u _ D 5 t k i K n 5 y Q q h k 7 L 9 4 t 7 L 6 i q 2 F 5 8 8 h B 1 q 5 o L 1 m 9 p D g 1 2 M 9 2 l b g v 7 z L _ 4 n t I x _ _ H w 9 7 q L u 9 7 q L 8 o i t E x 1 0 s B 1 v 7 6 J 2 r k 7 J y x l K o x w 8 G 0 p z n K i 3 o n D k k k 9 B y 5 h _ J r l u 9 F 8 r y T y l m 1 H 5 q 7 O 6 j - 9 M 6 j - 9 M 8 u z B - 2 m D m q 5 9 G k 5 7 y J i s 3 W h t t x B g 6 w 5 B y u s z M 1 4 u m B w k s u G - h l v N - h l v N 1 y 4 2 G - 9 q F 7 4 z P 8 3 - i 6 B 9 w 8 w O r v n - B 1 t 9 L _ l _ j F l 6 x k B g j m h H v w i I 2 q o 4 L x 7 3 h C p _ u r B 4 o x y C x u s 0 S w h u v S 7 I p h 0 z S 8 5 k n B l 0 5 2 K 6 u o 2 B _ t h z J v m w r T t 1 x m F h u z v E 6 j j 2 G 8 j v 8 C g t 5 - Q 3 o U g u o 7 P g t 5 - Q 6 g 1 y F 1 u n - B o - o B v 4 5 w 4 B 2 x g m D 4 2 4 3 D k s s z N h z h r B k 6 y s G p 0 3 k B 9 t u 9 F 6 2 n 4 L h v n e s 4 t i G 3 2 r 6 L l z w U h 1 r i H 6 5 s s C 6 q s z C 0 h p G k 7 _ 3 N 9 7 x k C g u _ - E 6 k 2 0 N l 0 v h C 4 7 w 4 E z w 2 t G 2 2 1 h B t j z 6 B w v r 4 D y 9 - 3 F q m t U h 1 v t B 4 z o _ E s y 0 I r j t 9 N x 8 G w 3 p y S k 2 0 D 2 j t H y 3 q - O k j q 1 D 4 v 1 o F 7 n v x C 6 w 6 t G 2 G _ i i 1 L g y l t B s 2 k w E x 2 - p D k k x - B 6 4 u n K - h z I z y u 0 H _ v 3 I - 9 6 s B h - 4 B l j 1 j K u x v B o r 6 H j 9 q R t z 3 h B k i 1 F h y u 9 C 9 8 w s D - z - M x r 5 u D 8 h 3 l C 6 u n 7 E q m o t D 0 p _ 4 B 7 t _ H - x j z F 5 8 q y G 6 g E t q r s D i s u 9 C 3 0 g F 6 h v n G p 6 g g B - p z w B s s t 8 D w v 5 C 1 _ l p P g 2 4 J _ i u - I s 3 s 2 B z 7 J g l 4 P o v j I 1 z s r G i r - s H - 2 V 8 0 l l B o 4 8 - E u p 4 i C 0 g s C w z 9 h C w 3 u n G 3 h u t E 4 8 j E 1 4 g y I o w r M g x q 7 M h j x l G z t r O p z 4 L z s m n F x 7 r Y k v - d 9 4 w 4 I t m m B u g 8 - E y o l i B s m - 4 B 7 t q t H r _ k K l n k 9 G s r _ m B 8 x l H z z u b 4 y y N z v n S o n v k F 3 9 x _ B o s g 8 D h n h B 3 o h 4 B n m P 2 i 7 - E 5 r g i E 8 m y g B l v 4 f k _ w r H t 7 x S 3 r 0 x N 7 j _ K 7 j _ K z 5 g 5 L j 7 w C _ q 9 q W h _ O 6 h 2 B h r w l K 8 _ 2 T p y i y O 8 w - B z v 7 0 N 3 p 8 B x y h Y - l o R o s - B x 1 g _ C x 3 k J i k y l B k i v h B 4 x o 8 D i i o 0 C 4 o 4 2 D r 8 k C - y n z C 4 t u 4 D v 8 g b l j s x B 9 3 y o B i y o z M j i c l n 5 9 I y z n t B 0 6 s s B z r y p G 4 n m 2 B i _ 8 i C - 6 5 M k n q 5 B 7 r z k F g 9 J 1 g r k J k 1 2 s B i 3 j t C i _ 9 1 B 5 _ 0 d k x 6 W 2 t l j P t g w X q _ y B 1 h u u H n g r 0 D z w j L 9 j s m E v m 4 K y x u v C n u 9 x D 9 7 w B 6 1 t o H g k 3 g O h x t h H 3 x 4 h B j m 0 t E u m g F 2 q w _ J 3 6 l o B v 0 l t R 3 1 2 H j 4 d _ k 9 h G 1 m q 2 B x - 7 7 K _ j h P u 5 v - I _ x v W t g 1 q C s i n i I n h 1 K s j x 8 D o 8 g o C k l v m E m 0 h _ B h - 4 0 E u 3 x m B z 9 k q K y t 1 F q n v s D y x 8 I h u p r I 0 x - I j 5 4 s E 6 v z Q l 1 l P h q m 6 H n 9 s g B 3 7 1 i L n 5 p - B k x 7 O _ o 0 U 0 x p Y y u 0 0 I h - w 6 B 8 z r 9 I 7 1 g B h o 1 - O 2 2 o V 2 l 2 m G 6 u t b n j j w J u 5 i R 7 9 w - H 4 4 x L y j 4 M 6 u i 8 E i n s 5 B s n w V r k r B z 6 w B _ y s m F x 6 0 x B 6 g p B h o t v C 6 j 1 t E z z Z q v r u B u p 5 L s 0 o 3 B 4 p 8 2 B 2 u l t B r z 7 _ E 4 v j J t 7 x i G 4 h p P 5 r z C x q u 5 D s 7 p 8 D 8 n 4 I u z p b 1 g Q n p v 4 E 7 u 5 K 8 p - C 5 3 - _ B s z 5 W l s 2 D 3 5 v 8 D j r v _ E 8 n 4 b 1 z 1 - F n k 8 m B s l t l E i x p D _ 9 t b s r 2 v C q n v s D m n t v E k i O h j B s _ s 3 D i z U p 5 H 0 0 k w B p 8 7 K s y t 1 D n r o s D o 4 s w B l 1 p g B k g - 5 B t 1 n E q i 7 t E s r 2 v C 8 4 j L s 9 5 Q v u y v C 4 h r 3 B n i u j B 0 w t 5 K 6 x 1 g C _ 5 x u B 7 5 5 z H 5 m z x N p 4 R 4 h r 3 B r t r s F q 9 l 4 B 2 9 0 l B u n j q F v h s 1 E 0 h q 9 D o 8 _ i B 5 t q m B 2 8 G 7 w 6 9 G w z n s D 0 j 8 N 1 3 s o D 9 q 4 B q 4 n j M 7 0 0 B u q 6 j G p k 8 1 C 9 k _ y M o 9 s 3 B 5 t D 0 h t q F o 8 r s D 0 g - b g y m T m o j o C - z h H 9 h _ K k 1 k W p w 4 F 2 o k b h w g 0 H 1 6 j R z s z 1 E k 5 i b n 4 4 t B y q 0 h C x 9 3 - E 1 v 4 F w w u h B n m z v C _ u v C p i r h C 6 z t n G h E l v 4 h C m j 3 v C 8 5 9 P q g o g B - 4 5 i C l Z 3 p w g C h m 1 l E o y k B 0 _ x t E 8 n 1 6 C g 7 Y l 2 r - C k p i T j 4 z v C l 3 p v C g q _ I l 3 o s D j 3 4 J m 2 k 1 B s r 9 T u 6 6 s E i l T 4 q x v C _ k q t E 6 l 0 H 4 p v P u 3 1 s B l s z v C h _ p 3 B _ r p E s 9 _ u B 4 q x v C 7 k 6 i C w 3 u n G k 5 q m C g 4 _ Y j v _ T g t y 8 D h 1 3 p B 0 - o m B u y l D w 9 - f 3 v v 9 C m q n m C v z 1 B g k 0 v C r 5 2 4 C x m C z x - D - q 2 d t q t j B s j k P 1 p x q B 2 w n 3 B 1 8 6 i C k q j D h h z m D w 2 o D i j v L i 5 3 a 7 1 n t B k 0 r N o h 3 b 8 0 p s D g 2 g s C h g 8 C m y s t E z 5 O - w 4 t D 0 2 5 R q g C _ y y 8 D 8 s - T x l p 9 C p j y Y t u - m C 6 p m s D - i q 4 B 4 p 0 E h y j I x _ - U h 0 s s D s r 9 T x z p j B k 8 1 - E s x - i C x y x C r - q G 7 u p D 3 m l 8 D u 1 h b 3 h u t E z q 7 I l g n I y j P v 2 5 c h p r j B p 9 - i C 3 l 8 h B r 3 z C u 1 h b x v n B x n v X h z 5 i C 1 o - - D o o n p D n q n D i o y k N 2 j O 4 1 3 n G 6 p x m K j 9 j 1 H r i y F s u t x F m h i 5 B 8 2 3 n B 8 l w - U 6 h t x J w 1 4 H q 0 0 N z s 6 s M r q u t M o 6 _ D m m 3 l I 7 k n x I 0 p m D 6 l w q P l 3 4 h B i y 4 Y u g w 4 P v k u C 0 x 2 r I 5 9 l E - 3 2 v P k t N - w m z D 0 s 9 n D w w x j H n u 6 Y s g r l K s g r l K - v u Z h h - g J y - p 5 E l o i L - g u 0 _ C g y 3 v D 1 0 i g K n z 7 W h w - 0 C w 5 y 2 M y x 0 i H _ z u 3 D u 3 x R r l s v G z 2 0 R p 5 t 6 F s z 5 5 K 3 u _ K t m v L l z x s D p j s 5 H q 8 q Z 9 l 1 2 C q s 1 Q h u o s D t y - E w 6 7 - E j v _ T 0 t 1 v C h u 4 X - 7 - j D j t 5 i C 1 y 9 v J 5 y F 3 7 4 _ J z 4 9 h B 3 4 h L x 9 I 0 2 t 9 G 6 _ v B y x t 7 B y v g 0 I t 8 H 7 q l 9 G m 7 3 6 B 6 0 u k C 7 q 0 D l w 0 r I y k 0 9 C 1 m o z F 1 u v 3 C 1 2 j B - u r j B o w r v B 9 8 j E w 5 1 v C 2 r 2 g E s 8 1 B t o 6 v C j 3 v g I o 0 i X j v 5 h B k 7 u - D 6 j j Q 5 k p N 7 x g E l 7 z D r j 7 P s m 7 p G 6 r i s D s w - N o s s t E j z r 6 H l 6 k S 4 t 5 n N m x e z l w 8 D 6 3 k j B 1 h x 3 B 7 s 4 v C 7 q p y C o r q E q w 6 V t p 8 r C j m j z F g p q E n s q V r 3 - i C q x s 3 B o 9 s 3 B o n n o C s 9 3 9 B p s 8 i C _ l - 5 C l 3 b z n 8 s B 9 u 7 2 B - i i O t q p v C 7 6 n C 8 t 0 Q 3 o q B q x i j B 7 3 n I m 7 i w E 5 7 v v E 7 m O m 0 i z F w _ y q H 0 q j B 7 n v 8 D v 2 4 h G 8 i y v B o 9 2 v C u s v W 1 - m H n _ t 8 D 4 2 9 7 B - 2 q B 1 t p C t l r J p 1 u i B o v x 8 D t o 6 v C 6 6 X - w 0 1 B 4 1 g D x 2 t 5 E o 9 s 3 B p z x z B g x l G 0 w g U z x j z D s y 0 D 9 7 u 8 D 1 m l B i z k _ F h h u o B 4 2 1 e y y h x D x _ - D - o 4 t E v u 7 i C 8 w _ 1 L g x 2 I r _ - s B j u s s D i 0 5 o B g n j Q u 3 1 s B 2 1 v 9 C k q i I t t v u B k i B v g h p E u 8 7 I o k y 7 D i p h J r 7 h b t r 9 T t s l b m n 5 i C - _ i w B r 1 - D 2 y z 9 C 0 8 v S g 1 t V y 4 9 h G 1 o B l p _ T 0 t 1 v C 0 r p p B j v 0 K g 4 u T 1 D v k t j B k y z v C n F r n q N k 9 y D j r 8 I i 1 h X - 2 w s D n w 8 0 C 6 y n H j 4 z v C o t 7 G y m 5 x B 2 _ r 9 C 4 k 0 e 0 q h R 3 z v 8 D 0 r u v C _ N m z y 1 B s 6 w M r u - y C 7 n o 9 C i 5 t B 5 g g 1 C _ 3 6 s B _ v 9 i C 8 1 E g 1 m R o 9 p N - g 3 s B 7 1 q 3 B s r 9 T v s F v i 0 j E 0 8 x v C s y l b g k 9 i C 4 r o 8 D q q 1 - E 7 2 j b 9 s y M g y 3 l C h 4 p 3 B m _ o B j k 4 o C o 6 j y D - 4 6 L 7 q 6 i C k 6 i z F _ p 0 v C q k m P p 7 u M i s 6 s B - m b t 1 u q B h _ z v C p 0 m E z n 4 C q 4 z H m _ s h D 5 4 3 s B - 7 u 8 D 3 h u t E z u w J - 1 k w F 9 w j b l 8 n h C q 3 g 2 F l 1 D i 2 v 3 K l j v B t 5 w 9 C l x o s D 8 y O 6 w 6 h N q w v p B m p u y W v v h q G m w o g F l 7 g y W m j 2 B 0 w 8 n B o 3 u e i 9 7 k H q x 5 0 P 8 o 0 e x x S g 9 o 2 Z 2 2 q 9 B x n z z L i 4 6 j H 5 3 z r C g 8 7 3 D - n 4 c o 0 0 l J o q o I i 5 2 u M 3 x v I m v x m F 9 1 4 2 M v - _ B m l z 9 B v o y _ G 9 6 9 n C 8 _ w n G n j g j C m 7 x 8 D p 4 _ 6 B q 7 l r C g w l D i r s q C 8 - n b 5 n 1 k J v l - i C l p _ T r 1 u c t 9 y U 2 2 n M 0 9 7 N w o y n G _ r v j B i q _ I 0 r 4 I 0 k s 9 C 3 u 1 m B 6 g 7 D w k t j B 5 0 q 7 B y x p Y 0 l w 8 D x 9 k 3 B _ 5 h B 3 l - 3 C t l 2 v C 4 g 8 Z z u y J 7 l 6 z B 6 4 k W j v _ T m l B s h l 7 E p h i b h 7 _ T o k q Q n z 4 X t y h d l l 6 H h w n 9 C 1 j 5 u B g 8 5 C k y s v C k 6 7 S q m 4 K 3 w x 2 C 3 i 4 y D s l h _ B 4 _ - s B q x 2 v C s o 5 s B z 5 _ i C l m p O g p h C k 3 q j B k p 3 v C 6 6 0 t B z y g C y 0 7 - E 9 l r i D l 7 H t q t j B _ i G 3 0 2 K s w t j B g g 5 l D j o j B u j K v K 2 r 8 b p 0 8 I k 4 9 I 9 n 2 I h 1 i t B p t p c _ s 8 B 7 1 0 v C 0 u 5 T x 8 9 m D 4 m C 7 _ D n 9 m y B n q 6 B 6 y 9 k B z n p j B 8 v q 3 B 4 9 v j B 8 2 j b 6 s r l B g z 9 H t r 9 T 2 j s z F m 7 - E x - 8 T x t 8 s B r 0 j k B - - t N u 0 y v C u q t j B x 3 _ F 4 q h t C 8 o O _ p 9 i C 0 n l F r s z 2 B 5 g 4 N o p 2 s B s w t j B r v l 3 B j 6 y O q 8 - S u v 4 - E v x 1 t B z 5 O p z 9 N 2 k 4 s B y z 1 v C 3 7 7 s B t 9 B o v h - B 4 x 7 N q k 4 z H k y 8 i C _ p 0 v C g j 9 B l 4 n M - - o D l o u j B 5 g q s D u u j j C 5 p v 9 C _ k o E j 8 u V 6 g q s D q 3 g x B v r 3 D n 6 6 v C o n m i D m j I q o 1 9 C y y 4 N - q l k B z 4 7 r B v g 0 _ f i 4 z n G y y 4 N 0 y s j B t q m 8 D l v q 9 C z 8 D r _ q _ B 4 4 t I 8 y M 4 w _ u D 5 p v 9 C y y 4 N s s l b r v o B o g p 2 C s j x 8 D p 7 0 2 C 2 3 8 n B u i M 4 6 7 w E 5 4 4 v C h n s k B 8 3 t i B 2 z v E n - v F t 6 7 i C p u 5 s B 8 s 6 E l 6 r t B p m s t E u m l b 2 m 3 J r k 8 q B 9 p q 3 B j i n H l 7 h j D _ g x t E i 6 u j B z 9 j y E y m K 5 8 r 8 D h s u 9 C m - z M k o 5 c 5 p 1 t E _ m _ v B h 6 y B 7 h p 9 G l - 0 6 E 4 1 3 V v 9 _ E - r 0 t E l - 3 B l l 5 l C 5 h _ i C 8 t _ B 9 n 2 4 B 6 9 x n E _ k g B q s 8 - E m l y - E 7 8 9 D 7 s h 6 F t w - - C - w 3 S q 2 5 i B r C 6 6 r j B r B l j 1 h B 8 - s F q 3 - i C - - t o B q r z G r 1 4 - E z q 3 H 0 k u t B n q Z o g j 9 E j k 9 U s n r D 1 i - Q i s z g C i m 9 j C 8 4 u C s i t 9 C _ r 4 0 G 1 q i j D _ s s S 4 w u V t 0 o 3 B l r 7 K t v 3 y B i g j z F 8 0 z C j h w P j 8 8 0 D l z i b w 2 s 9 C r 4 6 G u 9 z x B 6 k n 3 B q t q n C o m r H g t w v C h 7 z 0 D q z 9 1 E o p 2 s B w o o 3 B - o v 4 C - - f 4 r o 8 D - z 0 H r _ 1 v B u x o H v t n y D o o 4 v C x 3 3 S 8 q p j N 7 y 4 e l m b n w 1 x X k B 7 0 y 7 L s 5 n y C i l 0 u D u _ o I 3 k i y J q 1 r k D i _ 4 9 D 5 7 j p C i r i k O j m y g C l j p g E t 6 7 G 3 9 m 9 B g 1 o 8 S 5 j p C n w h 2 D i l 0 F h z v h B q g 3 C 1 _ p 9 I 4 j l E w 9 x U k u y h D 9 r k v D r y s r E t 0 t i C v 7 6 w D 9 2 j E 0 w 1 _ M - z 6 z B 2 7 y T 8 3 4 5 B 1 i t o D g v x E 8 q 9 z H v s s P 1 5 n y K j 7 _ a h y 5 r I 4 i w q F r y O s 4 E z z k g W 8 j _ V 9 n 1 r I p 5 r F 4 s s 6 G v g j h C z p w J w w r L 1 i i k D 1 1 9 r F t 3 u 0 C 6 g 3 9 B s o m o C 8 h n z F x q t P 7 8 8 p B i y k l R 1 3 1 u B o q 7 l B v 7 v z I 4 2 u j M s 5 4 s C 3 g m D n - 0 n P x r t r R z 9 s E u 5 x q N & l t ; / r i n g & g t ; & l t ; / r p o l y g o n s & g t ; & l t ; / r l i s t & g t ; & l t ; b b o x & g t ; M U L T I P O I N T   ( ( - 9 4 . 0 4 8 2 5 7 9 9 9 9 9 9 9   2 8 . 8 9 4 7 9 9 3 8 1 ) ,   ( - 8 8 . 8 1 6 2 9 3 0 5   3 3 . 0 2 8 2 1 6 ) ) & l t ; / b b o x & g t ; & l t ; / r e n t r y v a l u e & g t ; & l t ; / r e n t r y & g t ; & l t ; r e n t r y & g t ; & l t ; r e n t r y k e y & g t ; & l t ; l a t & g t ; 4 2 . 0 7 4 6 5 7 4 4 0 1 8 5 5 4 7 & l t ; / l a t & g t ; & l t ; l o n & g t ; - 9 3 . 5 0 0 0 6 1 0 3 5 1 5 6 2 5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3 3 5 4 3 6 2 3 4 9 0 2 7 3 3 3 & l t ; / i d & g t ; & l t ; r i n g & g t ; y m t t v n 7 i 8 J q 3 k W x t 1 B t r h 5 E s n - C u q 9 o C 0 _ j V 8 2 y i L 8 - s L s i z s K h p 5 v C 7 y 2 a - j 3 i E - q y l G _ p o M g j z v L p 8 Z h q y w I 3 D j s k i U i z m B u p l f y y u i H y y 9 d x 7 Z t r - 1 K 4 l 7 C u y v - H 7 k i 2 T 3 0 z E x p 8 3 K p 0 r L i v y 0 N u w U _ r 0 k I m n k r F u w l T 2 0 0 3 Q y 7 p L - s x J y p w n J i g i i C 6 n - w G 6 n _ 9 J k w 8 S 4 p 8 z C r t 7 3 D k m G 2 g r 8 L g r 7 B _ r v x I 5 p k g F 3 u - p B 5 _ 4 t F g r 3 E - o 7 m C p 1 7 i I n k 7 s D l l 6 W h 9 j 0 O o 2 m 2 B l 3 l E p j g z N 5 7 1 D j 6 _ w B _ p 4 3 Q q n 6 e 7 6 l 9 C s h v e i 5 t l E z r 5 L i 9 t x I 4 8 s U q x z g F 7 l s u B 3 _ m h B 4 o 3 - K 4 4 y H u w t Y w i 3 - N i u r D v w 2 h C 5 w _ G _ n 1 x U k - j C p 3 4 M 2 4 u m b 3 9 6 K o s i H g o z y Q x _ n 0 I 1 u t I 8 3 l q C 7 m k z D _ o 2 j G _ y 8 J 1 t v 0 F g v 7 o B r 5 7 I 8 q p l D l - _ 0 B 1 p O w z E n i 4 j C q 9 x i D v 8 h B 3 y 5 i K r p 7 z D 8 w 2 2 B o p y z K r k 3 H 4 l I y t g D x q 1 s G x 5 H 9 h 7 s E 3 i h E 9 k p i D 8 h y b 6 - l 2 L y u 9 0 E 7 w k _ B 3 x n N 4 v u 1 G x 6 l C x r n Z 4 r s U y 2 i u E u _ 4 G s l h m G 1 _ 5 d q n m u C s l 6 s J _ p j l C w 2 y 7 B 9 v 7 m G y w k 6 I o k P t s r 2 J u 6 3 w E 1 z R u m 1 q J s o E j 6 y 2 B 1 5 8 j G l i 7 K 3 h E 2 2 v 0 C 9 x w 8 E 7 t v g B p 4 4 f 3 3 n K 3 _ w t K n - r L j x - 9 L _ w 8 F 6 V k t n g G z 9 x M l x - 7 C z l h b 4 w q v D r 2 0 J 4 v k 2 J t g 5 N 4 5 o m F n 5 i x H i o e - s l 6 C u g 0 k F k x m - G 0 j u Y n 7 w w D i z y m E v t w D 1 n _ 5 I 2 2 1 K w q 0 n I s 7 g l E j 3 r n C x h l t D z 5 s 3 F i 6 5 C v v 7 d n o 5 j E 7 4 2 w B 0 g _ d 1 6 i w H 3 k s 4 C k g 8 i D k i y i D t 1 i t C p - 7 Q 5 n v g C v w q t B 5 g 5 1 F 8 6 v Z n 0 h x H l 4 t M k g z o K _ _ 5 B 3 o w t I m - o I 5 7 g 9 K z 2 6 E y y B 8 o o _ W o y O p g s g Q 6 j H 3 v 9 D 1 h r o J k o 3 - G q 1 4 D 5 p 8 X 5 - 3 z K y r 8 D v - 2 _ I m 2 p Q r r v 3 M v o w v L j 1 f 4 r x l M h - u _ E 5 n h 0 C r - _ o D s n s B p 7 4 r K 6 1 w n K _ r 0 x D j r 0 K m 4 p u I p 9 r n D t t i W u 6 p h C 4 k 6 4 C h 7 m 6 L 0 o c - x s r G 9 v m Y g y t w B 7 8 l z D 2 r 3 h J s 9 C 2 9 7 5 N 0 2 _ L r - p j D g i q _ D 8 w y Y 3 8 m 8 G l t 1 w C - 5 - O w m 4 7 I m n t B 8 l B y j h 0 I m 8 0 D u v 4 S n l 4 n M m 1 m g B 8 6 6 w H n 9 6 F 6 p 4 s B 5 y n k C 4 8 t 7 F 1 g _ C 9 k k u C t y s 5 H 5 t q F x 7 l b n 6 v 4 G l u l g C i w l g G 9 j k X t l 4 B _ 7 v N g x 5 u C y Z i l i 9 F s n k B 9 h 8 R r w 3 i E 1 y y 6 B z q 0 B 2 8 i K 5 s _ - B q _ q v D j n Z 1 z 5 i H w j g x B h m 3 D m 2 2 l E 0 o s Q l 2 z f 4 _ 0 D 8 k m K g i v E u 9 x 8 D i 5 0 e 8 6 g I 6 o - 5 C 2 _ p _ D _ y q H x j m c p 4 s 8 D g k 7 I p o i y B n q s r E 8 n 3 B 5 7 o o K z 5 z C o w y x D o u s h G t i Y x 6 3 B k _ s - E s m v 8 D v z 8 E x 0 h U m 2 3 4 B 6 y t m C 5 l o w B l t p i B r s p y C R r o 4 q B z _ u k D 5 6 x k N - R g q t F 7 n n i I 2 p l O 4 s w v F u 5 6 c v h h z C l 1 j g E _ 6 q n F 5 u p 5 B y k u 2 I s t o z C t l 2 h B 6 j P r s 6 v E 9 l k p E 4 w g G n t 6 q D m 5 8 C w 6 - 8 H j 4 O 6 9 r t C j k 1 h C v o g 0 C u _ k j E y - h F 9 q z _ C t m X p z r k F 7 6 5 q C m j i n B 0 x v B 4 q z L s 2 n w D l o z z E - y d 5 g 6 k D x k _ 8 B 2 g g F m 4 y 8 D y 6 r Z 6 x t w B 4 x 3 4 B q t 7 p C s z 7 W m e x 9 w l G k n r z I r t m D k 0 p B h i o y L 9 i 3 w D u i n c o x 9 L 0 _ 7 k N k u - y B t 1 t - D 0 v _ h B _ u I i h - 8 H o v w g B 4 r o 9 I n m 2 7 B q 2 5 p F u - e z 9 2 6 F i x h q B o x 0 r D 3 w e k 7 w 9 C y x 9 s B s i 3 g V 9 5 8 F t x i P z r 9 i D 0 t 1 r D j y y L j j h j G l n m b 4 6 - U - 0 _ K 1 w s D 1 g 5 z B 6 g 2 v C t - v W q x u E - 0 9 C r 1 j _ J l r 1 7 E n 9 2 K h l s g S 9 m v R q v n 5 F z x 3 r E 3 4 5 k E v u q 3 F x h v 7 B 8 x 7 S y _ 0 s F 8 o - j D 7 s 0 2 O k C l v V y 3 8 _ J u j t 7 C s 2 7 x D w y 6 p B s p 1 y G _ s 4 m N 0 7 t n C 3 2 p 5 E 4 s s 0 C g 7 n s E o 4 z P _ k r t E 9 u q L 1 _ s 8 E x 5 0 3 B z j 7 y P k 1 m o E 1 y r g C i j z L t o u t B _ g 7 9 J 8 4 i m B k r k t B x p 5 3 D 2 9 l r C 7 q - 1 C 4 9 q 2 G h 2 t H 4 z p H o i u I - y g m D 0 9 8 z D q s v r B n h u r C 9 s j t J v t z D 6 v 5 z N 3 6 p q D v 6 m 2 D p o u K i _ w u E u 8 x p F 9 - l U 8 y 8 l C - v q U 0 0 y 1 D 8 g s h E 7 v x q B s y x v D u 0 2 4 B 6 2 - _ B t z 1 7 E r z 1 k B 5 v o l N 4 o y K w q _ t F w 6 r M i u p L m 6 g 4 K 3 r r r C g 2 s L 6 s v 8 D 5 x o j O w l t G 6 g 3 N z p 9 w J 2 - s D s h i k K n i m g E 2 i H v _ 7 l B 6 - t 1 E x 9 n l B 2 m 2 q J x w n G 4 p x r B _ p o - F 8 1 w D x j w 6 C 5 w z t C 6 o h Q i 0 7 n D s 4 n D k - q q K 7 t m H 9 q i w B x i u j E 8 r 7 9 G 1 u i G - l - i C 9 n 1 4 B q j p t I 5 h l D l i m o C x 9 4 9 C r 8 w t B h 2 8 M u p 4 2 H r S - i p - H h 3 3 p B y i g T _ 7 h p D g o z q G 6 _ p v C w h x o H r u v D 8 h k B l 5 6 1 L 5 _ q n B h j j 5 M 4 p v 4 B s p F q p - x L m 5 l 0 B l v 5 I u k o 5 E 6 w r v D s 4 n m O s i 7 o B 9 k 5 D - q G g g l - S 8 i h g I 0 t 8 7 B - - 6 g B 6 u z l L u s y G y q g g D 5 l y 0 C q x q 7 C o w 1 m J h j _ m J 8 l l j u S t z r C 7 g p 2 H g z 7 1 z C v l r r B g g y 5 D _ p 6 s D _ h t z B r 4 p q J u r 8 d 2 t y - D v 2 I g k h q J r 4 p q J g k h q J 4 s y q J 7 2 u C 7 0 x n E l s v S x 7 _ z J 8 u y x B q o 7 w D 2 9 - 6 J p 2 6 2 C 5 h j k C m h 2 t J 6 p 3 Z j k y r B j n v x B 3 p 3 B r 2 p l H 0 t 0 H 5 0 u y J 5 0 u y J z l u 1 E 5 4 9 a k m w s E g 5 v c - z _ q z C t v g o J 0 m m g E 2 l 0 i B 4 i p o J m 5 z u H _ 5 - D 6 x 1 p D 4 h g l C 7 i 9 x m B u k n K j 2 8 p G t s 8 2 l B q 4 t 3 l B k 7 y 6 B k 5 v i C - k t C 0 g - y E 1 t t b t 7 9 5 B g k o - C m h 2 t J x n w r C s 2 6 t C o _ i 4 J x u 5 h C x v k 0 B 3 s U r m 6 F _ g s 0 J g - r U _ k t k F j u l q J 8 5 8 p J 1 9 s L j o y g G 8 5 8 p J g p 8 L 2 z v - F j 3 2 q J y i u q J j 3 2 q J 2 r - q J j 3 2 q J j 3 2 q J j 3 2 q J m 4 _ B 3 p i 9 H u 1 w r J u 1 w r J s 1 w r J u 1 w r J y 2 3 - I i g E r v _ i K h 8 x o J o 9 R 3 _ 0 j K q _ _ k I v - j D n u 8 1 C 5 n k j C n j 6 g E o 5 0 m B t q n 6 F 1 4 p P _ g s 0 J w 7 3 8 G h k g H 6 z _ o J l g 2 o J l g 2 o J 3 w t j l B l g 2 o J l g 2 o J 6 g h 7 E g _ 6 W x y z n J 4 l 8 n J v p g l n H _ 6 p q D x i r v B r 1 8 7 k B 9 r v I j r n r G s - q n J 4 v r 7 k B s - q n J s 4 v i C k 0 l x C h j _ m J 0 1 W 1 v 1 q I 8 1 m n J v v 1 - y C 8 1 m n J l 5 s k B q z q 8 D t v g o J k 8 3 n J 8 5 u g l B 8 5 u g l B k 8 3 n J 1 4 o P z 6 0 l C n 2 x Y g q 6 o J _ p 6 o J g q 6 o J g q 6 o J g q 6 o J 3 9 i p J r 2 x o J 4 0 m D 6 2 z o B z z w y C 2 7 v p J 3 v 4 p J 5 v 4 p J 2 7 v p J r y k e 0 p s q E 5 v 4 p J 2 7 v p J k p r k B 4 9 u 9 D 1 n n p J l g 2 o J 5 w t j l B 6 z _ o J s 2 5 L 5 2 i _ F 2 T n r t z J h 5 r 4 J _ z 4 6 B 8 z j n D u i 2 h K u i 2 h K s i 2 h K s 8 f q u n j B h w o y D k 0 4 p B k g 7 3 D o n q v J x v x C 8 8 6 6 H _ 0 7 v J _ 0 7 v J _ 0 7 v J 9 r k w J 0 l 7 o F k 9 z U m - p - J p h h - J l w k 0 B 3 i 1 z C q - s B z - u s J z - u s J 8 v 7 r E 0 6 s e l 0 z w 0 C z w q z G h s 7 H - q s r J _ - 0 r J _ - 0 r J 8 - 0 r J _ - 0 r J 8 n 4 u l B 0 z 2 4 E x - t Y t h 7 q J t h 7 q J 7 1 n t 1 E 8 6 q F o w v m H 9 u s q D p o 9 z B j q t z J 6 i u N _ r r g G x 4 z u m B _ s r R 9 7 w y F j q t z J v 7 _ z J 3 q x h C t q x 2 C 4 g z s l B u l x t B 0 o m v D r 4 p q J 6 s y q J r h 7 q J 6 s y q J 1 y 8 p l B r h 7 q J v t g V i 8 w g F 2 7 v p J 5 v 4 p J 3 v 4 p J v k 3 m F 6 n 7 S s 3 j m l B _ j h q J q 6 9 F 7 i 1 6 G l g 2 o J 6 z _ o J l g 2 o J l g 2 o J s w w j C p s j x C 6 z _ o J l g 2 o J 7 9 C p 3 v 9 I 2 u q n z C x y z n J x m m g l B 4 y q s H r 0 r D 8 n 4 u l B - 0 9 r J _ - 0 r J _ - 0 r J 9 x p v l B m j u h I r 2 0 B j q t z J v 7 _ z J j q t z J 4 i 2 z J j q t z J v 7 _ z J _ q n n F 8 r h I m y v D p v r j D h 0 3 d o l 8 v B h x n 4 H 7 t 1 Q 1 z m B 7 4 8 m D 5 2 r s B p 3 9 v B 0 z 4 Y s g g C 8 2 v 6 E t t j F y y o U - n u i C j 8 n 1 B 2 z z x B 9 8 t e 0 1 E 8 8 s s B x l w y X r k k n E l 8 g 9 B n n l i B k r 9 3 D r y t k M r y t k M r y t k M x 9 r 1 C 7 1 i K s 5 y B 9 4 l u E 6 z 9 k B r o H 0 7 o x C 2 i 5 R v h 8 h D u 9 M q - q N 2 g _ P r 6 m u C - h z D q 4 u J g j 1 i B - 2 6 I 4 s 4 R o t o S q 4 F p o - u B p 4 z 2 B 7 k 8 l B 1 m k F z 9 n M x v M j n n c 1 7 1 V 0 g 1 v B l - k l C w w i W m 0 V j h k y B l 8 p X g v n X 2 7 _ 6 C j 3 4 p B 1 m j N r h n l H o 4 x Q 0 r C 5 o q j F w x m L i g w q B m 0 2 3 D 6 v 3 W u s k _ B r i l i B 4 s s F u 7 t i B 0 z 5 k F g l u H w _ y s E o 7 v T j p 2 p K g r t M t 3 w 8 H g l h U q 1 y 7 D _ k j E 0 4 k 1 C 0 k i 7 I 1 0 h k B g 0 t I u 8 7 n G 1 3 2 C 1 y x P 9 m 8 T j 3 m 0 C 7 k i K 8 b - 5 p k E y m m H y u 8 w R 5 u 8 D w y 8 v J s 4 4 M l r c x 2 Q 8 z R p l l i F _ h - n B q m k L h 5 x b 9 k k m C i - - N - u g k B 2 4 m j B g 4 z D _ 8 8 q D k m m q B 6 _ 7 g F g r - E l 8 r S j g 5 O n l P y 8 k d _ y i z B p y h v B r l g a s u 7 l B - y 0 x C 0 u k L 8 5 x 8 C x 7 v H 5 j p R 8 r I 9 3 - G q 2 _ n C 1 8 6 o C 5 o t P k 7 m n B h x 3 z B 4 m l E _ w m M u o q u B z j v M 0 x V _ 7 7 t B t g 6 M y p v C t r r j C p 1 y i B s r D h t 1 t D 7 p p U 8 l y E 1 3 _ k B 0 j r r C 8 k i I z t o m D x C t 4 k a s 5 v T s 6 8 Z v u 8 D z h q q B u w 0 x B 9 6 5 S r l k J 8 m 0 R q l t q B 3 y 3 E p r z c k 2 l 6 C v j 9 n B j w s Q 4 _ 7 B j 6 6 h B r l 9 2 B g l i V u x 3 D x v 2 U y _ _ o B g 9 s n B m 5 e r r 3 r D u 3 q I u 2 h 7 B y s u P m p v E h o F z 4 x K t 9 j G j m l f s i t n B 9 t 9 h D p s B k 2 x 5 L q j l E s 5 o C o u h 4 C 1 q i 7 E j 5 7 z B p 0 s R m p - 6 B y H 2 j z g C n t i b z 2 k R j 9 y 3 C x k 6 M l y 4 u B 8 k n L 7 _ x H 3 n y J t m y K k 4 u F k v k g B v 4 x c n u 1 N h m r U z r 7 S k 1 9 Y 9 6 u _ C 2 r 1 C z o z 5 I 0 3 k o B p q 8 P l p m G n 0 l N w k w w B r r r G r 6 u X o o m R t 9 h B 1 v 9 y B g 1 j 8 G n h g E _ 4 l l F x 3 n z D y 0 _ B u _ 4 u B m o o J k 7 i z D - t D 7 g w P x l 4 o C x k E 0 H 1 v z h B 3 v 6 7 F i w r B 3 4 v y C 5 4 5 7 C 3 m 9 P i x s X z y _ J 7 5 _ y C _ s s X r g h _ B w s k I t 2 6 s C m 8 8 u C z r g 7 B t x k v K 2 i q i G n z - Y r n k 9 D _ 1 o 7 H - I u 3 w e 7 o s 7 F _ 8 6 x B h q v a 0 2 u H r 0 - u E 5 2 9 x B t z 8 h D 6 u 1 s B 7 l t P u s 8 8 C _ - D h k r l B h g o - F - l i K 6 n 1 T s 8 n v C 8 q w l D h j m D j 2 r 8 C 3 r v r C z r 7 q B x i i C r m v w K u s s y D 8 t g H y 5 q h B s 4 t x C r w 0 q G 8 v 1 C u j n f l q 5 i C v 6 p X 8 4 2 p C p v 9 E o 1 1 e t y 9 s D h o v N p u 5 h B z 0 _ s B l l 9 l C u p 9 7 C g v q D w 4 h y C k i R y k h y K u m v i B g v G 3 k x g B p m h 9 H 0 k 6 n B 7 7 - J j w q - L 0 2 g L h 0 n h B g w 0 j P p u k y C 9 r 3 G s 5 7 R 9 h r l C o v 2 v D 7 3 1 B 4 l x 7 F j y 6 f 6 0 l g E 3 u v q C n l P 7 2 g 1 J x m V y s i Q n t 6 z L 1 4 i L o 9 m 7 B - 6 u f 3 u 9 q C 9 q _ C 9 r 3 a x 5 r 0 G z r 0 Y n i j o E z z 4 K u 7 2 1 C j q - B x 8 h s D u 3 d 4 l r 7 E z j z x E 8 g w D k k p C x 4 n B i 3 8 M 5 p m B x _ m z B 4 z 6 2 F 4 j q B 9 j 9 q C p 0 n - B 7 _ n U i i y P s n 9 o C m k 3 v G 0 t 4 1 J 8 2 l V s g g s B u _ F g v y n L s g w u I - 7 w L o u 0 R 9 j z b 6 0 3 n M 2 5 5 m C z 7 - 6 N t l 5 O 0 9 5 i B l - q i B i m 5 B r t v H v k v g I m h 5 B y t m 3 B _ _ 8 f j j l x E 5 6 1 5 C s - i u D j 7 i l C m 5 1 E h 5 p X s 8 7 4 L _ 8 8 D i x t x C 5 g r f o - 5 y F r x p D 3 4 k p H 0 _ _ S q o q u J n 9 q f h l w C t 3 _ l B m m r e h 2 2 l B q w f 8 j y o D - n L 8 0 l t E g 4 l Q i h v k D k v 6 l B 5 m 0 L t r u O 4 q l d p 4 z L s z j v F m g o J 6 i t X u v 8 e p s j v C 3 x y h C 9 5 4 J 1 m 0 I j j d k 5 6 y E w z u w L 6 w s B x j _ F 2 u 4 3 C 2 s 8 s D t t F j s 4 l B l - h z C 5 4 s 6 E - k x B p 7 j h B k o z r B 9 v - g J m _ D o 8 9 P 1 v u i D 5 - 9 h D _ 6 p i B 3 0 w 2 C t 4 8 i B q z - b 7 u r 5 D p y 8 3 C 0 6 u C 2 r i R r k 5 m N 6 n w v B 6 m 6 _ C u u w 7 C 4 l B 1 l 7 P l 4 i m C t 8 p p D - 4 w 3 D v 4 E r u M o _ x C 1 4 4 Z r x 7 n E 5 v u w G o m 5 H 0 z e r 8 z h B m 1 9 F 9 o m w B 3 1 t 5 C 8 z r B o t v y B 2 i z m C w s u J q o h Y o 0 q n C z t D 9 q 5 C h v w n O 3 z s y Q _ 5 _ 6 B g m i z E 3 x g 0 E z i x 8 B 4 3 O 4 u z i B v q 7 E - k 2 m B o 0 1 l F v 2 6 R s j p 7 B w 8 k j H q 5 H 3 3 q w L - 6 8 b h 9 5 M - 6 p 3 D 6 4 m p B n 4 T n k z i C n j k 7 H i o 9 h B g u v P _ v 3 C u r p H w i _ j C 2 m x N y g v 4 M 3 u 3 d i z w G z j w y L 4 3 w 5 B - y 2 u F h J k m l r D x s l K i q w l C - 6 o z B 1 l q v B z o g W i 5 E m t s 4 K 4 u m C g p u B 4 5 1 R g z B 4 l 1 F 3 l 7 F 5 7 w c k 3 k T o u M s n 8 5 B v j s k D l u h 9 C v u 2 J y i 9 u C x m z K g i 6 2 B n 8 t G i _ - i P y v G x 1 z 0 J l o w n B v 0 9 p C 0 5 5 9 D i r 6 Q i i 2 P h m y u D l 4 W k 3 i h B s v g o J s v g o J 7 v 6 C q k n _ H 1 n p T 4 n 1 T w D w 7 y o B 7 t 2 t C j w 9 C p u g o E n _ 5 i G j r _ E y i k R p l g f m x _ p K _ w 4 0 G 7 _ 2 v B s u 6 C 8 q w x H - 3 l M u x 3 C k h u 9 N i 9 5 6 B l x n S j v b i t K _ 2 q 5 E t w w i B 7 p _ 5 C _ 3 3 U r t 4 B 7 p y j C t 7 k a 9 _ v o B 1 7 i r H y l v Y z 1 x b j h k E 1 g l Z 0 k w B w k l 8 Q _ j o D 3 v 3 2 C r i Q 3 l r _ E s 7 w d x h 4 I j g x L - m 8 4 E m 7 z l B _ 4 a 5 5 y p J t n p 6 E g 5 I z 0 - y C i t l e u 4 7 R o q n v B t s t D 5 3 j b p 2 4 b z 6 o h D p t - t C x 4 9 H u u v y B 8 8 - M 2 i v j E t o _ q C x u o g C 5 7 w s B l k n m C 7 g q J r - u 6 B 1 l h 4 B - g o C w y 1 8 B 1 z 5 R 3 q q j C r q m E 5 m 3 E t 1 9 I _ 6 o w F 2 l j q F z z z p H o w m V r 1 2 o E u 7 s p B l t 3 I 6 3 m m B l 5 u K y x n 6 J h 6 4 O 7 1 h q E m 8 j - B o m 9 6 D s i o p O t l k F 0 k r n B 3 v 4 t B 7 v l m D x r k q L h 6 9 B k 0 m p D _ 7 h s F i 5 a n v v n D 0 0 c q p t _ D 9 y o B m p h 2 F u 6 1 x E p 0 9 a w p n E j j g B q m C 0 2 4 z C 3 0 w m B 8 y r 8 D u 1 y L 7 q N w z x n E 9 r o T m l 7 r C q - y u C h 1 3 s J t y l 0 l B p g p t J h 1 3 s J 0 q g t J 2 - u s J V l s 6 t J r 4 t 3 l B m i j u J l s 6 t J l s 6 t J l s 6 t J i p h u C 2 5 k p C - n 7 J x y 1 p G h 1 w 3 B o n 0 h D y - u s J - 0 3 s J i 0 z w 0 C 8 9 C p h i j J r g p t J n x n Q j 6 y x F k 2 x t J r g p t J r g p t J r g p t J v w w z C _ 7 8 j C o i j u J j x 5 l s H v 4 r u J 0 j M j z m Y 8 - k t E p l 9 u J 8 7 l v J x y u v J n t n o 1 C n 8 z 5 C j i v - B 7 o k g m B t g g w J u 3 o w J w 3 o w J p h i L z 1 g n G t g g w J 0 6 Y j 2 4 y I i m 6 w J 3 u x w J 8 u q q B z y 5 1 D w g o r J x q s u C r t r n C w g o r J 7 6 t 9 C - o p 6 B x i u q J i 3 2 q J h 0 q m p H p w r B g q i j I k - j s B i n z w D 7 5 8 p J 5 5 8 p J 2 l 0 p J 2 l 0 p J 2 l 0 p J l t 0 i D z 2 z 1 B - p 6 o J 4 9 i p J x _ 3 R 1 t l u F k i l T 5 w 2 r F 5 x _ w J 5 x _ w J q p n x J z v k C j i 6 - H _ r k w J j j t w J h j t w J j j t w J _ r k w J j j t w J o 0 w P t w 4 o B r 7 1 y B n n q v J g _ y v J 9 6 1 9 l B n n q v J n n q v J g _ y v J n r h D o 5 l 1 H 0 j w u J l z t E r k 6 p H - 5 4 u J z x p h 1 C j _ t w D r 5 j u B o r t t J l h 2 t J q n 8 2 B _ q j j D 5 l j 5 2 E u s o E - j 6 p H 6 - 7 s J p q z s J 6 - 7 s J 4 - 7 s J 6 - 7 s J u s o E q 2 8 t H 3 9 7 4 D s t 4 r B t h P 8 3 7 j J 5 t u v n B 3 u j 8 J 0 2 1 k C j 6 r 4 C r 0 - 2 J m 6 2 2 J p 0 - 2 J v j q g I 7 8 z C v s 8 1 J _ k w 4 m B 5 w 9 - F 7 r k O v s 8 1 J j g u 2 J v s 8 1 J 1 x 4 2 B 0 u 6 n D s n u e 1 3 3 x E n 5 q 1 J 8 - h 1 J 4 _ v 1 I k q b 8 - h 1 J n 5 q 1 J 4 t n t I k j s B t 0 n 0 J t 0 n 0 J r 0 n 0 J t 0 n 0 J t 0 n 0 J r 0 n 0 J t 0 n 0 J 1 j 8 s E k p 3 g B r 0 - 2 J - o x 3 J r g D 1 s z s J 0 u o 3 J 0 u o 3 J - o x 3 J y t t _ I x o Q u s z 5 m B 6 6 h k G p l j N 1 4 h 5 m B l g u 2 J j g u 2 J k 8 0 l C 7 6 3 1 C p 5 q 1 J 4 y z 1 J 6 y z 1 J p 5 q 1 J p 5 q 1 J 6 q t j D q r R k p w v B m l w u J 7 n B r 0 - 2 J r 0 - 2 J - o x 3 J r 0 - 2 J 6 8 5 7 m B y u o 3 J r 0 - 2 J y 0 w P i _ 8 u C h w k 5 E _ 8 T 4 q r O 9 v y p C u h p g H 5 j B o q 0 W m g _ o B z 7 q l B i h r 6 B j x o C 5 y 7 6 B 0 x 3 _ H 8 g B 3 r p 4 N z m 9 1 B m o x q B - v 2 4 B s _ t L 1 2 5 j C x 8 j a k x l b t 3 _ C l 3 y w B y 2 m 6 D 1 o i e 5 5 n U o t 2 B _ k y n C h o 1 q C z k 0 u B 6 y u 0 B z k s J 0 x n o K 5 _ y h B 1 - i t C v i s m E 1 4 y q F 3 y 4 K t 2 k R t x n 5 G k v m 6 D r - h D f 0 D x g 4 z G z _ 4 i C 2 r g K 6 g B r x g 4 I r i 1 U o 1 v e - l q l B 6 v 8 s B g j - m B y 7 7 B x - 7 w D r v 7 J g t 6 k B 7 v 0 S - - 1 j B q 6 r i C & l t ; / r i n g & g t ; & l t ; / r p o l y g o n s & g t ; & l t ; / r l i s t & g t ; & l t ; b b o x & g t ; M U L T I P O I N T   ( ( - 9 6 . 6 4 2 6 3 4   4 0 . 3 6 7 9 5 2 ) ,   ( - 9 0 . 1 5 7 7 1 4 2 4 1   4 3 . 5 0 6 1 9 7 ) ) & l t ; / b b o x & g t ; & l t ; / r e n t r y v a l u e & g t ; & l t ; / r e n t r y & g t ; & l t ; r e n t r y & g t ; & l t ; r e n t r y k e y & g t ; & l t ; l a t & g t ; 3 8 . 3 6 7 5 8 0 4 1 3 8 1 8 3 5 9 & l t ; / l a t & g t ; & l t ; l o n & g t ; - 9 2 . 4 7 7 3 6 3 5 8 6 4 2 5 7 8 1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0 9 7 7 2 1 4 0 5 5 8 8 3 7 3 5 0 8 & l t ; / i d & g t ; & l t ; r i n g & g t ; r 1 6 j q u q g h J 2 t u C 8 4 g Q p 1 n t G k g 2 o J l h 2 t J y k l 5 G 5 k _ G l h 2 t J l h 2 t J 6 h 1 E r 0 0 j H 0 y k p I v 1 d 5 i p o J 5 i p o J 8 o y s z C 5 i p o J 0 r 8 p C 0 t z N k i m D _ 4 h z B i t l 6 H j 8 o Z t 0 _ h C 9 g n r L 1 z 5 D h 3 m e 6 s o C g i n r M 0 q s B i v 9 w F y m 9 x C r 0 r B k i m j L _ x g D g x 2 D v 6 u 1 O _ m q i C x 6 g q L 0 n h B n r w p C n 9 u j E y 1 _ k B 8 u z S v y 1 k G p z z K u u w l B 6 k 6 9 I _ - 0 5 B q 8 m w D 1 o D q s h q B s 6 1 5 D r 9 l m B r 2 x k O k k E 6 w 7 J q r 9 z W 0 x J n q y w C u 9 l L o k 9 I _ n _ b s p 6 6 D g o _ L z 9 B s 3 i u F 6 s k 9 B 6 z q m D o i k 3 C 2 8 y n D 8 1 2 6 B 3 u x w J 2 5 _ x B _ _ p v E x - 3 j B t g 9 3 H h I v r 1 _ B w q i 6 C 8 q w F 2 - i 9 B 3 0 k C i s _ t F l 9 k p B v g x G 1 2 _ O x g h a 1 i k o B u r j n C x p 0 e 3 2 T 9 s 1 y F j y n 2 E s - y k E s 6 h r B 2 5 3 - B z 8 u k B o 4 q g E l j m H z p v U p 0 m h C t _ 5 r E 8 2 y F u o K p 3 p k G j g j f 6 j 7 R k q 2 2 I t k g D i v 4 k E t 3 7 P l h g P 8 p y I t 1 j x D 0 6 p J g k q o C 4 q s K 1 2 u v G 8 z E s 8 z h O g l i E i E 0 7 o 2 D m y o K q n i p D 6 y w _ M w _ 6 s C h 2 g _ E j q 7 P 7 - 7 1 B n t t m B 9 k s O r - 6 k D i 1 p j B v k h r B 7 z 3 j B k _ k T z n j u B i 1 w v J i g j J m o R j 1 u z a s 2 F x q w e x 9 i _ I m _ 0 o B 1 6 t D w y r l D s l 0 5 E l o l S 5 w 9 D p 8 q 0 C o n s 4 D q t u h B 9 g h 0 B k 9 o x E z 7 _ t B 8 r j _ F m t r v B i - w x I h - l J z x Q y 8 n h H l p l t B k 7 4 T 9 m r r J _ t - I 4 v 8 M m r p - I 6 j 7 K 7 q o 1 K g 5 3 e v z m w B u _ t 1 D w 1 k 3 C - 5 - P i v j J m 5 1 n B y 1 G x 0 t m B r l l v H 7 r s 6 F 9 u 7 v B g k v j H _ 4 7 n D g p 0 s C z g n y I w o y i E k r 1 Q z z 1 7 C o j 2 h T 8 - 7 E n y n s C 2 q 3 x B q l 0 t B m t t - O 0 2 p D 6 k k g I 5 0 v Y x u 5 y D 3 0 6 8 C l 8 x B n 1 6 n E w y D 2 w s v D 8 4 3 n B g - l o G v q x h J n s n d i l Q y h l 9 B g k 0 y O z w 4 u C h - 5 U v o 9 1 D w 2 5 J 0 j w m C o 3 0 g D v x t I - 2 1 C t 3 3 r R 6 g j 3 C h 2 q C h t 0 r B 8 r w _ I m 5 5 y R p 6 t C u 8 4 d l _ 1 m Z h s I s q 5 K u 4 m J 4 y 8 u B 1 v k L 4 1 z 2 B 7 8 T g z n Y 1 n u 1 D _ i i 4 H h i _ z F s o R g p y i F o 4 s H 9 3 n 0 B q - u y I 2 6 4 B 2 3 y G j h i m F 5 h k 3 G m 7 D 9 8 w 4 D q h - x B t 0 v h D 9 h o _ B - y 2 F 1 h u K v i _ y B i l p N o m j B t q r h B t y s - G w o C v r G u z g P 3 x 6 F 2 5 6 F 6 4 u z C m v 4 h B t n 4 5 B q 2 h 0 G t m j H p 7 2 x C q o y F h p 0 q E n 6 k n C w r g F p l m C v u 4 z C 2 3 9 I 5 l h k M 2 1 i O 2 x p o E 4 C i i 3 w N m y U t s - z G 5 p r m C - 8 H 2 m - g S 3 2 3 9 M j 8 j N 0 0 8 Y 7 v 8 I s w u q D 1 - 7 L o m 4 P x m j u B m m 9 v K p 2 5 b 0 9 - D i z o p G 6 s n s C L i p v j C i 6 s n B 8 5 0 9 I g i U i w s u B u k r h F g m s Q _ 1 u D t 6 z C g g h w E 3 z o t C 0 n v n C l u - l G _ m k t B m 5 P y v z z O v s s X - v h W j 4 k _ B s 4 o y E z s q o I r _ 8 F o 1 u D p 5 o b r j 6 B 1 0 6 l F z l 8 E 2 g z y E g n 6 u B - 9 0 a g 1 w B - q C _ m i 0 B 4 _ w g E s t m f h l v J u 9 p d _ k y _ N 2 8 z _ B w v h 2 B 5 k 5 h B r x 7 6 C p y z h D 2 0 - 8 B _ y 4 6 C q r t 4 B s o B v u n q C 4 4 - j D t p 8 r C l 7 w M t - i H 5 z j 7 F 4 l 1 K z z 6 O 3 i _ p G o 6 p p E k u s b 4 m - o F o 9 9 e i q 4 X u q j r I 2 n i h B i 2 p O 1 y 3 i C h x z q D h 2 0 p G 3 w r o B 4 4 j D n 2 5 3 D y i 6 I h j u - F y y y a y 4 y 3 C 7 p z H _ v 7 s H 0 m o v E 0 i h M 3 g 3 K w v g 3 I v 1 x L o i u 2 C q n w t F 8 k m J 2 r v H s l i 2 P r 2 E r 3 _ H j 7 0 o G p t g p B s y g F 2 p g y N q B j t z V 7 x 4 t C _ s 0 1 E 8 z 8 d w y v C o 2 q B s 1 _ u L h w q P q 7 g q H j o l d q v i c j n 8 j K _ v h u B o - n v F h y W 7 t k 8 E r y 8 j D 5 8 x E r y t _ B 4 5 z a r i r u B 1 r 8 k B s 1 6 9 G p - 0 v B p 2 k 5 B r i l w H k 0 w f y x o o E 1 k 4 M w s 9 y F i t 0 D l j x q C v n z - E n x r q I o i k Q 0 4 S q o o 5 d 7 w V 6 i l X t 7 k k S w i 9 5 B 9 5 s o C 4 w g g C l 0 w e t 9 m v Q n j v R _ 5 6 8 D 8 9 x y B n 3 9 K s z 2 - C 4 1 0 Z i r L w 8 k M j n _ J 0 o x D x t o B r x m z D u _ 1 J 1 6 g C t p l p B l _ g 9 D 7 1 3 0 B 9 p g p B t v v c m 5 W g m g g S 0 h n H o s s U v o m N y 9 2 3 G 0 z y 1 C x 9 0 V 3 s Q u 3 r l E 6 i _ m B i 9 u p E x g y z B 9 b 1 8 z B 1 9 y 7 C g 8 w v G y i 3 S 0 o m k N 2 h h v B i q k H t p x 7 F 7 1 l B 4 x g s C i i q 1 E g o q Z - y y z E 3 l 2 6 C 9 9 w _ F 0 v p k C l _ o 3 E h 6 x U 6 h z X i 4 p p C 6 i i D 1 w 5 r B h j u Z o 8 2 3 E o 0 t Y t 6 8 8 C z 6 g 6 B t 1 7 w C t l j F s 1 o F 7 3 x n F p l 6 s B 5 1 z g C 1 h s m B y i s t C 9 1 i X 3 7 2 j K 5 6 - d 5 8 t k E k 5 0 s E r j 3 z D 4 8 7 v C 5 9 q q N i y - j B w g _ i M w 9 l E 5 w v I 8 m t 3 P o 1 w m I g n 0 v B 7 q 2 C u n 6 s D y j 7 k D 6 p 2 E 6 k s v J 5 4 z j E 7 v j n B k p 5 6 G m l m B l q k v B g s 0 _ G t 1 j O 5 q h J 8 p r t B l 0 o h J 0 2 l I - u 3 w D x g 9 p L p 7 r q B i 5 s H q r g n C k u l 6 F 7 o 0 V u 0 v X 3 i 0 E n y s n E 0 3 l 0 B x k h 6 B o k 3 c h y v D 6 r 5 N - s p 4 B 8 2 k G n p 1 l C 2 6 6 t C p n 7 I 7 u - R 6 8 v P w 6 i l C 5 s K 0 r s q C 4 i s - c 9 j C 3 4 w - T 9 0 j O g 3 v g M z s t N 0 t D l t z t J 9 i i y E h i 8 _ B s y z X k p j r I 4 2 v 9 H g g j y B p n s X g k 0 5 F n y r _ D x 8 0 t B 7 5 0 w B r 0 z - B t z k B u 3 1 r B 0 0 8 g O o g i B s p u B _ 7 s n J - r x 5 B 0 o 1 J n t l w F 0 - n s F v 6 p I r x s Z _ z o i C r y 7 i J r 5 1 e i t o K q _ z n H j - q j G 5 7 g F q 3 o 1 C y s 8 0 I 5 g m z E 5 m o 6 B q 8 n o C 7 4 1 1 P 1 0 z l B - 5 l U x 1 m p F z 7 k 1 C 7 2 0 _ N r w n z E t 9 8 g C 7 7 z k L k j - k D m 7 _ t C h X - 1 3 X 3 1 r y C s 9 z j C i 1 - g V s 5 r y E 7 9 G 4 g 7 3 G u v l B 6 r o n C p 7 0 h E k m 5 j J 8 9 x l B i 0 w m B 5 o z I 0 l n _ C 5 3 0 6 D s m m G 3 w 8 3 L 4 m _ i B 8 k i s H 9 p g - C u i k k G p w 2 k Q o p 2 J 5 k n B 9 0 6 9 F k m 1 F m z 1 g D r 9 6 6 G n t E u s 1 5 H s v 3 1 H 1 5 1 N j 9 i 2 K 0 x _ l D w 5 4 d r 8 9 o H 6 s t D z 5 v 8 M u 5 T 4 8 7 2 E o w 0 j B y 6 0 k D 4 o m J - v m 8 C m w u 1 I l _ 1 0 B x 3 t D q 2 g t E 8 9 8 n E j q H 3 v 0 h K 9 3 z m B m u q m B r - 2 e g k 3 s E m 1 6 Z 4 t 4 q D x r s D x n k w I q g x D g n v 5 B j w 4 y F p k o F s 4 o h D x - g 5 E 3 j m s E i n z E y o s B u g 4 t C _ l 7 9 B - 0 s O 3 p 4 Z x 2 8 _ B i 4 r K z 9 m j D m k 5 Z n 8 l t E y 7 s v T t 0 h 0 D 2 u o p G y 7 s v T q v n 1 B v j s m B t q 0 i H 5 9 9 P j u 2 2 I y 5 5 I t 5 q h D u j u n C j l o S 0 r 4 n F m 7 i z L w 0 g p B s l 9 8 C p 4 p v G 7 6 r g C 4 w o R q 3 5 B t 2 k l F k v v q V m g s J x 6 p 5 E 5 q t y B o 4 s j K 0 0 n M j t q m D 5 5 h s C y q D q q Q - 0 w p D l n 7 h F 5 k z 3 B i h z B s 6 q j K 6 n 7 P 1 x 6 g C _ - r i E 3 5 j J m j k 5 B m p i _ G 5 7 o V v q m 6 M z _ i O 3 m z W p - 4 s F o 1 - 4 K 1 w D g 2 D q 8 s o H 8 w 2 w E 7 6 5 - C 7 j k G s _ u m B 9 o _ j L z 2 k b x j z _ C l h j k B 6 x w m D l 9 2 K 4 1 t 6 L 2 x p O 9 h v s E 1 9 m 6 D 6 9 y C 3 u l F 8 i u q M 6 i 2 z O s q L g x 6 q E k s 3 G 4 9 4 9 B 6 7 v F 1 2 6 s W z l x j B k m l K y 9 i o I r 0 o S o x 3 _ E 1 h 3 t B t w n K t 1 o 6 L w k z x E s k r G 4 7 D 6 9 5 k B 2 8 2 R x 2 u Y s i 9 I 2 h 7 Y y o o h C 0 k h 3 C u o 5 3 B o 2 g C j w 7 w C x 1 9 C g 9 j 3 F v p h D z 3 i h L 2 x M r - z k N 0 1 _ C l 8 z m C 5 g z t E 8 s s E z g Z h p y y J r t C j _ k o B s 8 z X r 8 4 j G s 2 y v C 2 t v G 6 k s c i r m 4 Q l 1 m K r m 9 j B i z o I 3 t x m C r p n 6 J 4 5 p H g J h s 7 _ G h g v c 5 7 8 8 M 1 o i u C _ h j B j y 4 _ S - j v d l 9 s q F x 5 i t D i - R v g r t V h 5 6 m G i h d s - x 0 F u q r x L z z j K l - 2 K 2 y J z 4 x q B k u Y 9 5 m v O z h O 0 z 9 i M 7 q w C o v - w B h i _ n B r r v 8 C q z X v 7 6 5 a y j 3 B q x k n f g E 0 j v M 5 7 o y C 6 0 1 u G 9 q z O p t 7 - C u h 8 q B 2 v 2 2 F l x z i D z 9 F u w E l n 7 5 I 7 0 w o B l r 2 g I r 6 i H p 8 u g E j z _ 6 B 0 g 8 c 2 6 - _ B w - 2 4 B _ 6 1 r B q v s U g p s j H 5 p D g 1 8 n E h n r 9 D 2 y w D g z 9 R 7 h u L n g - i B j q z s H q 7 8 I o 4 1 y G 4 8 s R - 0 j o C 9 x 9 4 a m j 5 E o j o E i j - n d 2 j i C 6 v 1 m B r p q q I 5 l n C 8 z m x D g k 6 9 E g w k N x y x L g g i O r t 2 l T t 6 i k B u 5 - w B p 1 - r J 3 x v l C - 2 _ I l - 3 5 E r n 0 m C v i _ n C 2 _ l 7 D z 0 p i B z l 1 o G k 7 C 5 0 y s O p 6 w S u i h v C 5 i p g G 0 0 v L _ k x 3 H s m s t C y o t O x w z Y 3 p m P x 0 2 u L v 4 v 2 F i 2 t t B m s 4 C l o n u L h w s n C _ 4 n D 5 5 1 z E g 0 i x B h s y Q 2 v 3 w C n 0 l V m 7 r 4 F 6 w p C x 4 2 6 F r 5 y t E n 7 v I x v p 6 F i 4 5 x G u m g w E 6 6 2 W t 3 i k E h _ w w I - l 2 w B 9 1 c s 8 8 l G 5 7 m f j k q F h r j i M 1 v v O 2 3 0 k D h 2 k - B u j 2 s I v _ v T 9 k 1 6 K r 4 t z D h k - j B x 3 7 D g i s t L n 2 w 0 D l m q l C 3 3 _ 3 I v o g M p p s e p 6 - 6 E o h t E 5 l 7 S i u j i C j 3 - l E k 8 1 0 D y p y n D 9 n p q M q j h C x w r V r 7 g i E 9 w 2 w F x 4 6 3 F 1 0 v 1 M 8 r B r t 0 0 C v q 9 o C t n - C x l 7 4 E 9 4 0 B i s i W r 6 r i C z - 4 j B - 0 2 S h t 6 k B s v 7 J y - 7 w D z 7 7 B h j - m B i 7 - s B g m q l B p 1 v e s i 1 U s x g 4 I 7 g B 3 r g K 0 _ 4 i C t p - z G 0 E g B s - h D l v m 6 D p 9 u 5 G u 2 k R 4 y 4 K 2 4 y q F w i s m E 2 - i t C 6 _ y h B 1 x n o K 0 k s J 7 y u 0 B 0 k 0 u B i o 1 q C - k y n C p t 2 B 6 5 n U 2 o i e z 2 m 6 D m 3 y w B u 3 _ C l x l b y 8 j a 2 2 5 j C t _ t L g w 2 4 B n o x q B 0 m 9 1 B 4 r p 4 N 9 g B 1 x 3 _ H 6 y 7 6 B n p p C q 7 u 6 B 0 7 q l B n g _ o B p q 0 W 6 j B v h p g H _ v y p C 5 q r O - 8 T i w k 5 E j _ 8 u C y 1 u P n 6 2 2 J q 0 - 2 J y o o 7 m B n 6 2 2 J z u o 3 J n 6 2 2 J n 6 2 2 J p m B _ u n u J 8 6 s v B y - Q q r o j D 9 - h 1 J 9 - h 1 J q 5 q 1 J o 5 q 1 J 9 - h 1 J 3 m z 1 C 0 2 w l C n m l 2 J p m l 2 J h l w 4 m B t r h N 6 6 6 j G 2 4 h 5 m B l 9 P 6 _ k _ I z u o 3 J s 0 - 2 J s 0 - 2 J p 3 q s J v 7 C z u o 3 J n 6 2 2 J 0 t 0 g B 5 l 2 s E x 7 _ z J v 7 _ z J x 7 _ z J x 7 _ z J v 7 _ z J x 7 _ z J x 7 _ z J s w r B o n - s I 7 - h 1 J 0 m 5 0 J s 7 a o 0 n 1 I 0 m 5 0 J 7 - h 1 J x 2 x x E k v r e 0 r 1 n D p 7 0 2 B 7 y z 1 J n m l 2 J 7 y z 1 J 3 v i O l z 2 - F u x _ 3 m B 7 y z 1 J - i z C r j i g I l 6 2 2 J m g u 2 J n 6 2 2 J 3 j n 4 C 1 2 1 k C 4 u j 8 J 6 t u v n B 9 3 7 j J u h P t t 4 r B 7 t 2 4 D y - 0 t H u r n E q q z s J o q z s J q q z s J 9 0 q s J q q z s J r v y p H u r n E t u g 4 2 E 2 r _ i D 6 w 4 2 B p r t t J w 1 k t J 3 s g u B v 0 o w D - u v g 1 C z j w u J 3 v y p H x x s E s t n u J 4 _ 9 0 H r v g D o n q v J z w h v J z w h v J x t k 9 l B o n q v J z w h v J v p y y B p q 1 o B o 1 u P - r k w J _ 0 7 v J - r k w J 9 r k w J - r k w J _ 0 7 v J n i y - H n 4 j C 6 x _ w J t 6 1 w J t 6 1 w J l - v r F k 8 i T x 6 _ t F l 7 1 R g q 6 o J r 2 x o J v h w 1 B p u v i D 2 x r p J 2 x r p J 2 x r p J 1 l 0 p J 3 l 0 p J q 9 t w D 8 0 g s B w o 6 i I 1 9 q B 9 t - k p H y i u q J l u l q J 7 u l 6 B n g p 9 C 4 r - q J n m n n C 9 8 n u C 4 r - q J - k 0 1 D 9 u q q B 4 u x w J j m 6 w J k 2 4 y I 1 6 Y u g g w J 0 1 g n G q h i L x 3 o w J v 3 o w J u g g w J 8 o k g m B k i v - B o 8 z 5 C o t n o 1 C y y u v J 9 7 l v J q l 9 u J 9 - k t E k z m Y 1 j M w 4 r u J k x 5 l s H p i j u J - 7 8 j C w w w z C s g p t J s g p t J s g p t J l 2 x t J k 6 y x F o x n Q s g p t J q h i j J 9 9 C j 0 z w 0 C g 1 3 s J z - u s J p n 0 h D i 1 w 3 B y y 1 p G g o 7 J 3 5 k p C j p h u C m s 6 t J m s 6 t J m s 6 t J n i j u J s 4 t 3 l B m s 6 t J P 3 - u s J 1 q g t J i 1 3 s J q g p t J u y l 0 l B i 1 3 s J r - y u C n l 7 r C _ r o T o 5 r n E j 4 9 m B - x i D g 7 o C t 7 w i B 3 0 r t B n n 0 6 B 8 g x o F h t V 9 w p j C i 9 k k D h 1 4 Z v x q t B j k w y E z z 6 c 2 q k 9 B 7 j 3 I w k - M _ v s I 8 r 7 h B - _ y x B z k t n B 5 - k z C w o q s C v 5 _ Y 8 7 o Q g h r G v 0 v 5 F u j 1 S q 3 9 W y m n w E _ m F - i j h G o q j P i y v x C 4 1 q t M h t 4 0 C m 6 6 d j - S 4 9 2 q E x m h 9 C 6 5 8 V y 5 g L 3 j 4 l F u 8 9 o B 9 h w 9 F m y d m i x l G 8 x x E m v l 9 B j 2 l N l - 4 5 F j g B 0 H w n v k D n 3 w 8 H j 4 _ 2 D 6 8 J - 2 m j E o 3 l V g 8 x n B 4 t B 9 k l m F t u 9 u D s m g v B 4 r l S o p 8 3 D g m t f k z x u I u 5 _ G 5 - k V i k 4 q B 6 j 8 u C 0 G v l y 5 D 4 5 n n C 6 q i C x 2 2 0 B z o _ v F 9 8 7 u O j o 4 t B 8 - 8 o C z g o M 3 x - n C m q w k F j r n 6 B l w v B 0 t 6 B x u 3 d t 3 w B l t 9 1 I l 6 9 k B j 2 - Y 4 0 w 0 C o y 6 7 J t 6 n C 3 _ x _ D v w q 3 B 6 9 6 a - l V s m 7 z D 5 r 6 - B 9 l z E t 2 8 p B u 6 k - F o w 7 I s 9 j 5 J 8 j r 1 B k l r 6 M 7 n r I k j v V 9 n v M v r o y J q o 8 g C 4 p 8 3 B l s q u P s u h C s - 3 U q m y C o u j k B m w - W o 3 n T - u o z G 8 t w B r 0 n v G 1 - _ 5 B 4 v B _ z 5 n E o Y v 9 m t B 3 7 7 F l J m n r W i 5 l u J p 6 6 p B l - 2 I 7 1 1 Y u 3 6 k B 7 6 2 7 E o n x 2 I g w V j t w r T p 8 r B 6 2 w G k 9 z u C 9 l w o K q _ l Q x g 5 7 D s n j F 5 7 5 j C q 9 1 x E 7 1 u X v 5 8 9 F u q v E 0 t 6 a 0 0 4 l b 6 v u Y n 7 x 0 B 1 7 h b t z 7 i B p z - 9 B y w 8 u C - g u x B - w n b - 8 o W 2 l j E 8 l 7 F 9 t 2 p B 7 3 o G g v 2 d v m v S i w g B - v o B g g _ P z _ 7 y D x u r h B 9 1 5 G t 9 k C l 5 0 s B x 6 x i G r 7 _ B k m 4 8 C 4 u u w B u j o 9 E w _ 6 O n w H _ 0 x 6 D 5 v _ 0 G 3 o 7 k G 9 4 w j C r g r h G l x g e 3 k 6 5 B 3 k o B x g h j D n 2 v Q z q - z H 1 2 k C z q u h D x 0 p 7 B 1 o l L y 4 j q D 3 s 9 U 9 5 k x B y x E o w t t C 6 i s Z 4 i s Z w x j 4 D g 5 x o C w 2 g z B s 3 1 k C h i o P y n t i B k p s 0 H 3 8 3 C 2 y h U v r n 2 B s 7 r 5 B 9 x p o C s n h K m 1 P r R z 2 2 p B k 8 w M 0 z 9 Y z 3 8 t F 6 p y 1 B m u v D t 6 q D 6 x o w M 3 3 k j E 5 2 v u C r M m h 9 3 B 6 5 4 N j y m u B g 5 5 Y 4 m i m H n u R o m 6 z B x 3 x V 0 1 m 4 F g v t Z _ - u l D - 5 0 l D m 7 r 1 B s j h E h i j 5 G u o - F h h n Y g z 7 i G p w 5 D o g h 4 F j t 0 2 C u k l F s 8 j I r n q i B n y z l C 1 q q s B i m _ T z y 2 p B _ 5 8 o F 1 7 j j B 1 5 h M 6 j 8 B 1 p j B l 7 u t E 4 8 y l C v m 7 I 3 3 l p F l i m s B 7 m u j R 4 P p m i l D 3 7 g k B 4 x g h B 8 2 3 J 0 q 8 a g 8 o 0 L _ o v n I l _ 5 O p 2 p o B 5 j _ v C u r q I y 6 - g K q j Z y 4 8 - J _ p 5 p B 1 y B r g i h C i h l 1 Q 1 _ 0 X 6 j k Z p 7 2 n B _ g o m B w p I p 8 1 g K - u s E n o t G _ y h E h r t 6 E - x 5 k B h 6 p 1 D h p x B u u v g G 5 t i q B y 2 r T h x 9 i B l r d - - 9 i B _ h 3 y B v x - 5 B u l q D s 0 3 6 F 8 l - c 5 4 m z B 7 v 0 f r w s C w z x 1 V o i w z F h 2 9 k D w 4 m T 6 w w h B 6 k v s D x _ k u E 7 4 9 6 F m _ x 0 C y v 6 B 1 9 q t B 4 t z _ B 9 i w s B 6 h m p O x - B l n y J p h 6 U w k t 2 P 0 H s q E s o 2 k C _ p q 5 I o o s g C k - 6 a n s o U n x l D k 7 t t D k q 3 m F g 8 q H q 5 4 n C n k 5 v D i y n H u z k 9 B 2 l g j E n g 8 E 3 g q q B i w _ Y 8 u h v F 8 t y L 2 3 5 N l t 9 2 B j i i k B 2 3 u - B l l E 6 t x m N h l V 5 v i 5 C 6 r q V 2 z j _ J - 3 v F q 9 g t B s 1 i z V w v 8 o D t _ 2 E n y z 5 I r 2 6 N o y 3 f y x 2 F p 3 r y H l 1 i L 4 i 9 V k p i r C t 8 4 2 G 1 h t B x - g m G y y i M v k g 1 B r p m B 4 l p E 7 h y b g - s z G j _ x k B l v 6 T q 5 q W 0 h 3 - H j - x G 7 9 x w J o h r E v t t v B l m g M i i r s E 0 9 W u _ y j C 5 t l 1 B 9 x w V h _ p E r y 7 J 0 w 3 0 D l p 9 1 G 7 y 7 S w 4 1 E z y 0 G 4 2 y 3 B j 1 v k C 6 v 5 p G h g o a o l v W q u - l B 1 h k B w 7 v a i o w 2 B r r 1 R s x z n B t 2 - B m q _ r C m o g w L v 0 u O s m l e i l C 4 v 6 C h y z n J v 4 j - k B _ _ m B s o _ i I j y z n J h y z n J h y z n J i - q n J m l 8 n J j g l V 7 v j j F h z o w J h z o w J q q D p 7 u l J m 8 m h m B 5 y n g H i 6 4 N w y s B 0 9 r R m m s w G g 5 C r q w J l v r u G 6 o 6 t J 6 o 6 t J _ 0 r u J 6 o 6 t J y _ t _ 0 C h 1 i _ F s _ 1 D p x E 8 q 9 B i p 2 v K p u - v K y _ 4 g G 8 7 6 C 8 1 z I u i 0 g E i s y z B u _ 4 _ D 4 q g q B _ r v B g 4 o z J 7 4 s x H l _ k M m l w 7 I 9 9 p O h x j h G 9 j 1 8 1 C n w r x J p l 4 I k 0 0 y G 2 4 i x J x 9 w q B x 6 p 2 D l o t t J 9 8 7 s J u y k t J 6 7 l B 2 j s o I l o t t J q z l 2 G m w r H p 8 8 Q q y x o E z u t D w i k R w _ t 6 F 0 3 m 9 J 3 6 9 8 J 6 v C x t 5 i J p 2 u x l B m z w B 9 o m j I 7 8 u s J 6 s q g B l t 5 w E n - o n B 2 0 0 p E y 0 l m K 3 z 8 l K z 1 u m K 4 g w o I 3 3 _ C g y i p l B w 6 t 9 B q g o 5 C 9 6 5 h B 6 2 s j E 4 g u q J 6 g u q J 4 g u q J 4 g u q J w j l q l B 4 g u q J n u g o J o F v h 0 k K n i m l K x k 3 1 E l j 1 e p u 4 p J y 8 w s C l 4 k p C y 1 i u E m g s d g 0 j r J t - 6 q J 5 o s r J g 0 j r J 2 m 6 p B 6 - t H r y w y C 6 o 6 t J 7 _ i u J 6 o 6 t J 7 v z w G 4 j r L q x 7 q D 8 2 9 - C z r j k D 8 7 7 y C l _ i k C 9 r p 4 C i 8 w s C 4 x n M w 9 g n B z x l B j g w Q 0 m i - G 3 4 6 m H j _ 5 E m y 3 s J m y 3 s J m y 3 s J 3 n g t J s 2 i z l B 3 n g t J m y 3 s J y 6 q F _ 2 9 0 H k k h m K h t g z C v n i N n h p Y k l 8 n J y 0 x q z C k i r M - n w 7 F k l 8 n J y 0 x q z C t 6 s M v 1 z j G y y q 1 J 6 z t g F x 2 v E w y z n J 1 l 8 n J w y z n J z n j t I u n V w j 6 3 J h p x 3 J m v g _ m B k B - i p o J 4 9 i p J 4 9 i p J 1 x r p J z z 4 k l B h _ t D 9 3 m s H q 2 x o J 9 p 6 o J q 2 x o J q 2 x o J 5 j x 2 B 1 w o p D s w s i K 2 v - G j n n o C i j r 3 B 3 i 2 z J - s G n _ s g J i 9 r 9 B 6 3 x 7 C 2 p q 8 l B 6 7 l v J 4 t _ g B 2 7 r o E z y u v J z y u v J 7 i u 9 F 2 g 7 N m 6 2 2 J t i 8 e o y q h D 3 k o I 7 i E i u 3 h J m s n 6 B n i 3 _ C o i j u J 7 g s 7 D 8 0 x m B i g 2 o J t p 8 i l B x s t o J u p 7 7 C 1 6 y 6 B 2 n n p J 2 n n p J 2 n n p J 9 8 0 l H 1 g s E x n h l l B y 0 x m E z i - f 4 v 4 p J - j h q J - j h q J 9 j h q J - j h q J 3 q 9 5 C 3 7 t 9 B 5 t h 8 F x i u N k 3 _ t J l h 2 t J 6 u q E l k 6 p H D y h z 7 0 C w 6 0 2 H t 6 4 C v 1 k t J m r t t J 9 5 3 1 C y g r g C w y z n J g 5 k o J l z y _ k B s r 7 6 D 8 j w m B h j t w J z x n w E p o x h B 8 r n 5 K q 3 1 K t w 5 r w C x m x - G z 5 5 m J g j z D l 9 9 p H h 7 t 8 k B g p o v G u y 4 H u s i n J m p _ R _ 9 9 n F w y z n J w m m g l B w 5 j - k B s s _ 4 F _ 3 w Q t 8 z v B 7 7 u x E m _ o E 3 5 4 t H t 6 v 4 H 8 2 u C w - u s J p - 5 7 E v k o X s v g o J 3 i p o J 0 i 5 g C 4 9 7 z C j 8 3 n J _ o v n J q v g o J j 8 3 n J 4 n r t G 3 9 t I t g g w J v 8 3 n D _ 3 0 0 B w z 4 h m B 3 u x w J 9 h q i m B 4 u r G v s z _ G t h 7 v C 8 v 2 K 4 3 u b 6 2 y R j z j s F 2 l 0 p J 7 5 8 p J l k g o l B 2 l 0 p J x g v m G i r i K q 3 v o u K 7 l q i I p w r B 5 i p o J x n x h l B 5 i p o J o 2 x o J r s 3 r H z 5 v D s v g o J h q X y 6 l r I q v g o J o l w k z C 3 2 t M 7 s h 8 F v k 2 j l B - p 6 o J q l D x z q 9 F g r i K o 0 y 3 I h 6 H 5 i p o J y u i i l B 5 i p o J 5 i p o J 0 k i i I p w r B k u l q J k u l q J 2 s x o l B k u l q J k u l q J v v 3 s C n 4 z Q - u k Z h g 3 G 6 w h 8 G s v y l l B 2 v 4 p J h z 7 1 z C h z - H _ x z w G 4 v 4 p J r 4 6 q B 7 w 4 y D 2 l 0 p J 4 7 u n l B 7 5 8 p J j - s X z 4 1 8 D j x x B 0 l 0 p J h L n i k 3 J 7 l u 6 J t s s C o w k 3 H q 2 x o J 5 i p o J v y q u B 6 y q s D y 8 n u C r m 8 b _ y o U l g u 2 J s q y g G 6 v i O l g u 2 J _ y i d v x m v E 7 z _ o J _ 3 x n C 4 h _ s C 1 7 v p J 2 v 4 p J 2 n n p J 1 7 v p J 1 7 v p J z 7 v p J w u h u D v 9 3 t B 4 v 4 p J x y - q F 3 3 2 L 9 s 5 N g 4 l K 7 q z _ G j 7 5 h l B 5 y h C p 3 F k i j g B v w u I v m m k J 6 3 _ g B m u i C h p y X 4 s x - B j 6 m l G p k r Q - l F l q p S 3 u 8 3 H 9 k u N 1 n 1 p B 7 g _ B n 7 1 1 D x 3 s g B t 9 r M v i 0 P j C 5 D y p _ m B 2 l t l D r v l 2 B i q g y B 3 6 1 u G q 1 h 0 C w - J 2 o 6 q B 2 p v c p p p s B o 9 m R 8 p 2 X j t 6 Y 6 l 8 N q p 1 9 D 5 - k 4 G 9 p n 4 B 7 5 5 L l j z z G p j j s B 0 0 t J 5 p o K s 7 p Y 5 u 3 2 D q 5 0 R - 5 4 s B m 7 q 0 C y h i 0 B s m Z g 9 2 z C u v 2 m E l p i C n h _ B y i u 0 B v 3 8 k G q i 4 U u y K 3 q _ M o l 0 C o 2 5 w D i 2 u N j w l Z o s l J 4 9 4 M u w m n B 7 k o c 7 6 5 s R v m E 2 v l x B r x h y R l _ 0 H t 1 i L 8 g q t C i y n I 7 q - t D 7 8 0 _ D r l 6 M 0 1 u P 8 j _ 3 B 7 Q 1 7 _ x E p 4 k y B x 6 i O x l 5 k B i p t n E 8 y 4 E 3 2 q i C i w s g H i t w I p r o c z 4 h z B _ - t v B 2 i _ 8 B 2 0 s x B s j 2 r C 8 s 4 6 C 7 q w n K y q 5 6 B w 3 n I y n q u b o 0 P 5 7 _ 4 c h _ r y B j y m B 9 o o n H u v m g D 8 w 0 V g 4 - O 9 3 0 r E j 1 k k I 6 w t f 1 9 p B 1 q h v Q x q s 3 C s o - 9 F s v g o J g i s u H j j j D x n r 0 G w 6 8 G _ o v n J 9 r 2 j z C _ o v n J k x g 2 I q y I j o l 8 k B y t 1 O 1 l z - F 9 h n 9 J x m 7 0 I & l t ; / r i n g & g t ; & l t ; / r p o l y g o n s & g t ; & l t ; / r l i s t & g t ; & l t ; b b o x & g t ; M U L T I P O I N T   ( ( - 9 5 . 7 7 9 3 1 5   3 6 . 0 0 4 1 9 8 ) ,   ( - 8 9 . 0 9 5 9 3 7   4 0 . 6 1 1 1 7 4 ) ) & l t ; / b b o x & g t ; & l t ; / r e n t r y v a l u e & g t ; & l t ; / r e n t r y & g t ; & l t ; r e n t r y & g t ; & l t ; r e n t r y k e y & g t ; & l t ; l a t & g t ; 3 5 . 8 4 2 9 9 0 8 7 5 2 4 4 1 4 1 & l t ; / l a t & g t ; & l t ; l o n & g t ; - 8 6 . 3 4 3 2 5 4 0 8 9 3 5 5 4 6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2 9 9 6 1 9 4 0 1 3 6 0 9 9 8 8 & l t ; / i d & g t ; & l t ; r i n g & g t ; 7 y r 3 - h w 5 n I h 1 7 - C z x r p J 1 x r p J w 4 3 t I t 0 V u q 5 r J o 3 2 p 0 C z 0 8 w C - q o l C s q 5 r J u q 5 r J u q 5 r J - m y v l B t 1 w r J u q 5 r J x - h s J u q 5 r J u q 5 r J t 1 w r J x - h s J n u v k C x u l _ B 7 7 t B 5 i p o J s v g o J 0 g g h l B 5 i p o J 0 g g h l B 8 3 r I 2 l 9 t G n 6 _ 6 H l 4 _ B n w 1 m J 7 1 m n J n w 1 m J n w 1 m J u i 0 7 k B u u j y F - q 3 O j 8 3 n J 1 s s - k B j 8 3 n J w _ o 9 z E j 8 3 n J q v g o J k 4 j m z C 1 3 p 2 B o 5 - r F 6 q i u J h w - I q 4 6 g C 2 x g k E 4 8 k V 5 l n q B q m p x B 5 6 h B t z K w 3 k E x m r u J 1 0 7 l v B z _ w w B x 2 n 1 E 7 6 n K i z 1 q B m s q y D i 9 q B j 4 9 2 F k h g a 1 x t n B y x p U r 1 3 w B t k 7 c - O 3 4 0 Y m y 6 h N y 2 j J 5 h x - F k 4 z _ H h - 4 p C m u 4 s F p p l O t 0 v P w 4 h k E l y w o C y 1 _ u B y - r D i u r B l u g 3 C h v g 0 E u r j G 0 2 g i H 5 4 r J i g x i K t t 7 F 9 w u _ D 0 n h X p r 3 K y x g j F 4 8 3 1 B 4 o z M 7 g l i K - 3 u Q x l s G i 4 t 5 C 4 G x q z z F 2 w U k h v h F m 5 p B u w x 4 B 0 w p F 2 m 4 W 0 6 l T s w t z E 6 _ 9 B i i l 2 C m n x 7 C 1 m m Q y s i k C s 7 6 h C 4 - p 5 F 8 9 S 8 g 1 v F j z 2 u C z 1 8 X n z 2 B p p r x E 5 _ j 3 D y 0 9 L y v 0 0 B 1 m 8 - H 0 y o j E i s s p C o u 9 1 F w r m g B - q j E t t G j o 0 z U - h R w t j Y l x n E n i z z B 4 l s B q _ 0 1 D k 3 v 1 F 9 z u w D 7 9 4 C j h z q B w 8 - 1 B u 7 w L 2 g 5 S m 7 1 4 H 0 i r B 2 8 i O k _ u 4 F 7 1 l - B g i t D l 1 l s D 2 8 9 n B j h 8 M 4 s p x H 4 4 1 f - n - 6 D n i 2 9 J q l p P 3 k r q Q 2 k J 5 v r 7 E y l - t C y 6 p B g 0 7 4 F 8 m w r B g y 2 4 D n 1 1 u C p - z R 7 9 s r F h s n E - y 8 - G i l 9 K g t 7 _ B x r i m B u 3 x Y 2 i p g C k o i 1 F x 1 8 q D n _ 6 b w m w r B 6 y M k j x X n _ q t H p i v v B 3 8 z Z i _ 2 i F 1 8 z C t 1 w r J z S s l o m D y 2 x P 0 n p n B i 5 g 4 D h i w 3 C 4 h 4 c g t 6 y B v 3 7 k D l 7 4 p C _ j p I n i n 2 G y m r G s u _ l C t 2 6 J 1 4 k G r m l 9 C - 0 w R 9 0 r x B x q _ s F w q 8 p B n g y E m s 3 F x h t 9 D 6 k 8 k H g v 3 E 8 t 6 r J 0 v i F 5 r w I z 6 w C p r 6 x L i - 8 m D _ Q 9 2 k I 5 8 v D n 8 v v C 6 r 5 S 2 i v b l u - j D y z o Q t t 0 n C 1 z x B - u 2 E 4 8 1 0 F p r 2 y I h 3 z D 1 k 0 E 1 _ p q C 3 - 2 i C 7 i s R n r w u D y x i C o x k r B - 5 5 D j - s F 6 q t H n 6 n s B j u l 1 E x o 5 C k p q 1 K - g k T r 0 3 n E i - 1 K 0 z H q 4 4 d i 2 u q C m k m 5 H 6 o 0 L 1 t g n B s 4 0 h B x i v y B 8 3 o b 7 9 4 n B g u w i E 0 i 6 3 B y g o h D n q y j B - 9 B 2 3 y 9 B n x 7 D i i r X v 5 u g K 4 l G - p 6 o J 1 m p B _ k n 4 K 1 0 w B u t y w F 1 t u 1 B o o x B 8 5 z u C n 2 4 h B 2 8 k E s - g G i z 9 H l 3 i B - o s r G 6 0 l 9 F q l p Q o r y B p y y X s w 9 m B r 4 3 2 E y 4 0 h B q n o 4 C u 3 g t D z h g s I m 4 T m 1 6 Z k 7 _ p F 1 F i 5 0 D w q m Z 6 s 9 1 C n 1 h w B 9 _ v 8 B 3 F w M 3 3 7 e u 5 7 t H 6 8 6 z C p r _ n D 4 2 4 o D r k s W l r i m H 7 3 v s C g w z B t z u l B - n 0 K _ 9 h w E s m i B p 9 M 1 4 0 j D y m B 9 v t x B 9 5 n G j 0 o p G h 9 9 s D - 2 x j G 9 r w l B 7 w 1 d q y I g m r X k g u 5 C 1 p 3 j H 0 n h G l 4 - 6 D h h m B q h n O 6 g w z B o q m G z v w - G h 7 6 t D _ 0 M 0 1 - m C 3 x r 5 P u 0 4 d l 5 2 B o g u F u i x P x v i t N y l 4 y C v r r g I s 9 S _ x 9 g V s 7 5 _ B p y i x H z 1 n I r 6 w C 0 u y 6 F z l y p B h 2 - q B y i g y G v j 7 B z r n B 5 9 k 9 D w v 0 c 2 k r n B m 0 g a g - C r i 4 g C x k i D _ r n C 8 m l v D _ h R y g _ - G 2 h l O t v 0 6 C p 5 7 i D t l E g s p 2 E 4 h 3 y B q _ i C 9 4 6 V 3 x 0 x B x i - n B x g g l C x 8 n 2 D g r l B 8 g u m C - n 7 g F 7 n 7 o E z w q I 6 t 2 8 C y _ l i B i q w _ K h 2 B v n w 7 B 5 w y 6 E v w 8 e 4 x u 4 F v 6 y l H y 9 p g C p I u y v k Z l 6 n I p _ _ B n 8 r m X 5 4 f - m q t C 1 - 5 v C t l i I _ o i g C o p f 8 o n 2 J k _ v H - r 1 u H g w l T x m _ j B x - r r G n k v l D j l h 6 P 5 h m C j n s D s k - _ I z 1 - H 0 u d p q g z H _ z 3 V 9 y 7 v D x k 1 - B k s w n D o n 9 2 E n x 7 v F 2 r B g p 4 1 E g l y I 7 7 R j 8 h C r - _ u C 8 1 1 s C w 5 k n B 2 8 - w I n y t o B m 1 m v L z j b z p 3 - B k 3 t 5 K _ j C m 6 2 Z v v q Z 3 r j 3 B 4 1 u s D q u 3 y C 0 k h - B 9 j n b x 9 w a x y F p m i m C u - x O m v p u D 3 0 9 J j h q s K 3 9 O 0 7 1 o B y n k l I 7 2 _ Y r o 0 w I 8 h u F 2 w h 1 I _ m h G 5 5 2 4 C 4 t n 7 C l 3 z l H - l y _ G r l h H w 5 4 0 C 9 g z m P - p - 8 B 0 5 4 B _ 0 2 _ E m 7 o s I h y 6 u D h t r J 9 x K s 1 o x B 3 x 6 _ D r h j Q y x j v C s V r m v g F - y v l D p z t v B w 3 y G x 9 x x J _ 5 q m B s 5 9 H 3 j m o B o q C k z 3 r O n h w 0 B o k h T q m o j E z 2 w _ G l 0 m s C k n w i E w k f 5 g v n E m w 3 l C y s y 7 C j 0 u 2 I s W v 4 p H 9 v y M p u p y B 8 y y G 6 z l W 8 0 4 5 C p q u D l 4 7 l B 5 i n f n 9 6 - C 9 5 r r E n h q 8 D n r q Q g s y O y k z T r 6 s t F k 6 j y L v - _ B z 1 q q C i 1 3 4 R g 1 i E j - z 5 K k h z K q _ s N i 6 p g F 5 3 q V r 9 p 6 G y 0 6 N - j F v s l x G - s 0 O i j r h C t v q z E 3 o g - C s n s i G 6 4 6 R - - 5 H 9 5 q k B n o 2 F q m p x J o y _ D 6 g m K j 1 0 N 7 n 5 S x k i X 0 8 l y J q p p x G r k h J 9 7 l v J 9 7 l v J k 4 r J k s j 8 E 7 2 R p 5 8 D - 4 k q D 5 h w 1 B 4 v 5 x B q h o s D j q 2 B m q w o I m z 9 0 J o z 9 0 J 3 h 2 Z m y o j D 0 8 8 M x u n 7 E 5 k 5 5 D z k l Q h p p u C 8 h 9 Z v h m m E p k o H x g 5 3 G _ g 0 x 1 C n 4 q 8 B i m 5 T 0 v n n B h _ y Y 0 8 v j E w 4 9 D - 8 h 5 l B p 0 m 2 E g 8 n a p i j u J u 4 r u J v k - 3 l B t m m R 0 k j v F y s j C g j 6 g I i p 5 H q 8 t B z 7 o q F _ 9 d _ y s q E 5 1 _ s B i 9 1 i C x w 8 8 B l x n H w - - b 5 u g s F 9 - q O g t v 5 F g q 6 o J 6 - 4 3 C 6 w 9 h C k 6 4 z D 1 9 l y B r q 8 o C 4 y j 7 C l y C u 2 i y G j 5 s Q n i k D _ m - l I t B r 0 5 v z C 0 i 5 0 D j w o p B r 2 x o J 2 n v q F q s r R 3 9 i p J w k 2 j l B m v v t B _ i 7 3 D w 3 r p J k 3 R 6 j 5 g D - 6 7 3 B r 4 p q J 0 h _ g I n l y B s 0 n 0 J m t o w m B - 1 u s G 6 5 w O i 0 s D 7 3 l 1 H k 8 3 n J 0 n n T 3 j 1 6 C l r i M w 9 i x J 7 3 2 v G x s j J g 6 h 5 F w x h O x 3 o w J y 4 2 r C 1 y t q C h j l 2 H o q p C t h 7 q J 4 u l q F 2 l 8 R n s t z I 3 i S y h V g r j i D 0 u v o C r 4 p q J 6 9 t C x k i h I 7 9 m i F l v _ q B 1 q x D h x _ k J j r 2 C n 6 2 2 J n y h i C m - 1 2 C m 9 2 l F - t p T j 9 k j l B y q 4 6 F u x - M z 9 k 5 I m u 2 w I _ o 4 B o w 1 m J g p h h B 0 y m k E 1 j 1 e q 5 - t E k m 6 h I q 6 n C q 7 q j D 6 q 1 _ B l _ 9 5 B t i v q D 0 i s 7 D h _ u p B y i u q J h 3 2 q J m _ Z 4 s _ U j z 4 s F s 4 m g D 3 q V 0 3 8 R m t 3 r H w h 0 V 3 2 6 s F t g B v h 2 o J w s l _ D u y u m B k 7 4 t H j 1 u E z v t h F t r 6 X 8 g s 0 J s n 7 w D h 9 4 v B r l g z J o 0 0 6 E 7 8 m Z m i r s G z l n J z - u s J 7 9 C - t m q E 5 g n Z q v S m j 8 e w i m s C h 0 o N n j 1 - G o 2 l J 9 q 3 U x g p B k q k T i q - 2 C v p 3 v J u s 3 k B 3 j 6 a 9 i - z B z 5 h _ J 9 8 7 3 B 0 y _ q D i w p B 4 o w o I 1 g l V z 9 u 1 F t g 4 C g m 9 X t 1 w h F 9 2 j L o n 6 i F k o 0 F l 2 v e v k _ - E z n J _ g k w C y 0 h f t x l K 1 u o 3 J p 0 T p 8 2 3 I g t 3 y J 4 p l O t 4 o - F h 6 s 5 C l 8 p r C u o y v C k o 0 7 C n 9 o q B n n T 5 4 u g E n 0 k r B 0 p p 7 D n x k Q - q 5 q G 5 m v E 5 8 0 q H - 0 9 r J _ l o s C 8 v v p C p n s y I m 9 R r y 6 7 J p y 6 7 J w g c l 7 8 y I z _ z m F 2 q n V 3 3 1 3 m B 0 z 1 9 G h k g H i - 3 o C - g h r C 8 q 5 s G 3 m n J 4 w h 3 F 7 l p Y 6 g w 9 B 5 m 8 E 7 7 4 D t t 4 r B q p 0 z B r m z 8 D g x n U q v 4 p F 6 3 D h p y v K i i q S v w h l G o u 7 v K - 8 x C y z 8 1 I y u H 7 z l - J s i t a 2 - q V l q o i D - 6 s K 5 9 x C 9 u j 4 F m k F 0 w h y J 2 6 9 0 B k 9 p q D u h 5 4 J u y 5 G i q l x H s 5 u x E n 7 u j B p m l 2 J - k o 7 I 7 o W i - 6 x E l 5 i n B r 2 x o J 4 w m Q 2 q 2 n C 9 x 9 l B j 3 2 q J 2 r - q J 6 4 o k G x l 7 y B _ g o 1 F 7 v Z 7 j q w I _ p m 3 C m 0 - r C g u l L l x t y G j 6 - 9 D 1 9 2 o B g m x w m B 8 j n - B t k g H _ t 2 w B 9 y i 8 H r 9 g D m u m i G s i k M i _ w i J y P m 5 l u C w t m 3 C 7 3 g T o y g 6 F t j t h K u m z 6 I t z l B - n j 0 J _ 6 j m F 9 h 7 V g 7 3 1 C h 7 z i C x y z n J 5 q K 6 n z j J q n C n l i 2 o B u p 4 B t u y j I g _ 7 k B o s 9 V q i 1 r B g 1 3 s J z - u s J y h 0 n B 1 u s k E 9 6 Y 7 i 2 Z h k p o C v y p L j 2 1 K 6 3 3 u E 3 r z K l g 5 B 5 w 5 1 B i p z r D j z z 5 J r 0 x 7 D 7 5 x r B p w L q k l v I h 4 Z m n 9 s B 2 o m v D q 8 f m u u - J m u u - J 0 0 h - n B _ 5 3 Q w m z - F h g x i K 4 g o i K 4 g o i K l p u V v o s x F w - 5 i K 4 g o i K q 6 0 m B 3 h v p E 3 h v p E _ 6 7 r B n l g u L 0 0 2 F 1 t u 1 E z 3 1 Q i 1 3 s J 1 q g t J 3 k u 1 E - t q a 5 3 z 9 B 9 i i 6 C x - x v B 0 z 5 t D m n q v J i 6 4 u J l z h 8 l B k 6 o H w v k C 6 m 4 t F h l q x C l - q v F t W i 6 q 1 J _ z 0 4 J i q m 5 J _ z 0 4 J k w 6 C g k q g I n - 3 l n B k 5 s r E g n 0 i B n - u o B 3 x h - D t g w u H s q 4 E t w r 9 J q 4 q P 9 n g h G 0 6 q 7 H z q 6 D 7 q 9 9 J v w r 9 J v w r 9 J v w r 9 J 7 q 9 9 J l j l l B g - x p E 9 q 9 9 J q o m _ J 6 j j R n 1 6 7 F x y o k J 3 i Q 2 4 m y E g n _ y c 4 u q 5 C y u 8 5 J j o k n n B o 6 9 N q - g g G h 6 0 0 J o 9 7 _ D t q 2 m B n r t t J 4 r 8 8 E 4 k o X w 1 k t J y 4 9 j B w o h k C 1 i 0 e p H p _ 3 Y p u g j F m k 8 h n B l r h 1 F 7 8 8 Q j u l q J 8 5 8 p J 8 5 8 p J _ - 4 3 C 1 h p g C j q t z J j q t z J 0 j v z H n u 2 D 3 s 6 m E 5 8 o j B x 7 _ z J x 7 _ z J - z Q q 3 - 6 I s 0 n 0 J x 7 _ z J x 7 _ z J 2 t C p 5 2 q J y m 5 0 J 0 m 5 0 J z u p T n t 4 9 E k 8 u q D y i 4 a _ s k g F 1 _ 2 w K z 7 x r B j z m q E z z - u H g m o I z z k w K n 6 v m o F u n j n E p x l q C y 6 l F 9 n v I g - - C _ 2 9 F 5 9 x 0 E k m h 6 B 3 h m 4 P 3 h m 4 P m - 0 b 0 u o S 5 t 7 s C t 9 1 U q 9 3 u J g 6 _ E i r 9 B y k j i K o r 5 m B v 2 t p G r s 2 J x w 5 4 G s j l G 7 - q z M h _ 6 7 C 4 1 g n D 3 k 1 4 L 0 j 7 s B l j V k y 3 g Y x n R - j B n u t 6 k B n o g D h 7 1 i a 4 v u 0 B s l 5 s K _ z _ Q h n r 7 S p p R 3 9 0 8 C p h p i G s n _ 5 P _ 9 i y I m h l d t r - G _ 9 v 8 J i p u x C q 4 z o D 6 x j y E 6 k k o C t m v v T u h 3 K 5 7 g _ B k 4 n s D x 2 o g K r 2 Z z 0 m I 8 k 9 u Y n s j v B o v B o p j 3 W s p j 2 B 4 2 _ 0 B x 3 i o K k 0 q F u n g k C w j s w C u 8 0 x I 5 4 5 e t u l T h 0 m 9 H 5 u 0 y F x 3 7 G h w i x H _ h o x R z i i I z n n a _ m m 1 c n q o J z 6 w W y 2 m 3 R r l 6 g D 5 j n 4 D 2 g 2 h J w 8 v B n 7 g x N p i q d 0 9 8 z D i z w l B o t 4 7 C - q j v K w o 9 I 5 t 2 7 M v 0 t o F 9 m y x B m 8 w 9 L i p b 1 w l 3 K p O x l m 4 R 3 t 5 2 D r o m w F r i 9 D 4 h 9 g D o y z p I j 2 _ n D g p 1 m C z g u v E g g o 4 B y 6 n 2 F r w 7 u G v t x D r q n q H k _ r r L w _ x _ L g 4 j R 5 w a y x h k Z 2 4 x B t 0 t 6 E j x 3 T 6 9 6 a 8 W l g 1 9 N l 8 p g D r t 5 1 T h 5 - B m t 9 2 I x p n i B p h n y L t l z s F z - 9 5 G 7 y s 9 L h o k 4 B j s t 1 C r m 3 D 9 g m 7 G v h x J p p 5 1 D v p k y G 7 3 f r h n z I 6 5 j w G z 0 3 8 B w 3 8 - E l s _ T o z y 2 E g 0 4 v B j 7 4 x M q s s y E 3 t 6 v D h 8 w b l - i s O 5 n s W h o 8 4 C h 1 9 r J _ - 0 r J u 9 g 7 D j 8 3 m B - 0 9 r J - q s r J y i k m H g 0 s F _ 3 u 1 C _ 9 1 w C 9 n j 0 J k v 6 z J 8 r u t F o - j T 9 n j 0 J m t 3 y J P q l 9 u J q l 9 u J y y u v J j w 3 q B l 2 z 0 D u 1 w r J v q 5 r J t q 5 r J - o 8 D 9 s 5 E k 8 9 s F 3 y z k C o 1 u x C l 1 0 o F j 4 g U k u u - J r v 9 w H g 3 h F - o v n J 9 o v n J y 2 r P x 9 g w F - o v n J 2 s s - k B p 2 6 U t x q g F 2 7 v p J 2 7 v p J 0 7 v p J 8 6 q F o t q l C i i 1 r B q h P s i o y I 2 7 v p J 3 v 4 p J s 3 j m l B n h h r C m 0 x p C 6 2 s v z C 6 z _ o J l g 2 o J l g 2 o J 2 x s D y _ s w C 0 0 v s B u 6 h r m B 5 0 u y J g t 3 y J _ s 3 y J g t 3 y J l 1 j l F k n 1 V 0 8 l y J o 4 r J 7 m h 1 G x x 1 n H x n q H 6 1 1 d 1 q 8 h G p i m I m v 6 9 H - 6 p 9 K 2 g s C o o v - B g 9 v s C _ 1 2 n D 4 y n j H p g 4 v B v x l 6 F - t 9 u H t x q m B q u G u 0 y n B 6 _ h J g 6 - P x 1 k 3 C v _ t 1 D z i q w B 4 x 6 e v y x 1 K y 4 8 K 8 8 j 1 D n _ z p l B w u E l o R h g j J h 1 w v J y n j u B j _ k T 6 z 3 j B z 7 9 q B i 2 m j B 3 _ 1 k D p o q O j q q m B v q 4 1 B v q 5 P g 2 g _ E v _ 6 s C 5 y w _ M p n i p D l y o K z 7 o 2 D h E - k i E r 8 z h O 8 t E p w n v G o 3 q K g 8 l o C 8 p o J p r _ w D 9 p y I m h g P u 3 7 P j v 4 k E u k g D l q 2 2 I 7 j 7 R k g j f l 3 i k G u - J k x x F p h 0 r E l z i h C y p v U k j m H n 4 q g E y 8 u k B 1 5 3 - B r 6 h r B r - y k E i y n 2 E 8 s 1 y F r j U l i 3 e u y n n C 0 i k o B w g h a 0 2 _ O u g x G k 9 k p B h s _ t F r 9 j C 2 i - 8 B s l v F x q i 6 C 7 s x _ B 1 G x k 1 3 H 9 - 0 j B u - j v E 3 5 _ x B 4 u x w J 9 1 2 6 B 3 8 y n D p i k 3 C 7 z q m D 7 s k 9 B t 3 i u F 3 5 B 4 w 8 L k 4 0 6 D u z 7 b n k 9 I t 9 l L m q y w C z x J p r 9 z W 5 w 7 J j k E q 2 x k O q 9 l m B r 6 1 5 D p s h q B 0 o D p 8 m w D 9 - 0 5 B 5 k 6 9 I t u w l B o z z K u y 1 k G 7 u z S x 1 _ k B 7 l p j E j i s p C s 3 g B l q 3 p L 2 k m i C 7 - j 1 O o y 1 D m 2 - C 0 0 8 i L 3 h r B 6 1 4 x C q 6 2 w F 8 3 r B g k 9 q M 6 0 n C l - j e x 0 4 D h w 9 q L x y 6 h C 3 r m Z i w 9 5 H 2 m _ y B 0 l l D z t z N 1 s - K y 3 8 3 B q t - S 5 4 r S E q _ w C - p 1 X v s j p I y 5 G i n w a 0 h m m B j 2 0 s R m z i X g 0 0 2 R s p y w C s q j z B 4 t m y M k z n J i l g S p r C j 3 M t y m w B g i h S s z p - C 4 _ 5 m B z 5 5 C n p m T 6 2 g M 7 u x E v s t h M x 8 u k B q y 4 q L 7 j C x o g 6 B 4 6 2 c 7 q 8 z F 7 t V n 9 l 6 B l m 7 U - m y V 5 4 s 1 E h u 4 4 G 7 t l M w 7 7 l B 9 6 _ k D q 8 p N q g 8 _ B u w - m D 5 j 1 j D h _ 7 I s h 1 2 H n _ 1 M l j g _ B n - k _ C u 0 F 8 r x W u j i 7 I - 1 y T 8 8 l F 1 6 y 9 D p l 2 z B o v r L q v 5 D x y u w H k 3 x t D 2 8 1 p F u 1 h C h - j _ H l 5 6 R 2 2 z q B i v 9 _ E 0 g w E z 1 6 M 6 _ _ B s s 0 r B l m p r J m s w B n m l _ Q k _ M u y - u B z 2 r 1 E 0 t 7 F 0 _ w v D y 6 4 n D y - q C 6 w w 5 E - 5 k v C 0 1 t C 4 g w w B m 9 3 9 D 2 3 e - 9 t d 3 2 h N 2 n o p C g - o l L j 2 Y g h P h u g _ I y g v B t 2 8 g B 0 3 k 1 B 5 h w 4 B _ 5 7 B 8 5 6 y C m s w L 1 m 3 2 C 1 s w E 7 m w i B 3 r z q G 7 t 0 F - t _ J 8 - r Z 5 r 4 f x c n 8 2 8 B l g n M - y 0 5 L m g h W n j c 8 g s h C w 5 t k E t k D u z t l D 0 6 2 7 D n p P y i 3 3 B z 9 w i E 4 - F x m s p T s 4 w C - 7 z S q 5 0 8 G o u 3 D 4 g 4 n K u i Z o u t v F x w 6 _ C z 6 X j 1 w w C 1 y 3 F t s y 3 B j k g r D u l 6 J p k 6 D 0 p o y F v w j i D 4 h 1 n E g 0 3 1 D _ C g j r q B 8 5 m j D r 2 X o j j v D j k 3 U 4 t 2 b i 3 n p E q w 0 l B h z o V n m z u C 1 u i k B i 1 h K r u r o F t x x n B k j 3 B n y 1 T z h B q r y F g _ h q B p u 4 T _ i 9 r H _ 7 v L m o k T k 4 u 4 C 9 j z n D 6 v o D 6 m 9 8 F h j y h C 2 i n a g 1 x B v p 5 6 D 5 h r z C 3 p i v C 1 q R 7 l 1 H w j v B s t 3 w F 6 n l o B i g U k 4 9 4 C i p H z n o v D 8 7 - R 0 0 _ t S h 4 2 W o y 9 Y n k p x C i 1 h 9 G t l 6 F s h 6 N 2 _ i f g j 4 j C y w g 3 B 8 p n m B 8 j j D l 1 n r C m h _ 0 B j g s l B s 8 m v B 7 l o 4 B s y h J s l h D n E 2 k - I u w 7 g F 9 y j 1 E 6 3 o i C - o 5 r B w 1 9 g B 3 v 4 j B l i - b s - s G 5 _ _ D p 1 s g F j i p p E 7 x 1 4 E 8 r 4 i B 7 v G h 5 - c z t z D h r 0 i E 4 n x 6 C h 0 2 J w g h - C 7 2 O 3 m K v 1 l 6 B q j U q y h 0 B 6 r p o G o 0 m p B s g 1 V 7 l t i G m z 8 I z 8 p L g n 5 I 4 i x 8 E 7 2 k o D 4 o r L k 9 z t G w l F h n y O s 2 8 E r l r 6 C 0 3 h s B 6 r M z h k p C i 1 k S q p 3 f 2 r z H z u w i C - 7 w Y w 7 t 7 B _ h 9 u I m q l M h T k k B t u w K 6 5 n v D n q 6 v B 7 9 h s B v h p q M _ - w B s - l Z 0 k k m B - i t W g u 5 5 C q 3 2 O j z 9 0 I j o - K q 5 t i B 4 z v 8 C 3 4 q B l l t O x h h o B s v z m C k m o 7 F z E p 5 i o B p 4 2 - D 8 l F r r h 6 C t 7 n 3 E x n 3 B - q q o F v l 9 c t _ o 6 C h z p 6 M g j z I v s w L 1 s v q D _ - r p B 9 r B 7 q p o F u 5 p E t k 2 6 B s 6 o q C n 2 g _ B 5 2 g 1 B s x v D q y u s E 4 k 0 7 E 8 6 8 D w n _ u E j 6 - q B p n C u l 7 Z h o s c q o n r F 4 i p B x w I 7 1 9 0 T i o 7 K 1 0 l 7 B 3 h 5 - B g 3 c i y t K k y o 0 I 2 z q D z x m I 6 0 u 1 B 9 7 g E 8 d 7 G 1 n m 0 C l n 7 7 B - j 7 9 C - v o B m w j B h 0 0 O l 2 j a 8 t 6 q F i t t y B y 7 v 5 D 4 - j S r o k 6 B 5 7 k R v y s l B 0 x l 9 C n i 3 3 D t z y n E l p n k B k n k u D 6 s x T 4 7 o J m m r j F 8 q x x D x h z R 7 h p 0 D m s t r B k j h 7 I s 7 8 o F 5 y B i t 8 C z u 5 7 J g r 7 F l 7 _ r B 4 y r J _ 0 n 4 D q x m H l g 1 X q l 5 j B l 2 6 j B q v 1 M i 7 4 F w l n a 4 c j 5 l 3 N 2 p v Y - u r i B r 5 o 4 I 5 q h C z w 7 6 E 8 3 6 6 B h n s o E 5 x 8 6 B u 8 s f q 5 0 7 C q 0 7 8 C n x v K t g k n B x h 1 n G 1 v _ s B h z u E 8 m 9 b o x l K 7 z r x E j w r E 7 7 8 N q _ 0 6 F 1 - 1 2 C o v 4 o l 8 G t v 4 h G _ q s r J _ q s r J _ q s r J 7 - 0 r J j 2 j r J _ q s r J _ q s r J 7 - 0 r J _ q s r J _ q s r J - z 1 t l B 1 g n g C q n s 1 C i 5 k o J n t 3 g l B i 5 k o J i 0 o h l B - 5 i q C q w _ p C y m m g l B v s t o J 3 l 8 n J i 5 k o J n t 3 g l B r _ 2 h F m m l U p t 3 g l B v s t o J p t 3 g l B v s t o J i 5 k o J i 5 k o J o i i 6 C 6 2 t 7 B 1 l 8 n J 8 3 u O 1 z 1 z F i 5 k o J i 5 k o J v s t o J i 5 k o J i 5 k o J i 0 o h l B 3 l 8 n J i 5 k o J v s t o J p t 3 g l B i 5 k o J v s t o J i 5 k o J p t 3 g l B y w p 0 E g 1 z v F x _ j w C 3 l 8 n J w y z n J g 5 k o J w 5 j - k B 1 l 8 n J 1 6 h 1 H m z 0 u B m g 2 U 0 z 3 i G 7 g 0 n F 4 g t c z l - y H u t p k G q o 8 o H n s 3 j E p j 6 c 6 y k H v v W i q o r J m 3 i C h y h o N 7 7 r J l q n Y j z w y Z h l 3 B n h 7 7 L 8 2 u 5 H - 2 z o B g 1 9 r J 9 w 9 w l B g 1 9 r J 9 w 9 w l B g 1 9 r J n q m s J q 8 y 2 E t u u Z _ 0 9 r J 9 - 0 r J 9 - 0 r J j 8 6 v l B 9 - 0 r J - 3 u 9 1 E 9 - 0 r J h 2 9 q 0 C 9 - 0 r J s 0 7 j J m 5 B l _ v 4 I o m K 9 - 0 r J h 2 9 q 0 C 9 - 0 r J _ 0 9 r J 7 n 4 u l B 9 - 0 r J l q m s J 9 - 0 r J 9 - 0 r J 6 2 j q 0 C 9 - 0 r J 9 - 0 r J 9 4 z p B h 6 o k D p 8 g B 9 - 0 r J 9 - 0 r J _ 0 9 r J 9 - 0 r J 7 n 4 u l B _ 0 9 r J 9 - 0 r J 9 - 0 r J 9 - 0 r J _ 0 9 r J 9 - 0 r J 9 - 0 r J 9 - 0 r J _ 0 9 r J 9 - 0 r J 4 - t 8 I 7 s G q h 7 q J 5 s y q J w l q o B 7 4 y 3 D 5 s y q J h 2 j r J s h 7 q J 5 s y q J s h 7 q J h 2 j r J 5 s y q J s h 7 q J s h 7 q J q h 7 q J s h 7 q J s h 7 q J 5 s y q J h 2 j r J s h 7 q J 5 s y q J h 2 j r J s h 7 q J 5 s y q J s h 7 q J m u o w C j 3 z o B r 4 9 D - j h q J q 4 p q J g h 6 o l B - j h q J - j h q J q 4 p q J g h 6 o l B - j h q J 3 p r p l B - j h q J - j h q J o 4 p q J i h 6 o l B - j h q J o 4 p q J - j h q J 6 q K 2 g u 8 I w 3 o w J r u 1 z 1 C u 3 o w J _ o 7 y 1 C u 3 o w J w 3 o w J w 3 o w J 5 i D l - q - I o 4 p q J - j h q J - j h q J - j h q J o 4 p q J - j h q J 3 0 w 3 B & l t ; / r i n g & g t ; & l t ; / r p o l y g o n s & g t ; & l t ; / r l i s t & g t ; & l t ; b b o x & g t ; M U L T I P O I N T   ( ( - 9 0 . 3 1 5 3 8 6   3 4 . 9 8 3 6 8 6 ) ,   ( - 8 1 . 6 5 7 7 0 4 9 9 9 9 9 9 9   3 6 . 6 8 1 0 7 8 ) ) & l t ; / b b o x & g t ; & l t ; / r e n t r y v a l u e & g t ; & l t ; / r e n t r y & g t ; & l t ; r e n t r y & g t ; & l t ; r e n t r y k e y & g t ; & l t ; l a t & g t ; 2 8 . 5 9 5 5 1 2 3 9 0 1 3 6 7 1 9 & l t ; / l a t & g t ; & l t ; l o n & g t ; - 8 2 . 4 8 7 3 4 2 8 3 4 4 7 2 6 5 6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9 6 3 5 4 3 4 1 5 5 3 9 6 3 0 1 2 & l t ; / i d & g t ; & l t ; r i n g & g t ; g w x 0 z 8 p o u H 5 k l t D q m r i O - j o j K s p q O t x v 1 D 6 l h h G i m - k L i _ 0 1 C u 2 q o C o q k D j p P 4 p z h K 2 u u N - t k s B 8 p r w C 7 5 r n L 5 t 2 C q l g h B 9 u n s I t 1 v M s 5 q 8 H r 0 n q G 9 h v 8 D & l t ; / r i n g & g t ; & l t ; / r p o l y g o n s & g t ; & l t ; r p o l y g o n s & g t ; & l t ; i d & g t ; 5 5 0 2 4 8 2 8 1 3 2 0 8 7 5 6 2 2 8 & l t ; / i d & g t ; & l t ; r i n g & g t ; q q g z 9 v z x t G 0 l o r C s u i F k - m 2 B - _ u l B n 2 2 v C z q 2 B u 9 7 d 7 o - l D & l t ; / r i n g & g t ; & l t ; / r p o l y g o n s & g t ; & l t ; r p o l y g o n s & g t ; & l t ; i d & g t ; 5 5 0 2 4 8 2 9 8 5 0 0 7 4 4 8 0 6 8 & l t ; / i d & g t ; & l t ; r i n g & g t ; r 3 j v 1 1 m 5 t G r q h F 8 v o G q l 3 z B r y h E l 2 1 w B u _ g O p 6 p - B k q n C _ 3 i u C & l t ; / r i n g & g t ; & l t ; / r p o l y g o n s & g t ; & l t ; r p o l y g o n s & g t ; & l t ; i d & g t ; 5 5 0 2 4 8 3 0 1 9 3 6 7 1 8 6 4 3 6 & l t ; / i d & g t ; & l t ; r i n g & g t ; z 1 x k p y 4 4 t G m 8 s P 3 4 w k D 1 w 1 w C s n 6 B m 7 g - C r k I q i w D 0 i m s E 8 5 n i B & l t ; / r i n g & g t ; & l t ; / r p o l y g o n s & g t ; & l t ; r p o l y g o n s & g t ; & l t ; i d & g t ; 5 5 0 2 4 8 3 5 0 0 4 0 3 5 2 3 5 8 8 & l t ; / i d & g t ; & l t ; r i n g & g t ; x v t u k l 5 x t G 5 5 t h C j r v R g r n h B 3 y 5 1 B 0 4 h 8 B 3 3 t g D 7 8 i c r v 8 l C w y y 4 B m 4 G 8 0 E n m 3 s B 3 p r - C & l t ; / r i n g & g t ; & l t ; / r p o l y g o n s & g t ; & l t ; r p o l y g o n s & g t ; & l t ; i d & g t ; 5 5 0 2 4 8 3 5 3 4 7 6 3 2 6 1 9 5 6 & l t ; / i d & g t ; & l t ; r i n g & g t ; t x h _ _ 3 p t t G - o 4 6 B 1 j x h E n 1 4 q L & l t ; / r i n g & g t ; & l t ; / r p o l y g o n s & g t ; & l t ; r p o l y g o n s & g t ; & l t ; i d & g t ; 5 5 0 2 5 2 0 1 2 7 8 8 4 6 2 3 8 7 6 & l t ; / i d & g t ; & l t ; r i n g & g t ; s g 8 3 s v q _ u G x z 1 o D y 8 o j E r x 6 j V p _ w C k 6 t g J 0 g n _ N z s o C 8 2 v 1 H u w - w P 7 r r x C l 7 q 2 L p 3 4 h G l x 6 6 K j i 4 8 G & l t ; / r i n g & g t ; & l t ; / r p o l y g o n s & g t ; & l t ; r p o l y g o n s & g t ; & l t ; i d & g t ; 5 5 0 2 5 2 1 8 8 0 2 3 1 2 8 0 6 4 4 & l t ; / i d & g t ; & l t ; r i n g & g t ; 5 q v 2 3 h 1 t u G s q d 7 _ g 3 B 6 - h c 4 3 9 B y y _ T i 4 0 0 C 6 _ j p B & l t ; / r i n g & g t ; & l t ; / r p o l y g o n s & g t ; & l t ; r p o l y g o n s & g t ; & l t ; i d & g t ; 5 5 0 2 5 2 2 2 9 2 5 4 8 1 4 1 0 6 0 & l t ; / i d & g t ; & l t ; r i n g & g t ; _ h k j w 8 3 o u G j 0 5 5 C n _ 9 l C p 0 9 o E & l t ; / r i n g & g t ; & l t ; / r p o l y g o n s & g t ; & l t ; r p o l y g o n s & g t ; & l t ; i d & g t ; 5 5 0 2 5 2 2 4 2 9 9 8 7 0 9 4 5 3 5 & l t ; / i d & g t ; & l t ; r i n g & g t ; 0 8 s 2 j 1 k k u G s g x 8 D z 8 j p B r o 6 s B l 3 1 q C & l t ; / r i n g & g t ; & l t ; / r p o l y g o n s & g t ; & l t ; r p o l y g o n s & g t ; & l t ; i d & g t ; 5 5 0 2 5 2 2 4 2 9 9 8 7 0 9 4 5 3 6 & l t ; / i d & g t ; & l t ; r i n g & g t ; 6 4 0 g q g 5 l u G 8 y i 9 B u l v D g u j d p j k p B 3 7 4 s B y 3 h D i h y M & l t ; / r i n g & g t ; & l t ; / r p o l y g o n s & g t ; & l t ; r p o l y g o n s & g t ; & l t ; i d & g t ; 5 5 0 2 5 2 8 7 8 6 5 3 8 6 9 2 6 1 2 & l t ; / i d & g t ; & l t ; r i n g & g t ; y h k 6 8 w w 4 t G 2 7 0 u B h - t n H 9 m 0 K t i 7 m F z p 2 4 B v 9 O h j y u M p p w T t 7 4 j E y q v H 8 6 4 9 B p - 7 k D v l 5 3 E w j - G - w 6 2 H k l 7 _ D g u 2 F v 6 v 8 D 8 u v w B y x k L q 5 x 0 B v u 9 v E _ - i f r g 3 z G - _ 2 M _ y x v C n r g f s 1 6 z H y k P r 8 o y C g k 5 j B 1 y 2 i L 8 B l g t Q 1 u - Z 4 q 5 i H & l t ; / r i n g & g t ; & l t ; / r p o l y g o n s & g t ; & l t ; r p o l y g o n s & g t ; & l t ; i d & g t ; 5 5 0 2 5 3 0 4 7 0 1 6 5 8 7 2 6 4 4 & l t ; / i d & g t ; & l t ; r i n g & g t ; 8 s g 6 2 o t t t G l 2 t k F 1 x i Q 3 t n 3 B h g 7 k D - h v Q t 0 r B q w v - E 7 v 9 T s l 4 l B j 4 y P w n v 7 D x x 5 v E 6 n S l s t q B 0 - 9 1 B u 7 1 B p 8 o w D 3 y j s D g i 3 B n v j p B 2 v v 0 B s r z q C l 5 o N 8 7 z H p x h B q q 0 D 1 z 2 3 L 5 2 4 j M x s c i m n - C g 8 w 0 H _ X y 6 s j B 2 j u L - 2 j W & l t ; / r i n g & g t ; & l t ; / r p o l y g o n s & g t ; & l t ; r p o l y g o n s & g t ; & l t ; i d & g t ; 5 5 0 2 5 3 0 8 1 3 7 6 3 2 5 6 3 2 4 & l t ; / i d & g t ; & l t ; r i n g & g t ; j 9 l 6 k z 5 l t G o q 7 m E u u z K w q j e x o y o B s w U z j o k C z u 8 - C w 5 5 x H n y n 3 B - 5 f y 9 s N 0 t i F p z j - L g o d n k j - L 0 0 Y 2 i 6 o D r p 1 Y h _ z 1 E i 3 o i C 9 5 1 F 6 u 5 o C 3 t 6 F g 3 l 7 T 9 u _ H 9 0 b j - 8 h U m x t v B w 7 u l B - q u 2 C 2 _ u G t v m y C 4 _ 0 0 B 0 t m K m 9 s t B u - u 2 C 4 j m Q x v 8 Q 9 o p U t u L 1 k j B 4 n y q B 8 3 7 M 2 t 0 1 I n 5 C 4 x K j z g 9 C 3 h 7 2 B i w q J w u v Q g p w U 8 v K k x 9 r C o m u i D o 4 S 0 0 5 U 8 5 l S r j 5 5 H 9 6 - p C 6 n u E t v 8 _ C o n J l k n h C r 4 - 7 F z 7 p 3 D o 2 w w B u 4 i V i C r 8 1 p B 8 t x F z 8 g U 3 j i P u 7 v O r 6 p B l i v j B 8 y w c y p 2 p C - p n y E 1 g q m C z u B l 7 k J 2 8 P 7 D y 6 m - H v p u T 4 0 5 t C w - t O g w i K k s 4 m F x p U q i 7 z B y 4 l 3 B o v l J 4 0 q t B j z t k B y 5 r 2 B l v - R 1 o 7 9 B o 9 c h r 5 c o 7 r P 5 4 T 6 o s 5 B m q 5 Z 2 1 6 T 4 z 4 X 7 m h g B - 9 x I m 1 6 6 B _ 7 3 6 B t 8 t k B r v u U 6 g 8 v D j 5 r i G o m p 3 B 3 1 q i B n r t O l h y W & l t ; / r i n g & g t ; & l t ; / r p o l y g o n s & g t ; & l t ; r p o l y g o n s & g t ; & l t ; i d & g t ; 5 5 0 2 8 5 5 0 3 2 2 5 4 4 9 6 7 7 2 & l t ; / i d & g t ; & l t ; r i n g & g t ; x s g 5 u 5 w t t G u 4 t F p m x G 8 v k - C 1 i x T _ x r 8 D g h 0 C _ l n n B & l t ; / r i n g & g t ; & l t ; / r p o l y g o n s & g t ; & l t ; r p o l y g o n s & g t ; & l t ; i d & g t ; 5 5 0 2 8 5 5 5 4 7 6 5 0 5 7 2 2 9 2 & l t ; / i d & g t ; & l t ; r i n g & g t ; 9 r x v 8 9 z k t G - 0 V s 3 w Q u o l f u r 6 N x z - U r 4 k W k 9 6 X & l t ; / r i n g & g t ; & l t ; / r p o l y g o n s & g t ; & l t ; r p o l y g o n s & g t ; & l t ; i d & g t ; 5 5 0 2 8 5 7 9 8 7 1 9 1 9 9 6 4 2 0 & l t ; / i d & g t ; & l t ; r i n g & g t ; s g 9 v n - l u t G r 4 v t B n k m B y x j S r - t s E r a 5 7 v z E 9 0 K 0 t - l B p 5 z P & l t ; / r i n g & g t ; & l t ; / r p o l y g o n s & g t ; & l t ; r p o l y g o n s & g t ; & l t ; i d & g t ; 5 5 0 2 8 5 8 2 6 2 0 6 9 9 0 3 3 6 4 & l t ; / i d & g t ; & l t ; r i n g & g t ; g u 5 v j w v o t G - 7 o X p r 2 F j y 2 - I 4 z k - F p t 2 J 0 t H 7 - d - w 7 m B & l t ; / r i n g & g t ; & l t ; / r p o l y g o n s & g t ; & l t ; r p o l y g o n s & g t ; & l t ; i d & g t ; 5 5 0 2 8 5 8 4 6 8 2 2 8 3 3 3 5 7 2 & l t ; / i d & g t ; & l t ; r i n g & g t ; m 0 _ - m t w k t G 4 u 7 N 9 w u v E 3 m m v C l g y x I k n i a m 6 2 6 C 5 v t t B l h z N s g 7 k B 3 n l a 6 v V j 5 u 1 B & l t ; / r i n g & g t ; & l t ; / r p o l y g o n s & g t ; & l t ; r p o l y g o n s & g t ; & l t ; i d & g t ; 5 5 0 2 8 5 8 8 1 1 8 2 5 7 1 7 2 5 2 & l t ; / i d & g t ; & l t ; r i n g & g t ; k i - z 1 6 p 9 s G x x 1 o D 0 0 0 B 0 g p k E 9 g s i B m 8 y p B l w s 1 N s 7 0 v B g 4 o O k _ _ D l l 8 j E m h w T o 6 2 n G 5 l 0 D & l t ; / r i n g & g t ; & l t ; / r p o l y g o n s & g t ; & l t ; r p o l y g o n s & g t ; & l t ; i d & g t ; 5 5 0 2 8 5 9 3 6 1 5 8 1 5 3 1 1 4 0 & l t ; / i d & g t ; & l t ; r i n g & g t ; q q o 4 z i v 7 s G 2 3 2 8 C l l - E p 6 4 1 F v i v V p g y f v s w 6 B s q o _ B 1 6 2 g G - _ l W m 3 o R y 7 _ 0 L s l 1 Y k x 1 g B H s 4 t J h 8 - y B k u 1 4 B 7 6 p j B p t 2 D t 0 g T 1 j 2 M t i 0 7 N 2 j 1 v G x w B _ t _ m M q z h f h 4 _ x E 5 k o _ B & l t ; / r i n g & g t ; & l t ; / r p o l y g o n s & g t ; & l t ; r p o l y g o n s & g t ; & l t ; i d & g t ; 5 5 0 2 8 5 9 7 7 3 8 9 8 3 9 1 5 5 6 & l t ; / i d & g t ; & l t ; r i n g & g t ; g 4 - - - _ h 3 s G 7 4 z 9 G n D t g u N 1 7 _ m E n v u 8 B l 1 k o C v j i q C v 3 4 m B j l x k H z s 4 q B l 5 k - C 1 m q k D s 0 6 a 2 z k p B 6 v n s C k s D w p p t D 6 9 s 9 E z m 3 D 7 w l l F 0 5 n 0 D k g _ 3 I u 4 8 T 0 2 o 7 E g 6 h z D x 4 y k B r 9 L 9 x 7 t H 5 o x w B g 4 I g 3 j s D x l l H g - y B o i h m C & l t ; / r i n g & g t ; & l t ; / r p o l y g o n s & g t ; & l t ; r p o l y g o n s & g t ; & l t ; i d & g t ; 5 5 0 2 8 5 9 9 1 1 3 3 7 3 4 5 0 3 1 & l t ; / i d & g t ; & l t ; r i n g & g t ; _ 1 r 9 m y 8 w s G v k s C t h h H h 7 l B 7 h - y H z q 1 L v t q C g 5 h 4 I h w - l C u n n x B o h f j i - D 5 h x h E v u 4 - H s v q y B - _ x 6 D z q 2 w B v 3 4 z B z v y 2 C w j o X m x q u B j 2 q o C t h 6 F t l b - 8 w U r h l 8 J l n 1 s E u w z H y k 6 3 D m p r 3 B 2 5 v k B 5 2 p 3 C 6 v k J 8 g w g E p _ s z B h i y a z s m 5 B l k 4 r C l _ s 3 D 2 0 s S w o 6 d & l t ; / r i n g & g t ; & l t ; / r p o l y g o n s & g t ; & l t ; r p o l y g o n s & g t ; & l t ; i d & g t ; 5 5 0 2 8 5 9 9 1 1 3 3 7 3 4 5 0 3 2 & l t ; / i d & g t ; & l t ; r i n g & g t ; w t l w 4 g o y s G g u 1 k C y l y r C 2 z 1 r B o 7 m w D p k 8 m E 0 _ - p C w _ k B 6 1 v j C 9 2 s 2 C 7 7 5 U v j t O & l t ; / r i n g & g t ; & l t ; / r p o l y g o n s & g t ; & l t ; r p o l y g o n s & g t ; & l t ; i d & g t ; 5 5 0 2 8 5 9 9 8 0 0 5 6 8 2 1 7 6 4 & l t ; / i d & g t ; & l t ; r i n g & g t ; 8 y v 4 w y 5 u s G 9 m 7 v G w 4 8 y K 4 2 k W u _ 9 E 6 q 1 y L i 5 v 7 C p i u _ B r g g 0 B 0 l 1 O m x o k O 7 9 p I 9 4 l H z z 1 r L _ o 0 k B 5 p 9 t C s n y K 7 9 m 3 B r z - z B m y n 3 B j n q C x 4 k b 5 2 u _ B i q o a t 1 u v I 9 g 4 p B _ q 6 8 D l w 4 T 0 l 1 T r 8 u j D z 7 _ l C h v o n B 1 8 k n E m 8 i f l n t y C _ 7 2 O t l 5 _ F 5 m 6 X m p 5 r B 8 9 t y B 3 z _ x G k h l B y 3 0 I h 2 y p B 8 3 8 m D 5 0 8 9 F x 9 u m B i 0 W 3 4 _ a 1 7 o U 6 u j Z 2 1 p 9 E 7 t q W u t s C 3 q h i L i q 3 C 4 r g d 8 1 j l J & l t ; / r i n g & g t ; & l t ; / r p o l y g o n s & g t ; & l t ; r p o l y g o n s & g t ; & l t ; i d & g t ; 5 5 0 2 8 6 0 0 1 4 4 1 6 5 6 0 1 3 2 & l t ; / i d & g t ; & l t ; r i n g & g t ; 5 2 8 7 k _ j 9 s G 8 4 k a g _ t o D - z 0 h B o z 5 3 E & l t ; / r i n g & g t ; & l t ; / r p o l y g o n s & g t ; & l t ; r p o l y g o n s & g t ; & l t ; i d & g t ; 5 5 0 2 8 6 0 2 5 4 9 3 4 7 2 8 7 0 8 & l t ; / i d & g t ; & l t ; r i n g & g t ; s l k 6 n r o 1 s G p g n f j p q C m 7 p H q q o P 8 w h m B h p h B n m 4 h C 4 n 4 T & l t ; / r i n g & g t ; & l t ; / r p o l y g o n s & g t ; & l t ; r p o l y g o n s & g t ; & l t ; i d & g t ; 5 5 0 2 8 6 0 2 8 9 2 9 4 4 6 7 0 7 6 & l t ; / i d & g t ; & l t ; r i n g & g t ; q _ g u p 7 _ 5 s G 2 n 5 E u v j s B u 8 x 4 I k t s c 2 3 7 x B z 8 _ D 7 2 u t B 6 n k 6 B 5 g 0 i E m y 4 6 B _ 0 - 9 C k l o D p 7 8 d 4 5 u i G z p x 6 C y h r j E o i F _ 6 1 h B & l t ; / r i n g & g t ; & l t ; / r p o l y g o n s & g t ; & l t ; r p o l y g o n s & g t ; & l t ; i d & g t ; 5 5 0 2 8 6 0 4 2 6 7 3 3 4 2 0 5 4 8 & l t ; / i d & g t ; & l t ; r i n g & g t ; t g i q 2 _ j 0 s G n h g 9 B w q K o s j a v 0 l P x - 5 C m i i f s 7 o 8 D & l t ; / r i n g & g t ; & l t ; / r p o l y g o n s & g t ; & l t ; r p o l y g o n s & g t ; & l t ; i d & g t ; 5 5 0 2 8 6 0 5 2 9 8 1 2 6 3 5 6 5 2 & l t ; / i d & g t ; & l t ; r i n g & g t ; 9 v - s x i i u s G 1 v u N 0 3 0 D 4 - - D 7 7 i D z 6 7 L g 8 _ t C 2 6 s p F - 9 3 H 6 t g R 2 _ 8 I 2 s n v D w 9 k _ B 3 o 4 P x 3 r t D h h t v F r _ p 3 B z i y T i 1 w K t - z P & l t ; / r i n g & g t ; & l t ; / r p o l y g o n s & g t ; & l t ; r p o l y g o n s & g t ; & l t ; i d & g t ; 5 5 0 2 8 6 0 5 6 4 1 7 2 3 7 4 0 2 0 & l t ; / i d & g t ; & l t ; r i n g & g t ; i u t v 5 h v y s G w 8 o t D 0 p 7 6 B l k 7 h B 6 0 k i C 5 h j f & l t ; / r i n g & g t ; & l t ; / r p o l y g o n s & g t ; & l t ; r p o l y g o n s & g t ; & l t ; i d & g t ; 5 5 0 2 8 6 0 6 3 2 8 9 1 8 5 0 7 5 6 & l t ; / i d & g t ; & l t ; r i n g & g t ; 6 9 j k g m u x s G 3 n M w t 2 M 4 4 o t D 2 n 6 N 5 v k 3 B l m 7 p C 9 z x l D - T & l t ; / r i n g & g t ; & l t ; / r p o l y g o n s & g t ; & l t ; r p o l y g o n s & g t ; & l t ; i d & g t ; 5 5 0 2 8 6 1 3 5 4 4 4 6 3 5 6 4 8 4 & l t ; / i d & g t ; & l t ; r i n g & g t ; j s 1 g o 1 4 p s G m z t W w y 4 Q 1 7 n - C _ h 7 k C h x r O l k n C 1 g 5 v E k x h - C 6 g t _ B j 5 s D h v - 3 E w _ g m C 8 m s 6 C 3 0 v F 0 8 k J z z 6 p C & l t ; / r i n g & g t ; & l t ; / r p o l y g o n s & g t ; & l t ; r p o l y g o n s & g t ; & l t ; i d & g t ; 5 5 0 2 8 6 1 7 3 2 4 0 3 4 7 8 5 3 2 & l t ; / i d & g t ; & l t ; r i n g & g t ; w y u 5 z h s k s G 2 - 4 a 0 1 3 v B y 4 t j F k p s M w 5 5 e h i v t B v 4 8 F 6 2 q B 8 7 y S p 4 g D _ 4 z p E 7 r 2 z B 1 j l f 3 y k 3 B & l t ; / r i n g & g t ; & l t ; / r p o l y g o n s & g t ; & l t ; r p o l y g o n s & g t ; & l t ; i d & g t ; 5 5 0 2 8 6 8 2 6 0 7 5 3 7 6 8 4 5 2 & l t ; / i d & g t ; & l t ; r i n g & g t ; t g v _ 2 3 n 0 r G y u g j F 0 m y h I - n 5 I l s z j D x y u 7 N s t 9 9 C j i g 0 F g v 0 g D 0 g p I p 2 t h C u j 8 m P y m G n 2 5 i S 3 x x e u j h w S u 1 g Q h _ s s N g n K 9 - 3 z K q 8 h N z 6 0 2 L q 9 q u D 6 _ 5 n G i s 7 0 N n 1 T r 9 j 1 M t 8 1 n B i 9 h 9 M z p u j D n v p j B i 0 y 6 E h 6 9 v W s q M n p v z E i x l u G I s t t a l x 5 X z u l o I - 3 j 7 V 2 q g d z q i E k v 1 h G w n h x M l 1 v 7 C 3 r z p L o p D s q w g E & l t ; / r i n g & g t ; & l t ; / r p o l y g o n s & g t ; & l t ; r p o l y g o n s & g t ; & l t ; i d & g t ; 5 5 0 2 8 8 9 6 6 6 8 7 0 7 7 1 7 1 6 & l t ; / i d & g t ; & l t ; r i n g & g t ; h - 8 i y 5 n 6 q G v g 5 C 3 z i j E u 4 z v E w n u h C o u 5 T i h u Q 6 - r f j w l D & l t ; / r i n g & g t ; & l t ; / r p o l y g o n s & g t ; & l t ; r p o l y g o n s & g t ; & l t ; i d & g t ; 5 5 0 2 8 9 0 1 4 7 9 0 7 1 0 8 8 6 8 & l t ; / i d & g t ; & l t ; r i n g & g t ; i j 1 s p q r 7 q G 6 x l 7 H j 0 u 4 H i - _ _ G 2 _ 3 k C 8 o 6 1 I w r r J v v m w J l _ _ w C 3 3 q 5 J h y 3 P & l t ; / r i n g & g t ; & l t ; / r p o l y g o n s & g t ; & l t ; r p o l y g o n s & g t ; & l t ; i d & g t ; 5 5 0 2 8 9 0 3 5 4 0 6 5 5 3 9 0 7 6 & l t ; / i d & g t ; & l t ; r i n g & g t ; p n p z t p 8 4 q G k i y O r 4 m v B q k 0 0 E i w n o C 7 h 1 a x 8 n 1 N y o n L j 4 2 s B & l t ; / r i n g & g t ; & l t ; / r p o l y g o n s & g t ; & l t ; r p o l y g o n s & g t ; & l t ; i d & g t ; 5 5 0 2 8 9 0 3 8 8 4 2 5 2 7 7 4 4 4 & l t ; / i d & g t ; & l t ; r i n g & g t ; 2 z _ g j o u 4 q G t 7 y 5 B u g h G 2 8 o b j p g g L m g q 2 E i - 9 n C g z z I j v g F p h q h C & l t ; / r i n g & g t ; & l t ; / r p o l y g o n s & g t ; & l t ; r p o l y g o n s & g t ; & l t ; i d & g t ; 5 5 0 2 8 9 0 8 6 9 4 6 1 6 1 4 5 9 6 & l t ; / i d & g t ; & l t ; r i n g & g t ; g g 0 n t 9 h 5 q G l u z m C p 9 I 3 _ C j 8 s s B i j m 2 D r 0 2 s B & l t ; / r i n g & g t ; & l t ; / r p o l y g o n s & g t ; & l t ; r p o l y g o n s & g t ; & l t ; i d & g t ; 5 5 0 2 8 9 1 1 0 9 9 7 9 7 8 3 1 7 2 & l t ; / i d & g t ; & l t ; r i n g & g t ; 8 k 4 o u g z 1 q G l v m 9 b o 2 7 j C w p t 6 P x g p w F i t r S l n v l D 1 x q 9 T - 5 8 0 C o u _ d 3 7 h h K 7 x _ q G g x _ 9 P j - a n j 0 h E u m y g B w i i h C k w 3 g P u 2 t L s 1 q 4 B g o u - C t 7 h i D l 7 3 - U 8 _ s C p y r 5 B 2 0 s k L - k x 7 V s s t B s 0 _ p S 2 h l W s y v y C 7 s r j a t x 9 F 3 y s l Q s l m w B 3 3 o 5 D z 6 0 t G 4 n x i U n t p w E i p m g H m 2 x 3 W k 4 4 b v 6 h 5 E w 2 x n D n v u 8 M g 1 v y C 7 4 1 _ a k 7 - G j v C 1 2 0 0 R y 5 r - T 4 _ p B _ 7 w 5 V i 9 k j I w 7 u _ M _ i l g B o o 4 - P 5 0 v r Q z 2 _ l B u w 3 Q 5 x t q U t f 3 o 8 u B i x v 6 W 8 3 V u z 1 j e v s o C r w 2 B r u i T 7 t h 6 Q o w 5 - M w r _ v C p m n 7 k B 8 h _ 9 R j 7 9 y B g g y K h u i P z z y 1 V s n 1 i h B y 3 9 X _ s j n G 3 7 o 6 B t 2 4 4 O n 9 l V h r j u I r j g z N x 2 0 K 5 p u 1 J t t 9 Z 8 w s k M p 1 x j L 8 z l 0 B 3 2 8 n V x y j T 0 r g u D m w z 9 F 9 1 t y Y h h m B m y t x a 4 o 5 l E u 4 2 k D t z - i B k 0 l w C y y u o S j i 7 c 2 h p z c 0 k 1 Q n 8 l Y t m i - F n 2 4 i M y 7 u i M u x t d p y s w C h u w l z B 8 m o u E m p i z B g 4 l v J i o n 7 l B t l z r D i k r y B j 1 m x 6 E i v x C 7 l 3 s J z o p r L _ u l W t - j u G 1 o p r L z o p r L 7 h z 8 C z _ 4 m D 3 0 7 i N 5 0 7 i N t o o t J y t 2 J 3 0 7 i N 1 8 p 5 J t 8 2 G l n i w L j n i w L o 0 4 v L j n i w L l n i w L _ k x D s v r _ G i x 8 F j k 3 5 L n y q 6 L j k 3 5 L j k 3 5 L j k 3 5 L w m g v E p w s 5 B 8 5 p m F y i 7 t B v 2 o i M _ w y i M g 4 x v B w g y q E g _ k o K h x 0 - o B 9 - t o K q 7 r Z x 6 o 9 E 6 z _ t J i g w u J 6 z _ t J z m m l E l l 2 0 B k v g z O - o r z O u k B 2 o _ q O k v g z O v 1 1 y O i l j 4 H 8 z k H o r 6 L t n _ 5 P t n _ 5 P t n _ 5 P q n u C i w t 2 N 7 m s h D 5 s k x G n y x k H s y n x D 7 2 p 4 U x k 3 h H t 7 m G w t u z B t w _ 4 _ B k w 4 8 J 9 v q V y 8 m o F h 7 7 g E l 1 5 _ S 4 8 o F 1 y n 1 W - h o o K s h y B 3 - u t B 0 p p - R t p 1 - R x o q Q v l 7 t M o j n - P 1 r k C z 9 i t G _ x - 3 D 5 g 5 _ T g h k q J h s s g C 5 g 5 _ T m n m 4 M y z l D u s x I r v - m - B x 7 k w P 2 q B r w y l - B t j i u P s k D 7 0 j K 2 s h _ Q q l 9 5 B s - x l I v p q _ C 1 q 6 o F j 0 6 j Q 4 o v j Q j 5 u v E x y i z D z y 6 1 B p 6 v h K 3 0 i v K _ z p j C t 3 7 9 V l y j l G p o p 7 E t n 2 _ V 6 j s - C n 4 t m G m z 8 G s 6 x z V y 4 1 m B j g v z M n - _ z V 2 k m J - 4 1 9 Q m 0 r r V m Z l - _ z V 4 s h l I x u n 0 B 3 p 7 G q j p q U g _ 9 y S 6 t n B r 7 1 q U q y r q D s k g n F p z 3 j E 6 o u o D y 2 s 2 O 6 s i 3 O y 2 s 2 O 5 h v w B z 8 B 7 8 s i F 1 w t v t B j y 3 r L 7 q z 7 F 7 q k Z 3 l 8 5 J 7 8 t 6 J m h l 6 J z o 4 B 4 t _ o N v x m g C h 1 t r G 5 1 h D m o p 7 U 9 8 7 1 B 2 k 8 7 B h 5 g v F j n 3 1 S 0 m n k B - v P u o p s E 9 z j l G 9 v _ 9 U v h n 6 D 0 x 8 7 G 3 k s i F v i u l D x 1 w p M - y 2 z K x p s F s 2 K 1 r w k g B 9 u _ Q t v v u Z g x 4 X v u w K 1 z n n O 6 w 2 3 N o s 4 _ B o 2 8 x D - r m t M s w o B 4 6 p h d h 6 m y B 2 4 g 5 S w o 0 q F o g 5 m E v s s m B j n t m S z m u Q y 8 x 6 Y m j 8 n E s v p x I - x - s X 5 x V 5 5 7 m V 3 i 4 E 3 p - t G u n j v G _ m q 8 Y u h J q 2 y 6 Z 0 4 0 x F x r z t H s - g k X 5 6 r C s 2 y 6 Z 6 3 - 3 E l p t z C v x _ p B 3 8 o s U 6 4 - y C 2 r 2 y H u h i B p r z j V n y i Z p i z l Z n 3 _ E l p k S j 2 o r P 8 1 k 6 V h j F 3 g i m V x u w u Q 3 8 i M h y V p 4 q 1 T 8 r 9 o O 8 m x U g u r _ U 5 i z k N j t - c g u r _ U l 4 i i M n s l n B m _ o 2 D w n - r G 5 z k - Q l 7 3 B 7 g 6 _ S 9 g 6 _ S y t 4 k B o h z 4 K l 6 - h D p j 2 r H 3 n u t D z r 9 m H p 2 1 y U 9 _ 6 4 D i i p 3 G 2 7 o y U l 4 5 k E l 7 0 b x w x m C q o j s S u x h 1 M 9 4 i R r s v s S t s v s S 1 x h l B x o 8 2 C g g k t C o v 5 j S r n 9 w J w n 2 r B q v 5 j S j u t j S i n p D 6 w 0 Z 9 m r v G q 8 x 7 H w 6 9 X x 3 n k v D w 6 k q J 2 k k B - 4 7 H 1 g k i b s e g x 4 w H v - w u B u w 8 4 P _ 6 7 o P 8 5 D r l s 5 N n r g m B n x k 8 G 8 q t l 3 B w r q E m g v 6 L 5 - 8 p E 5 t i h D x i g y O g 8 q y O x i g y O v h y 5 B o k l C 5 z - j F y x 3 k P r x s k P x m p h O 6 l V 9 q g g F m v 5 9 B v 3 g 2 K 0 v 3 1 K p 2 g 0 B 7 q 7 z D 6 - 6 2 J 6 1 m w B 9 q 9 z H 9 y m 7 K 3 i - D k p h N 7 y 7 o K g 1 k p K 4 p m 0 E s s j 9 G w y j C u k 5 n F 8 s 2 s Q 2 i 0 k D 3 x 4 7 K q 2 8 p K m 6 4 t M s 7 z h O t 2 4 4 O o 4 0 k D h j w _ D 7 _ 0 z N 7 _ 0 z N 5 - 0 V 1 k 9 0 G 0 s r g L 4 9 q E 8 g 1 2 I 4 _ _ a z i t K 6 h t m E j q e o - v c 6 _ 1 C 7 l s S w q g g K 9 v s I u l h r F 9 8 1 9 D o 7 x E i 4 t g K 1 0 g g D 5 n 1 j B n o m J 2 y z H r u j h B 5 4 i E - v 9 G 3 3 p d i k k R k k _ 3 B u l y F g z i e - y r G r p x B 5 - w 4 E n s 4 L 4 9 2 E i v x s E o 7 8 H z 2 z 4 B v _ j L s h s W t q j B _ 2 r d j v L 4 j n G g v 0 C x t 4 Y v i 6 R 0 - y l D p i u Q i y 5 D n x o r C 7 k 2 h B y v 5 g D q 9 n C - m 4 L 8 u t W 2 y t P z w v D g u p O l 7 g w C h u 5 c o _ 4 G r q 7 B 5 7 k W 8 2 _ H 4 z 5 c 2 2 h G 4 s i G x 2 J _ v 9 D s k - f n v i N y 2 8 d z t x x B n 3 o C - g _ 5 B u 7 8 w C r l 1 C x 0 t p C s t q i B 2 g o v E 7 u z r C - y q J 9 h 9 j J 1 o z V u y 6 P q 6 v z D 1 l p I k r z I 3 y l Q v n B 4 u n B i l p w I x j 4 n B j x 1 F 3 n z G s i - E y v 2 G k g 6 D 5 l - L g 7 y e 5 z h Q p 3 o w D y 7 r 4 C m p 4 m E 0 m y 3 E n s s s B 5 w v D p n z z I 0 k K v t v w L 6 p U k k q v C 6 j 5 R j 4 0 z C u s 4 0 B 1 v _ m D 3 5 x h E _ m 0 D s i 8 c 8 1 l q B i i m h B z l t Q n 9 _ R 6 y z q D - x y 1 G s j s w C - 0 m E 6 q 1 7 C w t s C q o 8 O l j u 8 E z z w t C n 9 m I t s n J m 3 6 v B 4 n - O i x x a i z 6 F 5 o z 1 D 0 r y n B j 3 1 Z n p 0 N 9 k _ v C 8 8 G n 0 2 D 7 z 0 g D 9 s z d h w i - B o v 2 I t v _ 1 C 4 t m v C q - z l B r r r 8 F y - q M 2 k 0 j D 1 2 7 o C q p 3 P 0 r - 3 B s 5 l j C v 1 j C l 2 X 2 u 8 N y s y h E v 5 t m E k m l p E 2 k j s E q h q N w 7 - n F 0 x 1 r F r 4 v v B _ - v k D g o 2 N 5 - q h C n r p i F s v 2 9 K y 6 q J 2 4 7 e - t v p D o 8 3 f - n 3 0 C 8 5 o 3 B k z 9 N k v z Q 0 s 9 h C u 1 5 2 B _ 6 6 E 4 2 - o C k n t g H k _ t i B l x k 0 C g h q g B v i - u E y 7 j B p 6 z M 7 h v u J x h h i C z 3 g G q w o L 2 1 i U t z z t B 5 n 5 J k 6 n f n r B o g n m B s u m e 8 j j f 3 s o k B w z n q B u p 1 - B 7 v r F k m 4 m E 4 v s V 6 v 3 Z q 1 p G - w r r B 5 R 4 O i - t i F g 9 v D 6 w w x D x 0 9 r B i 2 - C 8 8 p 0 B h - 5 - C p j t K 9 8 F o k s p D 0 w u l M v _ g F z 2 6 a s g x g B t q 5 k F r 6 5 g B q u v Z 3 l 1 6 D 1 j w 8 B q y t L 3 j 4 l D j 0 x X 5 1 - - G 7 w w O r p v 3 D i 4 4 9 B 1 q w K u o 0 x F p v 7 I m 2 i r G _ n l B 3 g 0 z I s q u c n 0 q F j p y i Q t y r O v j l h B u i h 7 D n q p x K k w y x K n q p x K s i 0 D r g 9 u I v s i M h x r 4 G w z g p K p x 3 o K i 7 q 5 J u i G 5 1 p p K l 8 4 - G 8 y h K 9 n q o B q 0 7 r E 9 i 9 n D o 0 u m B 8 j n D v m g r K 8 u g r p B 2 s g v C o 5 s 2 C v m g r K u j 3 q K p t g L 3 x w 8 G t g u q K 1 - r 9 B w p 0 q D 0 9 k q K 2 3 3 o p B m w p 2 G u 0 u M 7 1 p p K q 4 y p K 7 6 7 p K m 1 x 5 I k r 8 B o x r q C x o 4 8 C n q p x K h m x n F 3 7 j c 4 g o i K j g x i K 6 0 u 4 B n i s u D v r v 2 B v _ g 0 D l 0 k s K 5 q j 4 D q m x 0 B v r x z E v i 8 N o k k H 2 g r - E s _ m b v g p n E 7 g k q B m v u o K u z g p K k j m w D 9 n 4 5 B - _ - u K h 5 7 y H o y 5 G h v j B m x 2 w I m 8 g j D x l 4 5 B - n j 0 J 8 r 6 n B 3 6 s - D 8 9 u H y p 5 j B w w _ 0 C 3 7 2 s K 3 7 2 s K 9 g s F 7 s 2 9 H r - 5 E x s m i I r t 5 4 k I q m l n C l h 8 _ C q r 8 n K i 5 - W r - _ w F s r 8 n K q r 8 n K g q 2 L i n 7 j E z r m K i o q n K z m h n K 8 x z Z 8 5 k g B 3 u y 4 B 3 7 6 p E u 6 6 q B o _ z t o B j - r 9 B q s s o D 1 p z n K r 6 n n I z _ 2 D 7 t m 3 I j 8 4 D i h 0 l K t g r l K k h 0 l K 1 w h G z 5 h t H k n u X 8 v _ o F z 5 h _ J z 5 h _ J o z 7 t F 4 n 1 V n l g m D 0 r 5 7 B z 5 h _ J j l 9 4 n B z 5 h _ J w 5 j E 7 3 2 7 H q n y g K y k k h K q n y g K 9 h z H - i 6 C z _ w 4 F s 4 1 w H i p v G 7 r q 4 o B v r q W h p s x F 7 r q 4 o B - h 9 l K o 0 u u C 4 3 5 z C 3 h T 0 r 8 n J l - i j K l - i j K y - 5 i K x o W l o g m J l - i j K 8 t 4 8 B n 6 j r D w z p l n F t 4 3 s D 5 s _ 6 B m u u - J r q k b 1 w r _ E 6 u j 8 J 3 u v l G k g v N 3 k 9 x J h 7 s M q i G 8 n r 8 C u n 0 w J h 8 q j B 1 7 s u D l t 3 - H 1 5 7 y B p m i k H 1 z _ 4 E 2 w 4 7 C z l - D i 8 0 8 M l h - 8 M l x p k B j 9 0 p F q - p 2 K 9 8 k 3 D o s 7 r F g h e z 8 1 _ K s t 9 r E l k r r C r n I j 6 q 0 F 5 _ 5 l B u 3 8 J y - 9 z C w k 8 8 B 4 7 p H - q - i B l k 0 c w u - w C 1 t l j C y 0 9 d y 2 t F x 8 h x E k _ i B w w t n C r 9 1 h z C s - q n J 8 m w 9 k B s - q n J z i 4 o s K v s i n J 6 m w 9 k B 9 g - 8 k B v y z n J v s i n J u - q n J 5 q 1 j E 3 _ y g B - y 1 E z 0 0 h H u - q n J 3 h n 1 z E v s i n J 0 6 u 8 3 w B u - q n J u - q n J s - q n J u - q n J 0 w 3 4 C j 9 k 8 B u - q n J 6 m w 9 k B 6 m w 9 k B v s i n J o - 1 n C m u - r C 6 m w 9 k B u - q n J p 9 1 h z C u - q n J u - q n J p r 7 6 D 2 w j l B v y z n J v s i n J x i 4 o s K u - q n J 3 h n 1 z E 5 y l W 5 2 z 7 E v s i n J v y z n J v s i n J h _ h 6 E x x 4 W o 2 v i z C v s i n J k - 5 H s 5 x z G s g p t J n 2 x t J s g p t J l 2 x t J n 2 x t J s g p t J n 2 x t J l 2 x t J s g p t J n 2 x t J s g p t J 2 9 2 l F u u n U s g p t J s g p t J w g r 2 l B n 2 x t J s g p t J 7 g s 5 F q x h O n 2 x t J z i l z E r m o b s t n u J 6 8 _ o B m 9 7 4 D s t n u J s t n u J s t n u J z j w u J o z q 5 l B z j w u J 1 j w u J 4 9 x 5 D 8 l 3 J o 1 2 r H h q s 5 C 9 w q _ D r o q L v 0 - 4 M r x 6 6 D p z 5 s F k t j m G x m 1 _ D p x 7 8 B 0 2 u _ B x j y 4 C w 4 t f x j 1 t C x g 1 5 C i m 6 c w r r p B 0 8 y h G k r h I 3 m n z D 7 g u 3 P t y 1 s F l _ n x M 6 8 u C i p l l F m m 7 k B r s 9 1 G 4 p t l B w o k C 2 k w e l 0 x 0 G z h m k B 6 8 z B j 5 D - u p 3 C i 0 b 8 n y i O h 1 m x B 0 p S m 7 Y z w v h D r 3 x w B q m z 7 C s m 3 j B 0 4 y 4 B 6 k l e s x t N r 5 2 Q 1 9 1 o C 8 x i l D _ h _ W o 5 3 2 B - 6 z - F 0 z 7 Z 9 7 P 5 1 0 F o x q b _ x g l J _ y q u E 7 2 1 z B t _ t U l j x D - u r w B j v 6 i G m o i I h r z 6 G 0 9 5 S n t h g B n z q H 2 r 2 P z y 3 F i 9 v y B s g _ _ B w 8 2 G 3 1 t L l r l t C 8 u 0 y C 9 v 8 D 3 6 _ v B k 4 x B 3 w j t O i o 9 D r v n r C v 7 m r C m l q b i S w v q Q i 4 _ 2 B p 3 3 C n 9 g P 3 o x P 2 j o f t 4 5 E m m - g B p y i e v v 1 _ G h t 8 G 8 8 3 t D v s 4 J j z q l C 5 j g D _ x 2 8 C p i z z B 8 w y i C r w r j D 1 t D - r - v E 1 o o 8 L m 3 p Y x u O u 0 n R _ k q w G r g 8 8 D 9 7 8 9 P 7 v o b v n j h E k 8 q d p g u T - t q y E u 0 w p C i n x K g j h a m j F - m r 7 B 0 8 x v C n u 4 D 2 r h r E m q u G 7 o n 9 K g r z D x i o 3 B 1 n w - H u 2 e 6 n _ 1 H h v U h 4 0 q R g 1 n m B p i _ L - 6 p 9 K 1 y I y v o 6 N x 3 0 L 9 9 t p E k 9 j i C i u o i D 0 q m n D u i i 1 L 3 x N j p d o 4 g x E s u n j F 1 5 g g B k 5 o l C z i 1 6 B v 0 v 7 G 9 g r s B m k 0 B l y g o C 1 s q B 2 s r k N 5 0 1 k N - - r g H s _ z e 7 0 1 k N 7 4 p o J 4 r 8 K m v x i B y 5 v w Q 3 5 t C i m p W - l p s K 7 4 u x C u j u 6 D 1 4 q o M l i p H 5 v 4 0 I y k i H z m m V - u n j K 5 4 1 9 B p _ v 0 D 4 _ 8 x E z 4 l 4 F o 7 j _ H s 2 p a t 4 k v D 7 r 2 o G g 7 2 v O i 6 B 0 u 7 j B n - 7 v G p u t g C n x 7 r D v 7 3 3 B r y q s G 1 m 7 5 B o o 6 r C g _ k m E r g 5 m B r y i T s h s y G i h i v B j _ 5 s K _ v Q 4 z k 9 D 0 9 r - E y l y K 6 r 6 U v 2 8 s B k y B y - l x E 5 0 D j u m - I z o - l C i x n 4 I m 6 n p L n i p 8 B n m p 8 N y k w B 3 _ 3 s B z u w l I 4 z h Y 7 j 6 n C l z 3 i D 3 j r r L t 6 1 B s 8 - l B 4 m 8 r C p 5 g s E 8 w 8 X x 1 p l J 8 b k o u r O q _ G j _ r j C z 5 2 N u g t z C s x - i H k 0 o N 0 1 t q C v 5 1 k B s h h x C j y v m F 6 5 s 9 G v l 5 9 D h k 4 Z w l 0 v C s 4 6 h C h i p 0 N u n h g B i i C z 1 i W 3 x t k F i n u 5 D j o 3 o C h o p 0 B r g n l C l q l F - - l s G u n i p D 7 o w w D z y n y G o p u P 5 2 l r E h h g B 9 o v j I u u s B 4 0 s w D u i l 8 E y n o B u l 8 2 N l 2 - 5 C k 0 4 k D g 6 6 5 C _ o - 5 H l 0 a w 7 m B p - r B j - p 8 B 5 7 k s B i l z f n s j a - o i Y - o p f u w x 4 J u 1 z - B n t g 6 G m 6 l a 6 m z p F g 5 9 m E 1 o 7 m B 9 x t 2 E - 1 h c h i _ F x n 5 q E - t i o D h i 9 7 M h w h h B l 3 i q B q n t v B 5 r o 8 D z 9 i L v s w 8 D p 9 2 5 E k _ 4 _ F 4 r x y H r o o z G j t i k D _ 2 w d i i o y Q w o k u B j v u u B r q x u J i k j q F y w v k C r z m 6 I - s s B 1 4 8 1 K m z h O g 6 q o K 1 v r m K 3 0 2 V 4 - m _ F m 0 9 3 I o 1 u 5 n B z - 9 H y v _ K q u j w D g 9 j h S t x 3 d _ 5 M o p N s j 0 0 E - v 5 3 C z _ 4 j P z o 1 9 M h o 3 C m z 5 o D 1 r m 4 D 2 s r k N w 3 q w I q x 1 O 7 g r 6 v B 9 v m p E 7 7 G 6 3 y 3 B o 0 9 k M q 0 9 k M w C j h 4 5 J 7 n t 7 J t 7 9 4 G - q r L s 9 p k M s 9 p k M s 2 y 3 F t 3 9 f _ q h 4 o B 1 q 4 E 0 9 w B i 0 B 1 h 7 7 G 7 q h L o n 1 y L 5 i j C 7 y 6 E 7 i x l D y 2 q n B 5 w k u K s 1 t u K z z w x D 2 8 q 4 B m g _ r o B 3 n i m B m k 8 q B q s s 2 G 5 r g I 9 r k l C 2 i m o D p - n 8 B t g w E n 7 7 H 6 y n - F r i q I t _ u r B x n a 4 1 j 1 C p 3 p i G w 8 h 2 D V s v n 6 F l n s C 8 m x _ C u h 8 h F g o r g D o 2 _ v B - y j D w 6 9 w H 4 0 u a y n z h I 7 _ v q I t m C - _ 9 s E 1 9 1 2 E n z h E 8 p i p E p u 2 g C 8 s 9 i C 0 7 t l K i 3 k o B n h i F 6 i g s c w m v c 2 0 x C i k y g B n 0 i l B r x n 1 B n 6 y e o 2 3 I y 6 3 G y k y 6 O y 2 8 B x r - p L 6 s j G v w 5 j P 1 2 g B j m g r B u x z - B 2 u 3 l C h r z X i 2 g 4 F j i n W z t j M h _ g y K g w m j G y r 5 - D z 9 h 8 B m u o H g u t j F - H s r y T s _ t p E l h t 5 E p 4 g Y s v p 5 C - h 9 8 D l 2 n B - x z 2 D z 6 9 r K n k G 9 r 2 G n t 2 3 B r u t k F 9 m j G 3 l p s O q u r B y h O k 9 x w F p u 0 g B 6 7 6 j C m k 1 7 F s j U p - R p z h 9 F u n 3 O 9 z 8 9 D j 5 7 l D 7 2 i l C 7 p w N w g o s B 0 2 9 8 E w m 0 q D 0 8 l y J 9 l - C 7 - u x P h s K t y 9 C o 2 t 8 O k 0 h H g l - r Q r 3 p c i k 9 v B 9 4 v k M x k s X k q j i G y 2 2 h F o u v F 5 x m p E n r 8 g D i o o 7 E r y p 8 F q k 1 M h 4 h n K o g i C w o w k K 7 1 j l E l 5 4 1 D g g 4 z F w r v J v h x 2 E y 3 - u C 5 m u i O s 9 x E s 3 v R 1 z g s D x j q h B p y y 4 B v p i 1 E y Y 0 2 3 m R v m n 7 D j k n 4 C 7 n n n C o o - v F o 4 w B v 8 t F L x u u z I v g k d w 1 g p C 3 1 6 4 B 0 9 k w C y l 3 b l l 9 2 G 4 w r i D 3 u j h H 1 r z _ E t 7 w g B 7 s r I s s s y I 5 u r k K s r 7 C v t p _ I - m z z r B 8 x b - 5 9 3 K q t j 9 L x 9 9 g F l 1 4 0 B r z 2 t G 4 x 9 o B 7 x 7 t N z n q 0 L k l q C 1 u _ j P q 4 u q K _ y 2 O 1 9 o x 8 B - u o j P Q 0 i x z B k 2 5 2 H g 5 j v h C z 1 0 z B 5 6 x 2 H 2 0 8 r P 3 _ R v r 3 m S p l g D l j g 2 P 4 t j n S 8 1 3 k F 8 n t t D 1 u Y r u _ p T 5 j j u M x h i Y k 8 q q T t 8 u s K v 5 h n B 9 _ f 2 v j m X i u v q K 0 p - x C 0 v j m X t l w m D t 6 2 k J 3 v o x I h l s p D q 7 g F w x w 1 f - i l K 8 p t E r 9 x D v q 5 7 X m y s g B z v y C g h 7 n B 3 y o x O 8 n o r B 1 y t g B - u 8 E 5 _ j j H 2 2 q w D 7 1 w z O 3 w 1 g B 5 j 4 m I l n 8 u C y r 9 x G 9 - l F y q h Z 5 x v I l j 8 v Q p 6 h g N x g p N t x p m T i l u H 3 6 v 1 B 1 8 l f t 5 t v C 3 u r g F 4 m 0 f k t O j n y n L q w b v j l s M k j n 6 B t l 9 L 9 h n 9 J j m u 4 C 5 u 3 2 E j i x I 0 1 s u G y r 0 _ D g - u v K j 7 t B w j k g G m _ p 3 F y i 3 j B y q 0 l B 9 v w z V 2 1 z E n g _ i H 3 p 6 k D _ v 7 G 5 y 2 2 J 0 2 c i 8 u E 5 y v 3 B 0 l g 1 E 4 i _ h G z _ t Z 2 3 o N 6 2 m o N 5 1 l 1 C _ m t x I 5 s z I w j n F x i 1 H u k y z F - p h 6 P v j 5 G 4 y 3 6 I p y r H v t w R 5 4 5 t N y j r 0 D _ 2 1 v F p o y 2 B g m g B i _ 5 7 I y n 3 h G 3 0 0 9 L l q r w B w n X r 2 h x B 2 s i G l n 1 9 H m p 2 b 7 t 0 3 I 9 j 3 M x 3 v j B 3 x 3 E 6 w u r G 0 y u v J l j i u B 3 s h p E u 8 4 L m x g e 1 m 5 4 G r 7 7 w E k j z 6 E l n w G l 0 o 6 I t h i n F g l t u C z u 6 u C 7 g 4 5 C _ _ y l I r t x 4 H 3 o F 7 v _ h B 1 r w j O v h 2 D 1 i 1 5 Q i i 5 5 B 0 _ m 7 B m p j 4 F 2 n j 4 D - n m 4 G n 2 y E 6 i 4 3 C 0 w s u H z r l _ I x h - I z h l 2 D l 8 l _ B 3 t 8 O w r 6 F 3 t q 5 D 5 o 0 p I r k 5 y B 6 _ y V h q 1 5 K 3 k n h B m 2 l 0 D h x m 9 F n 8 r l C x s i p S 1 l m E s 6 p x B o 0 g p G p 6 m j B g _ 9 i B g 9 m 3 O 9 x 4 7 B 2 q s y D 7 - B x 1 0 s I 2 t 8 x C 3 z 6 v F s r v h R 8 4 h B 0 1 o D s 5 9 e 1 4 _ v I v 3 7 B 5 s 3 5 B t y i o G g w j p D 2 z 8 1 C p 4 i p F g 8 m 4 D 0 m 4 - E 2 4 u M 1 k - y F m u q 0 B 9 1 h z K z - q n B j 2 _ h D x 5 i Z 2 i i m I 4 8 9 Z g w _ v M r 5 E 1 h j h P g x 5 1 F l u 8 i C z 6 0 m D h i 7 4 B 3 p _ o B u - r r H 0 2 n G 3 x q n L w y J 1 6 2 u J 6 j s k B 7 h 5 r G 3 i i G 7 _ l t B l 6 x I _ k r 2 C q s 7 y F w n 9 k D w k P j j q 7 N r q 6 C 7 1 0 x U 0 s C _ j r - W 1 x 4 K l 7 r Q j y q _ F - 3 x c y z u w L n o 2 l B q 0 7 L 8 j _ z E k u l o G i 4 3 _ H r 4 W _ o 5 _ E - i _ - Z 6 w d _ 7 n 6 W 1 j c p y m _ E 9 5 x y L 4 8 v 8 I r n z B 2 k g _ E 7 i k h M h n o i C 1 4 n U m n x s M _ t k 1 R v w T p k 2 0 C _ o u - M h j 8 k N m t - x C _ 2 r G k 4 m v Q m h u 2 D 7 l i 6 M v l N 5 8 5 2 Q g 8 k p B 8 m g s B n m s t Q _ C z _ f y l r 7 N - i y B 1 v 5 y K 7 6 3 m B i 8 - v J l p 1 j E v 5 _ r B 7 m z 3 L 5 m z 3 L s 4 g t F r 7 z 7 B u u s 9 N 9 0 Q 8 1 k L m y 0 H g r o k H r z z T p h t j L 2 y z y R r 4 z C - z - 6 B v u j m C q 5 4 X q s z 8 Q q s z 8 Q r x z H j k 2 e p o 3 n E s 0 l 7 C 4 r 7 i C h s y N 0 t g y T z _ j x M 1 6 4 v R 4 v 0 J h 2 h Z w 1 5 2 M 2 k v 0 E s h t _ B 7 - 9 s M z u _ m C n x - r D 7 9 0 H r 4 3 n Q o 3 k 1 C - 7 u w G q w u _ G i z l 3 C o l 6 3 D 8 p w 8 I n 6 y p C q r _ r P 2 z D u 5 F 9 5 2 9 E 4 n 3 y E 7 6 0 n F u h m j L 3 h s E t k 8 z K n 7 v r E i 2 0 3 B x 0 3 q K 0 - v G 0 s 5 g C 5 q 5 h G 1 y _ w Q k q G g w m y B q j x 8 L t u k x J 9 g n x B i p w e i q w q D 3 x z 4 E q p n x J 5 o 9 D o i i s D v h q o G q m g 1 D u h 2 g F 1 8 j B w 1 K k l g p S n 5 i C q 5 C 3 v m y L y l m B y 3 n h F r 5 p _ B 2 i 5 w D z _ h 9 C t - _ g L i 8 n P k h 3 i H h l q B v r x y C 6 3 p X k 3 h n F g 4 n i F x j j m D 6 i t y O 3 o y t C u y 6 j F 2 l _ u E n u j r C h y s 4 L 1 5 b g 0 i - I 5 h p 8 G x 1 i J w m g r K w m g r K - r w 9 C p x 2 9 E p o i m Q m y o E 6 9 1 1 T v p 6 m J j v s u B k u 0 v J y i 8 Y n _ g e - 1 8 8 P l 3 3 h B 6 n p I 3 3 q o B y _ 3 w I t _ n p E z k m m D y w 3 u D o r 2 s E 9 q 6 g I m t g x C r m q g G 7 z u q H 5 p w i B _ 6 q i G y y x 5 B - h t G _ x i B h 5 5 F t j _ s G t w i p E q i 8 X z s z M l u o z B z 3 w r K x 7 i p O i x n X - o 4 t E s h 9 i E h - 1 b y 4 0 l D y y l w J t 9 j i G j 1 8 q D j 6 m Q 2 z u r N m v i x O _ _ o K y y 1 2 D y m 3 5 F n v 3 7 G n w k 0 D v 6 j B z 1 q h W y s - 1 B 3 t l s E 3 - t h C _ 8 j k K 7 j w 7 B p l r l O 5 g a 9 2 f q 7 v 3 W 9 o w m G n 6 l Y o - 9 l C x 4 x j Y l 8 4 p C _ p C q w 4 6 I m k 0 6 H 3 o 7 k D w h 3 q C t 3 3 r F h m w T m 1 j r M o h C z 5 m i G u 6 t 6 B 8 g _ 9 I 4 u 7 7 B 0 G k t v i H 1 2 1 T n h h p D _ 9 2 3 C w 7 w z B 5 t 8 6 F i k t u I j k q l B t 9 0 q N u K 0 m 7 e 8 u 2 k C h q _ 5 D 2 5 y T 4 6 m 4 I u t u B 8 0 s v K _ 2 7 x B m n n 9 C p t t 3 B o 8 v w B u 3 q 5 D m w t 5 B i - 6 g H 1 g z d 6 4 s p F o q 2 y B r g p o B 2 s y q G o - t C r p v _ B r z h f t g o p F _ j l r H z q 7 D l w j w D k t k k D t 0 7 1 G x m z 2 B 6 n _ q B 3 r u n D k i 1 a q _ E s 1 2 m C - - _ H 4 t p 9 G l p 2 x B _ 9 o H p 4 y o D m o h u C p g 5 v G l _ z H v n p p D x p o n B k p D w 8 g F 9 8 p G 6 4 o 4 f w 0 I 5 5 6 B k x 0 B 5 _ i 3 P - 1 1 v J _ q - H o 0 l E k l x w B 2 x r C m 6 _ u M r m - Y x m x c g 2 j i C m u g u C n z y x B p z 4 1 I o - y O z v 7 9 M p - k r L 1 o t 8 D 7 4 1 m D n x h B 5 q 1 1 F n 3 2 i E n 3 h B i p w n C k x m r F 3 x X j o 2 B w j 7 J q t m 6 C 7 4 q D r 6 q q M x 3 7 g B 4 9 j p H 3 1 g B i y w E o w n x H t 3 1 w B 6 _ 2 o I - 9 t p F p o C g z p w C t o h r F m o j 8 B k j h X q u - 1 E z 8 5 k B j v t B v p y w B i x 8 N l r z y J p 0 k G k _ y 7 K g 5 F 1 1 s x B z - s n D 7 n v 8 D 2 5 9 t H - 9 i 2 B t o n 3 G _ r _ m B v _ l t J o 5 t d 1 w r 0 G 8 3 q s B 2 3 h w E w 3 0 C l k o a h v u 6 G y g 3 D _ x - m E n u k y E g 2 h 3 B i 6 0 K m 5 k n B x 3 u _ R q 0 q R y x g w C u p 9 t K - v t h B x n t R q k h 2 B u k g 3 E l u - 4 S t n a 7 2 4 l J t g v v B t m y 1 D q h p 5 H u m z p F - - g B v t i 3 H y h - t C - i k n E 5 9 z C 1 6 z j F q - q 1 B 1 m 7 W h - 9 8 C s m p n G q 0 h x D q p z k B m _ x 7 F h q o K m u g x F 5 m r h F o 0 q 3 O v n 1 J x v 8 l B s 4 0 w B 1 y _ t C r 2 8 5 B o 4 z 4 C h h s 3 L 4 y i z I m w m P 9 7 t o L n n j m B r s r r N 7 7 u 4 C 6 t x L g n x z B x _ k 9 O l i l F - i r z D i j q 5 B x s t T v h 2 r B 6 n 3 8 B 7 h s I 3 8 2 j D 4 8 l C s 5 l g E g t r 9 G z 0 m m H p x B 8 q o 7 D - m q r N u 7 z T 1 9 n q B 0 u 7 7 J 1 2 l m D 4 u o y D 2 8 g w C w p y 9 M h 6 - _ B t _ 1 T q k z t J m t g J 4 y 6 k H y k w a u w 2 1 C j j o - C s 3 o 3 B h E 4 _ 9 h E 2 q 5 5 B g o 1 b h l t l F t 4 n d s 2 q n G x p n _ C - o e n k s h L z y 1 8 F 7 5 j d w 5 7 5 B o 2 g l H j r x C 5 8 w o D 2 9 1 9 F 4 8 _ b 2 2 n O _ j 3 j B 0 4 l z E y 2 v 2 B s h 2 3 L u 1 1 F 9 - 0 6 I 1 n h 5 C x 9 5 z C m o l s C g t p - K s 5 j x B 2 - t s C z g n 4 F t j m e v 5 t h H 1 m q _ F _ z j z C - v n y G 8 - j L 5 i p x M 3 t Z g r 6 C j 7 i k W 7 w I y t r 7 J k 1 t 1 C 1 5 j t C r 8 q - C p h m q E 2 8 0 J 9 z 3 a r 7 j 0 F i 0 h k J x p 6 t B 3 o 1 E 2 i v u I q n j u B x r o p F s 6 p Q n _ f 1 7 r o Q 0 4 5 y E j q 8 r E n p j j G 6 g 1 m D 7 9 x B 7 4 p 9 G 9 r g F p 9 0 h B g 3 x B i p m 9 I k l w Y t l r i K g t y Q p n 7 C g r q p L l 4 - - C j 6 o 0 D l z y 9 C 8 s t m G w 5 3 B g o k 1 C i l x u J y k 4 c _ 1 5 o D 4 k t 9 G z w 5 H o 7 w v B 6 5 x l B k v 9 3 J 5 8 - b l 8 h U 0 o m p F p u t j B z v y 8 K x 3 q - C 4 x 8 6 C 4 n q t D m _ 4 r D g v i 8 O 9 y h H 3 7 k m J 4 0 q g D 4 q _ 3 G 7 3 w B k h 6 J g m 8 o B w y 1 o I 8 - 6 l G j z 5 2 F v 4 Y 0 y - 8 K q x t 9 C 1 i w i I 7 4 N o 7 H 6 3 - C k x - - Q g 1 5 l C w 2 9 _ C - 2 s w E w l r W 3 7 _ w J 6 2 g o G p z 0 6 C o 9 r E x 4 6 1 C 4 3 q p K 6 h p k C h 4 t 9 K h 4 t 9 K l w 5 d p 9 x t C l q i q F g u t i I y z n P _ 8 p 4 L h r 3 b 4 8 v 0 c l r 4 Q 5 _ 0 h N h y q 8 F 1 h i M 7 v w j E q i v 1 E m k 8 v F n _ m g B v u 4 7 J k s _ l E r 9 6 H 0 i l i W j 9 o N z w u x B l _ 5 M j p p 2 K 9 t g T t l m w L 3 h l j J 2 n m I q k s l J g 0 g r I n x 5 Q 3 n 7 x G 2 q i 2 B z k q m J l C w D k h g v B l z t x c t 0 H r u r 8 W _ l r m D h w 3 k G x k 4 k C m 9 - x G y y 3 U j 7 n H m u s a 2 o s k T p 0 7 t G w w t z D 1 v 3 q N m u r T q p n y I x 0 m B k z n l V n p _ B y h t 3 I v 9 r t B m x t E _ 7 k i G l p h s C - i w 4 C v k i i C y 8 y P w q _ y B h t 2 h J r 0 q l B u x _ z F - q 5 1 E i s k y J 1 z o t D 1 g j J q 5 3 8 L l 8 5 F h - 8 i E n x g 8 Q s h o v C - x p 0 F y y 9 Z 7 w 2 3 C 0 6 g j B 4 x z p E 8 u j u C l o t H q 2 o 3 K x y g 5 B 9 m 4 G t j t u K k 6 1 2 C 1 u w 1 F r 3 4 D 0 z o 0 M 9 z 1 H p 4 7 p G m g m x B y k - j B 7 _ v 7 M 6 9 k G s o 9 F m u 9 r C 4 3 q _ R N l _ l 6 F j 9 u 2 E 4 q 3 j B s p 2 n K o h n _ M m 0 x H 0 x 4 9 J l r x z I v l h C r 6 p s 0 B 7 2 l N h v l - H x g F y g 5 s M k - j R y o 7 n J _ v y h N 9 y 2 C h j 4 8 F 2 g 1 l G m q - i C w 4 x s I z p 4 1 H u - M j o s 3 C 5 0 4 j D 3 1 z p I t n t w F 8 4 4 1 D 8 0 _ B g t _ v I q x 6 X l 5 8 - P m 1 y r B 2 s h I n y 7 o O m p - N m y r v I u 6 k s N 9 g g t G l p h l M w - - C h 3 x 1 J 5 m o o C q x _ Q 3 t 9 o O h k N h t 4 u C s l 5 i L k _ p i C y v t 2 G r n l 5 C x n 0 j C 1 y _ t C 8 v 7 - B 7 - p l B o t 2 2 I 0 h x N i y q i G 0 q p P o g j O 3 2 o y Q z 4 v D l - j v K x _ z 7 C m 9 t g E g p p 0 H p k u M 8 - l q C r q r 6 S _ 6 u 6 D h r 2 S o n u n D _ w v 9 D v k 4 5 E v i 1 b n j p n P i 7 s E v o q 4 Y 8 - i l C v y s i C y l s z E n q m 3 V 0 v H t v e t p t 4 T q 3 0 t P 8 j t T n s _ j L 6 p x 2 C k 3 g l V 5 l h e o 6 6 v e o o g B 6 5 y 9 B z r 3 h H 5 - s I 2 i z y L v - 6 3 I s 2 x k M 8 2 4 G z 9 x p Y p z k n H s - 2 j E k 6 o h J u 3 r m B 9 u y 7 N h k _ g F _ g o m C x v u D g 1 q l I - l K o _ i 2 T s i 9 R h m z 0 M 9 0 m 9 F y o 3 p C 5 v t y C v x m 3 N t r n _ C _ j t 5 O v p z v C h n u E o o w k O q o w k O y 0 m l C k s r x P 4 x w 2 C 0 w 0 4 U z 9 k j B h w V w h m 9 F w n 9 8 D 8 w l P y p 3 x H s x p f m p k q C 8 j 7 q 6 B o 0 - B o 4 y x P w 9 1 g N r 0 0 m C h o R n _ x 4 K q 0 l 7 K 5 l p s D 8 j 4 2 B l 3 h j C 2 0 n h E - g u 7 D 6 j s 5 I q s r i I 3 _ E o i z p G 7 z r h K 3 j w z B h t m o D o 4 t 0 E s 2 w - D w p g k Z 1 5 1 O p t 2 - G 9 9 8 h F 2 r 4 i E t l r Z 7 1 z 5 E 3 - o t I i o w g D t i r k E z 2 k 6 G 3 n h s H 4 5 6 4 S k m z f p y 2 C i 8 v n T 4 9 u 3 H q 8 v 8 B k 3 8 L z 0 v 0 O w x g v B j 7 k 6 D 0 z w s C 3 i k o M m r s 2 C v 4 8 u F l _ z _ K m r p C h i z i L 6 0 1 k N 2 1 L g r j l B o t 3 m K k j 9 Q t l g o O w 6 o r J k v 4 v D 8 2 6 s K 8 6 _ 0 M v 4 n s N 2 s l I 0 q o S 3 5 - j G v h 6 9 I 8 r r 3 O v t 5 C 2 7 k n B 1 9 g 3 U x y 9 R n t 7 t J v 8 h D 4 s y v B y o g _ S g v z V 4 w 8 w B 0 k q k K q 6 _ l Q 2 s 3 j B o 3 9 i D 7 3 i j B y 5 _ j M 9 j o x D v 2 4 r C x h 2 m L s x t E z k p v H m 9 1 y F u j t 2 Q o x y 2 C w j 5 D q u l 6 L x 6 g s N u 0 0 M 1 h n _ D s u o 2 E l o 9 r E - l 9 x E 6 g i i N y - C 8 w 6 1 B 5 l z o I l n u t R g - o 0 Q 9 h J s 6 G i v t l c k h i n C 6 x 0 s P s v P o t l l L l o 4 - B v r k 1 X 0 g g n D t 1 r t J z z z w W i m Q v w M _ p 4 8 Y 3 j t o G m 6 _ 3 G 1 r v h H y h 7 8 E y g g C y s g u a n x j i E - 6 p 4 J m 1 s Z 4 y o 0 K 2 r t 0 H 9 i 3 E 0 g u N 7 w y o K t x k 3 F l _ x s I k l v h P w x 3 T o 8 j m B 4 1 h y L 4 1 h y L 8 k 0 4 H 9 6 u Q j v 9 3 P _ 7 w Q 1 3 i B 6 6 u 5 J 4 j s i K j j 1 i K v y 9 7 C t q u Q 6 s 5 w B n _ g w R n _ g w R g t 5 i C - z w w H l u u G v v k 1 I q 9 5 j R _ 0 j D 6 0 q E 7 w 4 x C m 3 v z K 6 v u j H y 6 g w I r n m J w - 7 h B p 9 3 g V r i 7 n B g m s _ L 0 q o n H 6 t q r B 8 4 k n Z l _ 6 o 0 B l 7 i Q m n u 2 G s 7 4 u V s g _ v C 8 Q 5 C _ 6 4 k O 2 m - 3 B m t J p 8 7 p V m u 3 h B 6 B l w r v H - p z t M 4 g 0 U _ g 5 m f o 3 q a 2 o 7 5 P 6 u m 7 B v s 0 0 B l _ 8 3 N 2 y 3 Q k w m 9 I 8 t _ y E y x h _ D o u m N o z v i G 6 g s u B o k p 0 M 0 o u v B g k u S t 2 o r E 0 g n i W h q 3 m B q 8 q M n w y r F 4 1 y 3 O 5 g 1 C 5 t l F v m v p M p k l r D m s k - G - q 9 j C 1 j 5 _ P r m 6 a 8 g 6 o G h 6 v S 2 - g O r h 6 l V u k n x G _ 6 s n B k _ u v B r 4 l Q 5 y 8 8 K 6 _ v o C u j w j C 5 q l _ H n l 0 u B v 4 y v Q w u i T w - o r X 6 r n w G k k i Q 1 l k n B r u 2 6 B 7 k 6 l E u _ I w y u F 6 s 2 6 d u 0 B k 6 _ E k o r 7 N k o r 7 N j 5 1 7 N 4 g 4 0 M n _ 9 D g D - 2 0 x X l 4 q r K 6 l y 2 C 1 k n 0 X t r v u C v m h 8 K 3 w 4 m E u s h 7 G l - v m M p i j i B p 5 5 u U h g - o D _ 2 k V - r 9 j G x 5 i 2 B t z g 7 I p s g 1 B 9 w 9 p b y 3 l C y i 1 0 L h j o _ B p 8 9 5 J 2 3 z u C t o 6 m D 3 s n 9 K 3 m 3 c 8 x p k U s u h 2 F y y 5 q C 7 7 8 r B 0 p w x R y y 6 o K - t _ e x u k x R i _ j z F p n n r C 9 - 9 s M z n o w D n p h 3 C 7 - 9 s M 6 r s m L 8 y f 7 7 - x x D 3 3 z 1 D o m u 1 C 3 4 1 u G q t 6 1 B p i j 3 U 5 z w h C i 2 v 3 J s _ v 3 U q 1 0 h C i 2 v 3 J 6 p z 7 C 9 v z y F r l v u H 0 o - h D l n x m I y w y n F p m g Z y u 3 i U l p R 9 p 9 o V v 2 _ g R w 3 w H 2 r j j Q 9 w h - O g 3 j G p h _ T v s u y L s 3 9 h K m 1 9 7 Q k n _ h V 1 l w m D t u x p J v _ n C 9 m s 6 T h l z L t 9 5 7 Q 2 z k y T k o 1 C - u 4 q K r l m r C w 2 1 3 K w 7 _ s C g 9 r q X z _ 7 l D x m g p J 4 z p v G r r q 5 D 9 u 6 6 C l _ u 9 F k u g B 4 5 m 7 K n v 5 j S z 5 r x G s m w 8 C i w l n N 5 y 0 2 L n 3 k u B y m r v E v 9 8 6 F i i o g B q 5 s o N 2 o m f n _ q 8 G q 2 0 7 G 9 2 w 3 I _ 4 r 3 N 2 p h l B x m y K 6 _ y - g C y l r 4 C 0 t x z F u 9 h 2 B g 1 5 y M 6 o 7 w C p o w v J q 5 - 1 H 9 1 4 t O v z t h B p k g 2 V y w z V t u 8 u R 4 5 m f y r r 9 D z v s 4 E u k h w H n 4 3 s B r t k _ L 7 z h t E w 6 9 n B 5 _ r 6 O k n z G 8 k C t v u _ K v g 7 x G m s u f 7 - x h G 1 g s s C y i u 3 F n m k v C h n 1 3 P m u g 4 P q o 7 u L n y 5 K m - 5 x E t x o k E 4 W y 5 m k T q g - r T 7 2 l g B 0 - l h G 5 p 4 u C w n z p F w z t z N 5 x w i B t y 7 W u 3 0 u U s v 2 z B x 7 m y Q 7 1 w 1 N z _ o D u k 7 j M m o p 5 G n t y Z r 6 t 1 M r 6 t 1 M - v 1 u C y i - _ D r 6 t 1 M z z r H r q 9 v G 8 i z K g 9 r l J 7 r q 1 R _ 5 J i u u k Q p s _ 3 K _ m x L 0 q 1 q g D 6 7 3 T z 1 S t 9 - 2 W 1 c l s u N 8 x 9 g V h - 2 g O 8 - y W x 6 9 p D l 5 7 o F 3 y h w O u r s w O m 8 z L D 0 g _ 9 J 8 5 7 j 4 B z t g v F n y l h C z u 1 g C u h n 0 F s q r s O t l 5 _ K 0 k z v B j 3 s t C 5 p i 2 P u 4 l a j 9 6 n B x j p 3 W 2 u _ h F 5 _ S t v 4 7 J j 6 1 g F o 3 v r M h s n O 7 4 v - O m 9 - r C v h v 1 I o z j r K 1 g - J s p r 4 C 4 z i W 6 z 1 u H 4 v 7 i F k 7 v Y 9 - x 1 I y u o 3 K n 6 l g H x x 1 m F 9 x z 8 B r l z n E 9 G h v 3 0 C k 4 6 x E 2 i h 7 E 2 g _ q D o z 2 _ C y y r V h 6 3 m C s v n a l 4 2 h U z u P 6 t h m E 7 _ 5 w E z s u e v p t R y p 1 8 D x 4 o w M 7 7 5 J v o 3 5 G j 0 g U g 9 q 0 K u m t 4 B 5 y - z D q o n 8 G w 2 4 v C & l t ; / r i n g & g t ; & l t ; / r p o l y g o n s & g t ; & l t ; / r l i s t & g t ; & l t ; b b o x & g t ; M U L T I P O I N T   ( ( - 8 7 . 6 3 2 6 7   2 4 . 5 2 3 6 8 5 9 2 5 ) ,   ( - 8 0 . 0 3 1 8 4 6 7 0 7   3 1 . 0 0 3 9 1 4 ) ) & l t ; / b b o x & g t ; & l t ; / r e n t r y v a l u e & g t ; & l t ; / r e n t r y & g t ; & l t ; r e n t r y & g t ; & l t ; r e n t r y k e y & g t ; & l t ; l a t & g t ; 3 7 . 5 1 2 9 0 8 9 3 5 5 4 6 8 7 5 & l t ; / l a t & g t ; & l t ; l o n & g t ; - 7 8 . 6 9 7 6 2 4 2 0 6 5 4 2 9 6 9 & l t ; / l o n & g t ; & l t ; l o d & g t ; 1 & l t ; / l o d & g t ; & l t ; t y p e & g t ; A d m i n D i v i s i o n 1 & l t ; / t y p e & g t ; & l t ; l a n g & g t ; e n - U S & l t ; / l a n g & g t ; & l t ; u r & g t ; U S & l t ; / u r & g t ; & l t ; / r e n t r y k e y & g t ; & l t ; r e n t r y v a l u e & g t ; & l t ; r l i s t & g t ; & l t ; r p o l y g o n s & g t ; & l t ; i d & g t ; 5 4 8 4 9 7 3 7 7 3 6 3 7 5 5 0 0 8 4 & l t ; / i d & g t ; & l t ; r i n g & g t ; 8 v 6 o o o y g 1 H t z q Q 6 9 1 q B 4 k n j E 7 L 5 t i s B t g j n C 9 u n G 7 q q G l z 7 K t w C k 4 v 1 G 6 m 5 4 l B m 3 _ t J y j w u J w 1 y 3 I 2 7 N o v g D 1 2 x w H 1 x r p J o p r k H v k 2 E 9 0 7 v J m p - U s r i E y v - U z 1 u r B 5 u u D 9 9 h B l 3 l x C u 0 y D l 6 v D _ 1 x R 7 i o B g u 8 J q 0 s S 6 2 U z 8 s v B s n m g B 7 o M l 1 6 u E 7 h N k f z z r W p _ x X _ 7 p 0 F 3 9 1 l B y g x Z w s P i V r 5 s 1 B r w K z i v - B 7 2 p Z j s g b x i u q J m h 9 C g p 6 R i 2 6 L 8 s s 1 D 8 6 3 E v - I y f i s r D 4 7 6 _ F g s n k l B 7 7 v y H 7 8 9 C i k 2 7 J w 0 g o C g 2 n g B _ n 6 O o n 7 2 J s o 4 3 H 8 7 u D k 5 _ 6 l B 4 h x - B 1 4 8 I z 4 4 6 B 6 7 i h B g p z y D 9 y z D - n n f 7 m 0 5 C m n 6 O q r 9 u B 6 9 1 w D y u q a j x l _ B v k j R r 0 V l 9 d 3 5 9 T 3 i v M j i 9 U x 1 3 9 B m 2 x t J l s 6 t J 5 5 0 R i _ v r F g 3 2 q J i 3 2 q J m 5 B m - j 3 B 0 5 x m E r m p g E o u g u B 4 t - 8 C o h z - B 2 0 n y 0 C 2 k h i B - 0 _ 4 D x 9 J 6 4 7 h D r r n 4 X j - w g F z j i G t z _ 4 C k i x - B 2 3 3 6 E r i r g U _ h q X o 5 D u 4 l n K y 7 s f x 9 7 p L p i 6 K l q 4 3 H m u u - J 2 z w B 5 o 4 i P 2 u s r C 5 _ n o K v 5 - u B 1 h v g F n 9 g H 3 y g i O m 0 t d p w v u G h x j z D h i _ 9 V y 4 y 1 V y z 1 I p y 1 D 2 q 0 h B 2 w m 1 H y w _ j E k z g m D 4 k 6 1 H 8 j Q 3 k 7 2 B m 9 w F q 8 h 4 O v y r _ I 8 i l s C 3 r u t F k 9 P y w h v J u - 3 s B z 3 z 4 D p n U p y 6 t J 9 g x s C 6 h 1 u B 1 4 g K v i x 2 1 C q 9 w B r x 8 1 I r x - P y w v l G o 9 D 4 h y v B y g 1 Z u _ u o B _ r k w J m s 2 V 5 i n h F 6 0 q s J i x r 9 I x 6 H i 7 g o C 8 l 0 g D m 8 g G y j l e 5 w 9 T w h 1 G w g o d z 8 - b h z _ o F w 2 k w E 0 _ y 8 B r 4 E j l p o J s p C y n 5 3 G n 8 n L r 1 w r J 2 1 n o F i h 8 J 8 2 0 B i z s 5 D m y r _ B v n k R o 1 1 3 F k g v 6 B - m m w D 3 0 8 C 0 w 4 o I x y h K k r 4 s B v r l 1 C o 6 m S p z j s F o 1 y b x x 2 w E j 2 j r J 9 u v L g 6 v k G 7 0 7 v J 5 x 4 w D n 2 j t B 3 l 8 n J 3 l 8 n J r m x u D z - 8 s B 2 n n p J - g y 2 D g q 1 o B v 1 k t J t 1 k t J 4 u - B m w j 5 H 9 1 m n J x l Y i r 9 Y 4 0 m L _ r 5 - B t 9 B 4 m t c k 8 8 G g t k q B j r n t D s 4 8 7 D m r x s B n r 0 z E 2 5 l f m i j u J l s 6 t J i s g L o o o i D 4 h o d l 7 m W r m 0 _ F _ l E g u q s E x q 5 j B j o 7 0 I w _ 5 B 6 - 7 s J 6 - 7 s J _ - l I i y z w G 5 s y q J s h 7 q J k B - z 3 h C x m _ o D 7 - 6 5 C j h - - B k v 8 x H 9 p 7 D 3 r l 1 C - m q M j m r U k j t H j r x l C 0 k 5 s E j v 6 z J _ n j 0 J _ m g o E w n r l B o i g s K o 0 s Q r u 6 k G z j 6 N 8 6 j 6 F t k 5 N q q 5 - G 6 9 l D - p j P 7 q r k B s 5 h s C w t i B t g g w J w 3 o w J 2 4 i E l t l z I t o 9 F t g 0 t I y 6 u O h j 9 q C p 2 4 2 B v p x h B y w m 0 E l w r E r s - o H 7 u - r C 6 s 4 q C v 4 r u J j v 8 3 F r v 0 O q q w j B i 6 g 1 C 7 u h H _ n j 0 J _ i 5 S i g h w F v o u z C n 0 4 o B 3 o v G _ q x - E h w h a 8 h s u F s i 5 S 1 7 v p J r m k y H w i q C z d 0 k 9 x J 2 k 9 x J _ z 3 B 8 w R k w t t C w u 0 3 B 1 t C n q z s J 3 7 8 N p g 7 w G 5 6 n C k o j m I x l 3 C s x 7 y H 1 l 8 n J q - 1 l D m _ s y B u u p J 9 w r g G 7 - 2 B 7 - n a w m 3 m F u y 1 P g w i p B u p i 6 C r n s b y 7 2 i F p o 7 y D s u 2 5 B v 1 q Q 5 1 _ 4 D - 7 6 5 C q i k 7 J 7 3 k o C 2 2 j y R l 8 8 L 6 u z h D 5 m - z G t I o g 6 r P 4 2 8 3 N 8 0 m B l l 7 z K 1 j E 6 5 x 4 F 8 x r 7 J z p g T r h x n G l 9 o v B _ w w 7 Q 3 k 8 D j w y 1 J q 4 4 G 6 h s w J 2 5 k d 2 y w g E 6 6 g n D 5 w y o K t s l i D q 6 0 F h y k I 1 x r p J x r 4 M s g j p D y g n w L x x k S n k _ _ G _ s k Q k o r r N x 1 0 o R r 9 9 G g 1 r r V y r o i O m q s Y g 1 r r V g h s j F 7 3 i z D 3 t W w n 2 1 M 2 1 s 4 N z 5 i r C q l - g G o 1 k 1 H u u g g C n _ g w R k _ 6 h D g 9 0 - D 2 k 1 4 L 1 q 2 e t v h J m r o r Q k 8 L w 4 4 i C v 8 t z a 2 h o N h r k p B m m 3 0 B 9 w r s D _ q 9 3 W p i 6 B 8 u y t K y 0 p x L n m t C x 2 k t M u h i 3 F n z 2 u B r 9 p p p B l 3 i x B 6 _ 1 g 2 B 4 w j q C g 9 9 D 8 y 2 p G 8 j v 4 B k k t o H 7 x _ g D n 4 - w F 0 l - _ H s 3 m 6 C z o 6 7 J r u 6 s F 9 s 0 j B s z o g P g h b 4 _ z 5 K o q 4 l F y r p 1 E h x u P r z z 8 L p i q i E h w y y B 5 r x l M o x g b p _ j 8 C 4 x k w H k 1 8 I 5 5 o 7 J 2 9 - 6 J 6 h i L r 4 9 8 G 7 r w o D n x k W s t 4 0 L 5 _ o 5 F - 6 n 3 L o t j v B u z s k D 8 8 4 i D - o - 4 E _ l _ 6 B s g t s E 2 s j V 6 y l g B j 3 s x D w 5 _ u J 9 1 l q D m h l 8 J 9 q h W 6 5 m n L g u - t B p i _ t E k p w 6 H x y 8 2 J t o t 8 B x v 9 t S 5 y D 4 _ l s O _ n p O h 9 o o I u 7 0 6 G k t 2 v C k h z 1 C _ 1 i p J m l d n 3 l s C t 9 i z D q k 8 K w i 4 u I 1 m 9 T i w 1 0 H w 6 2 1 E w n u o K z 8 1 5 H l - v o B 1 n g l M 0 7 0 6 D w n u o K o 6 7 n E 7 p u G z 3 h w h B i k P h i 2 P j z u v S n 3 n 6 G o s g R u - _ t B i j t y N 6 9 n n M p r t B i i 0 j R l u 0 i F _ 0 9 T g g 3 I - - 3 V _ t k _ Z s 5 2 w C i v k p M r 1 C v v j k S v 3 z J 1 7 4 v J 8 x z u D 1 x 1 t J 8 7 i t a r y G l 0 w - J h z s m E 3 s l _ G j 4 8 k i C m l u G x y q _ F 0 r j K t v 4 - i B v p 6 x R w 3 s I 7 7 - P j w o 9 Q 4 w 8 3 B t v q r K s K 9 3 g j C u v s g B x 7 3 s H o y j 8 C z u r 3 I 2 1 9 H w 8 t T o 8 u m E v m k u D 8 y l a - u 9 R 3 - 6 m O k 6 r C u 5 v q L g 8 7 y L n p L u 9 1 3 B i 5 _ 2 J u 7 x M 7 t v 6 D h r 9 4 F o g 4 O z 7 s w F i k O u x 3 g I 8 4 v g E r v 7 x M z 6 v - B p _ w Y u z 8 g P 1 t n G n 2 q 9 E 5 t 8 C n p g D n _ v 3 S 3 l s J z h 6 L o y g t R - y p z F 6 1 - X v i m m D 1 9 n m U m g 4 M l j j G g k j r L _ w k h C r x s z K 0 r S h z r - C h 2 w l N 4 _ h 0 D y m 1 o K 2 s 4 S 5 0 6 g B i m r - O h 0 y h M - 6 4 o B 8 Z y n g g P u - 3 0 C k k _ x H u 4 h G j j j y B p k g o B p - 7 u U v 4 i m C u r j o J 1 s i u U u 8 k 5 C s x w 2 C z z q z B 4 v 4 B y 8 o q U m 1 X z u 1 r H g w w - J o 4 B m h r 7 M 1 o 5 5 B - 8 y - i B 2 7 4 x D l 3 j 6 H j 5 z S t i i 1 L t k i k G t 0 o 2 W i 2 G 8 3 u 6 K 9 t z n C 1 7 x 5 L p t i K - 9 2 m L _ u t m L j j z M _ n v - J p s 2 p C v h 9 z F u z k r J 9 q q z B 3 - h p G p 4 i 3 L w v h 5 H _ x 9 L 0 x 0 4 D 3 5 t 3 U q t k _ C 9 9 5 y E h 6 g a r 5 5 8 O i j w n E 9 r p 5 H j g o t B s 3 w n G w o i o I l 4 m 8 Q x v r O 9 j y Q v z 9 r T z h 2 x E q 7 3 u M k 7 - g J h F j r - l K p j y j F 2 p j 7 U r 3 2 Z u g g B 3 p i t U i x t F 3 g y m B m h 7 - P g x s m E z x g q B m h i l L 7 q m c j j o - C 3 - p 8 B z j u 5 X k F 5 k g Z 2 k n v O h w v u E y s 0 h C m r 4 t D 1 j v 8 O y u 3 R 9 y 9 5 E w y 1 7 E - o s j D p 5 h 6 F 5 i p t G x l _ r G - s 7 q B y z g 4 J g x 5 t C - 4 t r H 1 g g k D z k 3 2 C 2 s y 1 S o p 4 t D k n s _ Q x o t W t s h o B 0 g 7 p U 0 2 x q B m v 4 h d 5 v p C i v p 8 U r z 7 6 B m k C - x 7 r U n j 1 r C m x x g C n q z p Y s j p n B n 1 - g K m 5 l 2 C n 7 6 2 D _ v o b 7 m r v J g y 3 v B 6 o n 5 F n s q U n k C 8 p 1 h b j w r O 5 o m D i y h o N 4 o 2 6 D _ y p l D 1 i u s B u 8 6 7 C q l p z B x t u 8 J j 6 u V h m k 0 I _ 3 n l D 5 5 p o H k z 0 G 6 g u - C t 9 r 2 B _ 0 s z M i u e s m 6 0 C y w 7 E x q h s J 3 t k I 8 i v 6 L j j o - C - - h 9 F n m r _ I _ r W y _ 1 r L 4 g g j E 7 u - v F v - 6 3 I 5 m y 4 H - t y D 2 j h 6 K r 9 z k D g m n l C 9 u 7 8 X h m _ K i l 6 5 Q y y v m C 3 8 r L k o s 8 B j 9 m l G k 7 q x N o 9 j a - 6 3 _ K n q 6 8 C 7 7 o 5 a v 9 g 2 O 3 h v s E i 9 w g G 2 x w E z _ x 1 X t 4 l B q z g R g x g 3 B z v n n H o m h s B _ 0 0 s I 1 1 x q B j g 4 E p t 7 y P l n n w B - n s g C 9 z h m D 0 p 3 v F l h 7 1 G 5 l t f x 3 o h S k k x 4 C 3 7 w W n r v w D m 3 - l I 0 _ 3 D 4 m g 4 I z z 3 M 8 1 h t F m q 4 t B s 5 9 B z w i _ P v l _ Q u h 5 5 L _ u - f n p 3 j I 6 - I u p o I g j u 9 E n m k r H s t o z F r 4 t v C i t - 2 C m g w 4 H 8 y p H p _ s - M 2 - y L j t o H s w n u O 7 j _ p B j 8 h y D n o - l K h i m q D s - v F i 0 6 - M r m k O g k h p L p 2 k 4 B r 8 s I 0 7 0 q J - u o i I n 5 5 b h w z 1 F s j 6 7 B 0 9 p l B u g s 7 G i v w i C - u m o M x l 6 Q i u t T w 9 p k H - 7 s 8 E x v p 9 D l 6 g L p q p 8 D t 2 2 o L p 2 z C m r g 9 H s z 0 q J 7 q 3 f 5 _ 7 u G q 2 0 r D 9 4 n j O g w w h D g p 1 s R r j x p B y h h v C m j t 9 E 1 9 n t B t _ j _ J n 3 7 p D 7 g m v C - _ q 9 D 6 _ g N x m 8 u N _ Y 0 0 0 w B k 9 s r H m 3 6 2 B s x 0 q B n m 4 3 I t y 7 Q i s - t H x x n 7 B g v i n B 7 6 p - C 4 v k l L 2 l M z 5 q i B x z u 2 E s u o h I _ h 7 X y 3 h G m r 7 l U n _ 0 O - 4 v F n m h m L h z q u F m q k G 4 z j B h 9 g 4 I j p j 8 D t 5 x v D o w n q E 5 k _ k B 7 r 0 2 J n q o K - g v 7 E - w l 8 J w m k L 9 z 4 h K u k z O g k _ 7 B - j k u Q - 7 L k o j 1 E i n 0 2 E 3 p t e z u 4 q K v 2 k 2 B s n 6 a r g k m C w 4 v q D 7 n t 0 J - z x t B w 8 w 9 I 1 v j C g j _ n B r s 6 u Q k x p Y 1 h 2 y C l p i g G g 1 3 2 B 1 o 4 l G - j g w E v y v h H m l 5 B j k j 3 H y _ 5 3 D 8 p v x H 5 0 8 i B q y m P i h v 8 E p o o 2 F 1 6 8 t J p z 8 c t y 9 o K 5 y - u C u n 2 K _ 5 1 j B t q k w L 7 _ w O 4 n t E w 7 z 9 Q 9 l j u M v o k T - m R 5 3 u h S 6 8 g i M q 4 1 P 0 - g z J p v o R - r o 9 B 8 9 g s 6 B r - 4 M x m v L m j i x B h 4 7 L o h 6 9 O h 5 q o B n v F 9 m q i G y t 4 4 K - 7 d 0 o t y K 2 k g t B 7 j q r H m l q J 0 o S w u s 3 J k v t y K _ 2 g E u 6 l g I m - l i I 8 2 w D 2 q 2 g K s g - 6 F y s 3 _ T 4 8 u B h 7 9 o E x z p Z t m s C m j 1 P n r 7 h Y v 2 B p r k q F x h 2 N s v _ x B 1 o r n N 2 o 0 j C 3 0 r m F 9 5 k r D 8 z r - C 7 _ 1 6 C m x m x H t y 0 o C l g u Q x 7 s z C m w j 0 H g 8 i G s 4 6 s C h 6 7 r C p r u 7 B n 4 2 K v o 8 t K j i 3 D 1 o 1 3 L o 8 s T y 9 y v E g t - _ B 6 l 9 s D 0 v h 2 E 2 0 5 i E n k m p F t 3 l H s 7 9 B j t 5 j Z u 4 h 2 E m 1 n y J 6 u w D 0 h g u I h s 4 D j j m r I 1 4 6 U g h n u G k y o - B 6 2 n m D r 0 - 2 J 6 U l - C x x o y L n q l l F x 9 3 o B k s 7 6 C 9 k h V 6 r l q L g l w h D 2 h 4 7 F n j 1 B p b w k g x Q x z 5 m C z v v d 1 x v T h o u 4 G j k 5 H 3 w q 5 E y i 4 e q 0 9 e 5 l x 2 G m 1 m c 5 6 k r I h z t F 9 p j 6 M i j u n B q 6 n n B q r 6 2 V 3 4 I h 1 9 9 U 2 9 n a k w _ 8 H z 9 z 8 B x 1 p g F 8 u J 2 z 6 q M t n 3 r B 4 m s n K u 1 n p B v s u p a h 1 s S v h 2 X 4 s m w I o i K 8 7 i h Q n z H o s r v J 8 2 0 l X h t N q 2 n y W _ g z 5 I z q u 3 D y q 4 m R m 3 8 I 9 o g y I - 7 j L v v u V 1 w v l E 1 4 9 3 I 5 h o O 5 s - t K - - w 2 B r r 1 n E z t 8 8 Q o - h B s 9 2 I g 5 s t c g 5 s D z p k C k q p 7 S h j 3 D 7 l v F - w h n E 7 7 r o K 5 v w s C r 2 h D x p k g O i i s 2 D 4 v y i F g y 0 C 6 - s G k 4 l q L y w t w C _ 6 r Y 6 7 m m B h k 4 g E h 3 4 B g 7 j z R n - i S x v j 8 C y r - _ G u X y s j v H j r u F w r 1 p D r - _ j E s o 4 s C - n p F 0 - F l 6 i w F g k 5 o B g t p t B t t i z E - k o H h 2 v t C m 2 1 n D _ m z y C n z w 8 D h o u m C x 6 h 9 C v 1 a q z m o E P 2 7 x W v w o k B 7 x o 4 H - u 2 r H u z 0 C g l w y N u w 8 4 P 2 - y 5 P l m 6 v B 1 l t y D 6 u p Q _ s o 8 K 6 0 7 u C 2 - 8 K - 9 5 x D q r p i Y 2 h v I 3 m 6 l Z m y g E 4 7 - 1 B u i q h M m 9 3 i J 8 7 s k C s x q g C z q h 3 B r r j t B s x u s O 1 0 8 s B 8 r - _ D 6 h _ d 5 k o l C z r 6 m C 4 r y t J y - m j I v j t Q n 8 z 3 P s - 3 3 C q 8 - m D x 3 _ o D 0 9 s u H z j p t B 6 i - 0 D x 5 y s D k n 1 h H r 1 m c q o r B 0 7 4 B w 3 p e m g t t C 1 g q D 1 4 s v D q 9 9 h P 4 g u w G w l r t H - t 3 w B 0 9 i 5 M 9 6 1 p E 7 y u 7 E t 8 2 a l z 9 B r q g M l n l x G y v s E u 5 _ k B 8 n j B 6 2 m o N 2 k _ L i l 0 o K j 8 n G s 3 u m T 5 z v C 3 0 6 i F u u 4 S i w 8 o B q t 2 K r i u E v 9 5 T o q z _ D m J x k C x 6 q h R v 6 q h R h 6 n Z q 7 t m Q 5 m 5 I z _ 6 B 6 g p F l w x t C 8 v 9 l B u s 1 O 9 - D 7 u J s j k v C x q _ y B g h k C v y g M 2 s _ B m y k w B t 6 1 0 B s o 3 n C - k h D 2 6 9 m C r r p 7 C o - t w C o p i b - v w C 5 9 q W 1 u 4 N q u y a x i 2 Z r g u G r _ 5 s B x r n O r w 3 u D p z D 8 z 9 t D h l v 3 U 3 3 C v r C w u O 5 2 p Y x _ 4 H k x q G l m i Q z m 4 3 C 7 7 n i B n 8 3 M 5 z y B 7 3 k b 5 7 B x m 8 U r 5 9 P p 8 h T 6 2 w 3 B B _ 9 1 l B g 6 s f 4 i 6 i B o o h E 8 0 g p B l _ 0 0 B n y 2 O x 6 2 C k 2 5 G u w u K z z r r B 8 2 7 x B n 0 t D 7 i h U g w y M n l q U h l 4 g D o i - U n l v 9 C n q u h C 2 k p x B z h h F - w u Y 3 y 3 g D v 5 M 7 i n w B o i w i B l 3 6 5 F v 9 i k B x j m W w 2 p 8 B g p o W 5 4 G 6 - p l B 5 w m G q y v L u n h 8 B 1 x n w B p o z Y 2 i P h h x p B p l X s x u Z 4 m 0 x B v n 3 g F p 6 s Y t h 4 i G 2 1 _ V 9 _ j c k x k 4 G k - 0 K p y u w H _ h 7 C w _ x B 2 4 1 B - s k k D z 2 y 4 B 2 j 1 R 5 y w J m 2 k t B 6 6 x w D k l 7 B 7 - 3 3 C 4 h k Q k - R 7 1 q p B 5 w 3 7 K n r l V g y 6 o B l h n p D n x 4 u D r m 2 G 4 y p 9 B g 8 j U 4 o s I 2 l l s B 0 5 x r C u o - z D 4 8 0 g D 1 - x E u s - q C o y 2 D o r p z D 0 n j Y u 5 s y B k 4 6 _ B z v 3 C t w w m G t m z f l - 8 L k g z D 2 x o B n 1 x E 8 p L 6 8 E 1 k 5 i B o 4 p u H 7 s l r B t k q b u 8 x b 7 - p D p n t 8 B k p n p B y y 0 H r m - 5 K 1 1 E s 1 g 6 D 7 t s 9 C q x s C r x q e 6 i _ Z z 6 s z D r x k g D o l N u j 8 7 E g x 4 K g w E 2 9 r J 7 9 q H 1 4 5 K 2 4 m j C 4 z k L u g 2 k B 5 y n 0 C m 1 7 P o k j q C v r 4 3 E v t w H 8 w 5 h D z o s Z _ k 8 Q 7 1 k v B 0 z q _ F 1 9 s K y l x C 1 7 k H 4 9 J q w v k E o 1 8 I o g 4 i C 9 j o 2 C s i K r p p c g 7 9 D 6 z i i F r q v n M 1 7 K 9 w z b 0 l m - D s g t 9 F 0 j u K 5 w i b g 4 w s I k 8 w C w m 3 P j 0 y 1 I 1 q 8 7 B q i j D 4 u k C s 8 7 3 L 6 m 3 P 3 6 1 g D _ h o 3 C k p s e _ q 5 w O z r j B m 1 g c w 2 4 v X 6 8 g j B 0 7 n M 5 i 7 G w _ w V 7 m q 4 C 4 - g h E 0 _ z j B o 3 p u H r p x 5 B w p u q Z k _ 0 z B u - 7 k O t y 8 3 B q - z 8 F 8 1 9 s B 9 t g B t 5 r _ B y 9 7 x B z v 3 v D 2 p r I x z o 2 B 5 j 4 q B w g 8 3 C 0 4 2 N g k 7 k L n v r F - 3 u V 8 q 1 J 6 v I 7 q u m Z 0 3 - j D m - f - j 2 u J u z x w D l x 3 g I 5 3 3 B w - j i D 0 t m y K j 8 x _ F z n r n B y 7 1 v B 5 v u U h 9 x x G q p s P 9 7 7 h B i 2 l L t 3 - 8 J 2 l v v B o v j u M l t t 8 B q 4 3 q T 5 o h I x 1 - 9 C v n y m B o p s P 4 v o 1 C k s v u C i h p t G n 4 q W 0 s z r Y j 6 p u E y x v - H _ 5 z 3 D 5 - s s C x _ q j B m - 6 n B p v x u H - k z 4 B 9 m t M 8 3 5 L 9 n p Q 9 g s 1 C u P - z _ 9 D 2 - w q G 1 7 s g B s 0 m h B q 9 8 y B 6 h q I s h g C n x v n N n p y R 6 x t 3 F k 2 q C y 5 l 2 D n s 4 Q 6 w g B o o m T 0 z r m B m 9 8 i C g l 4 p B h w 8 - E 2 - _ l E q o - P 3 o N 1 s h R h 2 p o B u u o O z w l R z 0 t p E j w k k C j N m r m q B 5 2 3 4 D h 6 8 h K s j h O g q g 6 I s v z Z _ 2 0 b u 2 p w C r x t v C h w z b w i B 1 t _ o G - 0 l w B 3 s b g w 1 l F v h M i v u m B h k v y F 7 g 5 o C s s w p E l s q g E q _ 3 r F 9 6 h 7 G s 8 w C j l g l L n 0 l n I n y i F 8 u s 9 F 4 w W h y _ w D l s g E v u z j I 3 w y i C t n r 8 I o n v B 2 r _ f _ i z f y k 4 4 Q 5 0 1 u B 9 j x Q k u h s B i k g M 2 7 3 s H 4 6 y o B 7 i 6 _ B 0 z n 4 D 5 r - T 7 q Z x p 9 m C 5 z g X h 5 g C 6 s p B x q x Q 1 y 8 q E s 2 2 a 6 r g 5 K m i - P n k s I t x o j J l 0 1 t D 4 n - B 1 _ q 3 N 9 2 p b v B o m 1 s B v _ p p M 4 - z m B 8 0 1 k M n 9 u m C 6 h 1 g B n z t U w v i l B y u z t L 3 l p I w t 9 D w t 8 - C p i q z D m o r V j 9 t R 6 q o 6 C 8 q g u B m t m B n 5 3 t B 7 6 l a n l k h B w u 0 V y o 6 z B x z q 1 D u i y 2 F v r y 6 L 7 p t D z t 7 U s q 0 1 B k _ o t E 6 0 o s H r i 2 K 3 0 j G o - t n G 3 - 9 b 9 o m w X l 0 Z o h v v F 3 q h s H y q n u F q y - 1 H z z v h E g x s _ H q I u 6 w C l p w F 2 k 7 W 3 q m T 7 r k p E _ 9 s x W w w j C x z 9 C i _ i G z m 2 Z w o _ 5 C p z h U 1 v q h B j 1 - k H r 7 7 s F i i 2 g Z 1 r 8 E 6 x m m O 7 m g H m 2 x B u h s 8 D y r h H n i X v 1 w v M j 9 j C y - 5 y D z 6 l K s l i m C _ 8 r L z m 0 I p 1 j 8 C 9 p y B m _ 3 u E q 3 - u B w 8 _ B j 1 2 R - g 2 k F m q 1 T j _ _ X s x p n J g _ 6 J y h q 1 F 3 9 x r F p x l B q 4 s 8 D p u y 6 C p x o e n 5 4 u F o 6 d w p m p B m p 4 h D o k - o D 1 x 4 D j q m O u q o t E t y B 3 g 2 J i x y t C m y z w H u o 2 g C 5 x u C 0 v z x B m _ p - I t o u R t 2 0 Z y 1 j 8 F _ v 7 l B 4 7 w d m 6 h r J - m 0 y Q 6 t 7 Q v s 8 F 8 q x q F 4 r 5 p B 5 6 u 2 B 7 - w r N l 1 7 C 8 y K 0 h 2 u Q y 2 o O y u r J _ j x q F r k I 6 o h z H 4 n 8 I _ z 5 z D 6 w 2 G g r m x C w g m y I 5 s p F p j v m J 1 w u W 9 r j 8 B 4 2 V s s v y B t x 7 T v z o U 2 t u S 6 j 7 E i p s H g k 6 H g m w m I g v 0 k P p v - k P j s - 3 J 5 0 9 S g p v 0 K 8 4 u M k h 6 v N 5 t g B o 3 6 - O t H j 6 p M m r t o L v t n p D 0 7 i I 7 h - q B y 2 4 h K 7 4 7 n X n - n B p 1 4 C 4 k s 8 P x m q P w r 1 q D w h 3 I 8 - g 1 N - k 0 k G i p j q C m i V k 5 3 2 L m u 9 E r 5 _ 0 P j l g K - 9 q h D z 0 l m C s 4 p G q y o l B 3 6 x 8 D t 5 y _ B 5 r t D 2 p m u D w 0 0 6 D 5 p N 8 n w O w z _ n B 0 H r y p x I 6 l q Q v 3 0 k C x 4 q X u c i m 0 v H n z 6 Z 5 9 5 i G n 0 m y C 0 u l S y 2 5 D 6 w i 0 B 4 k x p E - v v 8 D u 2 x E 8 o 6 2 B 1 6 4 D x z E k w 6 v D q y 9 v J 8 z m n B m j 0 C _ 5 y 2 Q r 1 i F j n i g D 9 v k 8 C 4 m v G 8 - o O y s H 6 _ 9 T k 4 x u M 9 l g B m r u 0 F w _ _ B 7 r l p J 8 k - 1 E u 3 h B i j 9 h J s 7 H 7 8 j q D l p 0 j B q h 4 U g 9 i C w p u 5 K m k 3 K j 7 w B o 0 y L z - 5 - B q j o s B 2 7 x D 9 p 7 l G t 1 h 7 G h 5 u m C x 9 k r M y F m 7 s g Q t t s g B s i h z G 0 x q M z 9 2 r D 1 y 2 C 5 z i F _ z 3 h D k n 2 g C h t b j p 1 1 D 7 h n F o x w 0 B z 1 k k C o 1 s w N w 9 b v p g s E j z y T 6 o v y B g 3 w w B v u n B 4 k 2 e l y 9 t D k z t i B h - 6 V 5 j f u j 3 e w z r L p 7 6 4 E x l i p E 8 g n g D l p v m C 8 i r m C z j x B q w 1 7 Q 7 g 7 I y g l B m z g q B 9 q V n r v m J t 3 t V 7 p 1 v J x 5 5 O i 1 p g B p i m 3 O 9 m z E 3 w _ d k 7 2 t B 4 n 5 - I q - 7 3 D x w k a u m k o E q 5 R 1 1 j J l s w _ U 8 z 8 R x _ r y B y g 0 2 L p 8 x I 2 6 w 4 G m 1 v l D 1 r o c z u j v C 3 z k g H v 7 8 1 C n 2 t G p w 3 F w _ u h C s 9 0 h E i u x a v 1 6 D 1 v p m D p 7 a x 7 u 5 C s l a 9 1 y H x 8 q 9 B w h z m C 7 o 0 x D v u 3 q C u i z p B 7 u 1 3 C 3 3 i 5 D o - j N v m h C 9 2 s z E r v O 8 0 _ Q v p g F 6 _ _ P 5 h 2 q G v k t H v u _ D r w z t B _ g 1 n C 6 x 8 k D l y t P - g w o D n 5 8 y F v 9 p C u 9 k 2 F y r w I 1 z 3 N y y o 7 G 7 8 u e - k W q p g C n 7 8 p F r 6 3 N z k x i E u z o D 6 7 i i B v 3 Q p 1 h X 1 q C s _ 7 H u z s 3 E 8 x i - D 9 l 6 t H v 5 P n 8 t h X x z r w E 6 v p u B t l r l C 0 4 s m G 8 n 0 g C m 5 x F t i p N j x z d - o j n B 0 y w d o - j 5 B 0 3 u - G h r R o 0 n R 9 Q z z g w U v 9 t F 5 6 8 p M 6 t 5 N 5 3 0 B y k 5 v C 8 4 z 0 C 5 _ _ R k m 7 8 E n m o E 4 _ z 5 B h j q w D 2 k q G g 3 w M 6 q r O u 2 5 q D _ t h R 1 i g M 8 q - s B 1 3 x p C 3 5 7 J t h r D 4 m j j E 2 i 9 l I u i s W _ 8 8 E 4 v 4 w G i u 0 h E z n p y D 5 w 9 G t v p z B h n q J k h z z B o _ z G m 6 7 g F 8 l v B 9 y 7 g L y w x 6 B j m 8 F _ o l s E 1 6 q 8 E s 4 6 B j 7 6 8 B t q r w H - w z B y y 2 q O v o h X w 5 _ 6 E i i Z o k 9 - B _ n 7 O l _ 5 Q q 1 2 L - 0 3 R u q k j B o 4 l M 5 g x u D 1 2 m p F u m g T 9 x c m m g i C p y 2 g G y _ l C 1 l v w C 6 0 v t D 3 9 6 n D p 1 2 r D n 6 l K - y C u t 3 p X k h y 5 K 5 t i s C 4 - l o B u s w v E o v _ j B - y r F u w z t G r 0 0 u D 3 q u p D h 7 w 1 G x 8 l t B 6 h 6 _ D 7 7 w v B t h 6 B _ h v o F - - w 8 D i 6 i k L _ h y X s 8 t M o n w l K q m u J x g t l B l t 6 J g i 1 H j 1 n w B 4 x x 1 C q l o K 1 6 t s F u i r w B 1 1 4 N u m 9 v B 6 n g g C x j 9 o C h n s Z u h 7 B 7 h 9 m B r l 7 U r _ 6 I x _ s r D k y q F r 8 u u B w x 9 B 0 p n a r l 7 U i w x M 4 r 7 O q - 9 K 6 6 x E - l i B g 1 V j u p D 6 3 x B p 6 1 B u w 6 F 4 4 r C 5 h w Q x t s V 0 2 1 E z h - T o t v w L l p 2 T 0 H s k m B u h r M 1 3 o m D s k 9 n I u j s C j s 6 R 9 i m x T _ l - E 1 h k j D g 2 n j F q q h F g 8 m v B g g o q D p g v j B 6 v g 7 B - t 1 - D n j u u B 7 y p M z u x w E q j B m 2 7 g D n _ v i D o p i y O v 6 h 4 B m g a q l m i C 3 y u h B 6 i D l u 5 8 F t x v S x 1 g u B g 9 4 0 E 4 0 l q B 1 0 6 l G l s 5 r C 1 k j 9 E p 4 - 8 C s k g r B y m s o B u s 0 4 E 1 w i - E x u s z P k g u M 7 w n v F _ i h i D 2 2 S 5 j v 6 E g p 1 q D o _ n M _ h s h G x l 2 1 I i k h B m 1 8 B 2 9 q C n v z - B w k o O 0 7 k 9 D x z y B w g l z L 2 _ x K k 6 n g C 5 8 w F 8 g h m L 3 n w a w y - t B 5 4 - m D s 8 x o I v 8 o I z u 2 D k 3 8 E 3 3 9 p F 4 - q 2 C 3 1 n H s l k w D 2 r H - 8 k 7 D i 9 z p E g Y _ k x W u _ l k E 3 j 4 - C _ 8 t 9 C 6 r J l h u 6 D 6 w K g n 8 M h y 9 x B 0 7 h _ G k m 7 8 C 4 7 t _ B v x 0 n E j j _ O t n 5 a 0 s - E 1 5 i - B z z _ 9 D y q v j C r 5 F o v s j B y 0 v 6 I r E k k r u N 6 1 L h r 0 m I i 8 r a x 1 k 0 B w _ x l E k 4 k r K 2 0 g O u j m s C 8 _ l e 4 y z j F 4 0 x d h p E 4 v 0 z B 3 j v 9 G l g 5 i B 3 p v u Q 6 - H p y w v H o 2 y _ E j 1 l H j x 4 C v o r u C t o n C i 7 l _ C k - 3 w E 7 6 0 L g 6 y C _ n v 7 R 0 4 5 G i i x y D h u i j C v o p v D 0 8 1 i C z 5 t O 7 8 2 i I 2 _ i a 6 r 8 y D t r O n 3 h 3 B y 2 q S 2 3 t w C o h n H 3 t t K u 3 8 G s l u 2 E v x h s F u 2 p 4 D o n l j E j o 5 i B 7 2 - k J _ m z S j _ s q G 6 q U u z n y D 0 y 7 B t 1 h j G k y s M 0 s y U 9 m 5 U j 2 n p F y j t G 6 y l D v 7 1 0 B l v y q B s 7 a 9 o 2 h H v b t y 6 X y w n q B i 4 0 t I w i 1 R l m j 6 E 5 y x p B 9 i 6 b h 8 l 1 D i i q o E u o q f x l C x - 4 x D l n x 3 D l 5 6 z B q 1 u B 7 o m U s x E x l j M 2 8 E q 8 1 - C t g s 0 H u 9 z I l i 6 E n 4 o B n B p n z 5 a k j x y E - u z o J j l n n E h t x 4 B 6 g n M m n h m B o m v B _ 3 l n X k k p C p n j d n 5 m J r w g 7 K 3 6 y D n 9 k 6 H x u _ D s s o 4 E k 7 k I o s v y V y q M s r y v Z 5 h 5 w C 0 k 0 H v k I y o l 9 C 0 k v z C x 5 o M q 0 k L 4 7 _ 1 H z 9 S n 9 o Q 3 u 2 s L 2 t o J _ r 6 z B 4 g o k C 9 g 3 q G 1 9 x s B y 7 7 8 H o u s j B w i 0 r B 3 y p o a r - i q B o r 2 E 5 x x 1 I - i 9 G u 3 f j 8 j 4 K 0 c n s h g D 0 u - 5 I 5 p 0 y D 6 m 2 h C i m l u D n j _ 5 B k 2 z F g h 5 r L h q k B z 1 1 f i x _ i D 1 i u T 1 0 _ 7 G w 6 7 X u 4 u G i m 6 1 P 1 - u 1 P _ 5 s 1 B v g 4 g E 3 u 5 X m g 4 z C _ g w 4 G w q 5 r E x w l t C x v 5 X 0 i v F q o B 0 0 g u E y h n r D 4 w 5 Y m 1 i w O l 2 Q x 9 N i t n 2 W q k j k L 4 j 6 x B i 3 g B y 5 z u F 1 9 8 2 E g 7 u z C k i o w E 4 t q B l 0 y G k o x l C p k - _ D 1 s u h E g 9 g 7 B i y z z B l j 3 V t v Z _ u p o K z 0 r l G y x u Q v 7 1 m G v t i D 7 s _ L l - r 0 B 4 7 I v j t q D 7 s p P i v z 6 E 8 r t v B q 7 6 l B k r i W 7 p C 1 - t m U r x m O t m 6 l F n w _ F n - y r E h r g 9 C g 6 t E i y j M g 3 q q S l 8 8 P y _ y q C 9 l h g B m l R y 6 8 M v q n Y t 7 8 l C 6 9 r C k 5 2 s C t k x n E 6 q p E - 2 6 x H 5 y m g B t p l y B s 3 3 D _ p 6 5 C m _ 7 k D 7 r c s j l D _ v y C w 0 0 J 5 s 5 5 N 6 1 h C v y z - Q v x k y B g p 9 U r z h k D x o 3 F 5 t m w C 4 6 l i C 2 o - n B p 4 s l G n k 9 C 7 o m x E s _ q 7 C 1 l D l q k r D y r w 9 C p _ z M z m m 1 H 0 4 l h B t 1 q y E - 0 n H s y 5 H y 7 m z I m h _ s E j 2 5 p E 7 u z y B v - 8 s C t 7 o b v t q r J z 8 8 B l - 9 i B u j _ y B 4 2 n W k _ l k D 0 9 _ O 3 g j o B w 0 h y H 3 r F s r m H l h q n H 6 z _ o J k 6 l E q 6 9 8 F j n j I 1 o - J h 9 t O 0 s u _ D 3 z n u B y q 5 9 Q 9 _ m F k _ 6 b m h v q G k 2 3 7 B r m v p F 4 y r E 3 r r _ B 2 y u z C z 7 - s D p h 6 h E 7 h j 7 N 9 9 t F 8 z s q B k p p p D y 8 p q C y h p C p y 9 4 M n j p I o 7 9 5 D g v 6 1 D i 5 - M s q m e _ j j v F w F 2 x 0 Y r h z M x m z x D r r R 5 u y v K r 7 r t I - l 1 H r o v 2 C 5 m z 6 C 2 3 t E i 3 l z C g 9 8 4 H l v 6 D y g D v j v o D o 5 v 1 D 5 n z C v 6 j 5 N h t v 7 D 3 0 _ z D p g t H j n m I x 0 r l B l x u h E m t l E v s u q C m t y 5 K z u 7 B y x j R p n m l B 3 s _ U 2 s a 1 r - q J i 3 2 q J l l y p B z i s 7 D s i v q D h 4 h 6 B y p 5 _ B p 7 q j D p 6 n C k n i i I i 4 l u E 0 j 1 e z y m k E g 3 i h B g j _ m J y z 4 B q y 6 w I - p t 5 I m r h N q l - 6 F v k 2 j l B r 0 r T l 9 2 l F l - 1 2 C r 0 l i C r 0 - 2 J v l 3 C g x _ k J 0 q x D k v _ q B 3 p t i F l l q h I 5 9 t C q 4 p q J z u v o C - q j i D x h V 4 i S 7 1 1 z I u p _ R 3 u l q F s h 7 q J n q p C l _ s 2 H 5 8 x q C x 4 2 r C w 3 o w J v x h O 4 z o 5 F 9 8 k J 6 3 2 v G v 9 i x J k r i M 2 j 1 6 C 8 t p T s v g o J v y t 1 H h 0 s D 5 5 w O 7 6 1 s G _ _ 5 w m B s t w 0 J r 5 y B z h _ g I q 4 p q J _ 6 7 3 B q h _ g D k j S w r 0 p J m y g 4 D m 7 y t B g s n k l B z x r p J i v t R 2 4 1 q F - p 6 o J - 2 r p B 0 v _ 0 D v v z w z C 3 B 9 m - l I z _ k D - 5 u Q u _ p y G 5 2 C 3 y j 7 C q q 8 o C 0 9 l y B s m _ z D 6 y h i C 6 1 9 3 C 4 9 i p J g n 2 5 F 8 - q O 4 u g s F o 0 i c p 8 o H w w 8 8 B 6 - 5 i C l h i t B 9 y s q E 9 9 d v s v q F y v u B 6 1 6 H w j i h I x s j C z k j v F s m m R u k - 3 l B t 4 r u J o i j u J - 7 n a o 0 m 2 E _ 8 h 5 l B v 4 9 D z 8 v j E g _ y Y z v n n B q t 7 T z 0 u 8 B m m u y 1 C 1 r g 4 G 7 5 o H u h m m E s z - Z 1 2 t u C - k n Q t 1 _ 5 D w u n 7 E z 8 8 M 2 x t j D 2 h 2 Z n z 9 0 J l z 9 0 J l q w o I i q 2 B p h o s D 4 g 9 x B 9 2 z 1 B _ 4 k q D o 5 8 D 6 2 R k 0 p 8 E j 4 r J 8 7 l v J 8 7 l v J q k h J p p p x G z 8 l y J w k i X 6 n 5 S i 1 0 N 6 t k K w y 9 D 6 u g x J j i 1 F x 5 n k B 7 3 _ K g 6 u g E 3 i x O r 8 h U z 7 a 3 8 g v I 6 - 7 s J l 9 4 G 3 5 j 6 B p 4 5 I k 1 2 f g - v 9 J j l y v C k 9 _ 1 C 4 l j g D k 8 8 j C l p q 4 E q l 4 m B g 9 k r B y _ k t E y 8 2 o B 4 5 k w E t 1 w V 3 2 1 3 G q w 9 C 9 7 v n I j o 1 8 J _ k _ 8 J 7 4 9 D 2 n 7 - B 8 3 1 1 C r F p q z s J h y 6 b l 2 2 4 E _ l n q C h y w z C t g 6 x C 2 t p a u j v W 8 x 1 x C y m 7 M z 1 1 i B 4 0 u y J o l g z J 8 o j 4 F q t q R s 4 8 w E i m 7 R 9 r w B 5 i s C m w t G m g 8 _ C l n y o B y y l K o p s q F 5 i l B r - l C 1 S s x o V z h 4 o C w o - X 6 s x 2 C u i _ 2 B v l a _ n j 0 J 7 g s 0 J _ n j 0 J y t n r G 4 j 9 Q k y q E j o y a 5 k p g E o t z k G o 4 u O - 9 9 g J z 0 F n u g N m i j n B u z t q C j k o O g g z i B p _ n x C s m w 4 J n n C _ 9 l v J n z 2 F 0 5 1 q F u 4 g E o o h 1 D - 9 3 t B p 5 5 r F r 3 l S q 4 p q J 1 _ o s B w 2 h s E p 0 h K - 4 _ P 3 i j n E o i j u J v 4 r u J v 4 r u J z r o B 6 l _ O g x 9 u B t - Q 7 q i s B 9 g s 0 J o p q m F 2 8 y V l 1 9 v F 5 x x W w 7 4 g B l q k g F y 5 h _ J - 2 o J 1 _ u 0 G w s m 1 J u _ 4 B y y 0 L 8 p q m F u m w 4 J r o 0 q B q 6 u g E 0 _ 0 j K 4 y g h D 0 j 8 i C x 6 w m F k _ y Y h 1 3 s J - q g 0 G w 5 1 H t p 8 i l B 7 z _ o J w _ q O 5 z 7 g D q o _ X n 3 - M _ 6 j i H 3 q p C 6 v m R l 2 w m F 1 g z s l B l h - s E p v g e 9 n w s E j r j g B y 3 k o H w 6 m F v 6 4 C 4 j 2 - H t q p x G z j 4 J k g 2 o J 0 n n p J t h g 4 H 2 y l C 0 6 t w H w 4 l D t 5 g _ G q z 4 H o y 3 m I 9 h g D n - n x C 0 _ u z B 9 _ t D 9 H i 5 k o J r u x d l s g n E 6 5 n B g 6 0 0 J n z 9 0 J g 3 v u B - 2 w z D 8 - v B o i g 4 C g v 5 y B z 2 k S u 1 u E 3 - B l s k N u 1 5 u C s y x 9 F n i g R v k h k C 9 v l g D 2 q F 7 s x 0 B 9 p s 9 D 6 4 o h m D 7 k x 1 C & l t ; / r i n g & g t ; & l t ; / r p o l y g o n s & g t ; & l t ; r p o l y g o n s & g t ; & l t ; i d & g t ; 5 4 9 0 3 5 8 3 9 1 3 1 6 4 1 4 4 6 8 & l t ; / i d & g t ; & l t ; r i n g & g t ; g 9 w u y 2 g x r H w i j e z 5 4 _ D j 5 8 k B n 6 g j B y h 5 4 B j v _ 2 B 2 8 5 4 J x z p 2 D 6 7 z k L y 6 a 9 r 1 i G & l t ; / r i n g & g t ; & l t ; / r p o l y g o n s & g t ; & l t ; r p o l y g o n s & g t ; & l t ; i d & g t ; 5 4 9 0 4 3 1 8 5 2 4 3 7 0 4 5 2 5 2 & l t ; / i d & g t ; & l t ; r i n g & g t ; l h v y 6 5 0 s o H 0 0 p p B 7 5 4 r F l y m o K - k 0 M 2 p q S 3 h 3 D h _ r z B - p q p P - g h r B 1 t 3 n D s 1 8 z v B u o g V o o S k y t n L 7 i k n L x g b p q o t R p h k k N 6 p g B n v s D j 4 y h N v m x _ E w h 8 n D 7 2 h - O 4 j 3 V j 7 k y D z i i 3 J t l m t D q r k s L _ 4 7 j F 2 t x r C 1 i t r C t 8 j y J 8 n 5 p E w k m G i 1 4 k R t t 2 4 C 9 z N p _ _ i f t 3 w b 0 v 0 8 H 1 2 p h E v m - u C _ p y u J _ n 4 1 B 0 m n _ C t - u 4 U y 5 F m k y g C 8 k i 0 Q - p i 4 G 7 w v 5 I l k t n G 5 o 0 r B 4 5 6 h E g l t p T g 4 r 8 B w j 1 F w 4 l - Y o B i 5 3 q I o y _ l C w q - N 2 x y 1 I m h x i D 8 p 0 i W z 9 7 k D 6 l n E 4 9 3 6 B - h g I j 6 8 v I u 4 t I _ 0 p 6 O 4 i p X 2 r w m L g h - o K i 3 h m B y _ n R - p r 8 J u w 6 l D m r v 1 N n 8 h g D p r i x C 2 5 x s E v 3 5 2 C 3 z 8 3 O 0 8 g j B n x _ L 9 j - g V m u J l g 6 2 C y - t 3 F 8 5 j N w 7 7 t B 6 s q h B z q z 3 G l l _ p D 7 o j 8 I 0 5 o z B p o l 9 G 2 i m 7 E 0 v t t G 1 g q 1 F o - 0 X l 5 z m R - 5 8 R 4 q l z M o 8 n w D t p 4 2 E q i p v P o i j s G 7 _ w k C x 4 r b k _ n g K x - 7 u J 3 7 n m B 1 2 l - L 8 0 _ d g 9 k 1 J k y 5 2 C k j p g F w 1 m 8 K 4 _ 3 G i 7 w x L 7 n 3 t B o y t x M w n u - C m 4 5 O 0 w q o b x h k g B 8 Q q z s n a 8 z 9 i B 5 h h H 3 - j 5 a 9 t 7 y D 8 2 p V i _ x k L - j 8 x B - j 4 D 6 7 _ k L h 4 z F y v p g C o m 2 2 T 2 - s C 3 l z j Y g g w H 7 p l 8 E w 4 v t E x v 4 z W m 9 o r C i p l f 3 p 2 2 G 0 m k s L l t l y E 5 t k r V 9 7 t Z 1 l 1 w E r v v w C w y l 0 M 4 6 r m I 4 _ m P u y l 0 M j 6 v w y B w y l 0 M n 0 v 0 M 3 2 t l F 8 p o 0 B _ 8 q l q G 7 w 7 z M 8 q h 7 C 0 x u v D _ g 7 2 x D u y l 0 M w y l 0 M i n t m B u y n h G 7 w 7 z M 0 7 - 7 D 6 v y y H _ 6 v j C j q r k J 4 t p i B u 3 5 9 B z r 2 y p B 5 i u J g _ 5 3 I h 5 9 x R s x r r H 4 1 9 B 8 x s u B g 8 V 4 j y w J n 7 3 L h 8 7 4 C o g 7 z D i y l S o y o q M o 9 6 0 D 0 k j 0 B - p s 3 E z y h i B t 6 k n B 8 z v n S s w K v j 8 m P 0 m 7 g H p 6 3 C u j 8 y L 9 9 w 9 B l 6 s D 0 h t 6 I 6 1 q r F 2 - r e q - h 2 C 9 7 s s J - o o n C r k w n B 2 o r 4 R x q C p s 2 _ O l q _ l C u u _ r C m h 2 4 F g o _ - B m l t l O t w _ l B 9 w k 8 M 0 r n j C m t 4 7 B 5 u w z R l j j o B m 8 9 j I _ 4 s z B u _ 9 U x v n 2 C 1 p j p O k 5 f q g v w U 8 _ k B 5 1 t g E s k 6 x E j t 9 5 K i j 0 F l _ 8 3 N k 8 t 1 B 6 l r 2 B 7 6 j v B 6 y 7 b 8 g o r H 8 2 v 4 L _ g u S s - g p M x v 6 g C 6 1 x F i p 3 w F t p r 1 D 8 u z 1 E z o r l D 8 7 4 r F _ 4 z q B 5 0 z B - 4 u D 7 u h z E _ x 6 B 9 l g o J h n 3 N j 6 0 w J 3 o o E l k o u K j 3 r 8 C 4 7 t t D _ v m s B g o h 4 C t x w w K 7 9 0 r D g s 1 r F 3 7 p i G 7 6 z b t v p r C o 0 j l G 0 y o H 8 l 8 i D 5 g p 4 D & l t ; / r i n g & g t ; & l t ; / r p o l y g o n s & g t ; & l t ; r p o l y g o n s & g t ; & l t ; i d & g t ; 5 4 9 0 7 5 6 4 4 8 8 8 5 4 0 7 7 4 8 & l t ; / i d & g t ; & l t ; r i n g & g t ; k r 1 2 _ 6 s 0 o H 4 - g C 9 y s r C 4 1 n j J 0 2 m j L 5 w 2 _ B g j k e r 4 6 r N h r l v D 2 8 i o F u z x k D 9 5 0 i L 2 v - O 1 q t l E n n s j V i h z f x 1 g D & l t ; / r i n g & g t ; & l t ; / r p o l y g o n s & g t ; & l t ; r p o l y g o n s & g t ; & l t ; i d & g t ; 5 4 9 0 7 5 6 9 6 4 2 8 1 4 8 3 2 6 8 & l t ; / i d & g t ; & l t ; r i n g & g t ; 8 r 6 4 - q l 0 o H x 1 j 3 E s g r 1 C w 8 j 8 B 8 7 s 2 K 0 l s i B u m m j e _ t r C 4 k m q C t l 2 s J l 5 3 - P v j w D 1 0 Q l n 3 w M h 8 x o C v z 8 t G v r x 7 M 6 z y C i o 8 5 C r w 3 1 L - 0 m v G 9 z p p B s 4 r u B y m o 2 G & l t ; / r i n g & g t ; & l t ; / r p o l y g o n s & g t ; & l t ; r p o l y g o n s & g t ; & l t ; i d & g t ; 5 4 9 0 8 0 3 8 9 9 6 8 4 0 9 3 9 5 6 & l t ; / i d & g t ; & l t ; r i n g & g t ; p - y 1 7 0 y x o H r 1 n q M 4 g 5 P o 7 0 B 6 w w 8 D 5 1 5 n M s m J p o v L g n m B l i 6 q G i x n 4 I 6 o r u F 4 v t w F n s p U 4 r i i D 9 x a 8 i r y N u o q - E - w m i p B & l t ; / r i n g & g t ; & l t ; / r p o l y g o n s & g t ; & l t ; r p o l y g o n s & g t ; & l t ; i d & g t ; 5 4 9 0 8 0 4 2 0 8 9 2 1 7 3 9 2 6 8 & l t ; / i d & g t ; & l t ; r i n g & g t ; w j 5 - _ o _ r o H k j 6 h C 2 q g t D s p 0 6 H 2 8 w D n g q k S v s w c x g r Q q t 8 r X t 6 c x y z t L 7 6 s r G t n o B 8 8 _ m K 6 3 n n D x _ v - G o m 9 W n q 7 K m n y x L 8 i m q E r k r z B 5 r q 9 F 5 i 2 2 B x _ m 8 D 6 n p 5 J v 4 y o K 5 p j q B p m 7 3 G v w r 2 D 9 m m G 2 l y v W _ 6 x e v z O - y 8 x Q p p g i B x l 4 H g i 9 6 X o 5 m D i 0 t r E h k 7 l F v 9 v B i i y z H r 0 k k C & l t ; / r i n g & g t ; & l t ; / r p o l y g o n s & g t ; & l t ; / r l i s t & g t ; & l t ; b b o x & g t ; M U L T I P O I N T   ( ( - 8 3 . 6 7 7 4 9 2 9 9 9 9 9 9 9   3 6 . 5 3 6 3 7 1 ) ,   ( - 7 5 . 2 4 6 5 2 5 9 9 9 9 9 9 9   3 9 . 4 5 5 4 2 4 ) ) & l t ; / b b o x & g t ; & l t ; / r e n t r y v a l u e & g t ; & l t ; / r e n t r y & g t ; & l t ; / R e g i o n C a c h e & g t ; & l t ; R e g i o n S o u r c e s 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Props1.xml><?xml version="1.0" encoding="utf-8"?>
<ds:datastoreItem xmlns:ds="http://schemas.openxmlformats.org/officeDocument/2006/customXml" ds:itemID="{6550FD6E-7FFD-4983-9281-DC728E920CA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95CF701-6C37-4462-8B77-D95FB1F34B72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9FDFA91C-E772-4CD7-A5D0-A56BE6D9DF9E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7064FCE8-5D01-4782-89CA-635C0E4076E9}">
  <ds:schemaRefs>
    <ds:schemaRef ds:uri="http://www.w3.org/2001/XMLSchema"/>
    <ds:schemaRef ds:uri="http://microsoft.data.visualization.Client.Excel.LState/1.0"/>
  </ds:schemaRefs>
</ds:datastoreItem>
</file>

<file path=customXml/itemProps5.xml><?xml version="1.0" encoding="utf-8"?>
<ds:datastoreItem xmlns:ds="http://schemas.openxmlformats.org/officeDocument/2006/customXml" ds:itemID="{01633417-CAE1-4379-8EED-01A3456B997F}">
  <ds:schemaRefs>
    <ds:schemaRef ds:uri="http://www.w3.org/2001/XMLSchema"/>
    <ds:schemaRef ds:uri="http://microsoft.data.visualization.Client.Excel.P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Data Description</vt:lpstr>
      <vt:lpstr>Company Data</vt:lpstr>
      <vt:lpstr>_PalUtilTempWorksheet</vt:lpstr>
      <vt:lpstr>_STDS_DG35343CEA</vt:lpstr>
      <vt:lpstr>ST_CEO</vt:lpstr>
      <vt:lpstr>ST_ceofounder</vt:lpstr>
      <vt:lpstr>ST_ceowoman</vt:lpstr>
      <vt:lpstr>ST_city</vt:lpstr>
      <vt:lpstr>ST_company</vt:lpstr>
      <vt:lpstr>ST_DisFemale</vt:lpstr>
      <vt:lpstr>ST_DisFounder</vt:lpstr>
      <vt:lpstr>ST_DisNewcomer</vt:lpstr>
      <vt:lpstr>ST_Disprofitable</vt:lpstr>
      <vt:lpstr>ST_MarketCap</vt:lpstr>
      <vt:lpstr>ST_newcomer</vt:lpstr>
      <vt:lpstr>ST_numofemployees</vt:lpstr>
      <vt:lpstr>ST_prevrank</vt:lpstr>
      <vt:lpstr>ST_profit</vt:lpstr>
      <vt:lpstr>ST_profitable</vt:lpstr>
      <vt:lpstr>ST_rank</vt:lpstr>
      <vt:lpstr>ST_rankchange</vt:lpstr>
      <vt:lpstr>ST_revenue</vt:lpstr>
      <vt:lpstr>ST_sector</vt:lpstr>
      <vt:lpstr>ST_state</vt:lpstr>
      <vt:lpstr>ST_Ticker</vt:lpstr>
      <vt:lpstr>ST_Website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Anjuman Alam</dc:creator>
  <cp:keywords/>
  <dc:description/>
  <cp:lastModifiedBy>Microsoft Office User</cp:lastModifiedBy>
  <cp:revision/>
  <dcterms:created xsi:type="dcterms:W3CDTF">2021-12-16T15:39:25Z</dcterms:created>
  <dcterms:modified xsi:type="dcterms:W3CDTF">2022-06-01T16:25:32Z</dcterms:modified>
  <cp:category/>
  <cp:contentStatus/>
</cp:coreProperties>
</file>