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927" documentId="8_{38AB8234-7AE9-4489-8CC8-68640F02A3F2}" xr6:coauthVersionLast="47" xr6:coauthVersionMax="47" xr10:uidLastSave="{1D06D182-8AC8-4FF7-B4B7-D737C237D1EE}"/>
  <bookViews>
    <workbookView xWindow="-120" yWindow="-120" windowWidth="51840" windowHeight="21240" activeTab="2" xr2:uid="{00000000-000D-0000-FFFF-FFFF00000000}"/>
  </bookViews>
  <sheets>
    <sheet name="ProjectSchedule" sheetId="11" r:id="rId1"/>
    <sheet name="BUDGET SUMMARY" sheetId="15" r:id="rId2"/>
    <sheet name="ITEMIZED EXPENSES" sheetId="14" r:id="rId3"/>
  </sheets>
  <definedNames>
    <definedName name="AllottedFunds">'BUDGET SUMMARY'!$C$18</definedName>
    <definedName name="ColumnTitle2">Data[[#Headers],[Item]]</definedName>
    <definedName name="ColumnTitleRegion1..D4.2">'ITEMIZED EXPENSES'!$B$3</definedName>
    <definedName name="Display_Week">ProjectSchedule!$E$4</definedName>
    <definedName name="FundsRemaining">INDEX(Finances[[#All],[Amount]],ROWS(Finances[[#All],[Amount]]),1)</definedName>
    <definedName name="FundsRemainingLabel">'BUDGET SUMMARY'!$B$21</definedName>
    <definedName name="FundsUsed">'BUDGET SUMMARY'!$C$20</definedName>
    <definedName name="FundsUsedLabel">'BUDGET SUMMARY'!$B$20</definedName>
    <definedName name="_xlnm.Print_Titles" localSheetId="2">'ITEMIZED EXPENSES'!$5:$5</definedName>
    <definedName name="_xlnm.Print_Titles" localSheetId="0">ProjectSchedule!$4:$6</definedName>
    <definedName name="Project_Start">ProjectSchedule!$E$3</definedName>
    <definedName name="RowTitleRegion1..C11">'BUDGET SUMMARY'!$B$4</definedName>
    <definedName name="Slicer_Category">#N/A</definedName>
    <definedName name="task_end" localSheetId="0">ProjectSchedule!$F1</definedName>
    <definedName name="task_progress" localSheetId="0">ProjectSchedule!$D1</definedName>
    <definedName name="task_start" localSheetId="0">ProjectSchedule!$E1</definedName>
    <definedName name="Title1">'BUDGET SUMMARY'!$B$14</definedName>
    <definedName name="today" localSheetId="0">TODAY()</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11" l="1"/>
  <c r="H42" i="11"/>
  <c r="H43" i="11"/>
  <c r="H27" i="11"/>
  <c r="H28" i="11"/>
  <c r="H29" i="11"/>
  <c r="H30" i="11"/>
  <c r="H31" i="11"/>
  <c r="H32" i="11"/>
  <c r="H33" i="11"/>
  <c r="H34" i="11"/>
  <c r="H35" i="11"/>
  <c r="H36" i="11"/>
  <c r="H37" i="11"/>
  <c r="H38" i="11"/>
  <c r="H40" i="11"/>
  <c r="H41" i="11"/>
  <c r="H17" i="11"/>
  <c r="H18" i="11"/>
  <c r="H19" i="11"/>
  <c r="H20" i="11"/>
  <c r="H21" i="11"/>
  <c r="H22" i="11"/>
  <c r="H24" i="11"/>
  <c r="H10" i="11"/>
  <c r="H11" i="11"/>
  <c r="H12" i="11"/>
  <c r="H13" i="11"/>
  <c r="H15" i="11"/>
  <c r="H128" i="14"/>
  <c r="J128" i="14" s="1"/>
  <c r="H129" i="14"/>
  <c r="J129" i="14" s="1"/>
  <c r="H124" i="14"/>
  <c r="J124" i="14" s="1"/>
  <c r="H125" i="14"/>
  <c r="J125" i="14" s="1"/>
  <c r="H126" i="14"/>
  <c r="J126" i="14" s="1"/>
  <c r="G105" i="14"/>
  <c r="H109" i="14"/>
  <c r="J109" i="14" s="1"/>
  <c r="H110" i="14"/>
  <c r="J110" i="14" s="1"/>
  <c r="H111" i="14"/>
  <c r="J111" i="14" s="1"/>
  <c r="H112" i="14"/>
  <c r="J112" i="14" s="1"/>
  <c r="H113" i="14"/>
  <c r="J113" i="14" s="1"/>
  <c r="H114" i="14"/>
  <c r="J114" i="14" s="1"/>
  <c r="H115" i="14"/>
  <c r="J115" i="14" s="1"/>
  <c r="H116" i="14"/>
  <c r="J116" i="14" s="1"/>
  <c r="H117" i="14"/>
  <c r="J117" i="14" s="1"/>
  <c r="H118" i="14"/>
  <c r="J118" i="14" s="1"/>
  <c r="H119" i="14"/>
  <c r="J119" i="14" s="1"/>
  <c r="H120" i="14"/>
  <c r="J120" i="14" s="1"/>
  <c r="H105" i="14"/>
  <c r="J105" i="14" s="1"/>
  <c r="H97" i="14"/>
  <c r="J97" i="14" s="1"/>
  <c r="H98" i="14"/>
  <c r="J98" i="14" s="1"/>
  <c r="H99" i="14"/>
  <c r="J99" i="14" s="1"/>
  <c r="H100" i="14"/>
  <c r="J100" i="14" s="1"/>
  <c r="H101" i="14"/>
  <c r="J101" i="14" s="1"/>
  <c r="H102" i="14"/>
  <c r="J102" i="14" s="1"/>
  <c r="H103" i="14"/>
  <c r="J103" i="14" s="1"/>
  <c r="H104" i="14"/>
  <c r="J104" i="14" s="1"/>
  <c r="H94" i="14"/>
  <c r="J94" i="14" s="1"/>
  <c r="H95" i="14"/>
  <c r="J95" i="14" s="1"/>
  <c r="H96" i="14"/>
  <c r="J96" i="14" s="1"/>
  <c r="H106" i="14"/>
  <c r="J106" i="14" s="1"/>
  <c r="H107" i="14"/>
  <c r="J107" i="14" s="1"/>
  <c r="H108" i="14"/>
  <c r="J108" i="14" s="1"/>
  <c r="H121" i="14"/>
  <c r="J121" i="14" s="1"/>
  <c r="H122" i="14"/>
  <c r="J122" i="14" s="1"/>
  <c r="H123" i="14"/>
  <c r="J123" i="14" s="1"/>
  <c r="H91" i="14"/>
  <c r="J91" i="14" s="1"/>
  <c r="H92" i="14"/>
  <c r="J92" i="14" s="1"/>
  <c r="H93" i="14"/>
  <c r="J93" i="14" s="1"/>
  <c r="G85" i="14"/>
  <c r="H85" i="14" s="1"/>
  <c r="J85" i="14" s="1"/>
  <c r="G86" i="14"/>
  <c r="H86" i="14" s="1"/>
  <c r="J86" i="14" s="1"/>
  <c r="G87" i="14"/>
  <c r="H87" i="14" s="1"/>
  <c r="J87" i="14" s="1"/>
  <c r="G88" i="14"/>
  <c r="H88" i="14" s="1"/>
  <c r="J88" i="14" s="1"/>
  <c r="G89" i="14"/>
  <c r="H89" i="14" s="1"/>
  <c r="J89" i="14" s="1"/>
  <c r="G84" i="14"/>
  <c r="H84" i="14" s="1"/>
  <c r="J84" i="14" s="1"/>
  <c r="H90" i="14"/>
  <c r="J90" i="14" s="1"/>
  <c r="H127" i="14"/>
  <c r="J127" i="14" s="1"/>
  <c r="H130" i="14"/>
  <c r="J130" i="14" s="1"/>
  <c r="H11" i="14"/>
  <c r="J11" i="14" s="1"/>
  <c r="H83" i="14"/>
  <c r="J83" i="14" s="1"/>
  <c r="H79" i="14"/>
  <c r="J79" i="14" s="1"/>
  <c r="H80" i="14"/>
  <c r="J80" i="14" s="1"/>
  <c r="H77" i="14"/>
  <c r="J77" i="14" s="1"/>
  <c r="H72" i="14"/>
  <c r="J72" i="14" s="1"/>
  <c r="H73" i="14"/>
  <c r="J73" i="14" s="1"/>
  <c r="H74" i="14"/>
  <c r="J74" i="14" s="1"/>
  <c r="H75" i="14"/>
  <c r="J75" i="14" s="1"/>
  <c r="H76" i="14"/>
  <c r="J76" i="14" s="1"/>
  <c r="H78" i="14"/>
  <c r="J78" i="14" s="1"/>
  <c r="H82" i="14"/>
  <c r="J82" i="14" s="1"/>
  <c r="H81" i="14"/>
  <c r="J81" i="14" s="1"/>
  <c r="H66" i="14"/>
  <c r="J66" i="14" s="1"/>
  <c r="H67" i="14"/>
  <c r="J67" i="14" s="1"/>
  <c r="H68" i="14"/>
  <c r="J68" i="14" s="1"/>
  <c r="H58" i="14"/>
  <c r="J58" i="14" s="1"/>
  <c r="H59" i="14"/>
  <c r="J59" i="14" s="1"/>
  <c r="H60" i="14"/>
  <c r="J60" i="14" s="1"/>
  <c r="H61" i="14"/>
  <c r="J61" i="14" s="1"/>
  <c r="H62" i="14"/>
  <c r="J62" i="14" s="1"/>
  <c r="H63" i="14"/>
  <c r="J63" i="14" s="1"/>
  <c r="H64" i="14"/>
  <c r="J64" i="14" s="1"/>
  <c r="H65" i="14"/>
  <c r="J65" i="14" s="1"/>
  <c r="H69" i="14"/>
  <c r="J69" i="14" s="1"/>
  <c r="H57" i="14"/>
  <c r="J57" i="14" s="1"/>
  <c r="H55" i="14"/>
  <c r="J55" i="14" s="1"/>
  <c r="H50" i="14"/>
  <c r="J50" i="14" s="1"/>
  <c r="H51" i="14"/>
  <c r="J51" i="14" s="1"/>
  <c r="H52" i="14"/>
  <c r="J52" i="14" s="1"/>
  <c r="H53" i="14"/>
  <c r="J53" i="14" s="1"/>
  <c r="H54" i="14"/>
  <c r="J54" i="14" s="1"/>
  <c r="H56" i="14"/>
  <c r="J56" i="14" s="1"/>
  <c r="G40" i="14"/>
  <c r="H40" i="14" s="1"/>
  <c r="J40" i="14" s="1"/>
  <c r="H37" i="14"/>
  <c r="J37" i="14" s="1"/>
  <c r="H38" i="14"/>
  <c r="J38" i="14" s="1"/>
  <c r="H39" i="14"/>
  <c r="J39" i="14" s="1"/>
  <c r="H41" i="14"/>
  <c r="J41" i="14" s="1"/>
  <c r="H42" i="14"/>
  <c r="J42" i="14" s="1"/>
  <c r="H43" i="14"/>
  <c r="J43" i="14" s="1"/>
  <c r="H44" i="14"/>
  <c r="J44" i="14" s="1"/>
  <c r="H45" i="14"/>
  <c r="J45" i="14" s="1"/>
  <c r="H46" i="14"/>
  <c r="J46" i="14" s="1"/>
  <c r="H47" i="14"/>
  <c r="J47" i="14" s="1"/>
  <c r="H48" i="14"/>
  <c r="J48" i="14" s="1"/>
  <c r="F33" i="14"/>
  <c r="H33" i="14" s="1"/>
  <c r="J33" i="14" s="1"/>
  <c r="H29" i="14"/>
  <c r="J29" i="14" s="1"/>
  <c r="H30" i="14"/>
  <c r="J30" i="14" s="1"/>
  <c r="H31" i="14"/>
  <c r="J31" i="14" s="1"/>
  <c r="H32" i="14"/>
  <c r="J32" i="14" s="1"/>
  <c r="H34" i="14"/>
  <c r="J34" i="14" s="1"/>
  <c r="H35" i="14"/>
  <c r="J35" i="14" s="1"/>
  <c r="H36" i="14"/>
  <c r="J36" i="14" s="1"/>
  <c r="H23" i="14"/>
  <c r="J23" i="14" s="1"/>
  <c r="H24" i="14"/>
  <c r="J24" i="14" s="1"/>
  <c r="H25" i="14"/>
  <c r="J25" i="14" s="1"/>
  <c r="H26" i="14"/>
  <c r="J26" i="14" s="1"/>
  <c r="H27" i="14"/>
  <c r="J27" i="14" s="1"/>
  <c r="H7" i="14"/>
  <c r="J7" i="14" s="1"/>
  <c r="H8" i="14"/>
  <c r="J8" i="14" s="1"/>
  <c r="H9" i="14"/>
  <c r="J9" i="14" s="1"/>
  <c r="H10" i="14"/>
  <c r="J10" i="14" s="1"/>
  <c r="H12" i="14"/>
  <c r="J12" i="14" s="1"/>
  <c r="H13" i="14"/>
  <c r="J13" i="14" s="1"/>
  <c r="H14" i="14"/>
  <c r="J14" i="14" s="1"/>
  <c r="H15" i="14"/>
  <c r="J15" i="14" s="1"/>
  <c r="H16" i="14"/>
  <c r="J16" i="14" s="1"/>
  <c r="H17" i="14"/>
  <c r="J17" i="14" s="1"/>
  <c r="H18" i="14"/>
  <c r="J18" i="14" s="1"/>
  <c r="H19" i="14"/>
  <c r="J19" i="14" s="1"/>
  <c r="H20" i="14"/>
  <c r="J20" i="14" s="1"/>
  <c r="H21" i="14"/>
  <c r="J21" i="14" s="1"/>
  <c r="H22" i="14"/>
  <c r="J22" i="14" s="1"/>
  <c r="H28" i="14"/>
  <c r="J28" i="14" s="1"/>
  <c r="H49" i="14"/>
  <c r="J49" i="14" s="1"/>
  <c r="H70" i="14"/>
  <c r="J70" i="14" s="1"/>
  <c r="H71" i="14"/>
  <c r="J71" i="14" s="1"/>
  <c r="H131" i="14"/>
  <c r="J131" i="14" s="1"/>
  <c r="H6" i="14"/>
  <c r="J6" i="14" s="1"/>
  <c r="C18" i="15"/>
  <c r="B4" i="14"/>
  <c r="D4" i="14" l="1"/>
  <c r="C19" i="15"/>
  <c r="C21" i="15" s="1"/>
  <c r="G4" i="14"/>
  <c r="G132" i="14"/>
  <c r="H132" i="14"/>
  <c r="J132" i="14"/>
  <c r="C20" i="15"/>
  <c r="H7" i="11"/>
  <c r="J4" i="14" l="1"/>
  <c r="E23" i="11"/>
  <c r="H23" i="11" s="1"/>
  <c r="E25" i="11" l="1"/>
  <c r="I5" i="11"/>
  <c r="H44" i="11"/>
  <c r="H8" i="11"/>
  <c r="H25" i="11" l="1"/>
  <c r="H9" i="11"/>
  <c r="F25" i="11"/>
  <c r="E14" i="11"/>
  <c r="I6" i="11"/>
  <c r="E16" i="11" l="1"/>
  <c r="H16" i="11" s="1"/>
  <c r="E26" i="11"/>
  <c r="H26" i="11" s="1"/>
  <c r="F14" i="11"/>
  <c r="H14" i="11" s="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F5" i="11" s="1"/>
  <c r="BD6" i="11"/>
  <c r="Y6" i="11"/>
  <c r="BG5" i="11" l="1"/>
  <c r="BF6" i="11"/>
  <c r="BF4" i="11"/>
  <c r="BE6" i="11"/>
  <c r="Z6" i="11"/>
  <c r="BH5" i="11" l="1"/>
  <c r="BG6" i="11"/>
  <c r="AA6" i="11"/>
  <c r="BI5" i="11" l="1"/>
  <c r="BH6" i="11"/>
  <c r="AB6" i="11"/>
  <c r="BJ5" i="11" l="1"/>
  <c r="BI6" i="11"/>
  <c r="AC6" i="11"/>
  <c r="BK5" i="11" l="1"/>
  <c r="BJ6" i="11"/>
  <c r="AD6" i="11"/>
  <c r="BL5" i="11" l="1"/>
  <c r="BK6" i="11"/>
  <c r="AE6" i="11"/>
  <c r="BM5" i="11" l="1"/>
  <c r="BL6" i="11"/>
  <c r="AF6" i="11"/>
  <c r="BM6" i="11" l="1"/>
  <c r="BM4" i="11"/>
  <c r="BN5" i="11"/>
  <c r="AG6" i="11"/>
  <c r="BO5" i="11" l="1"/>
  <c r="BN6" i="11"/>
  <c r="AH6" i="11"/>
  <c r="BP5" i="11" l="1"/>
  <c r="BO6" i="11"/>
  <c r="AI6" i="11"/>
  <c r="BQ5" i="11" l="1"/>
  <c r="BP6" i="11"/>
  <c r="AJ6" i="11"/>
  <c r="BR5" i="11" l="1"/>
  <c r="BQ6" i="11"/>
  <c r="AK6" i="11"/>
  <c r="BS5" i="11" l="1"/>
  <c r="BT5" i="11" s="1"/>
  <c r="BR6" i="11"/>
  <c r="AL6" i="11"/>
  <c r="BU5" i="11" l="1"/>
  <c r="BT6" i="11"/>
  <c r="BT4" i="11"/>
  <c r="BS6" i="11"/>
  <c r="AM6" i="11"/>
  <c r="BV5" i="11" l="1"/>
  <c r="BU6" i="11"/>
  <c r="AN6" i="11"/>
  <c r="BW5" i="11" l="1"/>
  <c r="BV6" i="11"/>
  <c r="AO6" i="11"/>
  <c r="BX5" i="11" l="1"/>
  <c r="BW6" i="11"/>
  <c r="AP6" i="11"/>
  <c r="BY5" i="11" l="1"/>
  <c r="BX6" i="11"/>
  <c r="AQ6" i="11"/>
  <c r="BZ5" i="11" l="1"/>
  <c r="BY6" i="11"/>
  <c r="AR6" i="11"/>
  <c r="CA5" i="11" l="1"/>
  <c r="BZ6" i="11"/>
  <c r="CA6" i="11" l="1"/>
  <c r="CA4" i="11"/>
  <c r="CB5" i="11"/>
  <c r="CC5" i="11" l="1"/>
  <c r="CB6" i="11"/>
  <c r="CD5" i="11" l="1"/>
  <c r="CC6" i="11"/>
  <c r="CE5" i="11" l="1"/>
  <c r="CD6" i="11"/>
  <c r="CF5" i="11" l="1"/>
  <c r="CE6" i="11"/>
  <c r="CG5" i="11" l="1"/>
  <c r="CF6" i="11"/>
  <c r="CH5" i="11" l="1"/>
  <c r="CG6" i="11"/>
  <c r="CH6" i="11" l="1"/>
  <c r="CH4" i="11"/>
  <c r="CI5" i="11"/>
  <c r="CJ5" i="11" l="1"/>
  <c r="CI6" i="11"/>
  <c r="CK5" i="11" l="1"/>
  <c r="CJ6" i="11"/>
  <c r="CL5" i="11" l="1"/>
  <c r="CK6" i="11"/>
  <c r="CM5" i="11" l="1"/>
  <c r="CL6" i="11"/>
  <c r="CN5" i="11" l="1"/>
  <c r="CM6" i="11"/>
  <c r="CO5" i="11" l="1"/>
  <c r="CN6" i="11"/>
  <c r="CO6" i="11" l="1"/>
  <c r="CP5" i="11"/>
  <c r="CO4" i="11"/>
  <c r="CQ5" i="11" l="1"/>
  <c r="CP6" i="11"/>
  <c r="CR5" i="11" l="1"/>
  <c r="CQ6" i="11"/>
  <c r="CS5" i="11" l="1"/>
  <c r="CR6" i="11"/>
  <c r="CT5" i="11" l="1"/>
  <c r="CS6" i="11"/>
  <c r="CU5" i="11" l="1"/>
  <c r="CT6" i="11"/>
  <c r="CV5" i="11" l="1"/>
  <c r="CU6" i="11"/>
  <c r="CV6" i="11" l="1"/>
  <c r="CV4" i="11"/>
  <c r="CW5" i="11"/>
  <c r="CX5" i="11" l="1"/>
  <c r="CW6" i="11"/>
  <c r="CY5" i="11" l="1"/>
  <c r="CX6" i="11"/>
  <c r="CZ5" i="11" l="1"/>
  <c r="CY6" i="11"/>
  <c r="DA5" i="11" l="1"/>
  <c r="CZ6" i="11"/>
  <c r="DB5" i="11" l="1"/>
  <c r="DA6" i="11"/>
  <c r="DC5" i="11" l="1"/>
  <c r="DB6" i="11"/>
  <c r="DC6" i="11" l="1"/>
  <c r="DD5" i="11"/>
  <c r="DC4" i="11"/>
  <c r="DE5" i="11" l="1"/>
  <c r="DD6" i="11"/>
  <c r="DF5" i="11" l="1"/>
  <c r="DE6" i="11"/>
  <c r="DG5" i="11" l="1"/>
  <c r="DF6" i="11"/>
  <c r="DH5" i="11" l="1"/>
  <c r="DG6" i="11"/>
  <c r="DI5" i="11" l="1"/>
  <c r="DH6" i="11"/>
  <c r="DJ5" i="11" l="1"/>
  <c r="DI6" i="11"/>
  <c r="DJ6" i="11" l="1"/>
  <c r="DK5" i="11"/>
  <c r="DJ4" i="11"/>
  <c r="DL5" i="11" l="1"/>
  <c r="DK6" i="11"/>
  <c r="DM5" i="11" l="1"/>
  <c r="DL6" i="11"/>
  <c r="DN5" i="11" l="1"/>
  <c r="DM6" i="11"/>
  <c r="DO5" i="11" l="1"/>
  <c r="DN6" i="11"/>
  <c r="DP5" i="11" l="1"/>
  <c r="DO6" i="11"/>
  <c r="DQ5" i="11" l="1"/>
  <c r="DP6" i="11"/>
  <c r="DQ6" i="11" l="1"/>
  <c r="DR5" i="11"/>
  <c r="DQ4" i="11"/>
  <c r="DS5" i="11" l="1"/>
  <c r="DR6" i="11"/>
  <c r="DT5" i="11" l="1"/>
  <c r="DS6" i="11"/>
  <c r="DU5" i="11" l="1"/>
  <c r="DT6" i="11"/>
  <c r="DV5" i="11" l="1"/>
  <c r="DU6" i="11"/>
  <c r="DW5" i="11" l="1"/>
  <c r="DV6" i="11"/>
  <c r="DX5" i="11" l="1"/>
  <c r="DW6" i="11"/>
  <c r="DX6" i="11" l="1"/>
  <c r="DX4" i="11"/>
  <c r="DY5" i="11"/>
  <c r="DZ5" i="11" l="1"/>
  <c r="DY6" i="11"/>
  <c r="EA5" i="11" l="1"/>
  <c r="DZ6" i="11"/>
  <c r="EB5" i="11" l="1"/>
  <c r="EA6" i="11"/>
  <c r="EC5" i="11" l="1"/>
  <c r="EB6" i="11"/>
  <c r="ED5" i="11" l="1"/>
  <c r="EC6" i="11"/>
  <c r="EE5" i="11" l="1"/>
  <c r="ED6" i="11"/>
  <c r="EE6" i="11" l="1"/>
  <c r="EF5" i="11"/>
  <c r="EE4" i="11"/>
  <c r="EG5" i="11" l="1"/>
  <c r="EF6" i="11"/>
  <c r="EH5" i="11" l="1"/>
  <c r="EG6" i="11"/>
  <c r="EI5" i="11" l="1"/>
  <c r="EH6" i="11"/>
  <c r="EJ5" i="11" l="1"/>
  <c r="EI6" i="11"/>
  <c r="EK5" i="11" l="1"/>
  <c r="EJ6" i="11"/>
  <c r="EL5" i="11" l="1"/>
  <c r="EK6" i="11"/>
  <c r="EL6" i="11" l="1"/>
  <c r="EL4" i="11"/>
  <c r="EM5" i="11"/>
  <c r="EN5" i="11" l="1"/>
  <c r="EM6" i="11"/>
  <c r="EO5" i="11" l="1"/>
  <c r="EN6" i="11"/>
  <c r="EP5" i="11" l="1"/>
  <c r="EO6" i="11"/>
  <c r="EQ5" i="11" l="1"/>
  <c r="EP6" i="11"/>
  <c r="ER5" i="11" l="1"/>
  <c r="EQ6" i="11"/>
  <c r="ES5" i="11" l="1"/>
  <c r="ER6" i="11"/>
  <c r="ES6" i="11" l="1"/>
  <c r="ES4" i="11"/>
  <c r="ET5" i="11"/>
  <c r="EU5" i="11" l="1"/>
  <c r="ET6" i="11"/>
  <c r="EV5" i="11" l="1"/>
  <c r="EU6" i="11"/>
  <c r="EW5" i="11" l="1"/>
  <c r="EV6" i="11"/>
  <c r="EX5" i="11" l="1"/>
  <c r="EW6" i="11"/>
  <c r="EY5" i="11" l="1"/>
  <c r="EX6" i="11"/>
  <c r="EZ5" i="11" l="1"/>
  <c r="EY6" i="11"/>
  <c r="EZ6" i="11" l="1"/>
  <c r="EZ4" i="11"/>
  <c r="FA5" i="11"/>
  <c r="FB5" i="11" l="1"/>
  <c r="FA6" i="11"/>
  <c r="FC5" i="11" l="1"/>
  <c r="FB6" i="11"/>
  <c r="FD5" i="11" l="1"/>
  <c r="FC6" i="11"/>
  <c r="FE5" i="11" l="1"/>
  <c r="FD6" i="11"/>
  <c r="FF5" i="11" l="1"/>
  <c r="FE6" i="11"/>
  <c r="FG5" i="11" l="1"/>
  <c r="FF6" i="11"/>
  <c r="FG6" i="11" l="1"/>
  <c r="FG4" i="11"/>
  <c r="FH5" i="11"/>
  <c r="FI5" i="11" l="1"/>
  <c r="FH6" i="11"/>
  <c r="FJ5" i="11" l="1"/>
  <c r="FI6" i="11"/>
  <c r="FK5" i="11" l="1"/>
  <c r="FJ6" i="11"/>
  <c r="FL5" i="11" l="1"/>
  <c r="FK6" i="11"/>
  <c r="FM5" i="11" l="1"/>
  <c r="FL6" i="11"/>
  <c r="FN5" i="11" l="1"/>
  <c r="FM6" i="11"/>
  <c r="FN6" i="11" l="1"/>
  <c r="FO5" i="11"/>
  <c r="FN4" i="11"/>
  <c r="FP5" i="11" l="1"/>
  <c r="FO6" i="11"/>
  <c r="FQ5" i="11" l="1"/>
  <c r="FP6" i="11"/>
  <c r="FR5" i="11" l="1"/>
  <c r="FQ6" i="11"/>
  <c r="FS5" i="11" l="1"/>
  <c r="FR6" i="11"/>
  <c r="FT5" i="11" l="1"/>
  <c r="FS6" i="11"/>
  <c r="FU5" i="11" l="1"/>
  <c r="FT6" i="11"/>
  <c r="FU6" i="11" l="1"/>
  <c r="FU4" i="11"/>
  <c r="FV5" i="11"/>
  <c r="FW5" i="11" l="1"/>
  <c r="FV6" i="11"/>
  <c r="FX5" i="11" l="1"/>
  <c r="FW6" i="11"/>
  <c r="FY5" i="11" l="1"/>
  <c r="FX6" i="11"/>
  <c r="FZ5" i="11" l="1"/>
  <c r="FY6" i="11"/>
  <c r="GA5" i="11" l="1"/>
  <c r="FZ6" i="11"/>
  <c r="GB5" i="11" l="1"/>
  <c r="GA6" i="11"/>
  <c r="GB6" i="11" l="1"/>
  <c r="GC5" i="11"/>
  <c r="GB4" i="11"/>
  <c r="GD5" i="11" l="1"/>
  <c r="GC6" i="11"/>
  <c r="GE5" i="11" l="1"/>
  <c r="GD6" i="11"/>
  <c r="GF5" i="11" l="1"/>
  <c r="GE6" i="11"/>
  <c r="GG5" i="11" l="1"/>
  <c r="GF6" i="11"/>
  <c r="GH5" i="11" l="1"/>
  <c r="GG6" i="11"/>
  <c r="GI5" i="11" l="1"/>
  <c r="GH6" i="11"/>
  <c r="GI6" i="11" l="1"/>
  <c r="GI4" i="11"/>
  <c r="GJ5" i="11"/>
  <c r="GK5" i="11" l="1"/>
  <c r="GJ6" i="11"/>
  <c r="GL5" i="11" l="1"/>
  <c r="GK6" i="11"/>
  <c r="GM5" i="11" l="1"/>
  <c r="GL6" i="11"/>
  <c r="GN5" i="11" l="1"/>
  <c r="GM6" i="11"/>
  <c r="GO5" i="11" l="1"/>
  <c r="GN6" i="11"/>
  <c r="GP5" i="11" l="1"/>
  <c r="GO6" i="11"/>
  <c r="GP6" i="11" l="1"/>
  <c r="GP4" i="11"/>
  <c r="GQ5" i="11"/>
  <c r="GR5" i="11" l="1"/>
  <c r="GQ6" i="11"/>
  <c r="GS5" i="11" l="1"/>
  <c r="GR6" i="11"/>
  <c r="GT5" i="11" l="1"/>
  <c r="GS6" i="11"/>
  <c r="GU5" i="11" l="1"/>
  <c r="GT6" i="11"/>
  <c r="GV5" i="11" l="1"/>
  <c r="GU6" i="11"/>
  <c r="GW5" i="11" l="1"/>
  <c r="GV6" i="11"/>
  <c r="GW6" i="11" l="1"/>
  <c r="GX5" i="11"/>
  <c r="GW4" i="11"/>
  <c r="GY5" i="11" l="1"/>
  <c r="GX6" i="11"/>
  <c r="GZ5" i="11" l="1"/>
  <c r="GY6" i="11"/>
  <c r="HA5" i="11" l="1"/>
  <c r="GZ6" i="11"/>
  <c r="HB5" i="11" l="1"/>
  <c r="HA6" i="11"/>
  <c r="HC5" i="11" l="1"/>
  <c r="HB6" i="11"/>
  <c r="HD5" i="11" l="1"/>
  <c r="HC6" i="11"/>
  <c r="HD6" i="11" l="1"/>
  <c r="HE5" i="11"/>
  <c r="HD4" i="11"/>
  <c r="HF5" i="11" l="1"/>
  <c r="HE6" i="11"/>
  <c r="HG5" i="11" l="1"/>
  <c r="HF6" i="11"/>
  <c r="HH5" i="11" l="1"/>
  <c r="HG6" i="11"/>
  <c r="HI5" i="11" l="1"/>
  <c r="HH6" i="11"/>
  <c r="HJ5" i="11" l="1"/>
  <c r="HI6" i="11"/>
  <c r="HK5" i="11" l="1"/>
  <c r="HJ6" i="11"/>
  <c r="HL5" i="11" l="1"/>
  <c r="HK6" i="11"/>
  <c r="HK4" i="11"/>
  <c r="HM5" i="11" l="1"/>
  <c r="HL6" i="11"/>
  <c r="HN5" i="11" l="1"/>
  <c r="HM6" i="11"/>
  <c r="HO5" i="11" l="1"/>
  <c r="HN6" i="11"/>
  <c r="HP5" i="11" l="1"/>
  <c r="HO6" i="11"/>
  <c r="HQ5" i="11" l="1"/>
  <c r="HP6" i="11"/>
  <c r="HR5" i="11" l="1"/>
  <c r="HQ6" i="11"/>
  <c r="HS5" i="11" l="1"/>
  <c r="HR6" i="11"/>
  <c r="HR4" i="11"/>
  <c r="HT5" i="11" l="1"/>
  <c r="HS6" i="11"/>
  <c r="HU5" i="11" l="1"/>
  <c r="HT6" i="11"/>
  <c r="HV5" i="11" l="1"/>
  <c r="HU6" i="11"/>
  <c r="HW5" i="11" l="1"/>
  <c r="HV6" i="11"/>
  <c r="HX5" i="11" l="1"/>
  <c r="HW6" i="11"/>
  <c r="HY5" i="11" l="1"/>
  <c r="HX6" i="11"/>
  <c r="HZ5" i="11" l="1"/>
  <c r="HY6" i="11"/>
  <c r="HY4" i="11"/>
  <c r="IA5" i="11" l="1"/>
  <c r="HZ6" i="11"/>
  <c r="IB5" i="11" l="1"/>
  <c r="IA6" i="11"/>
  <c r="IC5" i="11" l="1"/>
  <c r="IB6" i="11"/>
  <c r="ID5" i="11" l="1"/>
  <c r="IC6" i="11"/>
  <c r="IE5" i="11" l="1"/>
  <c r="ID6" i="11"/>
  <c r="IF5" i="11" l="1"/>
  <c r="IE6" i="11"/>
  <c r="IG5" i="11" l="1"/>
  <c r="IF6" i="11"/>
  <c r="IF4" i="11"/>
  <c r="IH5" i="11" l="1"/>
  <c r="IG6" i="11"/>
  <c r="II5" i="11" l="1"/>
  <c r="IH6" i="11"/>
  <c r="IJ5" i="11" l="1"/>
  <c r="II6" i="11"/>
  <c r="IK5" i="11" l="1"/>
  <c r="IJ6" i="11"/>
  <c r="IL5" i="11" l="1"/>
  <c r="IK6" i="11"/>
  <c r="IM5" i="11" l="1"/>
  <c r="IL6" i="11"/>
  <c r="IN5" i="11" l="1"/>
  <c r="IM6" i="11"/>
  <c r="IM4" i="11"/>
  <c r="IO5" i="11" l="1"/>
  <c r="IN6" i="11"/>
  <c r="IP5" i="11" l="1"/>
  <c r="IO6" i="11"/>
  <c r="IQ5" i="11" l="1"/>
  <c r="IP6" i="11"/>
  <c r="IR5" i="11" l="1"/>
  <c r="IQ6" i="11"/>
  <c r="IS5" i="11" l="1"/>
  <c r="IR6" i="11"/>
  <c r="IT5" i="11" l="1"/>
  <c r="IS6" i="11"/>
  <c r="IU5" i="11" l="1"/>
  <c r="IT6" i="11"/>
  <c r="IT4" i="11"/>
  <c r="IV5" i="11" l="1"/>
  <c r="IU6" i="11"/>
  <c r="IW5" i="11" l="1"/>
  <c r="IV6" i="11"/>
  <c r="IX5" i="11" l="1"/>
  <c r="IW6" i="11"/>
  <c r="IY5" i="11" l="1"/>
  <c r="IX6" i="11"/>
  <c r="IZ5" i="11" l="1"/>
  <c r="IY6" i="11"/>
  <c r="JA5" i="11" l="1"/>
  <c r="IZ6" i="11"/>
  <c r="JB5" i="11" l="1"/>
  <c r="JA6" i="11"/>
  <c r="JA4" i="11"/>
  <c r="JC5" i="11" l="1"/>
  <c r="JB6" i="11"/>
  <c r="JD5" i="11" l="1"/>
  <c r="JC6" i="11"/>
  <c r="JE5" i="11" l="1"/>
  <c r="JD6" i="11"/>
  <c r="JF5" i="11" l="1"/>
  <c r="JE6" i="11"/>
  <c r="JG5" i="11" l="1"/>
  <c r="JF6" i="11"/>
  <c r="JH5" i="11" l="1"/>
  <c r="JG6" i="11"/>
  <c r="JI5" i="11" l="1"/>
  <c r="JH6" i="11"/>
  <c r="JH4" i="11"/>
  <c r="JJ5" i="11" l="1"/>
  <c r="JI6" i="11"/>
  <c r="JK5" i="11" l="1"/>
  <c r="JJ6" i="11"/>
  <c r="JL5" i="11" l="1"/>
  <c r="JK6" i="11"/>
  <c r="JM5" i="11" l="1"/>
  <c r="JL6" i="11"/>
  <c r="JN5" i="11" l="1"/>
  <c r="JM6" i="11"/>
  <c r="JO5" i="11" l="1"/>
  <c r="JN6" i="11"/>
  <c r="JP5" i="11" l="1"/>
  <c r="JO6" i="11"/>
  <c r="JO4" i="11"/>
  <c r="JQ5" i="11" l="1"/>
  <c r="JP6" i="11"/>
  <c r="JR5" i="11" l="1"/>
  <c r="JQ6" i="11"/>
  <c r="JS5" i="11" l="1"/>
  <c r="JR6" i="11"/>
  <c r="JT5" i="11" l="1"/>
  <c r="JS6" i="11"/>
  <c r="JU5" i="11" l="1"/>
  <c r="JT6" i="11"/>
  <c r="JV5" i="11" l="1"/>
  <c r="JU6" i="11"/>
  <c r="JW5" i="11" l="1"/>
  <c r="JV6" i="11"/>
  <c r="JV4" i="11"/>
  <c r="JX5" i="11" l="1"/>
  <c r="JW6" i="11"/>
  <c r="JY5" i="11" l="1"/>
  <c r="JX6" i="11"/>
  <c r="JZ5" i="11" l="1"/>
  <c r="JY6" i="11"/>
  <c r="KA5" i="11" l="1"/>
  <c r="JZ6" i="11"/>
  <c r="KB5" i="11" l="1"/>
  <c r="KA6" i="11"/>
  <c r="KC5" i="11" l="1"/>
  <c r="KB6" i="11"/>
  <c r="KD5" i="11" l="1"/>
  <c r="KC6" i="11"/>
  <c r="KC4" i="11"/>
  <c r="KE5" i="11" l="1"/>
  <c r="KD6" i="11"/>
  <c r="KF5" i="11" l="1"/>
  <c r="KE6" i="11"/>
  <c r="KG5" i="11" l="1"/>
  <c r="KF6" i="11"/>
  <c r="KH5" i="11" l="1"/>
  <c r="KG6" i="11"/>
  <c r="KI5" i="11" l="1"/>
  <c r="KH6" i="11"/>
  <c r="KJ5" i="11" l="1"/>
  <c r="KI6" i="11"/>
  <c r="KK5" i="11" l="1"/>
  <c r="KJ6" i="11"/>
  <c r="KJ4" i="11"/>
  <c r="KL5" i="11" l="1"/>
  <c r="KK6" i="11"/>
  <c r="KM5" i="11" l="1"/>
  <c r="KL6" i="11"/>
  <c r="KN5" i="11" l="1"/>
  <c r="KM6" i="11"/>
  <c r="KO5" i="11" l="1"/>
  <c r="KN6" i="11"/>
  <c r="KP5" i="11" l="1"/>
  <c r="KO6" i="11"/>
  <c r="KQ5" i="11" l="1"/>
  <c r="KP6" i="11"/>
  <c r="KR5" i="11" l="1"/>
  <c r="KQ6" i="11"/>
  <c r="KQ4" i="11"/>
  <c r="KS5" i="11" l="1"/>
  <c r="KR6" i="11"/>
  <c r="KT5" i="11" l="1"/>
  <c r="KS6" i="11"/>
  <c r="KU5" i="11" l="1"/>
  <c r="KT6" i="11"/>
  <c r="KV5" i="11" l="1"/>
  <c r="KU6" i="11"/>
  <c r="KW5" i="11" l="1"/>
  <c r="KX5" i="11" s="1"/>
  <c r="KV6" i="11"/>
  <c r="KY5" i="11" l="1"/>
  <c r="KX6" i="11"/>
  <c r="KX4" i="11"/>
  <c r="KW6" i="11"/>
  <c r="KZ5" i="11" l="1"/>
  <c r="KY6" i="11"/>
  <c r="LA5" i="11" l="1"/>
  <c r="KZ6" i="11"/>
  <c r="LB5" i="11" l="1"/>
  <c r="LA6" i="11"/>
  <c r="LC5" i="11" l="1"/>
  <c r="LB6" i="11"/>
  <c r="LD5" i="11" l="1"/>
  <c r="LC6" i="11"/>
  <c r="LE5" i="11" l="1"/>
  <c r="LD6" i="11"/>
  <c r="LE6" i="11" l="1"/>
  <c r="LE4" i="11"/>
  <c r="LF5" i="11"/>
  <c r="LG5" i="11" l="1"/>
  <c r="LF6" i="11"/>
  <c r="LH5" i="11" l="1"/>
  <c r="LG6" i="11"/>
  <c r="LI5" i="11" l="1"/>
  <c r="LH6" i="11"/>
  <c r="LJ5" i="11" l="1"/>
  <c r="LI6" i="11"/>
  <c r="LK5" i="11" l="1"/>
  <c r="LJ6" i="11"/>
  <c r="LL5" i="11" l="1"/>
  <c r="LK6" i="11"/>
  <c r="LL6" i="11" l="1"/>
  <c r="LL4" i="11"/>
  <c r="LM5" i="11"/>
  <c r="LN5" i="11" l="1"/>
  <c r="LM6" i="11"/>
  <c r="LO5" i="11" l="1"/>
  <c r="LN6" i="11"/>
  <c r="LP5" i="11" l="1"/>
  <c r="LO6" i="11"/>
  <c r="LQ5" i="11" l="1"/>
  <c r="LP6" i="11"/>
  <c r="LR5" i="11" l="1"/>
  <c r="LQ6" i="11"/>
  <c r="LS5" i="11" l="1"/>
  <c r="LR6" i="11"/>
  <c r="LS6" i="11" l="1"/>
  <c r="LS4" i="11"/>
  <c r="LT5" i="11"/>
  <c r="LU5" i="11" l="1"/>
  <c r="LT6" i="11"/>
  <c r="LV5" i="11" l="1"/>
  <c r="LU6" i="11"/>
  <c r="LW5" i="11" l="1"/>
  <c r="LV6" i="11"/>
  <c r="LX5" i="11" l="1"/>
  <c r="LW6" i="11"/>
  <c r="LY5" i="11" l="1"/>
  <c r="LX6" i="11"/>
  <c r="LZ5" i="11" l="1"/>
  <c r="LY6" i="11"/>
  <c r="LZ6" i="11" l="1"/>
  <c r="LZ4" i="11"/>
  <c r="MA5" i="11"/>
  <c r="MB5" i="11" l="1"/>
  <c r="MA6" i="11"/>
  <c r="MC5" i="11" l="1"/>
  <c r="MB6" i="11"/>
  <c r="MD5" i="11" l="1"/>
  <c r="MC6" i="11"/>
  <c r="ME5" i="11" l="1"/>
  <c r="MD6" i="11"/>
  <c r="MF5" i="11" l="1"/>
  <c r="ME6" i="11"/>
  <c r="MG5" i="11" l="1"/>
  <c r="MF6" i="11"/>
  <c r="MG6" i="11" l="1"/>
  <c r="MH5" i="11"/>
  <c r="MG4" i="11"/>
  <c r="MI5" i="11" l="1"/>
  <c r="MH6" i="11"/>
  <c r="MJ5" i="11" l="1"/>
  <c r="MI6" i="11"/>
  <c r="MK5" i="11" l="1"/>
  <c r="MJ6" i="11"/>
  <c r="ML5" i="11" l="1"/>
  <c r="MK6" i="11"/>
  <c r="MM5" i="11" l="1"/>
  <c r="ML6" i="11"/>
  <c r="MN5" i="11" l="1"/>
  <c r="MM6" i="11"/>
  <c r="MN6" i="11" l="1"/>
  <c r="MN4" i="11"/>
  <c r="MO5" i="11"/>
  <c r="MP5" i="11" l="1"/>
  <c r="MO6" i="11"/>
  <c r="MQ5" i="11" l="1"/>
  <c r="MP6" i="11"/>
  <c r="MR5" i="11" l="1"/>
  <c r="MQ6" i="11"/>
  <c r="MS5" i="11" l="1"/>
  <c r="MR6" i="11"/>
  <c r="MT5" i="11" l="1"/>
  <c r="MS6" i="11"/>
  <c r="MT6" i="11" l="1"/>
  <c r="MU5" i="11"/>
  <c r="MV5" i="11" l="1"/>
  <c r="MU6" i="11"/>
  <c r="MU4" i="11"/>
  <c r="MW5" i="11" l="1"/>
  <c r="MV6" i="11"/>
  <c r="MX5" i="11" l="1"/>
  <c r="MW6" i="11"/>
  <c r="MY5" i="11" l="1"/>
  <c r="MX6" i="11"/>
  <c r="MZ5" i="11" l="1"/>
  <c r="MY6" i="11"/>
  <c r="NA5" i="11" l="1"/>
  <c r="MZ6" i="11"/>
  <c r="NB5" i="11" l="1"/>
  <c r="NA6" i="11"/>
  <c r="NC5" i="11" l="1"/>
  <c r="NB6" i="11"/>
  <c r="NB4" i="11"/>
  <c r="ND5" i="11" l="1"/>
  <c r="NC6" i="11"/>
  <c r="NE5" i="11" l="1"/>
  <c r="ND6" i="11"/>
  <c r="NF5" i="11" l="1"/>
  <c r="NE6" i="11"/>
  <c r="NG5" i="11" l="1"/>
  <c r="NF6" i="11"/>
  <c r="NH5" i="11" l="1"/>
  <c r="NG6" i="11"/>
  <c r="NI5" i="11" l="1"/>
  <c r="NH6" i="11"/>
  <c r="NJ5" i="11" l="1"/>
  <c r="NI6" i="11"/>
  <c r="NI4" i="11"/>
  <c r="NK5" i="11" l="1"/>
  <c r="NJ6" i="11"/>
  <c r="NL5" i="11" l="1"/>
  <c r="NK6" i="11"/>
  <c r="NM5" i="11" l="1"/>
  <c r="NL6" i="11"/>
  <c r="NN5" i="11" l="1"/>
  <c r="NM6" i="11"/>
  <c r="NO5" i="11" l="1"/>
  <c r="NN6" i="11"/>
  <c r="NP5" i="11" l="1"/>
  <c r="NO6" i="11"/>
  <c r="NQ5" i="11" l="1"/>
  <c r="NP6" i="11"/>
  <c r="NP4" i="11"/>
  <c r="NR5" i="11" l="1"/>
  <c r="NQ6" i="11"/>
  <c r="NS5" i="11" l="1"/>
  <c r="NR6" i="11"/>
  <c r="NT5" i="11" l="1"/>
  <c r="NS6" i="11"/>
  <c r="NU5" i="11" l="1"/>
  <c r="NT6" i="11"/>
  <c r="NV5" i="11" l="1"/>
  <c r="NU6" i="11"/>
  <c r="NW5" i="11" l="1"/>
  <c r="NV6" i="11"/>
  <c r="NX5" i="11" l="1"/>
  <c r="NW6" i="11"/>
  <c r="NW4" i="11"/>
  <c r="NY5" i="11" l="1"/>
  <c r="NX6" i="11"/>
  <c r="NZ5" i="11" l="1"/>
  <c r="NY6" i="11"/>
  <c r="OA5" i="11" l="1"/>
  <c r="NZ6" i="11"/>
  <c r="OB5" i="11" l="1"/>
  <c r="OA6" i="11"/>
  <c r="OC5" i="11" l="1"/>
  <c r="OB6" i="11"/>
  <c r="OD5" i="11" l="1"/>
  <c r="OC6" i="11"/>
  <c r="OE5" i="11" l="1"/>
  <c r="OD6" i="11"/>
  <c r="OD4" i="11"/>
  <c r="OF5" i="11" l="1"/>
  <c r="OE6" i="11"/>
  <c r="OG5" i="11" l="1"/>
  <c r="OF6" i="11"/>
  <c r="OH5" i="11" l="1"/>
  <c r="OG6" i="11"/>
  <c r="OI5" i="11" l="1"/>
  <c r="OH6" i="11"/>
  <c r="OJ5" i="11" l="1"/>
  <c r="OK5" i="11" s="1"/>
  <c r="OI6" i="11"/>
  <c r="OL5" i="11" l="1"/>
  <c r="OK4" i="11"/>
  <c r="OK6" i="11"/>
  <c r="OJ6" i="11"/>
  <c r="OM5" i="11" l="1"/>
  <c r="OL6" i="11"/>
  <c r="ON5" i="11" l="1"/>
  <c r="OM6" i="11"/>
  <c r="OO5" i="11" l="1"/>
  <c r="ON6" i="11"/>
  <c r="OP5" i="11" l="1"/>
  <c r="OO6" i="11"/>
  <c r="OQ5" i="11" l="1"/>
  <c r="OP6" i="11"/>
  <c r="OR5" i="11" l="1"/>
  <c r="OQ6" i="11"/>
  <c r="OS5" i="11" l="1"/>
  <c r="OR6" i="11"/>
  <c r="OR4" i="11"/>
  <c r="OT5" i="11" l="1"/>
  <c r="OS6" i="11"/>
  <c r="OU5" i="11" l="1"/>
  <c r="OT6" i="11"/>
  <c r="OV5" i="11" l="1"/>
  <c r="OU6" i="11"/>
  <c r="OW5" i="11" l="1"/>
  <c r="OV6" i="11"/>
  <c r="OX5" i="11" l="1"/>
  <c r="OW6" i="11"/>
  <c r="OX6" i="11" l="1"/>
  <c r="OY5" i="11"/>
  <c r="OZ5" i="11" l="1"/>
  <c r="OY6" i="11"/>
  <c r="OY4" i="11"/>
  <c r="PA5" i="11" l="1"/>
  <c r="OZ6" i="11"/>
  <c r="PB5" i="11" l="1"/>
  <c r="PA6" i="11"/>
  <c r="PC5" i="11" l="1"/>
  <c r="PB6" i="11"/>
  <c r="PD5" i="11" l="1"/>
  <c r="PC6" i="11"/>
  <c r="PE5" i="11" l="1"/>
  <c r="PD6" i="11"/>
  <c r="PF5" i="11" l="1"/>
  <c r="PE6" i="11"/>
  <c r="PG5" i="11" l="1"/>
  <c r="PF6" i="11"/>
  <c r="PF4" i="11"/>
  <c r="PH5" i="11" l="1"/>
  <c r="PG6" i="11"/>
  <c r="PI5" i="11" l="1"/>
  <c r="PH6" i="11"/>
  <c r="PJ5" i="11" l="1"/>
  <c r="PI6" i="11"/>
  <c r="PK5" i="11" l="1"/>
  <c r="PJ6" i="11"/>
  <c r="PL5" i="11" l="1"/>
  <c r="PL6" i="11" s="1"/>
  <c r="PK6" i="11"/>
</calcChain>
</file>

<file path=xl/sharedStrings.xml><?xml version="1.0" encoding="utf-8"?>
<sst xmlns="http://schemas.openxmlformats.org/spreadsheetml/2006/main" count="613" uniqueCount="252">
  <si>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</si>
  <si>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</si>
  <si>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</si>
  <si>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</si>
  <si>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</si>
  <si>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</si>
  <si>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</si>
  <si>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</si>
  <si>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</si>
  <si>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</si>
  <si>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</si>
  <si>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</si>
  <si>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</si>
  <si>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</si>
  <si>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</si>
  <si>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</si>
  <si>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</si>
  <si>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</si>
  <si>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</si>
  <si>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</si>
  <si>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</si>
  <si>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</si>
  <si>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</si>
  <si>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Total</t>
  </si>
  <si>
    <t>Materials</t>
  </si>
  <si>
    <t>Amount</t>
  </si>
  <si>
    <t>Category</t>
  </si>
  <si>
    <t>Item</t>
  </si>
  <si>
    <t>FUNDS REMAINING</t>
  </si>
  <si>
    <t>FUNDS USED TO DATE</t>
  </si>
  <si>
    <t>PROJECT FUNDS ALLOTTED</t>
  </si>
  <si>
    <t>LIST</t>
  </si>
  <si>
    <t>Budget Summary</t>
  </si>
  <si>
    <t>Funds Remaining</t>
  </si>
  <si>
    <t>Funds Used To Date</t>
  </si>
  <si>
    <t>Total Allotted Funds</t>
  </si>
  <si>
    <t>Account</t>
  </si>
  <si>
    <t>FINANCIAL STATUS</t>
  </si>
  <si>
    <t>Contractor</t>
  </si>
  <si>
    <t>Project Description</t>
  </si>
  <si>
    <t>Project Name</t>
  </si>
  <si>
    <t>PROJECT INFORMATION</t>
  </si>
  <si>
    <t>Itemized Expenses</t>
  </si>
  <si>
    <t>Supplier</t>
  </si>
  <si>
    <t>QTY</t>
  </si>
  <si>
    <t>Purchase Cost</t>
  </si>
  <si>
    <t>Used QTY</t>
  </si>
  <si>
    <t>Used Cost</t>
  </si>
  <si>
    <t>AliExpress</t>
  </si>
  <si>
    <t>Amazon</t>
  </si>
  <si>
    <t>OF EXPENSES</t>
  </si>
  <si>
    <t>TS5828s 200MW 5.8G 40ch FPV Camera</t>
  </si>
  <si>
    <t>50 Pairs Metal Battery Spring plate</t>
  </si>
  <si>
    <t>GT-24 Wireless module 2.4G NRF24L01</t>
  </si>
  <si>
    <t>Mechanic UV Solder Mask INK PCB</t>
  </si>
  <si>
    <t>N35 Neodymium magnets</t>
  </si>
  <si>
    <t>50N Solenoid Electromagnet 5V + IP65</t>
  </si>
  <si>
    <t>25N Solenoid Electromagnet 5V + IP65</t>
  </si>
  <si>
    <t>Crocodile Clips</t>
  </si>
  <si>
    <t>Mechanic Paste Flux 10CC SMD PCB</t>
  </si>
  <si>
    <t>Alligator test clip to Jumper cable 30cm</t>
  </si>
  <si>
    <t>Toggle Switch 125V 6A ON-ON 2POS+3PIN</t>
  </si>
  <si>
    <t>Price Per QTY</t>
  </si>
  <si>
    <t>Potentiometer 10K ohm</t>
  </si>
  <si>
    <t>100x100 mm Thermal Pad heatsink</t>
  </si>
  <si>
    <t>4S 40A BMS LIPO with balancer</t>
  </si>
  <si>
    <t>SMD LED 5730 kit</t>
  </si>
  <si>
    <t>BGA Reballing 1 Bottle 0.76 mm</t>
  </si>
  <si>
    <t>15W Qi Wireless charger</t>
  </si>
  <si>
    <t>Battery Insulator gasket 1000x120 mm</t>
  </si>
  <si>
    <t>4PCS 110x48 mm 1/10 Wheel set</t>
  </si>
  <si>
    <t>Push button Vertical Set 4 pin</t>
  </si>
  <si>
    <t xml:space="preserve">4x360 Servo 35KG </t>
  </si>
  <si>
    <t>ESD Heat soldering Mat</t>
  </si>
  <si>
    <t>DC Motor 5-200 rpm Hall Encoder</t>
  </si>
  <si>
    <t>Micro Switches assorted 10 type ea</t>
  </si>
  <si>
    <t>JST-XH JST + Dupont connector Kit + crimping tool</t>
  </si>
  <si>
    <t>5000 mAh Li-po Batteries 3.7V</t>
  </si>
  <si>
    <t>10000 mAh Li-po Batteries 3.7V</t>
  </si>
  <si>
    <t>Panasonic 21700 4800mAh +PCB 40A</t>
  </si>
  <si>
    <t>Carbon Fiber Hydro dip</t>
  </si>
  <si>
    <t>Joystick 3D analog PS2</t>
  </si>
  <si>
    <t>SMD LED 5050 RGB</t>
  </si>
  <si>
    <t>Type C PD3.0 20V</t>
  </si>
  <si>
    <t>Type C PD3.0 9V</t>
  </si>
  <si>
    <t>GY-521 MPU 6050 accelerometer</t>
  </si>
  <si>
    <t>E-DA TPU 1KG 1.75 mm Filament (Price per gram)</t>
  </si>
  <si>
    <t>Gorilla Wood Glue 1L</t>
  </si>
  <si>
    <t>Gorilla Super Glue 12g</t>
  </si>
  <si>
    <t>Gorilla Glue Contact Adhesive 75g</t>
  </si>
  <si>
    <t>Dremel Moto scroll saw MS20</t>
  </si>
  <si>
    <t>Equipment</t>
  </si>
  <si>
    <t>Banana Plug connector</t>
  </si>
  <si>
    <t>Anycubic 3D printer PLA 1KG</t>
  </si>
  <si>
    <t>LACO125AMZ-LA-CO Flux paste 125g</t>
  </si>
  <si>
    <t>Hurricane 3 pc Pliers Set</t>
  </si>
  <si>
    <t>Copper Sheet 0.4x300x210 mm</t>
  </si>
  <si>
    <t>DC PSU LAB power bench 30V-10A max</t>
  </si>
  <si>
    <t xml:space="preserve">Resistor kit 1% 1/4 </t>
  </si>
  <si>
    <t>LED 5 mm</t>
  </si>
  <si>
    <t>PLA Filament 1 KG Generic Gray</t>
  </si>
  <si>
    <t>Volt3D</t>
  </si>
  <si>
    <t>PLA Filament 1 KG Evryone Black</t>
  </si>
  <si>
    <t xml:space="preserve">PLA Filament 1KG Evryone Glitter Black </t>
  </si>
  <si>
    <t>Wifi Router Attenna IPEX4</t>
  </si>
  <si>
    <t>Arduino Nano 33 BLE Sense [ABX00031]</t>
  </si>
  <si>
    <t>5.8G mini 72CH 200mW Eachine VTX03</t>
  </si>
  <si>
    <t>Banggood</t>
  </si>
  <si>
    <t>Foxeer Razer 5MP HD Camera</t>
  </si>
  <si>
    <t>RX5805 5.8Ghz 48ch 480x320 5'' monitor</t>
  </si>
  <si>
    <t>Simax3D Magnetic 3D printer Bed</t>
  </si>
  <si>
    <t>Hotend 24V 40W (creality)</t>
  </si>
  <si>
    <t>Replacement</t>
  </si>
  <si>
    <t>21700 Insulators</t>
  </si>
  <si>
    <t>Fogstar Wholesale UK</t>
  </si>
  <si>
    <t>21700 PVC Wraps - Black</t>
  </si>
  <si>
    <t>Samsung 21700 30T - 3.7V 30A</t>
  </si>
  <si>
    <t>Efest V8 - 21700 cell charger</t>
  </si>
  <si>
    <t>MDF 2440x1220</t>
  </si>
  <si>
    <t>B&amp;Q UK</t>
  </si>
  <si>
    <t>JCLB</t>
  </si>
  <si>
    <t>Loss (Scammed)</t>
  </si>
  <si>
    <t>Micro JST PH2.0 2-pin plugs 10cm</t>
  </si>
  <si>
    <t>Choetecth USB C PD100W</t>
  </si>
  <si>
    <t>Inductor 0.5W 1/2W</t>
  </si>
  <si>
    <t>3 pin SPDT mini slide switch</t>
  </si>
  <si>
    <t>Capacitor assortment kit</t>
  </si>
  <si>
    <t xml:space="preserve">22AWG PVC 9M spool Black (Price per cm) </t>
  </si>
  <si>
    <t xml:space="preserve">22AWG PVC 9M spool Blue (Price per cm) </t>
  </si>
  <si>
    <t xml:space="preserve">22AWG PVC 9M spool Green (Price per cm) </t>
  </si>
  <si>
    <t xml:space="preserve">22AWG PVC 9M spool White (Price per cm) </t>
  </si>
  <si>
    <t xml:space="preserve">22AWG PVC 9M spool Yellow(Price per cm) </t>
  </si>
  <si>
    <t xml:space="preserve">22AWG PVC 9M spool Red (Price per cm) </t>
  </si>
  <si>
    <t>PROJECT COST</t>
  </si>
  <si>
    <t>Project Cost</t>
  </si>
  <si>
    <t>Planned Amount</t>
  </si>
  <si>
    <t>Loaned Amount</t>
  </si>
  <si>
    <t>Sponsored Amount</t>
  </si>
  <si>
    <t>Additional Amount put in</t>
  </si>
  <si>
    <t>PROJECT
BUDGET</t>
  </si>
  <si>
    <t>PROJ324</t>
  </si>
  <si>
    <t>Dump Truck Type Buggy with Crane lifter and Live Video Feedback, Charging base and Custom Controller included</t>
  </si>
  <si>
    <t>-</t>
  </si>
  <si>
    <t>Student ID</t>
  </si>
  <si>
    <t>Student Name</t>
  </si>
  <si>
    <t>Hasnain Shah</t>
  </si>
  <si>
    <t>OneNote Link</t>
  </si>
  <si>
    <t>SuperVisor</t>
  </si>
  <si>
    <t>Shakil Awan Ahmed</t>
  </si>
  <si>
    <t>PROJECT SHOWCASE</t>
  </si>
  <si>
    <t>FullFilled Date</t>
  </si>
  <si>
    <t>Controller Custom PCB [Y1-3442490B]</t>
  </si>
  <si>
    <t>Buggy</t>
  </si>
  <si>
    <t>Type</t>
  </si>
  <si>
    <t>All</t>
  </si>
  <si>
    <t>N50 Neodymium magnets</t>
  </si>
  <si>
    <t>Base Station</t>
  </si>
  <si>
    <t>None</t>
  </si>
  <si>
    <t>Controller</t>
  </si>
  <si>
    <t>B+C</t>
  </si>
  <si>
    <t>B+BS</t>
  </si>
  <si>
    <t>Arduino Mega 2560 Rev3 [A000067]</t>
  </si>
  <si>
    <t>YIXISI High Temperature Kapton Tape 3mm</t>
  </si>
  <si>
    <t>YIXISI High Temperature Kapton Tape 6mm</t>
  </si>
  <si>
    <t>YIXISI High Temperature Kapton Tape 8mm</t>
  </si>
  <si>
    <t>YIXISI High Temperature Kapton Tape 10mm</t>
  </si>
  <si>
    <t>YIXISI High Temperature Kapton Tape 12mm</t>
  </si>
  <si>
    <t>YIXISI High Temperature Kapton Tape 20mm</t>
  </si>
  <si>
    <t>SCV-E</t>
  </si>
  <si>
    <t>Arduino Mega R3 Elegoo</t>
  </si>
  <si>
    <t>Type C PD3.0 Trigger Spoof</t>
  </si>
  <si>
    <t>PLA Filament ppx Black</t>
  </si>
  <si>
    <t>Safety</t>
  </si>
  <si>
    <t>Human</t>
  </si>
  <si>
    <t>First Aid Kit pack of 100</t>
  </si>
  <si>
    <t>The One Paint Satin White + Dark Grey#</t>
  </si>
  <si>
    <t>Electric paint sprayer</t>
  </si>
  <si>
    <t>MDF Primer White</t>
  </si>
  <si>
    <t>Chisel Set tools</t>
  </si>
  <si>
    <t>Belt Sander Rent</t>
  </si>
  <si>
    <t>Machinemarkt</t>
  </si>
  <si>
    <t>Geetech PETG Filament</t>
  </si>
  <si>
    <t>Elegoo Mars Pro SLA printer</t>
  </si>
  <si>
    <t>Elegoo LCD UV 405nm ABS</t>
  </si>
  <si>
    <t>Rubber Mallet fiberglas</t>
  </si>
  <si>
    <t>Primacreator Value UV FLEX resin</t>
  </si>
  <si>
    <t>10 pin rainbow flat ribbon cable</t>
  </si>
  <si>
    <t xml:space="preserve">Tronxy X5SA pro printer </t>
  </si>
  <si>
    <t>Tecbears PLA Filament</t>
  </si>
  <si>
    <t>Tecbears Petg Filament</t>
  </si>
  <si>
    <t>Ball Bearing 8mm x22 mm x7 mm</t>
  </si>
  <si>
    <t>HSS step drill bits</t>
  </si>
  <si>
    <t>GT2 Pulley 8mm bore 6mm width</t>
  </si>
  <si>
    <t>Deburing tool</t>
  </si>
  <si>
    <t>3D printer Glass platform holder</t>
  </si>
  <si>
    <t>Cable ties 100</t>
  </si>
  <si>
    <t>Tool star lock washers stainless steel</t>
  </si>
  <si>
    <t>Dremel Workstation 220</t>
  </si>
  <si>
    <t>PCA9685 16 channel</t>
  </si>
  <si>
    <t xml:space="preserve">360 pcs dupont wire </t>
  </si>
  <si>
    <t>L298N stepper motor driver</t>
  </si>
  <si>
    <t>Fuse wire</t>
  </si>
  <si>
    <t xml:space="preserve">Fuse holder </t>
  </si>
  <si>
    <t>Reed Magnetic switch</t>
  </si>
  <si>
    <t>150 mm linear actuator</t>
  </si>
  <si>
    <t>Dremel MS53 Saw blades</t>
  </si>
  <si>
    <t>Arduino BLE-NANO replica</t>
  </si>
  <si>
    <t>Helping hands third hand soldering tool</t>
  </si>
  <si>
    <t>AZDelivery NRF24L01</t>
  </si>
  <si>
    <t>Metal Servo Arm 25T</t>
  </si>
  <si>
    <t xml:space="preserve">Hotend Nozzle </t>
  </si>
  <si>
    <t>Kywoo Tycoon Max 3D printer</t>
  </si>
  <si>
    <t xml:space="preserve">FPV monitor 5.8GHZ LCD </t>
  </si>
  <si>
    <t xml:space="preserve">Carbon steel Ball Bearing </t>
  </si>
  <si>
    <t>Rubbing Alcohol IPA</t>
  </si>
  <si>
    <t>9th december 2021</t>
  </si>
  <si>
    <t>PROJ324 - SCV-E</t>
  </si>
  <si>
    <t>Student 10588101</t>
  </si>
  <si>
    <t>Zil-E-Hasnain Shah</t>
  </si>
  <si>
    <t>Batteries</t>
  </si>
  <si>
    <t xml:space="preserve">Construction vehicle </t>
  </si>
  <si>
    <t>Crane</t>
  </si>
  <si>
    <t>Controller market</t>
  </si>
  <si>
    <t>Platform software</t>
  </si>
  <si>
    <t>Design Phase</t>
  </si>
  <si>
    <t>Research Phase</t>
  </si>
  <si>
    <t>Initial CAD model of SCV</t>
  </si>
  <si>
    <t>Re-itereation of SCV</t>
  </si>
  <si>
    <t>PCB Circuit for SCV</t>
  </si>
  <si>
    <t>PCB Circuit for Controller</t>
  </si>
  <si>
    <t>Componets research</t>
  </si>
  <si>
    <t>CAD model of controller</t>
  </si>
  <si>
    <t>CAD model of base station</t>
  </si>
  <si>
    <t>Manufacturing Phase</t>
  </si>
  <si>
    <t>3D printing</t>
  </si>
  <si>
    <t>Assembling Controller</t>
  </si>
  <si>
    <t>Assembling base station</t>
  </si>
  <si>
    <t>Covid Self isolation #1</t>
  </si>
  <si>
    <t>Covid Self isolation #2</t>
  </si>
  <si>
    <t>Family Death Covid</t>
  </si>
  <si>
    <t>Disruption during project</t>
  </si>
  <si>
    <t>Programming Base station</t>
  </si>
  <si>
    <t>Programming Controller</t>
  </si>
  <si>
    <t>Assembling Makeshift Controller</t>
  </si>
  <si>
    <t>Testing</t>
  </si>
  <si>
    <t>SCV</t>
  </si>
  <si>
    <t>Assembling SCV</t>
  </si>
  <si>
    <t>Programming SCV</t>
  </si>
  <si>
    <t>Deliverable</t>
  </si>
  <si>
    <t>Main components delivered</t>
  </si>
  <si>
    <t>Second batch components delivered</t>
  </si>
  <si>
    <t>Third batch components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</si>
</sst>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_(* #,##0.00_);_(* \(#,##0.00\);_(* &quot;-&quot;??_);_(@_)"/>
    <numFmt numFmtId="165" formatCode="m/d/yy;@"/>
    <numFmt numFmtId="166" formatCode="ddd\,\ m/d/yyyy"/>
    <numFmt numFmtId="167" formatCode="mmm\ d\,\ yyyy"/>
    <numFmt numFmtId="168" formatCode="d"/>
    <numFmt numFmtId="169" formatCode="&quot;$&quot;#,##0.00"/>
    <numFmt numFmtId="170" formatCode="&quot;$&quot;#,##0.00_);[Red]\(&quot;$&quot;#,##0.00\)"/>
    <numFmt numFmtId="171" formatCode=";;;"/>
    <numFmt numFmtId="172" formatCode="&quot;$&quot;#,##0_);[Red]\(&quot;$&quot;#,##0\)"/>
    <numFmt numFmtId="173" formatCode="[&lt;=9999999]###\-####;###\-###\-####"/>
    <numFmt numFmtId="174" formatCode="&quot;£&quot;#,##0.00"/>
    <numFmt numFmtId="176" formatCode="dd/mm/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rgb="FF3F3F76"/>
      <name val="Calibri"/>
      <family val="2"/>
      <scheme val="minor"/>
    </font>
    <font>
      <sz val="12"/>
      <color theme="4" tint="-0.499984740745262"/>
      <name val="Calibri"/>
      <family val="2"/>
      <scheme val="minor"/>
    </font>
    <font>
      <sz val="12"/>
      <color theme="5" tint="-0.24994659260841701"/>
      <name val="Calibri"/>
      <family val="2"/>
      <scheme val="major"/>
    </font>
    <font>
      <b/>
      <sz val="12"/>
      <color theme="4" tint="-0.499984740745262"/>
      <name val="Calibri"/>
      <family val="2"/>
      <scheme val="minor"/>
    </font>
    <font>
      <sz val="11"/>
      <color theme="5" tint="-0.24994659260841701"/>
      <name val="Calibri"/>
      <family val="2"/>
      <scheme val="major"/>
    </font>
    <font>
      <sz val="14"/>
      <color theme="2"/>
      <name val="Calibri"/>
      <family val="2"/>
      <scheme val="major"/>
    </font>
    <font>
      <sz val="48"/>
      <color theme="2"/>
      <name val="Calibri"/>
      <family val="2"/>
      <scheme val="major"/>
    </font>
    <font>
      <sz val="12"/>
      <color theme="0"/>
      <name val="Calibri"/>
      <family val="2"/>
      <scheme val="minor"/>
    </font>
    <font>
      <sz val="12"/>
      <color theme="1"/>
      <name val="Calibri"/>
      <family val="2"/>
      <scheme val="minor"/>
    </font>
    <font>
      <sz val="12"/>
      <color theme="4"/>
      <name val="Calibri"/>
      <family val="2"/>
      <scheme val="minor"/>
    </font>
    <font>
      <sz val="12"/>
      <color theme="4"/>
      <name val="Calibri"/>
      <family val="1"/>
      <scheme val="minor"/>
    </font>
  </fonts>
  <fills count="2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5"/>
      </patternFill>
    </fill>
    <fill>
      <patternFill patternType="solid">
        <fgColor theme="4" tint="0.59996337778862885"/>
        <bgColor indexed="64"/>
      </patternFill>
    </fill>
    <fill>
      <patternFill patternType="solid">
        <fgColor theme="4"/>
        <bgColor indexed="64"/>
      </patternFill>
    </fill>
    <fill>
      <patternFill patternType="solid">
        <fgColor rgb="FFFFCC99"/>
        <bgColor indexed="64"/>
      </patternFill>
    </fill>
    <fill>
      <patternFill patternType="solid">
        <fgColor rgb="FFC0C0C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8" tint="-0.249977111117893"/>
        <bgColor indexed="64"/>
      </patternFill>
    </fill>
    <fill>
      <patternFill patternType="solid">
        <fgColor theme="8" tint="0.39997558519241921"/>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thick">
        <color theme="4"/>
      </bottom>
      <diagonal/>
    </border>
    <border>
      <left style="thin">
        <color rgb="FF7F7F7F"/>
      </left>
      <right/>
      <top style="thin">
        <color rgb="FF7F7F7F"/>
      </top>
      <bottom style="thin">
        <color rgb="FF7F7F7F"/>
      </bottom>
      <diagonal/>
    </border>
    <border>
      <left/>
      <right style="thin">
        <color indexed="64"/>
      </right>
      <top style="thin">
        <color indexed="64"/>
      </top>
      <bottom style="thin">
        <color indexed="64"/>
      </bottom>
      <diagonal/>
    </border>
    <border>
      <left/>
      <right/>
      <top/>
      <bottom style="thin">
        <color theme="4"/>
      </bottom>
      <diagonal/>
    </border>
    <border>
      <left/>
      <right/>
      <top style="thin">
        <color theme="4"/>
      </top>
      <bottom style="thin">
        <color indexed="64"/>
      </bottom>
      <diagonal/>
    </border>
  </borders>
  <cellStyleXfs count="26">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9" fillId="14" borderId="0" applyNumberFormat="0" applyBorder="0" applyAlignment="0" applyProtection="0"/>
    <xf numFmtId="0" fontId="18" fillId="0" borderId="0">
      <alignment horizontal="left" vertical="center" wrapText="1"/>
    </xf>
    <xf numFmtId="169" fontId="18" fillId="0" borderId="0" applyFill="0" applyBorder="0" applyProtection="0">
      <alignment horizontal="right" vertical="center"/>
    </xf>
    <xf numFmtId="0" fontId="19" fillId="0" borderId="11" applyNumberFormat="0" applyFill="0" applyProtection="0"/>
    <xf numFmtId="170" fontId="20" fillId="15" borderId="0" applyFill="0" applyBorder="0" applyProtection="0">
      <alignment horizontal="left" vertical="top"/>
    </xf>
    <xf numFmtId="0" fontId="21" fillId="3" borderId="0" applyNumberFormat="0" applyFill="0" applyBorder="0" applyProtection="0"/>
    <xf numFmtId="0" fontId="22" fillId="16" borderId="0" applyNumberFormat="0" applyProtection="0">
      <alignment vertical="center" wrapText="1"/>
    </xf>
    <xf numFmtId="0" fontId="23" fillId="16" borderId="0" applyNumberFormat="0" applyBorder="0" applyProtection="0">
      <alignment vertical="center"/>
    </xf>
    <xf numFmtId="0" fontId="24" fillId="2" borderId="0" applyNumberFormat="0" applyFill="0" applyBorder="0" applyAlignment="0">
      <alignment horizontal="left" vertical="center"/>
    </xf>
    <xf numFmtId="172" fontId="18" fillId="0" borderId="0" applyFill="0" applyBorder="0" applyAlignment="0" applyProtection="0"/>
    <xf numFmtId="0" fontId="26" fillId="0" borderId="14" applyNumberFormat="0" applyFont="0" applyFill="0" applyAlignment="0" applyProtection="0"/>
    <xf numFmtId="0" fontId="27" fillId="0" borderId="14" applyNumberFormat="0" applyFill="0" applyAlignment="0" applyProtection="0">
      <alignment vertical="center"/>
    </xf>
    <xf numFmtId="173" fontId="18" fillId="0" borderId="0" applyFont="0" applyFill="0" applyBorder="0" applyAlignment="0">
      <alignment horizontal="left" vertical="center" wrapText="1"/>
    </xf>
  </cellStyleXfs>
  <cellXfs count="13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8" fillId="0" borderId="0" xfId="14">
      <alignment horizontal="left" vertical="center" wrapText="1"/>
    </xf>
    <xf numFmtId="0" fontId="19" fillId="0" borderId="11" xfId="16"/>
    <xf numFmtId="0" fontId="21" fillId="0" borderId="0" xfId="18" applyFill="1"/>
    <xf numFmtId="0" fontId="22" fillId="16" borderId="0" xfId="19">
      <alignment vertical="center" wrapText="1"/>
    </xf>
    <xf numFmtId="0" fontId="23" fillId="16" borderId="0" xfId="20">
      <alignment vertical="center"/>
    </xf>
    <xf numFmtId="171" fontId="25" fillId="0" borderId="0" xfId="21" applyNumberFormat="1" applyFont="1" applyFill="1" applyAlignment="1">
      <alignment horizontal="left" vertical="center" wrapText="1"/>
    </xf>
    <xf numFmtId="0" fontId="18" fillId="0" borderId="0" xfId="14" applyAlignment="1">
      <alignment vertical="center"/>
    </xf>
    <xf numFmtId="0" fontId="18" fillId="0" borderId="0" xfId="14" applyAlignment="1">
      <alignment horizontal="left" vertical="center"/>
    </xf>
    <xf numFmtId="0" fontId="9" fillId="14" borderId="0" xfId="13" applyBorder="1" applyAlignment="1">
      <alignment horizontal="left" vertical="center" wrapText="1"/>
    </xf>
    <xf numFmtId="172" fontId="17" fillId="17" borderId="12" xfId="14" applyNumberFormat="1" applyFont="1" applyFill="1" applyBorder="1" applyAlignment="1">
      <alignment horizontal="left" vertical="center"/>
    </xf>
    <xf numFmtId="0" fontId="18" fillId="0" borderId="13" xfId="14" applyBorder="1" applyAlignment="1">
      <alignment vertical="center"/>
    </xf>
    <xf numFmtId="0" fontId="27" fillId="0" borderId="14" xfId="24" applyAlignment="1">
      <alignment horizontal="left" vertical="center" wrapText="1"/>
    </xf>
    <xf numFmtId="174" fontId="20" fillId="0" borderId="0" xfId="17" applyNumberFormat="1" applyFill="1">
      <alignment horizontal="left" vertical="top"/>
    </xf>
    <xf numFmtId="174" fontId="18" fillId="0" borderId="0" xfId="15" applyNumberFormat="1" applyFill="1" applyBorder="1">
      <alignment horizontal="right" vertical="center"/>
    </xf>
    <xf numFmtId="174" fontId="0" fillId="0" borderId="0" xfId="22" applyNumberFormat="1" applyFont="1" applyFill="1" applyBorder="1" applyAlignment="1">
      <alignment horizontal="left" vertical="center"/>
    </xf>
    <xf numFmtId="174" fontId="9" fillId="14" borderId="0" xfId="13" applyNumberFormat="1" applyBorder="1" applyAlignment="1">
      <alignment horizontal="left" vertical="center"/>
    </xf>
    <xf numFmtId="0" fontId="22" fillId="16" borderId="0" xfId="19" applyAlignment="1">
      <alignment horizontal="center" vertical="center" wrapText="1"/>
    </xf>
    <xf numFmtId="174" fontId="18" fillId="0" borderId="0" xfId="0" applyNumberFormat="1" applyFont="1" applyFill="1" applyBorder="1" applyAlignment="1" applyProtection="1">
      <alignment horizontal="right" vertical="center"/>
    </xf>
    <xf numFmtId="174" fontId="18" fillId="18" borderId="0" xfId="0" applyNumberFormat="1" applyFont="1" applyFill="1" applyBorder="1" applyAlignment="1" applyProtection="1">
      <alignment horizontal="right" vertical="center"/>
    </xf>
    <xf numFmtId="0" fontId="0" fillId="18" borderId="0" xfId="0" applyFill="1"/>
    <xf numFmtId="0" fontId="18" fillId="18" borderId="0" xfId="0" applyNumberFormat="1" applyFont="1" applyFill="1" applyBorder="1" applyAlignment="1" applyProtection="1">
      <alignment horizontal="left" vertical="center" wrapText="1"/>
    </xf>
    <xf numFmtId="0" fontId="18" fillId="18" borderId="0" xfId="0" applyFont="1" applyFill="1"/>
    <xf numFmtId="1" fontId="18" fillId="0" borderId="0" xfId="15" applyNumberFormat="1" applyFill="1" applyBorder="1">
      <alignment horizontal="right" vertical="center"/>
    </xf>
    <xf numFmtId="0" fontId="18" fillId="0" borderId="0" xfId="14" applyFill="1">
      <alignment horizontal="left" vertical="center" wrapText="1"/>
    </xf>
    <xf numFmtId="174" fontId="18" fillId="0" borderId="0" xfId="14" applyNumberFormat="1" applyFill="1" applyAlignment="1">
      <alignment horizontal="right"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73" fontId="0" fillId="0" borderId="14" xfId="25" applyFont="1" applyBorder="1" applyAlignment="1">
      <alignment horizontal="left" vertical="center" wrapText="1"/>
    </xf>
    <xf numFmtId="0" fontId="0" fillId="0" borderId="14" xfId="23" applyFont="1" applyAlignment="1">
      <alignment horizontal="left" vertical="center" wrapText="1"/>
    </xf>
    <xf numFmtId="0" fontId="3" fillId="0" borderId="15" xfId="1" applyBorder="1" applyAlignment="1" applyProtection="1">
      <alignment horizontal="left" vertical="center"/>
    </xf>
    <xf numFmtId="0" fontId="22" fillId="16" borderId="0" xfId="19">
      <alignment vertical="center" wrapText="1"/>
    </xf>
    <xf numFmtId="0" fontId="22" fillId="16" borderId="0" xfId="19" applyAlignment="1">
      <alignment horizontal="center" vertical="center" wrapText="1"/>
    </xf>
    <xf numFmtId="176" fontId="9" fillId="3" borderId="2" xfId="10" applyNumberFormat="1" applyFill="1">
      <alignment horizontal="center" vertical="center"/>
    </xf>
    <xf numFmtId="176" fontId="0" fillId="9" borderId="2" xfId="0" applyNumberFormat="1" applyFill="1" applyBorder="1" applyAlignment="1">
      <alignment horizontal="center" vertical="center"/>
    </xf>
    <xf numFmtId="176" fontId="5" fillId="9" borderId="2" xfId="0" applyNumberFormat="1" applyFont="1" applyFill="1" applyBorder="1" applyAlignment="1">
      <alignment horizontal="center" vertical="center"/>
    </xf>
    <xf numFmtId="176" fontId="9" fillId="4" borderId="2" xfId="10" applyNumberFormat="1" applyFill="1">
      <alignment horizontal="center" vertical="center"/>
    </xf>
    <xf numFmtId="176" fontId="0" fillId="6" borderId="2" xfId="0" applyNumberFormat="1" applyFill="1" applyBorder="1" applyAlignment="1">
      <alignment horizontal="center" vertical="center"/>
    </xf>
    <xf numFmtId="176" fontId="5" fillId="6" borderId="2" xfId="0" applyNumberFormat="1" applyFont="1" applyFill="1" applyBorder="1" applyAlignment="1">
      <alignment horizontal="center" vertical="center"/>
    </xf>
    <xf numFmtId="176" fontId="9" fillId="11" borderId="2" xfId="10" applyNumberFormat="1" applyFill="1">
      <alignment horizontal="center" vertical="center"/>
    </xf>
    <xf numFmtId="176" fontId="0" fillId="5" borderId="2" xfId="0" applyNumberFormat="1" applyFill="1" applyBorder="1" applyAlignment="1">
      <alignment horizontal="center" vertical="center"/>
    </xf>
    <xf numFmtId="176" fontId="5" fillId="5" borderId="2" xfId="0" applyNumberFormat="1" applyFont="1" applyFill="1" applyBorder="1" applyAlignment="1">
      <alignment horizontal="center" vertical="center"/>
    </xf>
    <xf numFmtId="176" fontId="9" fillId="10" borderId="2" xfId="10" applyNumberFormat="1" applyFill="1">
      <alignment horizontal="center" vertical="center"/>
    </xf>
    <xf numFmtId="0" fontId="9" fillId="19" borderId="2" xfId="12" applyFill="1">
      <alignment horizontal="left" vertical="center" indent="2"/>
    </xf>
    <xf numFmtId="0" fontId="9" fillId="19" borderId="2" xfId="11" applyFill="1">
      <alignment horizontal="center" vertical="center"/>
    </xf>
    <xf numFmtId="9" fontId="5" fillId="19" borderId="2" xfId="2" applyFont="1" applyFill="1" applyBorder="1" applyAlignment="1">
      <alignment horizontal="center" vertical="center"/>
    </xf>
    <xf numFmtId="176" fontId="9" fillId="19" borderId="2" xfId="10" applyNumberFormat="1" applyFill="1">
      <alignment horizontal="center" vertical="center"/>
    </xf>
    <xf numFmtId="0" fontId="9" fillId="20" borderId="2" xfId="12" applyFill="1">
      <alignment horizontal="left" vertical="center" indent="2"/>
    </xf>
    <xf numFmtId="0" fontId="9" fillId="20" borderId="2" xfId="11" applyFill="1">
      <alignment horizontal="center" vertical="center"/>
    </xf>
    <xf numFmtId="9" fontId="5" fillId="20" borderId="2" xfId="2" applyFont="1" applyFill="1" applyBorder="1" applyAlignment="1">
      <alignment horizontal="center" vertical="center"/>
    </xf>
    <xf numFmtId="176" fontId="9" fillId="20" borderId="2" xfId="10" applyNumberFormat="1" applyFill="1">
      <alignment horizontal="center" vertical="center"/>
    </xf>
    <xf numFmtId="0" fontId="6" fillId="21" borderId="2" xfId="0" applyFont="1" applyFill="1" applyBorder="1" applyAlignment="1">
      <alignment horizontal="left" vertical="center" indent="1"/>
    </xf>
    <xf numFmtId="0" fontId="9" fillId="21" borderId="2" xfId="11" applyFill="1">
      <alignment horizontal="center" vertical="center"/>
    </xf>
    <xf numFmtId="9" fontId="5" fillId="21" borderId="2" xfId="2" applyFont="1" applyFill="1" applyBorder="1" applyAlignment="1">
      <alignment horizontal="center" vertical="center"/>
    </xf>
    <xf numFmtId="176" fontId="0" fillId="21" borderId="2" xfId="0" applyNumberFormat="1" applyFill="1" applyBorder="1" applyAlignment="1">
      <alignment horizontal="center" vertical="center"/>
    </xf>
    <xf numFmtId="176" fontId="5" fillId="21" borderId="2" xfId="0" applyNumberFormat="1" applyFont="1" applyFill="1" applyBorder="1" applyAlignment="1">
      <alignment horizontal="center" vertical="center"/>
    </xf>
    <xf numFmtId="0" fontId="9" fillId="22" borderId="2" xfId="12" applyFill="1">
      <alignment horizontal="left" vertical="center" indent="2"/>
    </xf>
    <xf numFmtId="0" fontId="9" fillId="22" borderId="2" xfId="11" applyFill="1">
      <alignment horizontal="center" vertical="center"/>
    </xf>
    <xf numFmtId="9" fontId="5" fillId="22" borderId="2" xfId="2" applyFont="1" applyFill="1" applyBorder="1" applyAlignment="1">
      <alignment horizontal="center" vertical="center"/>
    </xf>
    <xf numFmtId="176" fontId="9" fillId="22" borderId="2" xfId="10" applyNumberFormat="1" applyFill="1">
      <alignment horizontal="center" vertical="center"/>
    </xf>
    <xf numFmtId="9" fontId="9" fillId="4" borderId="2" xfId="11" applyNumberFormat="1" applyFill="1">
      <alignment horizontal="center" vertical="center"/>
    </xf>
    <xf numFmtId="9" fontId="9" fillId="11" borderId="2" xfId="11" applyNumberFormat="1" applyFill="1">
      <alignment horizontal="center" vertical="center"/>
    </xf>
  </cellXfs>
  <cellStyles count="26">
    <cellStyle name="20% - Accent3" xfId="13" builtinId="38"/>
    <cellStyle name="Comma" xfId="4" builtinId="3" customBuiltin="1"/>
    <cellStyle name="Currency [0] 2" xfId="22" xr:uid="{2DBA33FE-8C9C-4896-A6E3-56C31ADB552A}"/>
    <cellStyle name="Currency 2" xfId="15" xr:uid="{4C9EA9C2-593B-410B-A43C-48151A71DF9F}"/>
    <cellStyle name="Date" xfId="10" xr:uid="{229918B6-DD13-4F5A-97B9-305F7E002AA3}"/>
    <cellStyle name="Heading 1" xfId="6" builtinId="16" customBuiltin="1"/>
    <cellStyle name="Heading 1 2" xfId="19" xr:uid="{35DC7308-2B99-45A7-A7CA-8CC4C167F8A2}"/>
    <cellStyle name="Heading 2" xfId="7" builtinId="17" customBuiltin="1"/>
    <cellStyle name="Heading 2 2" xfId="16" xr:uid="{02F7ABD5-6EA1-401D-996D-F0CE9C2C0840}"/>
    <cellStyle name="Heading 3" xfId="8" builtinId="18" customBuiltin="1"/>
    <cellStyle name="Heading 3 2" xfId="24" xr:uid="{9FE8B91E-4D61-4A20-88E1-5AA28771EFB1}"/>
    <cellStyle name="Heading 4 2" xfId="18" xr:uid="{4ACC29E6-57CA-410B-8371-656A13A3BD23}"/>
    <cellStyle name="Hyperlink" xfId="1" builtinId="8" customBuiltin="1"/>
    <cellStyle name="Input 2" xfId="23" xr:uid="{5A3D9E7F-6605-44D1-9DF3-387CEFA2EB81}"/>
    <cellStyle name="Name" xfId="11" xr:uid="{B2D3C1EE-6B41-4801-AAFC-C2274E49E503}"/>
    <cellStyle name="Navigation link" xfId="21" xr:uid="{38329DF5-9418-4E4D-AD34-98C2768BBC72}"/>
    <cellStyle name="Normal" xfId="0" builtinId="0"/>
    <cellStyle name="Normal 2" xfId="14" xr:uid="{4559C7B9-2E93-4A57-A60A-9D968CBCD738}"/>
    <cellStyle name="Percent" xfId="2" builtinId="5"/>
    <cellStyle name="Phone" xfId="25" xr:uid="{C51DC8B6-6AE6-48E5-B5A2-4ABC1505AEE9}"/>
    <cellStyle name="Project Start" xfId="9" xr:uid="{8EB8A09A-C31C-40A3-B2C1-9449520178B8}"/>
    <cellStyle name="Task" xfId="12" xr:uid="{6391D789-272B-4DD2-9BF3-2CDCF610FA41}"/>
    <cellStyle name="Title" xfId="5" builtinId="15" customBuiltin="1"/>
    <cellStyle name="Title 2" xfId="20" xr:uid="{699476EB-B5C5-4F85-B204-6CB8EA7740CA}"/>
    <cellStyle name="Total 2" xfId="17" xr:uid="{949C81B3-1F8E-4138-99B1-6E91451AC881}"/>
    <cellStyle name="zHiddenText" xfId="3" xr:uid="{26E66EE6-E33F-4D77-BAE4-0FB4F5BBF673}"/>
  </cellStyles>
  <dxfs count="145">
    <dxf>
      <font>
        <b val="0"/>
        <i val="0"/>
        <strike val="0"/>
        <condense val="0"/>
        <extend val="0"/>
        <outline val="0"/>
        <shadow val="0"/>
        <u val="none"/>
        <vertAlign val="baseline"/>
        <sz val="12"/>
        <color theme="4" tint="-0.499984740745262"/>
        <name val="Calibri"/>
        <family val="2"/>
        <scheme val="minor"/>
      </font>
      <numFmt numFmtId="174" formatCode="&quot;£&quot;#,##0.00"/>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1" hidden="0"/>
    </dxf>
    <dxf>
      <numFmt numFmtId="174" formatCode="&quot;£&quot;#,##0.00"/>
    </dxf>
    <dxf>
      <font>
        <b val="0"/>
        <i val="0"/>
        <strike val="0"/>
        <condense val="0"/>
        <extend val="0"/>
        <outline val="0"/>
        <shadow val="0"/>
        <u val="none"/>
        <vertAlign val="baseline"/>
        <sz val="12"/>
        <color theme="4" tint="-0.499984740745262"/>
        <name val="Calibri"/>
        <family val="2"/>
        <scheme val="minor"/>
      </font>
      <numFmt numFmtId="174" formatCode="&quot;£&quot;#,##0.00"/>
      <fill>
        <patternFill patternType="solid">
          <fgColor indexed="64"/>
          <bgColor rgb="FFC0C0C0"/>
        </patternFill>
      </fill>
      <alignment horizontal="right" vertical="center" textRotation="0" wrapText="0" indent="0" justifyLastLine="0" shrinkToFit="0" readingOrder="0"/>
      <border diagonalUp="0" diagonalDown="0" outline="0">
        <left/>
        <right/>
        <top/>
        <bottom/>
      </border>
      <protection locked="1" hidden="0"/>
    </dxf>
    <dxf>
      <numFmt numFmtId="1" formatCode="0"/>
      <fill>
        <patternFill patternType="none">
          <fgColor indexed="64"/>
          <bgColor indexed="65"/>
        </patternFill>
      </fill>
    </dxf>
    <dxf>
      <font>
        <b val="0"/>
        <i val="0"/>
        <strike val="0"/>
        <condense val="0"/>
        <extend val="0"/>
        <outline val="0"/>
        <shadow val="0"/>
        <u val="none"/>
        <vertAlign val="baseline"/>
        <sz val="12"/>
        <color theme="4" tint="-0.499984740745262"/>
        <name val="Calibri"/>
        <family val="2"/>
        <scheme val="minor"/>
      </font>
      <numFmt numFmtId="174" formatCode="&quot;£&quot;#,##0.00"/>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1" hidden="0"/>
    </dxf>
    <dxf>
      <numFmt numFmtId="174" formatCode="&quot;£&quot;#,##0.00"/>
      <fill>
        <patternFill patternType="none">
          <fgColor indexed="64"/>
          <bgColor indexed="65"/>
        </patternFill>
      </fill>
    </dxf>
    <dxf>
      <font>
        <b val="0"/>
        <i val="0"/>
        <strike val="0"/>
        <condense val="0"/>
        <extend val="0"/>
        <outline val="0"/>
        <shadow val="0"/>
        <u val="none"/>
        <vertAlign val="baseline"/>
        <sz val="12"/>
        <color theme="4" tint="-0.499984740745262"/>
        <name val="Calibri"/>
        <family val="2"/>
        <scheme val="minor"/>
      </font>
      <numFmt numFmtId="174" formatCode="&quot;£&quot;#,##0.00"/>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1" hidden="0"/>
    </dxf>
    <dxf>
      <fill>
        <patternFill patternType="solid">
          <fgColor indexed="64"/>
          <bgColor rgb="FFC0C0C0"/>
        </patternFill>
      </fill>
    </dxf>
    <dxf>
      <font>
        <b val="0"/>
        <i val="0"/>
        <strike val="0"/>
        <condense val="0"/>
        <extend val="0"/>
        <outline val="0"/>
        <shadow val="0"/>
        <u val="none"/>
        <vertAlign val="baseline"/>
        <sz val="12"/>
        <color theme="4" tint="-0.499984740745262"/>
        <name val="Calibri"/>
        <family val="2"/>
        <scheme val="minor"/>
      </font>
      <numFmt numFmtId="0" formatCode="General"/>
      <fill>
        <patternFill patternType="solid">
          <fgColor indexed="64"/>
          <bgColor rgb="FFC0C0C0"/>
        </patternFill>
      </fill>
      <alignment horizontal="left"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4" tint="-0.499984740745262"/>
        <name val="Calibri"/>
        <family val="2"/>
        <scheme val="minor"/>
      </font>
      <numFmt numFmtId="0" formatCode="General"/>
      <fill>
        <patternFill patternType="solid">
          <fgColor indexed="64"/>
          <bgColor rgb="FFC0C0C0"/>
        </patternFill>
      </fill>
      <alignment horizontal="left"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4" tint="-0.499984740745262"/>
        <name val="Calibri"/>
        <family val="2"/>
        <scheme val="minor"/>
      </font>
      <fill>
        <patternFill patternType="solid">
          <fgColor indexed="64"/>
          <bgColor rgb="FFC0C0C0"/>
        </patternFill>
      </fill>
    </dxf>
    <dxf>
      <font>
        <b val="0"/>
        <i val="0"/>
        <strike val="0"/>
        <condense val="0"/>
        <extend val="0"/>
        <outline val="0"/>
        <shadow val="0"/>
        <u val="none"/>
        <vertAlign val="baseline"/>
        <sz val="12"/>
        <color theme="4" tint="-0.499984740745262"/>
        <name val="Calibri"/>
        <family val="2"/>
        <scheme val="minor"/>
      </font>
      <numFmt numFmtId="0" formatCode="General"/>
      <fill>
        <patternFill patternType="solid">
          <fgColor indexed="64"/>
          <bgColor rgb="FFC0C0C0"/>
        </patternFill>
      </fill>
      <alignment horizontal="left" vertical="center" textRotation="0" wrapText="1" indent="0" justifyLastLine="0" shrinkToFit="0" readingOrder="0"/>
      <border diagonalUp="0" diagonalDown="0" outline="0">
        <left/>
        <right/>
        <top/>
        <bottom/>
      </border>
      <protection locked="1" hidden="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numFmt numFmtId="169" formatCode="&quot;$&quot;#,##0.00"/>
    </dxf>
    <dxf>
      <numFmt numFmtId="174" formatCode="&quot;£&quot;#,##0.00"/>
    </dxf>
    <dxf>
      <fill>
        <patternFill patternType="none">
          <fgColor indexed="64"/>
          <bgColor auto="1"/>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val="0"/>
        <i val="0"/>
        <sz val="12"/>
        <color theme="5" tint="-0.24994659260841701"/>
        <name val="Calibri"/>
        <scheme val="major"/>
      </font>
      <border diagonalUp="0" diagonalDown="0">
        <left/>
        <right/>
        <top/>
        <bottom style="medium">
          <color theme="4"/>
        </bottom>
        <vertical/>
        <horizontal/>
      </border>
    </dxf>
    <dxf>
      <font>
        <b val="0"/>
        <i val="0"/>
        <sz val="11"/>
        <color theme="0"/>
        <name val="Calibri"/>
        <scheme val="minor"/>
      </font>
      <border diagonalUp="0" diagonalDown="0">
        <left/>
        <right/>
        <top/>
        <bottom/>
        <vertical/>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4"/>
      </font>
      <border diagonalUp="0" diagonalDown="0">
        <left/>
        <right/>
        <top style="thin">
          <color theme="4"/>
        </top>
        <bottom style="thin">
          <color theme="4"/>
        </bottom>
        <vertical/>
        <horizontal style="thin">
          <color theme="4"/>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5" tint="-0.24994659260841701"/>
      </font>
      <border diagonalUp="0" diagonalDown="0">
        <left/>
        <right/>
        <top/>
        <bottom style="medium">
          <color theme="4"/>
        </bottom>
        <vertical/>
        <horizontal/>
      </border>
    </dxf>
    <dxf>
      <font>
        <b val="0"/>
        <i val="0"/>
        <color theme="4"/>
      </font>
      <fill>
        <patternFill patternType="none">
          <bgColor auto="1"/>
        </patternFill>
      </fill>
      <border diagonalUp="0" diagonalDown="0">
        <left/>
        <right/>
        <top style="thick">
          <color theme="4"/>
        </top>
        <bottom style="thin">
          <color theme="4"/>
        </bottom>
        <vertical/>
        <horizontal style="thin">
          <color theme="4"/>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4"/>
      </font>
      <border diagonalUp="0" diagonalDown="0">
        <left/>
        <right/>
        <top style="thin">
          <color theme="4"/>
        </top>
        <bottom style="thin">
          <color theme="4"/>
        </bottom>
        <vertical/>
        <horizontal style="thin">
          <color theme="4"/>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5" tint="-0.24994659260841701"/>
      </font>
      <border diagonalUp="0" diagonalDown="0">
        <left/>
        <right/>
        <top/>
        <bottom style="medium">
          <color theme="4"/>
        </bottom>
        <vertical/>
        <horizontal/>
      </border>
    </dxf>
    <dxf>
      <font>
        <b val="0"/>
        <i val="0"/>
        <color theme="4"/>
      </font>
      <fill>
        <patternFill patternType="none">
          <bgColor auto="1"/>
        </patternFill>
      </fill>
      <border diagonalUp="0" diagonalDown="0">
        <left/>
        <right/>
        <top style="thick">
          <color theme="4"/>
        </top>
        <bottom style="thin">
          <color theme="4"/>
        </bottom>
        <vertical/>
        <horizontal style="thin">
          <color theme="4"/>
        </horizontal>
      </border>
    </dxf>
  </dxfs>
  <tableStyles count="4" defaultTableStyle="TableStyleMedium2" defaultPivotStyle="PivotStyleLight16">
    <tableStyle name="Home construction budget" pivot="0" count="5" xr9:uid="{5BEDC286-7A3C-450C-B40C-C36B9A8E10CC}">
      <tableStyleElement type="wholeTable" dxfId="144"/>
      <tableStyleElement type="headerRow" dxfId="143"/>
      <tableStyleElement type="totalRow" dxfId="142"/>
      <tableStyleElement type="firstColumn" dxfId="141"/>
      <tableStyleElement type="lastColumn" dxfId="140"/>
    </tableStyle>
    <tableStyle name="Home construction budget 2" pivot="0" count="5" xr9:uid="{1E22C368-67BA-4D7A-AFD4-99705ED00EA0}">
      <tableStyleElement type="wholeTable" dxfId="139"/>
      <tableStyleElement type="headerRow" dxfId="138"/>
      <tableStyleElement type="totalRow" dxfId="137"/>
      <tableStyleElement type="firstColumn" dxfId="136"/>
      <tableStyleElement type="lastColumn" dxfId="135"/>
    </tableStyle>
    <tableStyle name="Home construction budget Slicer" pivot="0" table="0" count="10" xr9:uid="{EC3DA096-B901-46AB-ABCB-779D1B2761D8}">
      <tableStyleElement type="wholeTable" dxfId="134"/>
      <tableStyleElement type="headerRow" dxfId="133"/>
    </tableStyle>
    <tableStyle name="ToDoList" pivot="0" count="9" xr9:uid="{00000000-0011-0000-FFFF-FFFF00000000}">
      <tableStyleElement type="wholeTable" dxfId="132"/>
      <tableStyleElement type="headerRow" dxfId="131"/>
      <tableStyleElement type="totalRow" dxfId="130"/>
      <tableStyleElement type="firstColumn" dxfId="129"/>
      <tableStyleElement type="lastColumn" dxfId="128"/>
      <tableStyleElement type="firstRowStripe" dxfId="127"/>
      <tableStyleElement type="secondRowStripe" dxfId="126"/>
      <tableStyleElement type="firstColumnStripe" dxfId="125"/>
      <tableStyleElement type="secondColumnStripe" dxfId="1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000000"/>
      <color rgb="FF215881"/>
      <color rgb="FF42648A"/>
      <color rgb="FF969696"/>
      <color rgb="FF427FC2"/>
      <color rgb="FF44678E"/>
      <color rgb="FF4A6F9C"/>
      <color rgb="FF3969AD"/>
    </mruColors>
  </colors>
  <extLst>
    <ext xmlns:x14="http://schemas.microsoft.com/office/spreadsheetml/2009/9/main" uri="{46F421CA-312F-682f-3DD2-61675219B42D}">
      <x14:dxfs count="8">
        <dxf>
          <font>
            <b/>
            <i val="0"/>
            <sz val="11"/>
            <color theme="0"/>
            <name val="Calibri"/>
            <scheme val="minor"/>
          </font>
          <fill>
            <patternFill>
              <bgColor theme="5" tint="-0.24994659260841701"/>
            </patternFill>
          </fill>
          <border diagonalUp="0" diagonalDown="0">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Calibri"/>
            <scheme val="minor"/>
          </font>
          <fill>
            <patternFill>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border>
        </dxf>
        <dxf>
          <font>
            <b/>
            <i val="0"/>
            <sz val="11"/>
            <color theme="0"/>
            <name val="Calibri"/>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Calibri"/>
            <scheme val="minor"/>
          </font>
          <fill>
            <patternFill patternType="none">
              <bgColor auto="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Calibri"/>
            <scheme val="minor"/>
          </font>
          <fill>
            <patternFill>
              <fgColor theme="5" tint="0.79998168889431442"/>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0"/>
            <name val="Calibri"/>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Calibri"/>
            <scheme val="minor"/>
          </font>
          <fill>
            <patternFill patternType="solid">
              <fgColor rgb="FFDFDFDF"/>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vertical/>
            <horizontal/>
          </border>
        </dxf>
        <dxf>
          <font>
            <b val="0"/>
            <i val="0"/>
            <sz val="11"/>
            <color theme="5" tint="-0.24994659260841701"/>
            <name val="Calibri"/>
            <scheme val="minor"/>
          </font>
          <fill>
            <patternFill patternType="none">
              <fgColor indexed="64"/>
              <bgColor auto="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x14:dxfs>
    </ext>
    <ext xmlns:x14="http://schemas.microsoft.com/office/spreadsheetml/2009/9/main" uri="{EB79DEF2-80B8-43e5-95BD-54CBDDF9020C}">
      <x14:slicerStyles defaultSlicerStyle="SlicerStyleLight1">
        <x14:slicerStyle name="Home construction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290195701975235"/>
          <c:y val="0.21883779527559055"/>
          <c:w val="0.38499858905717405"/>
          <c:h val="0.56232440944881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Budget Allocation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ofPieChart>
        <c:ofPieType val="pie"/>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E3-4732-9005-3D352D6469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E3-4732-9005-3D352D64692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9E3-4732-9005-3D352D64692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9E3-4732-9005-3D352D64692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9E3-4732-9005-3D352D64692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'BUDGET SUMMARY'!$B$18:$B$21</c:f>
              <c:strCache>
                <c:ptCount val="4"/>
                <c:pt idx="0">
                  <c:v>Total Allotted Funds</c:v>
                </c:pt>
                <c:pt idx="1">
                  <c:v>Funds Used To Date</c:v>
                </c:pt>
                <c:pt idx="2">
                  <c:v>Project Cost</c:v>
                </c:pt>
                <c:pt idx="3">
                  <c:v>Funds Remaining</c:v>
                </c:pt>
              </c:strCache>
            </c:strRef>
          </c:cat>
          <c:val>
            <c:numRef>
              <c:f>'BUDGET SUMMARY'!$C$18:$C$21</c:f>
              <c:numCache>
                <c:formatCode>"£"#,##0.00</c:formatCode>
                <c:ptCount val="4"/>
                <c:pt idx="0">
                  <c:v>2750</c:v>
                </c:pt>
                <c:pt idx="1">
                  <c:v>2740.9079999999994</c:v>
                </c:pt>
                <c:pt idx="2">
                  <c:v>667.85495375661367</c:v>
                </c:pt>
                <c:pt idx="3">
                  <c:v>9.092000000000553</c:v>
                </c:pt>
              </c:numCache>
            </c:numRef>
          </c:val>
          <c:extLst>
            <c:ext xmlns:c16="http://schemas.microsoft.com/office/drawing/2014/chart" uri="{C3380CC4-5D6E-409C-BE32-E72D297353CC}">
              <c16:uniqueId val="{00000000-DA8C-4EED-B41D-FA12B4EF5209}"/>
            </c:ext>
          </c:extLst>
        </c:ser>
        <c:dLbls>
          <c:dLblPos val="bestFit"/>
          <c:showLegendKey val="0"/>
          <c:showVal val="0"/>
          <c:showCatName val="0"/>
          <c:showSerName val="0"/>
          <c:showPercent val="1"/>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ITEMIZED EXPENSES'!A1"/><Relationship Id="rId1" Type="http://schemas.openxmlformats.org/officeDocument/2006/relationships/image" Target="../media/image1.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BUDGET SUMMARY'!A1"/></Relationships>
</file>

<file path=xl/drawings/drawing1.xml><?xml version="1.0" encoding="utf-8"?>
<xdr:wsDr xmlns:xdr="http://schemas.openxmlformats.org/drawingml/2006/spreadsheetDrawing" xmlns:a="http://schemas.openxmlformats.org/drawingml/2006/main">
  <xdr:oneCellAnchor>
    <xdr:from>
      <xdr:col>3</xdr:col>
      <xdr:colOff>771525</xdr:colOff>
      <xdr:row>1</xdr:row>
      <xdr:rowOff>200025</xdr:rowOff>
    </xdr:from>
    <xdr:ext cx="2676376" cy="506012"/>
    <xdr:pic>
      <xdr:nvPicPr>
        <xdr:cNvPr id="2" name="Picture 1" descr="Graphic Design of Common Hand Tools">
          <a:extLst>
            <a:ext uri="{FF2B5EF4-FFF2-40B4-BE49-F238E27FC236}">
              <a16:creationId xmlns:a16="http://schemas.microsoft.com/office/drawing/2014/main" id="{FD2557E2-4D6D-47DE-B72F-37886638A731}"/>
            </a:ext>
          </a:extLst>
        </xdr:cNvPr>
        <xdr:cNvPicPr>
          <a:picLocks noChangeAspect="1"/>
        </xdr:cNvPicPr>
      </xdr:nvPicPr>
      <xdr:blipFill>
        <a:blip xmlns:r="http://schemas.openxmlformats.org/officeDocument/2006/relationships" r:embed="rId1"/>
        <a:stretch>
          <a:fillRect/>
        </a:stretch>
      </xdr:blipFill>
      <xdr:spPr>
        <a:xfrm>
          <a:off x="2743200" y="400050"/>
          <a:ext cx="2676376" cy="506012"/>
        </a:xfrm>
        <a:prstGeom prst="rect">
          <a:avLst/>
        </a:prstGeom>
      </xdr:spPr>
    </xdr:pic>
    <xdr:clientData/>
  </xdr:oneCellAnchor>
  <xdr:oneCellAnchor>
    <xdr:from>
      <xdr:col>3</xdr:col>
      <xdr:colOff>1791492</xdr:colOff>
      <xdr:row>0</xdr:row>
      <xdr:rowOff>95250</xdr:rowOff>
    </xdr:from>
    <xdr:ext cx="1638300" cy="285750"/>
    <xdr:sp macro="" textlink="">
      <xdr:nvSpPr>
        <xdr:cNvPr id="3" name="Round Same Side Corner Rectangle 1" descr="Select to navigate to Itemized Expenses worksheet">
          <a:hlinkClick xmlns:r="http://schemas.openxmlformats.org/officeDocument/2006/relationships" r:id="rId2" tooltip="Select to navigate to Itemized Expenses worksheet"/>
          <a:extLst>
            <a:ext uri="{FF2B5EF4-FFF2-40B4-BE49-F238E27FC236}">
              <a16:creationId xmlns:a16="http://schemas.microsoft.com/office/drawing/2014/main" id="{AA7AD023-3B63-48E1-BCE1-72469B54632F}"/>
            </a:ext>
          </a:extLst>
        </xdr:cNvPr>
        <xdr:cNvSpPr/>
      </xdr:nvSpPr>
      <xdr:spPr>
        <a:xfrm>
          <a:off x="2743992" y="95250"/>
          <a:ext cx="1638300" cy="285750"/>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spc="50" baseline="0">
              <a:solidFill>
                <a:schemeClr val="bg2"/>
              </a:solidFill>
              <a:latin typeface="+mj-lt"/>
            </a:rPr>
            <a:t>ENTER EXPENSES</a:t>
          </a:r>
        </a:p>
      </xdr:txBody>
    </xdr:sp>
    <xdr:clientData fPrintsWithSheet="0"/>
  </xdr:oneCellAnchor>
  <xdr:oneCellAnchor>
    <xdr:from>
      <xdr:col>3</xdr:col>
      <xdr:colOff>1</xdr:colOff>
      <xdr:row>12</xdr:row>
      <xdr:rowOff>0</xdr:rowOff>
    </xdr:from>
    <xdr:ext cx="3562349" cy="1905000"/>
    <xdr:graphicFrame macro="">
      <xdr:nvGraphicFramePr>
        <xdr:cNvPr id="4" name="Financial status" descr="Pie Chart depicts proportions of Funds Used To Date and Funds Remaining">
          <a:extLst>
            <a:ext uri="{FF2B5EF4-FFF2-40B4-BE49-F238E27FC236}">
              <a16:creationId xmlns:a16="http://schemas.microsoft.com/office/drawing/2014/main" id="{E17CD5ED-0E4B-465E-8AAB-1C8D0BE0B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twoCellAnchor>
    <xdr:from>
      <xdr:col>3</xdr:col>
      <xdr:colOff>47625</xdr:colOff>
      <xdr:row>13</xdr:row>
      <xdr:rowOff>100012</xdr:rowOff>
    </xdr:from>
    <xdr:to>
      <xdr:col>4</xdr:col>
      <xdr:colOff>47625</xdr:colOff>
      <xdr:row>20</xdr:row>
      <xdr:rowOff>304800</xdr:rowOff>
    </xdr:to>
    <xdr:graphicFrame macro="">
      <xdr:nvGraphicFramePr>
        <xdr:cNvPr id="7" name="Chart 6">
          <a:extLst>
            <a:ext uri="{FF2B5EF4-FFF2-40B4-BE49-F238E27FC236}">
              <a16:creationId xmlns:a16="http://schemas.microsoft.com/office/drawing/2014/main" id="{CDAAC57B-44C8-4169-AE1E-71528C117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10</xdr:col>
      <xdr:colOff>48417</xdr:colOff>
      <xdr:row>0</xdr:row>
      <xdr:rowOff>85724</xdr:rowOff>
    </xdr:from>
    <xdr:ext cx="1638299" cy="295275"/>
    <xdr:sp macro="" textlink="">
      <xdr:nvSpPr>
        <xdr:cNvPr id="2" name="Round Same Side Corner Rectangle 1" descr="Select to navigate to Budget Summary worksheet">
          <a:hlinkClick xmlns:r="http://schemas.openxmlformats.org/officeDocument/2006/relationships" r:id="rId1" tooltip="Select to navigate to Budget Summary worksheet"/>
          <a:extLst>
            <a:ext uri="{FF2B5EF4-FFF2-40B4-BE49-F238E27FC236}">
              <a16:creationId xmlns:a16="http://schemas.microsoft.com/office/drawing/2014/main" id="{3A6CFC4B-DA87-4286-91E2-8452F3178EB1}"/>
            </a:ext>
          </a:extLst>
        </xdr:cNvPr>
        <xdr:cNvSpPr/>
      </xdr:nvSpPr>
      <xdr:spPr>
        <a:xfrm>
          <a:off x="2791617" y="85724"/>
          <a:ext cx="1638299" cy="295275"/>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spc="50" baseline="0">
              <a:solidFill>
                <a:schemeClr val="bg2"/>
              </a:solidFill>
              <a:latin typeface="+mj-lt"/>
            </a:rPr>
            <a:t>BUDGET SUMMARY</a:t>
          </a:r>
        </a:p>
      </xdr:txBody>
    </xdr:sp>
    <xdr:clientData fPrintsWithSheet="0"/>
  </xdr:oneCellAnchor>
  <xdr:oneCellAnchor>
    <xdr:from>
      <xdr:col>10</xdr:col>
      <xdr:colOff>247650</xdr:colOff>
      <xdr:row>4</xdr:row>
      <xdr:rowOff>228600</xdr:rowOff>
    </xdr:from>
    <xdr:ext cx="1426464" cy="1728216"/>
    <mc:AlternateContent xmlns:mc="http://schemas.openxmlformats.org/markup-compatibility/2006" xmlns:sle15="http://schemas.microsoft.com/office/drawing/2012/slicer">
      <mc:Choice Requires="sle15">
        <xdr:graphicFrame macro="">
          <xdr:nvGraphicFramePr>
            <xdr:cNvPr id="3" name="Category" descr="Select an item in the slicer to filter the list">
              <a:extLst>
                <a:ext uri="{FF2B5EF4-FFF2-40B4-BE49-F238E27FC236}">
                  <a16:creationId xmlns:a16="http://schemas.microsoft.com/office/drawing/2014/main" id="{AE784DA9-28FE-4659-9D0E-E62392BDE7E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039850" y="2305050"/>
              <a:ext cx="1426464" cy="172821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oneCellAnchor>
  <xdr:oneCellAnchor>
    <xdr:from>
      <xdr:col>9</xdr:col>
      <xdr:colOff>523875</xdr:colOff>
      <xdr:row>1</xdr:row>
      <xdr:rowOff>190500</xdr:rowOff>
    </xdr:from>
    <xdr:ext cx="2676376" cy="506012"/>
    <xdr:pic>
      <xdr:nvPicPr>
        <xdr:cNvPr id="4" name="Picture 3" descr="Graphic Design of Common Hand Tools">
          <a:extLst>
            <a:ext uri="{FF2B5EF4-FFF2-40B4-BE49-F238E27FC236}">
              <a16:creationId xmlns:a16="http://schemas.microsoft.com/office/drawing/2014/main" id="{0BCC5848-D4A5-4342-82F3-8DC4CC34EDE8}"/>
            </a:ext>
          </a:extLst>
        </xdr:cNvPr>
        <xdr:cNvPicPr>
          <a:picLocks noChangeAspect="1"/>
        </xdr:cNvPicPr>
      </xdr:nvPicPr>
      <xdr:blipFill>
        <a:blip xmlns:r="http://schemas.openxmlformats.org/officeDocument/2006/relationships" r:embed="rId2"/>
        <a:stretch>
          <a:fillRect/>
        </a:stretch>
      </xdr:blipFill>
      <xdr:spPr>
        <a:xfrm>
          <a:off x="10058400" y="571500"/>
          <a:ext cx="2676376" cy="506012"/>
        </a:xfrm>
        <a:prstGeom prst="rect">
          <a:avLst/>
        </a:prstGeom>
      </xdr:spPr>
    </xdr:pic>
    <xdr:clientData/>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6EFEF1B-9BD3-46BE-80F3-663BFE56A1C0}"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7D43E69-1C0F-4FAF-AE40-A6467D5462A2}" cache="Slicer_Category" caption="Category" style="Home construction budget Slic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8B4348-7A53-4F78-AA6D-5ADB3A82BCFA}" name="Finances" displayName="Finances" ref="B13:C21" totalsRowDxfId="123">
  <autoFilter ref="B13:C21" xr:uid="{A1A7C204-99A2-4046-8AEC-7CF160636EC6}"/>
  <tableColumns count="2">
    <tableColumn id="1" xr3:uid="{00000000-0010-0000-0000-000001000000}" name="Account" totalsRowLabel="Total"/>
    <tableColumn id="2" xr3:uid="{00000000-0010-0000-0000-000002000000}" name="Amount" totalsRowFunction="sum" dataDxfId="122" totalsRowDxfId="121"/>
  </tableColumns>
  <tableStyleInfo name="Home construction budget" showFirstColumn="0" showLastColumn="1" showRowStripes="0" showColumnStripes="0"/>
  <extLst>
    <ext xmlns:x14="http://schemas.microsoft.com/office/spreadsheetml/2009/9/main" uri="{504A1905-F514-4f6f-8877-14C23A59335A}">
      <x14:table altTextSummary="Enter allotted Cash and Financed Amounts. Total Allotted Funds, Funds Used To Date, and Funds Remaining are automatically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0BE49-362B-4B21-A4E6-9E90F475C4B2}" name="Data" displayName="Data" ref="B5:J132" totalsRowCount="1" headerRowCellStyle="Heading 2">
  <autoFilter ref="B5:J13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B6:J71">
    <sortCondition descending="1" ref="D5:D71"/>
  </sortState>
  <tableColumns count="9">
    <tableColumn id="1" xr3:uid="{00000000-0010-0000-0100-000001000000}" name="Item" totalsRowLabel="Total" totalsRowDxfId="11"/>
    <tableColumn id="4" xr3:uid="{74E88CC0-E057-40B3-A6A2-9873B7B14286}" name="Supplier" totalsRowDxfId="10" dataCellStyle="Normal 2"/>
    <tableColumn id="2" xr3:uid="{00000000-0010-0000-0100-000002000000}" name="Category" totalsRowDxfId="9"/>
    <tableColumn id="13" xr3:uid="{BE96D648-3AE0-492A-9467-127D3E5D79B6}" name="Type" totalsRowDxfId="8" dataCellStyle="Normal 2"/>
    <tableColumn id="6" xr3:uid="{2EABA1E3-4109-4E0F-867C-D300C478CCF3}" name="QTY" totalsRowDxfId="7" dataCellStyle="Normal 2"/>
    <tableColumn id="8" xr3:uid="{8EF8F420-CAC4-4448-9C7A-84A85EA7D3F2}" name="Purchase Cost" totalsRowFunction="sum" totalsRowDxfId="6" dataCellStyle="Normal 2"/>
    <tableColumn id="11" xr3:uid="{DAE9E12E-1076-475C-95AC-8CE1539668A2}" name="Price Per QTY" totalsRowFunction="sum" dataDxfId="5" totalsRowDxfId="4" dataCellStyle="Currency 2">
      <calculatedColumnFormula>SUM(Data[[#This Row],[Purchase Cost]]/Data[[#This Row],[QTY]])</calculatedColumnFormula>
    </tableColumn>
    <tableColumn id="10" xr3:uid="{FB5CF8BE-D068-4909-A809-4F8CCCFB1B4A}" name="Used QTY" dataDxfId="3" totalsRowDxfId="2" dataCellStyle="Currency 2"/>
    <tableColumn id="3" xr3:uid="{00000000-0010-0000-0100-000003000000}" name="Used Cost" totalsRowFunction="sum" dataDxfId="1" totalsRowDxfId="0"/>
  </tableColumns>
  <tableStyleInfo name="Home construction budget" showFirstColumn="1" showLastColumn="1" showRowStripes="0" showColumnStripes="0"/>
  <extLst>
    <ext xmlns:x14="http://schemas.microsoft.com/office/spreadsheetml/2009/9/main" uri="{504A1905-F514-4f6f-8877-14C23A59335A}">
      <x14:table altTextSummary="Enter Expense Item, Category, and Amount in this table"/>
    </ext>
  </extLst>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liveplymouthac.sharepoint.com/sites/Projects-PROJ324PROJ325/_layouts/15/Doc.aspx?sourcedoc=%7b7d7ac39f-cf2a-4766-8ff0-36cdf4a32199%7d&amp;action=view&amp;wd=target%28Welcome.one%7C610f85c3-e3d1-4baa-a3f7-69d97d40937d%2F%29&amp;wdorigin=717"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L47"/>
  <sheetViews>
    <sheetView showGridLines="0" showRuler="0" zoomScale="70" zoomScaleNormal="70" zoomScalePageLayoutView="70" workbookViewId="0">
      <pane ySplit="1" topLeftCell="A2" activePane="bottomLeft" state="frozen"/>
      <selection pane="bottomLeft" activeCell="K10" sqref="K10"/>
    </sheetView>
  </sheetViews>
  <sheetFormatPr defaultRowHeight="30" customHeight="1" x14ac:dyDescent="0.25"/>
  <cols>
    <col min="1" max="1" width="2.7109375" style="41"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428" width="2.5703125" customWidth="1"/>
    <col min="433" max="434" width="10.28515625"/>
  </cols>
  <sheetData>
    <row r="1" spans="1:428" ht="30" customHeight="1" x14ac:dyDescent="0.45">
      <c r="A1" s="42" t="s">
        <v>14</v>
      </c>
      <c r="B1" s="46" t="s">
        <v>216</v>
      </c>
      <c r="C1" s="1"/>
      <c r="D1" s="2"/>
      <c r="E1" s="4"/>
      <c r="F1" s="40"/>
      <c r="H1" s="2"/>
      <c r="I1" s="14"/>
    </row>
    <row r="2" spans="1:428" ht="30" customHeight="1" x14ac:dyDescent="0.3">
      <c r="A2" s="41" t="s">
        <v>9</v>
      </c>
      <c r="B2" s="47" t="s">
        <v>217</v>
      </c>
      <c r="I2" s="44"/>
    </row>
    <row r="3" spans="1:428" ht="30" customHeight="1" x14ac:dyDescent="0.25">
      <c r="A3" s="41" t="s">
        <v>15</v>
      </c>
      <c r="B3" s="48" t="s">
        <v>218</v>
      </c>
      <c r="C3" s="93" t="s">
        <v>1</v>
      </c>
      <c r="D3" s="94"/>
      <c r="E3" s="92">
        <v>44155</v>
      </c>
      <c r="F3" s="92"/>
    </row>
    <row r="4" spans="1:428" ht="30" customHeight="1" x14ac:dyDescent="0.25">
      <c r="A4" s="42" t="s">
        <v>16</v>
      </c>
      <c r="C4" s="93" t="s">
        <v>7</v>
      </c>
      <c r="D4" s="94"/>
      <c r="E4" s="7">
        <v>1</v>
      </c>
      <c r="I4" s="89">
        <f>I5</f>
        <v>44151</v>
      </c>
      <c r="J4" s="90"/>
      <c r="K4" s="90"/>
      <c r="L4" s="90"/>
      <c r="M4" s="90"/>
      <c r="N4" s="90"/>
      <c r="O4" s="91"/>
      <c r="P4" s="89">
        <f>P5</f>
        <v>44158</v>
      </c>
      <c r="Q4" s="90"/>
      <c r="R4" s="90"/>
      <c r="S4" s="90"/>
      <c r="T4" s="90"/>
      <c r="U4" s="90"/>
      <c r="V4" s="91"/>
      <c r="W4" s="89">
        <f>W5</f>
        <v>44165</v>
      </c>
      <c r="X4" s="90"/>
      <c r="Y4" s="90"/>
      <c r="Z4" s="90"/>
      <c r="AA4" s="90"/>
      <c r="AB4" s="90"/>
      <c r="AC4" s="91"/>
      <c r="AD4" s="89">
        <f>AD5</f>
        <v>44172</v>
      </c>
      <c r="AE4" s="90"/>
      <c r="AF4" s="90"/>
      <c r="AG4" s="90"/>
      <c r="AH4" s="90"/>
      <c r="AI4" s="90"/>
      <c r="AJ4" s="91"/>
      <c r="AK4" s="89">
        <f>AK5</f>
        <v>44179</v>
      </c>
      <c r="AL4" s="90"/>
      <c r="AM4" s="90"/>
      <c r="AN4" s="90"/>
      <c r="AO4" s="90"/>
      <c r="AP4" s="90"/>
      <c r="AQ4" s="91"/>
      <c r="AR4" s="89">
        <f>AR5</f>
        <v>44186</v>
      </c>
      <c r="AS4" s="90"/>
      <c r="AT4" s="90"/>
      <c r="AU4" s="90"/>
      <c r="AV4" s="90"/>
      <c r="AW4" s="90"/>
      <c r="AX4" s="91"/>
      <c r="AY4" s="89">
        <f>AY5</f>
        <v>44193</v>
      </c>
      <c r="AZ4" s="90"/>
      <c r="BA4" s="90"/>
      <c r="BB4" s="90"/>
      <c r="BC4" s="90"/>
      <c r="BD4" s="90"/>
      <c r="BE4" s="91"/>
      <c r="BF4" s="89">
        <f t="shared" ref="BF4" si="0">BF5</f>
        <v>44200</v>
      </c>
      <c r="BG4" s="90"/>
      <c r="BH4" s="90"/>
      <c r="BI4" s="90"/>
      <c r="BJ4" s="90"/>
      <c r="BK4" s="90"/>
      <c r="BL4" s="91"/>
      <c r="BM4" s="89">
        <f t="shared" ref="BM4" si="1">BM5</f>
        <v>44207</v>
      </c>
      <c r="BN4" s="90"/>
      <c r="BO4" s="90"/>
      <c r="BP4" s="90"/>
      <c r="BQ4" s="90"/>
      <c r="BR4" s="90"/>
      <c r="BS4" s="91"/>
      <c r="BT4" s="89">
        <f t="shared" ref="BT4" si="2">BT5</f>
        <v>44214</v>
      </c>
      <c r="BU4" s="90"/>
      <c r="BV4" s="90"/>
      <c r="BW4" s="90"/>
      <c r="BX4" s="90"/>
      <c r="BY4" s="90"/>
      <c r="BZ4" s="91"/>
      <c r="CA4" s="89">
        <f t="shared" ref="CA4" si="3">CA5</f>
        <v>44221</v>
      </c>
      <c r="CB4" s="90"/>
      <c r="CC4" s="90"/>
      <c r="CD4" s="90"/>
      <c r="CE4" s="90"/>
      <c r="CF4" s="90"/>
      <c r="CG4" s="91"/>
      <c r="CH4" s="89">
        <f t="shared" ref="CH4" si="4">CH5</f>
        <v>44228</v>
      </c>
      <c r="CI4" s="90"/>
      <c r="CJ4" s="90"/>
      <c r="CK4" s="90"/>
      <c r="CL4" s="90"/>
      <c r="CM4" s="90"/>
      <c r="CN4" s="91"/>
      <c r="CO4" s="89">
        <f t="shared" ref="CO4" si="5">CO5</f>
        <v>44235</v>
      </c>
      <c r="CP4" s="90"/>
      <c r="CQ4" s="90"/>
      <c r="CR4" s="90"/>
      <c r="CS4" s="90"/>
      <c r="CT4" s="90"/>
      <c r="CU4" s="91"/>
      <c r="CV4" s="89">
        <f t="shared" ref="CV4" si="6">CV5</f>
        <v>44242</v>
      </c>
      <c r="CW4" s="90"/>
      <c r="CX4" s="90"/>
      <c r="CY4" s="90"/>
      <c r="CZ4" s="90"/>
      <c r="DA4" s="90"/>
      <c r="DB4" s="91"/>
      <c r="DC4" s="89">
        <f t="shared" ref="DC4" si="7">DC5</f>
        <v>44249</v>
      </c>
      <c r="DD4" s="90"/>
      <c r="DE4" s="90"/>
      <c r="DF4" s="90"/>
      <c r="DG4" s="90"/>
      <c r="DH4" s="90"/>
      <c r="DI4" s="91"/>
      <c r="DJ4" s="89">
        <f t="shared" ref="DJ4" si="8">DJ5</f>
        <v>44256</v>
      </c>
      <c r="DK4" s="90"/>
      <c r="DL4" s="90"/>
      <c r="DM4" s="90"/>
      <c r="DN4" s="90"/>
      <c r="DO4" s="90"/>
      <c r="DP4" s="91"/>
      <c r="DQ4" s="89">
        <f t="shared" ref="DQ4" si="9">DQ5</f>
        <v>44263</v>
      </c>
      <c r="DR4" s="90"/>
      <c r="DS4" s="90"/>
      <c r="DT4" s="90"/>
      <c r="DU4" s="90"/>
      <c r="DV4" s="90"/>
      <c r="DW4" s="91"/>
      <c r="DX4" s="89">
        <f t="shared" ref="DX4" si="10">DX5</f>
        <v>44270</v>
      </c>
      <c r="DY4" s="90"/>
      <c r="DZ4" s="90"/>
      <c r="EA4" s="90"/>
      <c r="EB4" s="90"/>
      <c r="EC4" s="90"/>
      <c r="ED4" s="91"/>
      <c r="EE4" s="89">
        <f t="shared" ref="EE4" si="11">EE5</f>
        <v>44277</v>
      </c>
      <c r="EF4" s="90"/>
      <c r="EG4" s="90"/>
      <c r="EH4" s="90"/>
      <c r="EI4" s="90"/>
      <c r="EJ4" s="90"/>
      <c r="EK4" s="91"/>
      <c r="EL4" s="89">
        <f t="shared" ref="EL4" si="12">EL5</f>
        <v>44284</v>
      </c>
      <c r="EM4" s="90"/>
      <c r="EN4" s="90"/>
      <c r="EO4" s="90"/>
      <c r="EP4" s="90"/>
      <c r="EQ4" s="90"/>
      <c r="ER4" s="91"/>
      <c r="ES4" s="89">
        <f t="shared" ref="ES4" si="13">ES5</f>
        <v>44291</v>
      </c>
      <c r="ET4" s="90"/>
      <c r="EU4" s="90"/>
      <c r="EV4" s="90"/>
      <c r="EW4" s="90"/>
      <c r="EX4" s="90"/>
      <c r="EY4" s="91"/>
      <c r="EZ4" s="89">
        <f t="shared" ref="EZ4" si="14">EZ5</f>
        <v>44298</v>
      </c>
      <c r="FA4" s="90"/>
      <c r="FB4" s="90"/>
      <c r="FC4" s="90"/>
      <c r="FD4" s="90"/>
      <c r="FE4" s="90"/>
      <c r="FF4" s="91"/>
      <c r="FG4" s="89">
        <f t="shared" ref="FG4" si="15">FG5</f>
        <v>44305</v>
      </c>
      <c r="FH4" s="90"/>
      <c r="FI4" s="90"/>
      <c r="FJ4" s="90"/>
      <c r="FK4" s="90"/>
      <c r="FL4" s="90"/>
      <c r="FM4" s="91"/>
      <c r="FN4" s="89">
        <f t="shared" ref="FN4" si="16">FN5</f>
        <v>44312</v>
      </c>
      <c r="FO4" s="90"/>
      <c r="FP4" s="90"/>
      <c r="FQ4" s="90"/>
      <c r="FR4" s="90"/>
      <c r="FS4" s="90"/>
      <c r="FT4" s="91"/>
      <c r="FU4" s="89">
        <f t="shared" ref="FU4" si="17">FU5</f>
        <v>44319</v>
      </c>
      <c r="FV4" s="90"/>
      <c r="FW4" s="90"/>
      <c r="FX4" s="90"/>
      <c r="FY4" s="90"/>
      <c r="FZ4" s="90"/>
      <c r="GA4" s="91"/>
      <c r="GB4" s="89">
        <f t="shared" ref="GB4" si="18">GB5</f>
        <v>44326</v>
      </c>
      <c r="GC4" s="90"/>
      <c r="GD4" s="90"/>
      <c r="GE4" s="90"/>
      <c r="GF4" s="90"/>
      <c r="GG4" s="90"/>
      <c r="GH4" s="91"/>
      <c r="GI4" s="89">
        <f t="shared" ref="GI4" si="19">GI5</f>
        <v>44333</v>
      </c>
      <c r="GJ4" s="90"/>
      <c r="GK4" s="90"/>
      <c r="GL4" s="90"/>
      <c r="GM4" s="90"/>
      <c r="GN4" s="90"/>
      <c r="GO4" s="91"/>
      <c r="GP4" s="89">
        <f t="shared" ref="GP4" si="20">GP5</f>
        <v>44340</v>
      </c>
      <c r="GQ4" s="90"/>
      <c r="GR4" s="90"/>
      <c r="GS4" s="90"/>
      <c r="GT4" s="90"/>
      <c r="GU4" s="90"/>
      <c r="GV4" s="91"/>
      <c r="GW4" s="89">
        <f t="shared" ref="GW4" si="21">GW5</f>
        <v>44347</v>
      </c>
      <c r="GX4" s="90"/>
      <c r="GY4" s="90"/>
      <c r="GZ4" s="90"/>
      <c r="HA4" s="90"/>
      <c r="HB4" s="90"/>
      <c r="HC4" s="91"/>
      <c r="HD4" s="89">
        <f t="shared" ref="HD4" si="22">HD5</f>
        <v>44354</v>
      </c>
      <c r="HE4" s="90"/>
      <c r="HF4" s="90"/>
      <c r="HG4" s="90"/>
      <c r="HH4" s="90"/>
      <c r="HI4" s="90"/>
      <c r="HJ4" s="91"/>
      <c r="HK4" s="89">
        <f t="shared" ref="HK4" si="23">HK5</f>
        <v>44361</v>
      </c>
      <c r="HL4" s="90"/>
      <c r="HM4" s="90"/>
      <c r="HN4" s="90"/>
      <c r="HO4" s="90"/>
      <c r="HP4" s="90"/>
      <c r="HQ4" s="91"/>
      <c r="HR4" s="89">
        <f t="shared" ref="HR4" si="24">HR5</f>
        <v>44368</v>
      </c>
      <c r="HS4" s="90"/>
      <c r="HT4" s="90"/>
      <c r="HU4" s="90"/>
      <c r="HV4" s="90"/>
      <c r="HW4" s="90"/>
      <c r="HX4" s="91"/>
      <c r="HY4" s="89">
        <f t="shared" ref="HY4" si="25">HY5</f>
        <v>44375</v>
      </c>
      <c r="HZ4" s="90"/>
      <c r="IA4" s="90"/>
      <c r="IB4" s="90"/>
      <c r="IC4" s="90"/>
      <c r="ID4" s="90"/>
      <c r="IE4" s="91"/>
      <c r="IF4" s="89">
        <f t="shared" ref="IF4" si="26">IF5</f>
        <v>44382</v>
      </c>
      <c r="IG4" s="90"/>
      <c r="IH4" s="90"/>
      <c r="II4" s="90"/>
      <c r="IJ4" s="90"/>
      <c r="IK4" s="90"/>
      <c r="IL4" s="91"/>
      <c r="IM4" s="89">
        <f t="shared" ref="IM4" si="27">IM5</f>
        <v>44389</v>
      </c>
      <c r="IN4" s="90"/>
      <c r="IO4" s="90"/>
      <c r="IP4" s="90"/>
      <c r="IQ4" s="90"/>
      <c r="IR4" s="90"/>
      <c r="IS4" s="91"/>
      <c r="IT4" s="89">
        <f t="shared" ref="IT4" si="28">IT5</f>
        <v>44396</v>
      </c>
      <c r="IU4" s="90"/>
      <c r="IV4" s="90"/>
      <c r="IW4" s="90"/>
      <c r="IX4" s="90"/>
      <c r="IY4" s="90"/>
      <c r="IZ4" s="91"/>
      <c r="JA4" s="89">
        <f t="shared" ref="JA4" si="29">JA5</f>
        <v>44403</v>
      </c>
      <c r="JB4" s="90"/>
      <c r="JC4" s="90"/>
      <c r="JD4" s="90"/>
      <c r="JE4" s="90"/>
      <c r="JF4" s="90"/>
      <c r="JG4" s="91"/>
      <c r="JH4" s="89">
        <f t="shared" ref="JH4" si="30">JH5</f>
        <v>44410</v>
      </c>
      <c r="JI4" s="90"/>
      <c r="JJ4" s="90"/>
      <c r="JK4" s="90"/>
      <c r="JL4" s="90"/>
      <c r="JM4" s="90"/>
      <c r="JN4" s="91"/>
      <c r="JO4" s="89">
        <f t="shared" ref="JO4" si="31">JO5</f>
        <v>44417</v>
      </c>
      <c r="JP4" s="90"/>
      <c r="JQ4" s="90"/>
      <c r="JR4" s="90"/>
      <c r="JS4" s="90"/>
      <c r="JT4" s="90"/>
      <c r="JU4" s="91"/>
      <c r="JV4" s="89">
        <f t="shared" ref="JV4" si="32">JV5</f>
        <v>44424</v>
      </c>
      <c r="JW4" s="90"/>
      <c r="JX4" s="90"/>
      <c r="JY4" s="90"/>
      <c r="JZ4" s="90"/>
      <c r="KA4" s="90"/>
      <c r="KB4" s="91"/>
      <c r="KC4" s="89">
        <f t="shared" ref="KC4" si="33">KC5</f>
        <v>44431</v>
      </c>
      <c r="KD4" s="90"/>
      <c r="KE4" s="90"/>
      <c r="KF4" s="90"/>
      <c r="KG4" s="90"/>
      <c r="KH4" s="90"/>
      <c r="KI4" s="91"/>
      <c r="KJ4" s="89">
        <f t="shared" ref="KJ4" si="34">KJ5</f>
        <v>44438</v>
      </c>
      <c r="KK4" s="90"/>
      <c r="KL4" s="90"/>
      <c r="KM4" s="90"/>
      <c r="KN4" s="90"/>
      <c r="KO4" s="90"/>
      <c r="KP4" s="91"/>
      <c r="KQ4" s="89">
        <f t="shared" ref="KQ4" si="35">KQ5</f>
        <v>44445</v>
      </c>
      <c r="KR4" s="90"/>
      <c r="KS4" s="90"/>
      <c r="KT4" s="90"/>
      <c r="KU4" s="90"/>
      <c r="KV4" s="90"/>
      <c r="KW4" s="91"/>
      <c r="KX4" s="89">
        <f t="shared" ref="KX4" si="36">KX5</f>
        <v>44452</v>
      </c>
      <c r="KY4" s="90"/>
      <c r="KZ4" s="90"/>
      <c r="LA4" s="90"/>
      <c r="LB4" s="90"/>
      <c r="LC4" s="90"/>
      <c r="LD4" s="91"/>
      <c r="LE4" s="89">
        <f t="shared" ref="LE4" si="37">LE5</f>
        <v>44459</v>
      </c>
      <c r="LF4" s="90"/>
      <c r="LG4" s="90"/>
      <c r="LH4" s="90"/>
      <c r="LI4" s="90"/>
      <c r="LJ4" s="90"/>
      <c r="LK4" s="91"/>
      <c r="LL4" s="89">
        <f t="shared" ref="LL4" si="38">LL5</f>
        <v>44466</v>
      </c>
      <c r="LM4" s="90"/>
      <c r="LN4" s="90"/>
      <c r="LO4" s="90"/>
      <c r="LP4" s="90"/>
      <c r="LQ4" s="90"/>
      <c r="LR4" s="91"/>
      <c r="LS4" s="89">
        <f t="shared" ref="LS4" si="39">LS5</f>
        <v>44473</v>
      </c>
      <c r="LT4" s="90"/>
      <c r="LU4" s="90"/>
      <c r="LV4" s="90"/>
      <c r="LW4" s="90"/>
      <c r="LX4" s="90"/>
      <c r="LY4" s="91"/>
      <c r="LZ4" s="89">
        <f t="shared" ref="LZ4" si="40">LZ5</f>
        <v>44480</v>
      </c>
      <c r="MA4" s="90"/>
      <c r="MB4" s="90"/>
      <c r="MC4" s="90"/>
      <c r="MD4" s="90"/>
      <c r="ME4" s="90"/>
      <c r="MF4" s="91"/>
      <c r="MG4" s="89">
        <f t="shared" ref="MG4" si="41">MG5</f>
        <v>44487</v>
      </c>
      <c r="MH4" s="90"/>
      <c r="MI4" s="90"/>
      <c r="MJ4" s="90"/>
      <c r="MK4" s="90"/>
      <c r="ML4" s="90"/>
      <c r="MM4" s="91"/>
      <c r="MN4" s="89">
        <f t="shared" ref="MN4" si="42">MN5</f>
        <v>44494</v>
      </c>
      <c r="MO4" s="90"/>
      <c r="MP4" s="90"/>
      <c r="MQ4" s="90"/>
      <c r="MR4" s="90"/>
      <c r="MS4" s="90"/>
      <c r="MT4" s="91"/>
      <c r="MU4" s="89">
        <f t="shared" ref="MU4" si="43">MU5</f>
        <v>44501</v>
      </c>
      <c r="MV4" s="90"/>
      <c r="MW4" s="90"/>
      <c r="MX4" s="90"/>
      <c r="MY4" s="90"/>
      <c r="MZ4" s="90"/>
      <c r="NA4" s="91"/>
      <c r="NB4" s="89">
        <f t="shared" ref="NB4" si="44">NB5</f>
        <v>44508</v>
      </c>
      <c r="NC4" s="90"/>
      <c r="ND4" s="90"/>
      <c r="NE4" s="90"/>
      <c r="NF4" s="90"/>
      <c r="NG4" s="90"/>
      <c r="NH4" s="91"/>
      <c r="NI4" s="89">
        <f t="shared" ref="NI4" si="45">NI5</f>
        <v>44515</v>
      </c>
      <c r="NJ4" s="90"/>
      <c r="NK4" s="90"/>
      <c r="NL4" s="90"/>
      <c r="NM4" s="90"/>
      <c r="NN4" s="90"/>
      <c r="NO4" s="91"/>
      <c r="NP4" s="89">
        <f t="shared" ref="NP4" si="46">NP5</f>
        <v>44522</v>
      </c>
      <c r="NQ4" s="90"/>
      <c r="NR4" s="90"/>
      <c r="NS4" s="90"/>
      <c r="NT4" s="90"/>
      <c r="NU4" s="90"/>
      <c r="NV4" s="91"/>
      <c r="NW4" s="89">
        <f t="shared" ref="NW4" si="47">NW5</f>
        <v>44529</v>
      </c>
      <c r="NX4" s="90"/>
      <c r="NY4" s="90"/>
      <c r="NZ4" s="90"/>
      <c r="OA4" s="90"/>
      <c r="OB4" s="90"/>
      <c r="OC4" s="91"/>
      <c r="OD4" s="89">
        <f t="shared" ref="OD4" si="48">OD5</f>
        <v>44536</v>
      </c>
      <c r="OE4" s="90"/>
      <c r="OF4" s="90"/>
      <c r="OG4" s="90"/>
      <c r="OH4" s="90"/>
      <c r="OI4" s="90"/>
      <c r="OJ4" s="91"/>
      <c r="OK4" s="89">
        <f t="shared" ref="OK4" si="49">OK5</f>
        <v>44543</v>
      </c>
      <c r="OL4" s="90"/>
      <c r="OM4" s="90"/>
      <c r="ON4" s="90"/>
      <c r="OO4" s="90"/>
      <c r="OP4" s="90"/>
      <c r="OQ4" s="91"/>
      <c r="OR4" s="89">
        <f t="shared" ref="OR4" si="50">OR5</f>
        <v>44550</v>
      </c>
      <c r="OS4" s="90"/>
      <c r="OT4" s="90"/>
      <c r="OU4" s="90"/>
      <c r="OV4" s="90"/>
      <c r="OW4" s="90"/>
      <c r="OX4" s="91"/>
      <c r="OY4" s="89">
        <f>OY5</f>
        <v>44557</v>
      </c>
      <c r="OZ4" s="90"/>
      <c r="PA4" s="90"/>
      <c r="PB4" s="90"/>
      <c r="PC4" s="90"/>
      <c r="PD4" s="90"/>
      <c r="PE4" s="91"/>
      <c r="PF4" s="89">
        <f>PF5</f>
        <v>44564</v>
      </c>
      <c r="PG4" s="90"/>
      <c r="PH4" s="90"/>
      <c r="PI4" s="90"/>
      <c r="PJ4" s="90"/>
      <c r="PK4" s="90"/>
      <c r="PL4" s="91"/>
    </row>
    <row r="5" spans="1:428" ht="15" customHeight="1" x14ac:dyDescent="0.25">
      <c r="A5" s="42" t="s">
        <v>17</v>
      </c>
      <c r="B5" s="95"/>
      <c r="C5" s="95"/>
      <c r="D5" s="95"/>
      <c r="E5" s="95"/>
      <c r="F5" s="95"/>
      <c r="G5" s="95"/>
      <c r="I5" s="11">
        <f>Project_Start-WEEKDAY(Project_Start,1)+2+7*(Display_Week-1)</f>
        <v>44151</v>
      </c>
      <c r="J5" s="10">
        <f>I5+1</f>
        <v>44152</v>
      </c>
      <c r="K5" s="10">
        <f t="shared" ref="K5:AX5" si="51">J5+1</f>
        <v>44153</v>
      </c>
      <c r="L5" s="10">
        <f t="shared" si="51"/>
        <v>44154</v>
      </c>
      <c r="M5" s="10">
        <f t="shared" si="51"/>
        <v>44155</v>
      </c>
      <c r="N5" s="10">
        <f t="shared" si="51"/>
        <v>44156</v>
      </c>
      <c r="O5" s="12">
        <f t="shared" si="51"/>
        <v>44157</v>
      </c>
      <c r="P5" s="11">
        <f>O5+1</f>
        <v>44158</v>
      </c>
      <c r="Q5" s="10">
        <f>P5+1</f>
        <v>44159</v>
      </c>
      <c r="R5" s="10">
        <f t="shared" si="51"/>
        <v>44160</v>
      </c>
      <c r="S5" s="10">
        <f t="shared" si="51"/>
        <v>44161</v>
      </c>
      <c r="T5" s="10">
        <f t="shared" si="51"/>
        <v>44162</v>
      </c>
      <c r="U5" s="10">
        <f t="shared" si="51"/>
        <v>44163</v>
      </c>
      <c r="V5" s="12">
        <f t="shared" si="51"/>
        <v>44164</v>
      </c>
      <c r="W5" s="11">
        <f>V5+1</f>
        <v>44165</v>
      </c>
      <c r="X5" s="10">
        <f>W5+1</f>
        <v>44166</v>
      </c>
      <c r="Y5" s="10">
        <f t="shared" si="51"/>
        <v>44167</v>
      </c>
      <c r="Z5" s="10">
        <f t="shared" si="51"/>
        <v>44168</v>
      </c>
      <c r="AA5" s="10">
        <f t="shared" si="51"/>
        <v>44169</v>
      </c>
      <c r="AB5" s="10">
        <f t="shared" si="51"/>
        <v>44170</v>
      </c>
      <c r="AC5" s="12">
        <f t="shared" si="51"/>
        <v>44171</v>
      </c>
      <c r="AD5" s="11">
        <f>AC5+1</f>
        <v>44172</v>
      </c>
      <c r="AE5" s="10">
        <f>AD5+1</f>
        <v>44173</v>
      </c>
      <c r="AF5" s="10">
        <f t="shared" si="51"/>
        <v>44174</v>
      </c>
      <c r="AG5" s="10">
        <f t="shared" si="51"/>
        <v>44175</v>
      </c>
      <c r="AH5" s="10">
        <f t="shared" si="51"/>
        <v>44176</v>
      </c>
      <c r="AI5" s="10">
        <f t="shared" si="51"/>
        <v>44177</v>
      </c>
      <c r="AJ5" s="12">
        <f t="shared" si="51"/>
        <v>44178</v>
      </c>
      <c r="AK5" s="11">
        <f>AJ5+1</f>
        <v>44179</v>
      </c>
      <c r="AL5" s="10">
        <f>AK5+1</f>
        <v>44180</v>
      </c>
      <c r="AM5" s="10">
        <f t="shared" si="51"/>
        <v>44181</v>
      </c>
      <c r="AN5" s="10">
        <f t="shared" si="51"/>
        <v>44182</v>
      </c>
      <c r="AO5" s="10">
        <f t="shared" si="51"/>
        <v>44183</v>
      </c>
      <c r="AP5" s="10">
        <f t="shared" si="51"/>
        <v>44184</v>
      </c>
      <c r="AQ5" s="12">
        <f t="shared" si="51"/>
        <v>44185</v>
      </c>
      <c r="AR5" s="11">
        <f>AQ5+1</f>
        <v>44186</v>
      </c>
      <c r="AS5" s="10">
        <f>AR5+1</f>
        <v>44187</v>
      </c>
      <c r="AT5" s="10">
        <f t="shared" si="51"/>
        <v>44188</v>
      </c>
      <c r="AU5" s="10">
        <f t="shared" si="51"/>
        <v>44189</v>
      </c>
      <c r="AV5" s="10">
        <f t="shared" si="51"/>
        <v>44190</v>
      </c>
      <c r="AW5" s="10">
        <f t="shared" si="51"/>
        <v>44191</v>
      </c>
      <c r="AX5" s="12">
        <f t="shared" si="51"/>
        <v>44192</v>
      </c>
      <c r="AY5" s="11">
        <f>AX5+1</f>
        <v>44193</v>
      </c>
      <c r="AZ5" s="10">
        <f>AY5+1</f>
        <v>44194</v>
      </c>
      <c r="BA5" s="10">
        <f t="shared" ref="BA5:BE5" si="52">AZ5+1</f>
        <v>44195</v>
      </c>
      <c r="BB5" s="10">
        <f t="shared" si="52"/>
        <v>44196</v>
      </c>
      <c r="BC5" s="10">
        <f t="shared" si="52"/>
        <v>44197</v>
      </c>
      <c r="BD5" s="10">
        <f t="shared" si="52"/>
        <v>44198</v>
      </c>
      <c r="BE5" s="12">
        <f t="shared" si="52"/>
        <v>44199</v>
      </c>
      <c r="BF5" s="12">
        <f t="shared" ref="BF5" si="53">BE5+1</f>
        <v>44200</v>
      </c>
      <c r="BG5" s="12">
        <f t="shared" ref="BG5" si="54">BF5+1</f>
        <v>44201</v>
      </c>
      <c r="BH5" s="12">
        <f t="shared" ref="BH5" si="55">BG5+1</f>
        <v>44202</v>
      </c>
      <c r="BI5" s="12">
        <f t="shared" ref="BI5" si="56">BH5+1</f>
        <v>44203</v>
      </c>
      <c r="BJ5" s="12">
        <f t="shared" ref="BJ5" si="57">BI5+1</f>
        <v>44204</v>
      </c>
      <c r="BK5" s="12">
        <f t="shared" ref="BK5" si="58">BJ5+1</f>
        <v>44205</v>
      </c>
      <c r="BL5" s="12">
        <f t="shared" ref="BL5" si="59">BK5+1</f>
        <v>44206</v>
      </c>
      <c r="BM5" s="12">
        <f t="shared" ref="BM5" si="60">BL5+1</f>
        <v>44207</v>
      </c>
      <c r="BN5" s="12">
        <f t="shared" ref="BN5" si="61">BM5+1</f>
        <v>44208</v>
      </c>
      <c r="BO5" s="12">
        <f t="shared" ref="BO5" si="62">BN5+1</f>
        <v>44209</v>
      </c>
      <c r="BP5" s="12">
        <f t="shared" ref="BP5" si="63">BO5+1</f>
        <v>44210</v>
      </c>
      <c r="BQ5" s="12">
        <f t="shared" ref="BQ5" si="64">BP5+1</f>
        <v>44211</v>
      </c>
      <c r="BR5" s="12">
        <f t="shared" ref="BR5" si="65">BQ5+1</f>
        <v>44212</v>
      </c>
      <c r="BS5" s="12">
        <f t="shared" ref="BS5" si="66">BR5+1</f>
        <v>44213</v>
      </c>
      <c r="BT5" s="12">
        <f t="shared" ref="BT5" si="67">BS5+1</f>
        <v>44214</v>
      </c>
      <c r="BU5" s="12">
        <f t="shared" ref="BU5" si="68">BT5+1</f>
        <v>44215</v>
      </c>
      <c r="BV5" s="12">
        <f t="shared" ref="BV5" si="69">BU5+1</f>
        <v>44216</v>
      </c>
      <c r="BW5" s="12">
        <f t="shared" ref="BW5" si="70">BV5+1</f>
        <v>44217</v>
      </c>
      <c r="BX5" s="12">
        <f t="shared" ref="BX5" si="71">BW5+1</f>
        <v>44218</v>
      </c>
      <c r="BY5" s="12">
        <f t="shared" ref="BY5" si="72">BX5+1</f>
        <v>44219</v>
      </c>
      <c r="BZ5" s="12">
        <f t="shared" ref="BZ5" si="73">BY5+1</f>
        <v>44220</v>
      </c>
      <c r="CA5" s="12">
        <f t="shared" ref="CA5" si="74">BZ5+1</f>
        <v>44221</v>
      </c>
      <c r="CB5" s="12">
        <f t="shared" ref="CB5" si="75">CA5+1</f>
        <v>44222</v>
      </c>
      <c r="CC5" s="12">
        <f t="shared" ref="CC5" si="76">CB5+1</f>
        <v>44223</v>
      </c>
      <c r="CD5" s="12">
        <f t="shared" ref="CD5" si="77">CC5+1</f>
        <v>44224</v>
      </c>
      <c r="CE5" s="12">
        <f t="shared" ref="CE5" si="78">CD5+1</f>
        <v>44225</v>
      </c>
      <c r="CF5" s="12">
        <f t="shared" ref="CF5" si="79">CE5+1</f>
        <v>44226</v>
      </c>
      <c r="CG5" s="12">
        <f t="shared" ref="CG5" si="80">CF5+1</f>
        <v>44227</v>
      </c>
      <c r="CH5" s="12">
        <f t="shared" ref="CH5" si="81">CG5+1</f>
        <v>44228</v>
      </c>
      <c r="CI5" s="12">
        <f t="shared" ref="CI5" si="82">CH5+1</f>
        <v>44229</v>
      </c>
      <c r="CJ5" s="12">
        <f t="shared" ref="CJ5" si="83">CI5+1</f>
        <v>44230</v>
      </c>
      <c r="CK5" s="12">
        <f t="shared" ref="CK5" si="84">CJ5+1</f>
        <v>44231</v>
      </c>
      <c r="CL5" s="12">
        <f t="shared" ref="CL5" si="85">CK5+1</f>
        <v>44232</v>
      </c>
      <c r="CM5" s="12">
        <f t="shared" ref="CM5" si="86">CL5+1</f>
        <v>44233</v>
      </c>
      <c r="CN5" s="12">
        <f t="shared" ref="CN5" si="87">CM5+1</f>
        <v>44234</v>
      </c>
      <c r="CO5" s="12">
        <f t="shared" ref="CO5" si="88">CN5+1</f>
        <v>44235</v>
      </c>
      <c r="CP5" s="12">
        <f t="shared" ref="CP5" si="89">CO5+1</f>
        <v>44236</v>
      </c>
      <c r="CQ5" s="12">
        <f t="shared" ref="CQ5" si="90">CP5+1</f>
        <v>44237</v>
      </c>
      <c r="CR5" s="12">
        <f t="shared" ref="CR5" si="91">CQ5+1</f>
        <v>44238</v>
      </c>
      <c r="CS5" s="12">
        <f t="shared" ref="CS5" si="92">CR5+1</f>
        <v>44239</v>
      </c>
      <c r="CT5" s="12">
        <f t="shared" ref="CT5" si="93">CS5+1</f>
        <v>44240</v>
      </c>
      <c r="CU5" s="12">
        <f t="shared" ref="CU5" si="94">CT5+1</f>
        <v>44241</v>
      </c>
      <c r="CV5" s="12">
        <f t="shared" ref="CV5" si="95">CU5+1</f>
        <v>44242</v>
      </c>
      <c r="CW5" s="12">
        <f t="shared" ref="CW5" si="96">CV5+1</f>
        <v>44243</v>
      </c>
      <c r="CX5" s="12">
        <f t="shared" ref="CX5" si="97">CW5+1</f>
        <v>44244</v>
      </c>
      <c r="CY5" s="12">
        <f t="shared" ref="CY5" si="98">CX5+1</f>
        <v>44245</v>
      </c>
      <c r="CZ5" s="12">
        <f t="shared" ref="CZ5" si="99">CY5+1</f>
        <v>44246</v>
      </c>
      <c r="DA5" s="12">
        <f t="shared" ref="DA5" si="100">CZ5+1</f>
        <v>44247</v>
      </c>
      <c r="DB5" s="12">
        <f t="shared" ref="DB5" si="101">DA5+1</f>
        <v>44248</v>
      </c>
      <c r="DC5" s="12">
        <f t="shared" ref="DC5" si="102">DB5+1</f>
        <v>44249</v>
      </c>
      <c r="DD5" s="12">
        <f t="shared" ref="DD5" si="103">DC5+1</f>
        <v>44250</v>
      </c>
      <c r="DE5" s="12">
        <f t="shared" ref="DE5" si="104">DD5+1</f>
        <v>44251</v>
      </c>
      <c r="DF5" s="12">
        <f t="shared" ref="DF5" si="105">DE5+1</f>
        <v>44252</v>
      </c>
      <c r="DG5" s="12">
        <f t="shared" ref="DG5" si="106">DF5+1</f>
        <v>44253</v>
      </c>
      <c r="DH5" s="12">
        <f t="shared" ref="DH5" si="107">DG5+1</f>
        <v>44254</v>
      </c>
      <c r="DI5" s="12">
        <f t="shared" ref="DI5" si="108">DH5+1</f>
        <v>44255</v>
      </c>
      <c r="DJ5" s="12">
        <f t="shared" ref="DJ5" si="109">DI5+1</f>
        <v>44256</v>
      </c>
      <c r="DK5" s="12">
        <f t="shared" ref="DK5" si="110">DJ5+1</f>
        <v>44257</v>
      </c>
      <c r="DL5" s="12">
        <f t="shared" ref="DL5" si="111">DK5+1</f>
        <v>44258</v>
      </c>
      <c r="DM5" s="12">
        <f t="shared" ref="DM5" si="112">DL5+1</f>
        <v>44259</v>
      </c>
      <c r="DN5" s="12">
        <f t="shared" ref="DN5" si="113">DM5+1</f>
        <v>44260</v>
      </c>
      <c r="DO5" s="12">
        <f t="shared" ref="DO5" si="114">DN5+1</f>
        <v>44261</v>
      </c>
      <c r="DP5" s="12">
        <f t="shared" ref="DP5" si="115">DO5+1</f>
        <v>44262</v>
      </c>
      <c r="DQ5" s="12">
        <f t="shared" ref="DQ5" si="116">DP5+1</f>
        <v>44263</v>
      </c>
      <c r="DR5" s="12">
        <f t="shared" ref="DR5" si="117">DQ5+1</f>
        <v>44264</v>
      </c>
      <c r="DS5" s="12">
        <f t="shared" ref="DS5" si="118">DR5+1</f>
        <v>44265</v>
      </c>
      <c r="DT5" s="12">
        <f t="shared" ref="DT5" si="119">DS5+1</f>
        <v>44266</v>
      </c>
      <c r="DU5" s="12">
        <f t="shared" ref="DU5" si="120">DT5+1</f>
        <v>44267</v>
      </c>
      <c r="DV5" s="12">
        <f t="shared" ref="DV5" si="121">DU5+1</f>
        <v>44268</v>
      </c>
      <c r="DW5" s="12">
        <f t="shared" ref="DW5" si="122">DV5+1</f>
        <v>44269</v>
      </c>
      <c r="DX5" s="12">
        <f t="shared" ref="DX5" si="123">DW5+1</f>
        <v>44270</v>
      </c>
      <c r="DY5" s="12">
        <f t="shared" ref="DY5" si="124">DX5+1</f>
        <v>44271</v>
      </c>
      <c r="DZ5" s="12">
        <f t="shared" ref="DZ5" si="125">DY5+1</f>
        <v>44272</v>
      </c>
      <c r="EA5" s="12">
        <f t="shared" ref="EA5" si="126">DZ5+1</f>
        <v>44273</v>
      </c>
      <c r="EB5" s="12">
        <f t="shared" ref="EB5" si="127">EA5+1</f>
        <v>44274</v>
      </c>
      <c r="EC5" s="12">
        <f t="shared" ref="EC5" si="128">EB5+1</f>
        <v>44275</v>
      </c>
      <c r="ED5" s="12">
        <f t="shared" ref="ED5" si="129">EC5+1</f>
        <v>44276</v>
      </c>
      <c r="EE5" s="12">
        <f t="shared" ref="EE5" si="130">ED5+1</f>
        <v>44277</v>
      </c>
      <c r="EF5" s="12">
        <f t="shared" ref="EF5" si="131">EE5+1</f>
        <v>44278</v>
      </c>
      <c r="EG5" s="12">
        <f t="shared" ref="EG5" si="132">EF5+1</f>
        <v>44279</v>
      </c>
      <c r="EH5" s="12">
        <f t="shared" ref="EH5" si="133">EG5+1</f>
        <v>44280</v>
      </c>
      <c r="EI5" s="12">
        <f t="shared" ref="EI5" si="134">EH5+1</f>
        <v>44281</v>
      </c>
      <c r="EJ5" s="12">
        <f t="shared" ref="EJ5" si="135">EI5+1</f>
        <v>44282</v>
      </c>
      <c r="EK5" s="12">
        <f t="shared" ref="EK5" si="136">EJ5+1</f>
        <v>44283</v>
      </c>
      <c r="EL5" s="12">
        <f t="shared" ref="EL5" si="137">EK5+1</f>
        <v>44284</v>
      </c>
      <c r="EM5" s="12">
        <f t="shared" ref="EM5" si="138">EL5+1</f>
        <v>44285</v>
      </c>
      <c r="EN5" s="12">
        <f t="shared" ref="EN5" si="139">EM5+1</f>
        <v>44286</v>
      </c>
      <c r="EO5" s="12">
        <f t="shared" ref="EO5" si="140">EN5+1</f>
        <v>44287</v>
      </c>
      <c r="EP5" s="12">
        <f t="shared" ref="EP5" si="141">EO5+1</f>
        <v>44288</v>
      </c>
      <c r="EQ5" s="12">
        <f t="shared" ref="EQ5" si="142">EP5+1</f>
        <v>44289</v>
      </c>
      <c r="ER5" s="12">
        <f t="shared" ref="ER5" si="143">EQ5+1</f>
        <v>44290</v>
      </c>
      <c r="ES5" s="12">
        <f t="shared" ref="ES5" si="144">ER5+1</f>
        <v>44291</v>
      </c>
      <c r="ET5" s="12">
        <f t="shared" ref="ET5" si="145">ES5+1</f>
        <v>44292</v>
      </c>
      <c r="EU5" s="12">
        <f t="shared" ref="EU5" si="146">ET5+1</f>
        <v>44293</v>
      </c>
      <c r="EV5" s="12">
        <f t="shared" ref="EV5" si="147">EU5+1</f>
        <v>44294</v>
      </c>
      <c r="EW5" s="12">
        <f t="shared" ref="EW5" si="148">EV5+1</f>
        <v>44295</v>
      </c>
      <c r="EX5" s="12">
        <f t="shared" ref="EX5" si="149">EW5+1</f>
        <v>44296</v>
      </c>
      <c r="EY5" s="12">
        <f t="shared" ref="EY5" si="150">EX5+1</f>
        <v>44297</v>
      </c>
      <c r="EZ5" s="12">
        <f t="shared" ref="EZ5" si="151">EY5+1</f>
        <v>44298</v>
      </c>
      <c r="FA5" s="12">
        <f t="shared" ref="FA5" si="152">EZ5+1</f>
        <v>44299</v>
      </c>
      <c r="FB5" s="12">
        <f t="shared" ref="FB5" si="153">FA5+1</f>
        <v>44300</v>
      </c>
      <c r="FC5" s="12">
        <f t="shared" ref="FC5" si="154">FB5+1</f>
        <v>44301</v>
      </c>
      <c r="FD5" s="12">
        <f t="shared" ref="FD5" si="155">FC5+1</f>
        <v>44302</v>
      </c>
      <c r="FE5" s="12">
        <f t="shared" ref="FE5" si="156">FD5+1</f>
        <v>44303</v>
      </c>
      <c r="FF5" s="12">
        <f t="shared" ref="FF5" si="157">FE5+1</f>
        <v>44304</v>
      </c>
      <c r="FG5" s="12">
        <f t="shared" ref="FG5" si="158">FF5+1</f>
        <v>44305</v>
      </c>
      <c r="FH5" s="12">
        <f t="shared" ref="FH5" si="159">FG5+1</f>
        <v>44306</v>
      </c>
      <c r="FI5" s="12">
        <f t="shared" ref="FI5" si="160">FH5+1</f>
        <v>44307</v>
      </c>
      <c r="FJ5" s="12">
        <f t="shared" ref="FJ5" si="161">FI5+1</f>
        <v>44308</v>
      </c>
      <c r="FK5" s="12">
        <f t="shared" ref="FK5" si="162">FJ5+1</f>
        <v>44309</v>
      </c>
      <c r="FL5" s="12">
        <f t="shared" ref="FL5" si="163">FK5+1</f>
        <v>44310</v>
      </c>
      <c r="FM5" s="12">
        <f t="shared" ref="FM5" si="164">FL5+1</f>
        <v>44311</v>
      </c>
      <c r="FN5" s="12">
        <f t="shared" ref="FN5" si="165">FM5+1</f>
        <v>44312</v>
      </c>
      <c r="FO5" s="12">
        <f t="shared" ref="FO5" si="166">FN5+1</f>
        <v>44313</v>
      </c>
      <c r="FP5" s="12">
        <f t="shared" ref="FP5" si="167">FO5+1</f>
        <v>44314</v>
      </c>
      <c r="FQ5" s="12">
        <f t="shared" ref="FQ5" si="168">FP5+1</f>
        <v>44315</v>
      </c>
      <c r="FR5" s="12">
        <f t="shared" ref="FR5" si="169">FQ5+1</f>
        <v>44316</v>
      </c>
      <c r="FS5" s="12">
        <f t="shared" ref="FS5" si="170">FR5+1</f>
        <v>44317</v>
      </c>
      <c r="FT5" s="12">
        <f t="shared" ref="FT5" si="171">FS5+1</f>
        <v>44318</v>
      </c>
      <c r="FU5" s="12">
        <f t="shared" ref="FU5" si="172">FT5+1</f>
        <v>44319</v>
      </c>
      <c r="FV5" s="12">
        <f t="shared" ref="FV5" si="173">FU5+1</f>
        <v>44320</v>
      </c>
      <c r="FW5" s="12">
        <f t="shared" ref="FW5" si="174">FV5+1</f>
        <v>44321</v>
      </c>
      <c r="FX5" s="12">
        <f t="shared" ref="FX5" si="175">FW5+1</f>
        <v>44322</v>
      </c>
      <c r="FY5" s="12">
        <f t="shared" ref="FY5" si="176">FX5+1</f>
        <v>44323</v>
      </c>
      <c r="FZ5" s="12">
        <f t="shared" ref="FZ5" si="177">FY5+1</f>
        <v>44324</v>
      </c>
      <c r="GA5" s="12">
        <f t="shared" ref="GA5" si="178">FZ5+1</f>
        <v>44325</v>
      </c>
      <c r="GB5" s="12">
        <f t="shared" ref="GB5" si="179">GA5+1</f>
        <v>44326</v>
      </c>
      <c r="GC5" s="12">
        <f t="shared" ref="GC5" si="180">GB5+1</f>
        <v>44327</v>
      </c>
      <c r="GD5" s="12">
        <f t="shared" ref="GD5" si="181">GC5+1</f>
        <v>44328</v>
      </c>
      <c r="GE5" s="12">
        <f t="shared" ref="GE5" si="182">GD5+1</f>
        <v>44329</v>
      </c>
      <c r="GF5" s="12">
        <f t="shared" ref="GF5" si="183">GE5+1</f>
        <v>44330</v>
      </c>
      <c r="GG5" s="12">
        <f t="shared" ref="GG5" si="184">GF5+1</f>
        <v>44331</v>
      </c>
      <c r="GH5" s="12">
        <f t="shared" ref="GH5" si="185">GG5+1</f>
        <v>44332</v>
      </c>
      <c r="GI5" s="12">
        <f t="shared" ref="GI5" si="186">GH5+1</f>
        <v>44333</v>
      </c>
      <c r="GJ5" s="12">
        <f t="shared" ref="GJ5" si="187">GI5+1</f>
        <v>44334</v>
      </c>
      <c r="GK5" s="12">
        <f t="shared" ref="GK5" si="188">GJ5+1</f>
        <v>44335</v>
      </c>
      <c r="GL5" s="12">
        <f t="shared" ref="GL5" si="189">GK5+1</f>
        <v>44336</v>
      </c>
      <c r="GM5" s="12">
        <f t="shared" ref="GM5" si="190">GL5+1</f>
        <v>44337</v>
      </c>
      <c r="GN5" s="12">
        <f t="shared" ref="GN5" si="191">GM5+1</f>
        <v>44338</v>
      </c>
      <c r="GO5" s="12">
        <f t="shared" ref="GO5" si="192">GN5+1</f>
        <v>44339</v>
      </c>
      <c r="GP5" s="12">
        <f t="shared" ref="GP5" si="193">GO5+1</f>
        <v>44340</v>
      </c>
      <c r="GQ5" s="12">
        <f t="shared" ref="GQ5" si="194">GP5+1</f>
        <v>44341</v>
      </c>
      <c r="GR5" s="12">
        <f t="shared" ref="GR5" si="195">GQ5+1</f>
        <v>44342</v>
      </c>
      <c r="GS5" s="12">
        <f t="shared" ref="GS5" si="196">GR5+1</f>
        <v>44343</v>
      </c>
      <c r="GT5" s="12">
        <f t="shared" ref="GT5" si="197">GS5+1</f>
        <v>44344</v>
      </c>
      <c r="GU5" s="12">
        <f t="shared" ref="GU5" si="198">GT5+1</f>
        <v>44345</v>
      </c>
      <c r="GV5" s="12">
        <f t="shared" ref="GV5" si="199">GU5+1</f>
        <v>44346</v>
      </c>
      <c r="GW5" s="12">
        <f t="shared" ref="GW5" si="200">GV5+1</f>
        <v>44347</v>
      </c>
      <c r="GX5" s="12">
        <f t="shared" ref="GX5" si="201">GW5+1</f>
        <v>44348</v>
      </c>
      <c r="GY5" s="12">
        <f t="shared" ref="GY5" si="202">GX5+1</f>
        <v>44349</v>
      </c>
      <c r="GZ5" s="12">
        <f t="shared" ref="GZ5" si="203">GY5+1</f>
        <v>44350</v>
      </c>
      <c r="HA5" s="12">
        <f t="shared" ref="HA5" si="204">GZ5+1</f>
        <v>44351</v>
      </c>
      <c r="HB5" s="12">
        <f t="shared" ref="HB5" si="205">HA5+1</f>
        <v>44352</v>
      </c>
      <c r="HC5" s="12">
        <f t="shared" ref="HC5" si="206">HB5+1</f>
        <v>44353</v>
      </c>
      <c r="HD5" s="12">
        <f t="shared" ref="HD5" si="207">HC5+1</f>
        <v>44354</v>
      </c>
      <c r="HE5" s="12">
        <f t="shared" ref="HE5" si="208">HD5+1</f>
        <v>44355</v>
      </c>
      <c r="HF5" s="12">
        <f t="shared" ref="HF5" si="209">HE5+1</f>
        <v>44356</v>
      </c>
      <c r="HG5" s="12">
        <f t="shared" ref="HG5" si="210">HF5+1</f>
        <v>44357</v>
      </c>
      <c r="HH5" s="12">
        <f t="shared" ref="HH5" si="211">HG5+1</f>
        <v>44358</v>
      </c>
      <c r="HI5" s="12">
        <f t="shared" ref="HI5" si="212">HH5+1</f>
        <v>44359</v>
      </c>
      <c r="HJ5" s="12">
        <f t="shared" ref="HJ5" si="213">HI5+1</f>
        <v>44360</v>
      </c>
      <c r="HK5" s="12">
        <f t="shared" ref="HK5" si="214">HJ5+1</f>
        <v>44361</v>
      </c>
      <c r="HL5" s="12">
        <f t="shared" ref="HL5" si="215">HK5+1</f>
        <v>44362</v>
      </c>
      <c r="HM5" s="12">
        <f t="shared" ref="HM5" si="216">HL5+1</f>
        <v>44363</v>
      </c>
      <c r="HN5" s="12">
        <f t="shared" ref="HN5" si="217">HM5+1</f>
        <v>44364</v>
      </c>
      <c r="HO5" s="12">
        <f t="shared" ref="HO5" si="218">HN5+1</f>
        <v>44365</v>
      </c>
      <c r="HP5" s="12">
        <f t="shared" ref="HP5" si="219">HO5+1</f>
        <v>44366</v>
      </c>
      <c r="HQ5" s="12">
        <f t="shared" ref="HQ5" si="220">HP5+1</f>
        <v>44367</v>
      </c>
      <c r="HR5" s="12">
        <f t="shared" ref="HR5" si="221">HQ5+1</f>
        <v>44368</v>
      </c>
      <c r="HS5" s="12">
        <f t="shared" ref="HS5" si="222">HR5+1</f>
        <v>44369</v>
      </c>
      <c r="HT5" s="12">
        <f t="shared" ref="HT5" si="223">HS5+1</f>
        <v>44370</v>
      </c>
      <c r="HU5" s="12">
        <f t="shared" ref="HU5" si="224">HT5+1</f>
        <v>44371</v>
      </c>
      <c r="HV5" s="12">
        <f t="shared" ref="HV5" si="225">HU5+1</f>
        <v>44372</v>
      </c>
      <c r="HW5" s="12">
        <f t="shared" ref="HW5" si="226">HV5+1</f>
        <v>44373</v>
      </c>
      <c r="HX5" s="12">
        <f t="shared" ref="HX5" si="227">HW5+1</f>
        <v>44374</v>
      </c>
      <c r="HY5" s="12">
        <f t="shared" ref="HY5" si="228">HX5+1</f>
        <v>44375</v>
      </c>
      <c r="HZ5" s="12">
        <f t="shared" ref="HZ5" si="229">HY5+1</f>
        <v>44376</v>
      </c>
      <c r="IA5" s="12">
        <f t="shared" ref="IA5" si="230">HZ5+1</f>
        <v>44377</v>
      </c>
      <c r="IB5" s="12">
        <f t="shared" ref="IB5" si="231">IA5+1</f>
        <v>44378</v>
      </c>
      <c r="IC5" s="12">
        <f t="shared" ref="IC5" si="232">IB5+1</f>
        <v>44379</v>
      </c>
      <c r="ID5" s="12">
        <f t="shared" ref="ID5" si="233">IC5+1</f>
        <v>44380</v>
      </c>
      <c r="IE5" s="12">
        <f t="shared" ref="IE5" si="234">ID5+1</f>
        <v>44381</v>
      </c>
      <c r="IF5" s="12">
        <f t="shared" ref="IF5" si="235">IE5+1</f>
        <v>44382</v>
      </c>
      <c r="IG5" s="12">
        <f t="shared" ref="IG5" si="236">IF5+1</f>
        <v>44383</v>
      </c>
      <c r="IH5" s="12">
        <f t="shared" ref="IH5" si="237">IG5+1</f>
        <v>44384</v>
      </c>
      <c r="II5" s="12">
        <f t="shared" ref="II5" si="238">IH5+1</f>
        <v>44385</v>
      </c>
      <c r="IJ5" s="12">
        <f t="shared" ref="IJ5" si="239">II5+1</f>
        <v>44386</v>
      </c>
      <c r="IK5" s="12">
        <f t="shared" ref="IK5" si="240">IJ5+1</f>
        <v>44387</v>
      </c>
      <c r="IL5" s="12">
        <f t="shared" ref="IL5" si="241">IK5+1</f>
        <v>44388</v>
      </c>
      <c r="IM5" s="12">
        <f t="shared" ref="IM5" si="242">IL5+1</f>
        <v>44389</v>
      </c>
      <c r="IN5" s="12">
        <f t="shared" ref="IN5" si="243">IM5+1</f>
        <v>44390</v>
      </c>
      <c r="IO5" s="12">
        <f t="shared" ref="IO5" si="244">IN5+1</f>
        <v>44391</v>
      </c>
      <c r="IP5" s="12">
        <f t="shared" ref="IP5" si="245">IO5+1</f>
        <v>44392</v>
      </c>
      <c r="IQ5" s="12">
        <f t="shared" ref="IQ5" si="246">IP5+1</f>
        <v>44393</v>
      </c>
      <c r="IR5" s="12">
        <f t="shared" ref="IR5" si="247">IQ5+1</f>
        <v>44394</v>
      </c>
      <c r="IS5" s="12">
        <f t="shared" ref="IS5" si="248">IR5+1</f>
        <v>44395</v>
      </c>
      <c r="IT5" s="12">
        <f t="shared" ref="IT5" si="249">IS5+1</f>
        <v>44396</v>
      </c>
      <c r="IU5" s="12">
        <f t="shared" ref="IU5" si="250">IT5+1</f>
        <v>44397</v>
      </c>
      <c r="IV5" s="12">
        <f t="shared" ref="IV5" si="251">IU5+1</f>
        <v>44398</v>
      </c>
      <c r="IW5" s="12">
        <f t="shared" ref="IW5" si="252">IV5+1</f>
        <v>44399</v>
      </c>
      <c r="IX5" s="12">
        <f t="shared" ref="IX5" si="253">IW5+1</f>
        <v>44400</v>
      </c>
      <c r="IY5" s="12">
        <f t="shared" ref="IY5" si="254">IX5+1</f>
        <v>44401</v>
      </c>
      <c r="IZ5" s="12">
        <f t="shared" ref="IZ5" si="255">IY5+1</f>
        <v>44402</v>
      </c>
      <c r="JA5" s="12">
        <f t="shared" ref="JA5" si="256">IZ5+1</f>
        <v>44403</v>
      </c>
      <c r="JB5" s="12">
        <f t="shared" ref="JB5" si="257">JA5+1</f>
        <v>44404</v>
      </c>
      <c r="JC5" s="12">
        <f t="shared" ref="JC5" si="258">JB5+1</f>
        <v>44405</v>
      </c>
      <c r="JD5" s="12">
        <f t="shared" ref="JD5" si="259">JC5+1</f>
        <v>44406</v>
      </c>
      <c r="JE5" s="12">
        <f t="shared" ref="JE5" si="260">JD5+1</f>
        <v>44407</v>
      </c>
      <c r="JF5" s="12">
        <f t="shared" ref="JF5" si="261">JE5+1</f>
        <v>44408</v>
      </c>
      <c r="JG5" s="12">
        <f t="shared" ref="JG5" si="262">JF5+1</f>
        <v>44409</v>
      </c>
      <c r="JH5" s="12">
        <f t="shared" ref="JH5" si="263">JG5+1</f>
        <v>44410</v>
      </c>
      <c r="JI5" s="12">
        <f t="shared" ref="JI5" si="264">JH5+1</f>
        <v>44411</v>
      </c>
      <c r="JJ5" s="12">
        <f t="shared" ref="JJ5" si="265">JI5+1</f>
        <v>44412</v>
      </c>
      <c r="JK5" s="12">
        <f t="shared" ref="JK5" si="266">JJ5+1</f>
        <v>44413</v>
      </c>
      <c r="JL5" s="12">
        <f t="shared" ref="JL5" si="267">JK5+1</f>
        <v>44414</v>
      </c>
      <c r="JM5" s="12">
        <f t="shared" ref="JM5" si="268">JL5+1</f>
        <v>44415</v>
      </c>
      <c r="JN5" s="12">
        <f t="shared" ref="JN5" si="269">JM5+1</f>
        <v>44416</v>
      </c>
      <c r="JO5" s="12">
        <f t="shared" ref="JO5" si="270">JN5+1</f>
        <v>44417</v>
      </c>
      <c r="JP5" s="12">
        <f t="shared" ref="JP5" si="271">JO5+1</f>
        <v>44418</v>
      </c>
      <c r="JQ5" s="12">
        <f t="shared" ref="JQ5" si="272">JP5+1</f>
        <v>44419</v>
      </c>
      <c r="JR5" s="12">
        <f t="shared" ref="JR5" si="273">JQ5+1</f>
        <v>44420</v>
      </c>
      <c r="JS5" s="12">
        <f t="shared" ref="JS5" si="274">JR5+1</f>
        <v>44421</v>
      </c>
      <c r="JT5" s="12">
        <f t="shared" ref="JT5" si="275">JS5+1</f>
        <v>44422</v>
      </c>
      <c r="JU5" s="12">
        <f t="shared" ref="JU5" si="276">JT5+1</f>
        <v>44423</v>
      </c>
      <c r="JV5" s="12">
        <f t="shared" ref="JV5" si="277">JU5+1</f>
        <v>44424</v>
      </c>
      <c r="JW5" s="12">
        <f t="shared" ref="JW5" si="278">JV5+1</f>
        <v>44425</v>
      </c>
      <c r="JX5" s="12">
        <f t="shared" ref="JX5" si="279">JW5+1</f>
        <v>44426</v>
      </c>
      <c r="JY5" s="12">
        <f t="shared" ref="JY5" si="280">JX5+1</f>
        <v>44427</v>
      </c>
      <c r="JZ5" s="12">
        <f t="shared" ref="JZ5" si="281">JY5+1</f>
        <v>44428</v>
      </c>
      <c r="KA5" s="12">
        <f t="shared" ref="KA5" si="282">JZ5+1</f>
        <v>44429</v>
      </c>
      <c r="KB5" s="12">
        <f t="shared" ref="KB5" si="283">KA5+1</f>
        <v>44430</v>
      </c>
      <c r="KC5" s="12">
        <f t="shared" ref="KC5" si="284">KB5+1</f>
        <v>44431</v>
      </c>
      <c r="KD5" s="12">
        <f t="shared" ref="KD5" si="285">KC5+1</f>
        <v>44432</v>
      </c>
      <c r="KE5" s="12">
        <f t="shared" ref="KE5" si="286">KD5+1</f>
        <v>44433</v>
      </c>
      <c r="KF5" s="12">
        <f t="shared" ref="KF5" si="287">KE5+1</f>
        <v>44434</v>
      </c>
      <c r="KG5" s="12">
        <f t="shared" ref="KG5" si="288">KF5+1</f>
        <v>44435</v>
      </c>
      <c r="KH5" s="12">
        <f t="shared" ref="KH5" si="289">KG5+1</f>
        <v>44436</v>
      </c>
      <c r="KI5" s="12">
        <f t="shared" ref="KI5" si="290">KH5+1</f>
        <v>44437</v>
      </c>
      <c r="KJ5" s="12">
        <f t="shared" ref="KJ5" si="291">KI5+1</f>
        <v>44438</v>
      </c>
      <c r="KK5" s="12">
        <f t="shared" ref="KK5" si="292">KJ5+1</f>
        <v>44439</v>
      </c>
      <c r="KL5" s="12">
        <f t="shared" ref="KL5" si="293">KK5+1</f>
        <v>44440</v>
      </c>
      <c r="KM5" s="12">
        <f t="shared" ref="KM5" si="294">KL5+1</f>
        <v>44441</v>
      </c>
      <c r="KN5" s="12">
        <f t="shared" ref="KN5" si="295">KM5+1</f>
        <v>44442</v>
      </c>
      <c r="KO5" s="12">
        <f t="shared" ref="KO5" si="296">KN5+1</f>
        <v>44443</v>
      </c>
      <c r="KP5" s="12">
        <f t="shared" ref="KP5" si="297">KO5+1</f>
        <v>44444</v>
      </c>
      <c r="KQ5" s="12">
        <f t="shared" ref="KQ5" si="298">KP5+1</f>
        <v>44445</v>
      </c>
      <c r="KR5" s="12">
        <f t="shared" ref="KR5" si="299">KQ5+1</f>
        <v>44446</v>
      </c>
      <c r="KS5" s="12">
        <f t="shared" ref="KS5" si="300">KR5+1</f>
        <v>44447</v>
      </c>
      <c r="KT5" s="12">
        <f t="shared" ref="KT5" si="301">KS5+1</f>
        <v>44448</v>
      </c>
      <c r="KU5" s="12">
        <f t="shared" ref="KU5" si="302">KT5+1</f>
        <v>44449</v>
      </c>
      <c r="KV5" s="12">
        <f t="shared" ref="KV5" si="303">KU5+1</f>
        <v>44450</v>
      </c>
      <c r="KW5" s="12">
        <f t="shared" ref="KW5" si="304">KV5+1</f>
        <v>44451</v>
      </c>
      <c r="KX5" s="12">
        <f t="shared" ref="KX5" si="305">KW5+1</f>
        <v>44452</v>
      </c>
      <c r="KY5" s="12">
        <f t="shared" ref="KY5" si="306">KX5+1</f>
        <v>44453</v>
      </c>
      <c r="KZ5" s="12">
        <f t="shared" ref="KZ5" si="307">KY5+1</f>
        <v>44454</v>
      </c>
      <c r="LA5" s="12">
        <f t="shared" ref="LA5" si="308">KZ5+1</f>
        <v>44455</v>
      </c>
      <c r="LB5" s="12">
        <f t="shared" ref="LB5" si="309">LA5+1</f>
        <v>44456</v>
      </c>
      <c r="LC5" s="12">
        <f t="shared" ref="LC5" si="310">LB5+1</f>
        <v>44457</v>
      </c>
      <c r="LD5" s="12">
        <f t="shared" ref="LD5" si="311">LC5+1</f>
        <v>44458</v>
      </c>
      <c r="LE5" s="12">
        <f t="shared" ref="LE5" si="312">LD5+1</f>
        <v>44459</v>
      </c>
      <c r="LF5" s="12">
        <f t="shared" ref="LF5" si="313">LE5+1</f>
        <v>44460</v>
      </c>
      <c r="LG5" s="12">
        <f t="shared" ref="LG5" si="314">LF5+1</f>
        <v>44461</v>
      </c>
      <c r="LH5" s="12">
        <f t="shared" ref="LH5" si="315">LG5+1</f>
        <v>44462</v>
      </c>
      <c r="LI5" s="12">
        <f t="shared" ref="LI5" si="316">LH5+1</f>
        <v>44463</v>
      </c>
      <c r="LJ5" s="12">
        <f t="shared" ref="LJ5" si="317">LI5+1</f>
        <v>44464</v>
      </c>
      <c r="LK5" s="12">
        <f t="shared" ref="LK5" si="318">LJ5+1</f>
        <v>44465</v>
      </c>
      <c r="LL5" s="12">
        <f t="shared" ref="LL5" si="319">LK5+1</f>
        <v>44466</v>
      </c>
      <c r="LM5" s="12">
        <f t="shared" ref="LM5" si="320">LL5+1</f>
        <v>44467</v>
      </c>
      <c r="LN5" s="12">
        <f t="shared" ref="LN5" si="321">LM5+1</f>
        <v>44468</v>
      </c>
      <c r="LO5" s="12">
        <f t="shared" ref="LO5" si="322">LN5+1</f>
        <v>44469</v>
      </c>
      <c r="LP5" s="12">
        <f t="shared" ref="LP5" si="323">LO5+1</f>
        <v>44470</v>
      </c>
      <c r="LQ5" s="12">
        <f t="shared" ref="LQ5" si="324">LP5+1</f>
        <v>44471</v>
      </c>
      <c r="LR5" s="12">
        <f t="shared" ref="LR5" si="325">LQ5+1</f>
        <v>44472</v>
      </c>
      <c r="LS5" s="12">
        <f t="shared" ref="LS5" si="326">LR5+1</f>
        <v>44473</v>
      </c>
      <c r="LT5" s="12">
        <f t="shared" ref="LT5" si="327">LS5+1</f>
        <v>44474</v>
      </c>
      <c r="LU5" s="12">
        <f t="shared" ref="LU5" si="328">LT5+1</f>
        <v>44475</v>
      </c>
      <c r="LV5" s="12">
        <f t="shared" ref="LV5" si="329">LU5+1</f>
        <v>44476</v>
      </c>
      <c r="LW5" s="12">
        <f t="shared" ref="LW5" si="330">LV5+1</f>
        <v>44477</v>
      </c>
      <c r="LX5" s="12">
        <f t="shared" ref="LX5" si="331">LW5+1</f>
        <v>44478</v>
      </c>
      <c r="LY5" s="12">
        <f t="shared" ref="LY5" si="332">LX5+1</f>
        <v>44479</v>
      </c>
      <c r="LZ5" s="12">
        <f t="shared" ref="LZ5" si="333">LY5+1</f>
        <v>44480</v>
      </c>
      <c r="MA5" s="12">
        <f t="shared" ref="MA5" si="334">LZ5+1</f>
        <v>44481</v>
      </c>
      <c r="MB5" s="12">
        <f t="shared" ref="MB5" si="335">MA5+1</f>
        <v>44482</v>
      </c>
      <c r="MC5" s="12">
        <f t="shared" ref="MC5" si="336">MB5+1</f>
        <v>44483</v>
      </c>
      <c r="MD5" s="12">
        <f t="shared" ref="MD5" si="337">MC5+1</f>
        <v>44484</v>
      </c>
      <c r="ME5" s="12">
        <f t="shared" ref="ME5" si="338">MD5+1</f>
        <v>44485</v>
      </c>
      <c r="MF5" s="12">
        <f t="shared" ref="MF5" si="339">ME5+1</f>
        <v>44486</v>
      </c>
      <c r="MG5" s="12">
        <f t="shared" ref="MG5" si="340">MF5+1</f>
        <v>44487</v>
      </c>
      <c r="MH5" s="12">
        <f t="shared" ref="MH5" si="341">MG5+1</f>
        <v>44488</v>
      </c>
      <c r="MI5" s="12">
        <f t="shared" ref="MI5" si="342">MH5+1</f>
        <v>44489</v>
      </c>
      <c r="MJ5" s="12">
        <f t="shared" ref="MJ5" si="343">MI5+1</f>
        <v>44490</v>
      </c>
      <c r="MK5" s="12">
        <f t="shared" ref="MK5" si="344">MJ5+1</f>
        <v>44491</v>
      </c>
      <c r="ML5" s="12">
        <f t="shared" ref="ML5" si="345">MK5+1</f>
        <v>44492</v>
      </c>
      <c r="MM5" s="12">
        <f t="shared" ref="MM5" si="346">ML5+1</f>
        <v>44493</v>
      </c>
      <c r="MN5" s="12">
        <f t="shared" ref="MN5" si="347">MM5+1</f>
        <v>44494</v>
      </c>
      <c r="MO5" s="12">
        <f t="shared" ref="MO5" si="348">MN5+1</f>
        <v>44495</v>
      </c>
      <c r="MP5" s="12">
        <f t="shared" ref="MP5" si="349">MO5+1</f>
        <v>44496</v>
      </c>
      <c r="MQ5" s="12">
        <f t="shared" ref="MQ5" si="350">MP5+1</f>
        <v>44497</v>
      </c>
      <c r="MR5" s="12">
        <f t="shared" ref="MR5" si="351">MQ5+1</f>
        <v>44498</v>
      </c>
      <c r="MS5" s="12">
        <f t="shared" ref="MS5" si="352">MR5+1</f>
        <v>44499</v>
      </c>
      <c r="MT5" s="12">
        <f t="shared" ref="MT5" si="353">MS5+1</f>
        <v>44500</v>
      </c>
      <c r="MU5" s="12">
        <f t="shared" ref="MU5" si="354">MT5+1</f>
        <v>44501</v>
      </c>
      <c r="MV5" s="12">
        <f t="shared" ref="MV5" si="355">MU5+1</f>
        <v>44502</v>
      </c>
      <c r="MW5" s="12">
        <f t="shared" ref="MW5" si="356">MV5+1</f>
        <v>44503</v>
      </c>
      <c r="MX5" s="12">
        <f t="shared" ref="MX5" si="357">MW5+1</f>
        <v>44504</v>
      </c>
      <c r="MY5" s="12">
        <f t="shared" ref="MY5" si="358">MX5+1</f>
        <v>44505</v>
      </c>
      <c r="MZ5" s="12">
        <f t="shared" ref="MZ5" si="359">MY5+1</f>
        <v>44506</v>
      </c>
      <c r="NA5" s="12">
        <f t="shared" ref="NA5" si="360">MZ5+1</f>
        <v>44507</v>
      </c>
      <c r="NB5" s="12">
        <f t="shared" ref="NB5" si="361">NA5+1</f>
        <v>44508</v>
      </c>
      <c r="NC5" s="12">
        <f t="shared" ref="NC5" si="362">NB5+1</f>
        <v>44509</v>
      </c>
      <c r="ND5" s="12">
        <f t="shared" ref="ND5" si="363">NC5+1</f>
        <v>44510</v>
      </c>
      <c r="NE5" s="12">
        <f t="shared" ref="NE5" si="364">ND5+1</f>
        <v>44511</v>
      </c>
      <c r="NF5" s="12">
        <f t="shared" ref="NF5" si="365">NE5+1</f>
        <v>44512</v>
      </c>
      <c r="NG5" s="12">
        <f t="shared" ref="NG5" si="366">NF5+1</f>
        <v>44513</v>
      </c>
      <c r="NH5" s="12">
        <f t="shared" ref="NH5" si="367">NG5+1</f>
        <v>44514</v>
      </c>
      <c r="NI5" s="12">
        <f t="shared" ref="NI5" si="368">NH5+1</f>
        <v>44515</v>
      </c>
      <c r="NJ5" s="12">
        <f t="shared" ref="NJ5" si="369">NI5+1</f>
        <v>44516</v>
      </c>
      <c r="NK5" s="12">
        <f t="shared" ref="NK5" si="370">NJ5+1</f>
        <v>44517</v>
      </c>
      <c r="NL5" s="12">
        <f t="shared" ref="NL5" si="371">NK5+1</f>
        <v>44518</v>
      </c>
      <c r="NM5" s="12">
        <f t="shared" ref="NM5" si="372">NL5+1</f>
        <v>44519</v>
      </c>
      <c r="NN5" s="12">
        <f t="shared" ref="NN5" si="373">NM5+1</f>
        <v>44520</v>
      </c>
      <c r="NO5" s="12">
        <f t="shared" ref="NO5" si="374">NN5+1</f>
        <v>44521</v>
      </c>
      <c r="NP5" s="12">
        <f t="shared" ref="NP5" si="375">NO5+1</f>
        <v>44522</v>
      </c>
      <c r="NQ5" s="12">
        <f t="shared" ref="NQ5" si="376">NP5+1</f>
        <v>44523</v>
      </c>
      <c r="NR5" s="12">
        <f t="shared" ref="NR5" si="377">NQ5+1</f>
        <v>44524</v>
      </c>
      <c r="NS5" s="12">
        <f t="shared" ref="NS5" si="378">NR5+1</f>
        <v>44525</v>
      </c>
      <c r="NT5" s="12">
        <f t="shared" ref="NT5" si="379">NS5+1</f>
        <v>44526</v>
      </c>
      <c r="NU5" s="12">
        <f t="shared" ref="NU5" si="380">NT5+1</f>
        <v>44527</v>
      </c>
      <c r="NV5" s="12">
        <f t="shared" ref="NV5" si="381">NU5+1</f>
        <v>44528</v>
      </c>
      <c r="NW5" s="12">
        <f t="shared" ref="NW5" si="382">NV5+1</f>
        <v>44529</v>
      </c>
      <c r="NX5" s="12">
        <f t="shared" ref="NX5" si="383">NW5+1</f>
        <v>44530</v>
      </c>
      <c r="NY5" s="12">
        <f t="shared" ref="NY5" si="384">NX5+1</f>
        <v>44531</v>
      </c>
      <c r="NZ5" s="12">
        <f t="shared" ref="NZ5" si="385">NY5+1</f>
        <v>44532</v>
      </c>
      <c r="OA5" s="12">
        <f t="shared" ref="OA5" si="386">NZ5+1</f>
        <v>44533</v>
      </c>
      <c r="OB5" s="12">
        <f t="shared" ref="OB5" si="387">OA5+1</f>
        <v>44534</v>
      </c>
      <c r="OC5" s="12">
        <f t="shared" ref="OC5" si="388">OB5+1</f>
        <v>44535</v>
      </c>
      <c r="OD5" s="12">
        <f t="shared" ref="OD5" si="389">OC5+1</f>
        <v>44536</v>
      </c>
      <c r="OE5" s="12">
        <f t="shared" ref="OE5" si="390">OD5+1</f>
        <v>44537</v>
      </c>
      <c r="OF5" s="12">
        <f t="shared" ref="OF5" si="391">OE5+1</f>
        <v>44538</v>
      </c>
      <c r="OG5" s="12">
        <f t="shared" ref="OG5" si="392">OF5+1</f>
        <v>44539</v>
      </c>
      <c r="OH5" s="12">
        <f t="shared" ref="OH5" si="393">OG5+1</f>
        <v>44540</v>
      </c>
      <c r="OI5" s="12">
        <f t="shared" ref="OI5" si="394">OH5+1</f>
        <v>44541</v>
      </c>
      <c r="OJ5" s="12">
        <f t="shared" ref="OJ5" si="395">OI5+1</f>
        <v>44542</v>
      </c>
      <c r="OK5" s="12">
        <f t="shared" ref="OK5" si="396">OJ5+1</f>
        <v>44543</v>
      </c>
      <c r="OL5" s="12">
        <f t="shared" ref="OL5" si="397">OK5+1</f>
        <v>44544</v>
      </c>
      <c r="OM5" s="12">
        <f t="shared" ref="OM5" si="398">OL5+1</f>
        <v>44545</v>
      </c>
      <c r="ON5" s="12">
        <f t="shared" ref="ON5" si="399">OM5+1</f>
        <v>44546</v>
      </c>
      <c r="OO5" s="12">
        <f t="shared" ref="OO5" si="400">ON5+1</f>
        <v>44547</v>
      </c>
      <c r="OP5" s="12">
        <f t="shared" ref="OP5" si="401">OO5+1</f>
        <v>44548</v>
      </c>
      <c r="OQ5" s="12">
        <f t="shared" ref="OQ5" si="402">OP5+1</f>
        <v>44549</v>
      </c>
      <c r="OR5" s="12">
        <f t="shared" ref="OR5" si="403">OQ5+1</f>
        <v>44550</v>
      </c>
      <c r="OS5" s="12">
        <f t="shared" ref="OS5" si="404">OR5+1</f>
        <v>44551</v>
      </c>
      <c r="OT5" s="12">
        <f t="shared" ref="OT5" si="405">OS5+1</f>
        <v>44552</v>
      </c>
      <c r="OU5" s="12">
        <f t="shared" ref="OU5" si="406">OT5+1</f>
        <v>44553</v>
      </c>
      <c r="OV5" s="12">
        <f t="shared" ref="OV5" si="407">OU5+1</f>
        <v>44554</v>
      </c>
      <c r="OW5" s="12">
        <f t="shared" ref="OW5" si="408">OV5+1</f>
        <v>44555</v>
      </c>
      <c r="OX5" s="12">
        <f t="shared" ref="OX5" si="409">OW5+1</f>
        <v>44556</v>
      </c>
      <c r="OY5" s="12">
        <f t="shared" ref="OY5" si="410">OX5+1</f>
        <v>44557</v>
      </c>
      <c r="OZ5" s="12">
        <f t="shared" ref="OZ5" si="411">OY5+1</f>
        <v>44558</v>
      </c>
      <c r="PA5" s="12">
        <f t="shared" ref="PA5" si="412">OZ5+1</f>
        <v>44559</v>
      </c>
      <c r="PB5" s="12">
        <f t="shared" ref="PB5" si="413">PA5+1</f>
        <v>44560</v>
      </c>
      <c r="PC5" s="12">
        <f t="shared" ref="PC5" si="414">PB5+1</f>
        <v>44561</v>
      </c>
      <c r="PD5" s="12">
        <f t="shared" ref="PD5" si="415">PC5+1</f>
        <v>44562</v>
      </c>
      <c r="PE5" s="12">
        <f t="shared" ref="PE5" si="416">PD5+1</f>
        <v>44563</v>
      </c>
      <c r="PF5" s="12">
        <f t="shared" ref="PF5" si="417">PE5+1</f>
        <v>44564</v>
      </c>
      <c r="PG5" s="12">
        <f t="shared" ref="PG5" si="418">PF5+1</f>
        <v>44565</v>
      </c>
      <c r="PH5" s="12">
        <f t="shared" ref="PH5" si="419">PG5+1</f>
        <v>44566</v>
      </c>
      <c r="PI5" s="12">
        <f t="shared" ref="PI5" si="420">PH5+1</f>
        <v>44567</v>
      </c>
      <c r="PJ5" s="12">
        <f t="shared" ref="PJ5" si="421">PI5+1</f>
        <v>44568</v>
      </c>
      <c r="PK5" s="12">
        <f t="shared" ref="PK5" si="422">PJ5+1</f>
        <v>44569</v>
      </c>
      <c r="PL5" s="12">
        <f t="shared" ref="PL5" si="423">PK5+1</f>
        <v>44570</v>
      </c>
    </row>
    <row r="6" spans="1:428" ht="30" customHeight="1" thickBot="1" x14ac:dyDescent="0.3">
      <c r="A6" s="42" t="s">
        <v>18</v>
      </c>
      <c r="B6" s="8" t="s">
        <v>8</v>
      </c>
      <c r="C6" s="9" t="s">
        <v>3</v>
      </c>
      <c r="D6" s="9" t="s">
        <v>2</v>
      </c>
      <c r="E6" s="9" t="s">
        <v>4</v>
      </c>
      <c r="F6" s="9" t="s">
        <v>5</v>
      </c>
      <c r="G6" s="9"/>
      <c r="H6" s="9" t="s">
        <v>6</v>
      </c>
      <c r="I6" s="13" t="str">
        <f t="shared" ref="I6" si="424">LEFT(TEXT(I5,"ddd"),1)</f>
        <v>M</v>
      </c>
      <c r="J6" s="13" t="str">
        <f t="shared" ref="J6:AR6" si="425">LEFT(TEXT(J5,"ddd"),1)</f>
        <v>T</v>
      </c>
      <c r="K6" s="13" t="str">
        <f t="shared" si="425"/>
        <v>W</v>
      </c>
      <c r="L6" s="13" t="str">
        <f t="shared" si="425"/>
        <v>T</v>
      </c>
      <c r="M6" s="13" t="str">
        <f t="shared" si="425"/>
        <v>F</v>
      </c>
      <c r="N6" s="13" t="str">
        <f t="shared" si="425"/>
        <v>S</v>
      </c>
      <c r="O6" s="13" t="str">
        <f t="shared" si="425"/>
        <v>S</v>
      </c>
      <c r="P6" s="13" t="str">
        <f t="shared" si="425"/>
        <v>M</v>
      </c>
      <c r="Q6" s="13" t="str">
        <f t="shared" si="425"/>
        <v>T</v>
      </c>
      <c r="R6" s="13" t="str">
        <f t="shared" si="425"/>
        <v>W</v>
      </c>
      <c r="S6" s="13" t="str">
        <f t="shared" si="425"/>
        <v>T</v>
      </c>
      <c r="T6" s="13" t="str">
        <f t="shared" si="425"/>
        <v>F</v>
      </c>
      <c r="U6" s="13" t="str">
        <f t="shared" si="425"/>
        <v>S</v>
      </c>
      <c r="V6" s="13" t="str">
        <f t="shared" si="425"/>
        <v>S</v>
      </c>
      <c r="W6" s="13" t="str">
        <f t="shared" si="425"/>
        <v>M</v>
      </c>
      <c r="X6" s="13" t="str">
        <f t="shared" si="425"/>
        <v>T</v>
      </c>
      <c r="Y6" s="13" t="str">
        <f t="shared" si="425"/>
        <v>W</v>
      </c>
      <c r="Z6" s="13" t="str">
        <f t="shared" si="425"/>
        <v>T</v>
      </c>
      <c r="AA6" s="13" t="str">
        <f t="shared" si="425"/>
        <v>F</v>
      </c>
      <c r="AB6" s="13" t="str">
        <f t="shared" si="425"/>
        <v>S</v>
      </c>
      <c r="AC6" s="13" t="str">
        <f t="shared" si="425"/>
        <v>S</v>
      </c>
      <c r="AD6" s="13" t="str">
        <f t="shared" si="425"/>
        <v>M</v>
      </c>
      <c r="AE6" s="13" t="str">
        <f t="shared" si="425"/>
        <v>T</v>
      </c>
      <c r="AF6" s="13" t="str">
        <f t="shared" si="425"/>
        <v>W</v>
      </c>
      <c r="AG6" s="13" t="str">
        <f t="shared" si="425"/>
        <v>T</v>
      </c>
      <c r="AH6" s="13" t="str">
        <f t="shared" si="425"/>
        <v>F</v>
      </c>
      <c r="AI6" s="13" t="str">
        <f t="shared" si="425"/>
        <v>S</v>
      </c>
      <c r="AJ6" s="13" t="str">
        <f t="shared" si="425"/>
        <v>S</v>
      </c>
      <c r="AK6" s="13" t="str">
        <f t="shared" si="425"/>
        <v>M</v>
      </c>
      <c r="AL6" s="13" t="str">
        <f t="shared" si="425"/>
        <v>T</v>
      </c>
      <c r="AM6" s="13" t="str">
        <f t="shared" si="425"/>
        <v>W</v>
      </c>
      <c r="AN6" s="13" t="str">
        <f t="shared" si="425"/>
        <v>T</v>
      </c>
      <c r="AO6" s="13" t="str">
        <f t="shared" si="425"/>
        <v>F</v>
      </c>
      <c r="AP6" s="13" t="str">
        <f t="shared" si="425"/>
        <v>S</v>
      </c>
      <c r="AQ6" s="13" t="str">
        <f t="shared" si="425"/>
        <v>S</v>
      </c>
      <c r="AR6" s="13" t="str">
        <f t="shared" si="425"/>
        <v>M</v>
      </c>
      <c r="AS6" s="13" t="str">
        <f t="shared" ref="AS6:JD6" si="426">LEFT(TEXT(AS5,"ddd"),1)</f>
        <v>T</v>
      </c>
      <c r="AT6" s="13" t="str">
        <f t="shared" si="426"/>
        <v>W</v>
      </c>
      <c r="AU6" s="13" t="str">
        <f t="shared" si="426"/>
        <v>T</v>
      </c>
      <c r="AV6" s="13" t="str">
        <f t="shared" si="426"/>
        <v>F</v>
      </c>
      <c r="AW6" s="13" t="str">
        <f t="shared" si="426"/>
        <v>S</v>
      </c>
      <c r="AX6" s="13" t="str">
        <f t="shared" si="426"/>
        <v>S</v>
      </c>
      <c r="AY6" s="13" t="str">
        <f t="shared" si="426"/>
        <v>M</v>
      </c>
      <c r="AZ6" s="13" t="str">
        <f t="shared" si="426"/>
        <v>T</v>
      </c>
      <c r="BA6" s="13" t="str">
        <f t="shared" si="426"/>
        <v>W</v>
      </c>
      <c r="BB6" s="13" t="str">
        <f t="shared" si="426"/>
        <v>T</v>
      </c>
      <c r="BC6" s="13" t="str">
        <f t="shared" si="426"/>
        <v>F</v>
      </c>
      <c r="BD6" s="13" t="str">
        <f t="shared" si="426"/>
        <v>S</v>
      </c>
      <c r="BE6" s="13" t="str">
        <f t="shared" si="426"/>
        <v>S</v>
      </c>
      <c r="BF6" s="13" t="str">
        <f t="shared" si="426"/>
        <v>M</v>
      </c>
      <c r="BG6" s="13" t="str">
        <f t="shared" si="426"/>
        <v>T</v>
      </c>
      <c r="BH6" s="13" t="str">
        <f t="shared" si="426"/>
        <v>W</v>
      </c>
      <c r="BI6" s="13" t="str">
        <f t="shared" si="426"/>
        <v>T</v>
      </c>
      <c r="BJ6" s="13" t="str">
        <f t="shared" si="426"/>
        <v>F</v>
      </c>
      <c r="BK6" s="13" t="str">
        <f t="shared" si="426"/>
        <v>S</v>
      </c>
      <c r="BL6" s="13" t="str">
        <f t="shared" si="426"/>
        <v>S</v>
      </c>
      <c r="BM6" s="13" t="str">
        <f t="shared" si="426"/>
        <v>M</v>
      </c>
      <c r="BN6" s="13" t="str">
        <f t="shared" si="426"/>
        <v>T</v>
      </c>
      <c r="BO6" s="13" t="str">
        <f t="shared" si="426"/>
        <v>W</v>
      </c>
      <c r="BP6" s="13" t="str">
        <f t="shared" si="426"/>
        <v>T</v>
      </c>
      <c r="BQ6" s="13" t="str">
        <f t="shared" si="426"/>
        <v>F</v>
      </c>
      <c r="BR6" s="13" t="str">
        <f t="shared" si="426"/>
        <v>S</v>
      </c>
      <c r="BS6" s="13" t="str">
        <f t="shared" si="426"/>
        <v>S</v>
      </c>
      <c r="BT6" s="13" t="str">
        <f t="shared" si="426"/>
        <v>M</v>
      </c>
      <c r="BU6" s="13" t="str">
        <f t="shared" si="426"/>
        <v>T</v>
      </c>
      <c r="BV6" s="13" t="str">
        <f t="shared" si="426"/>
        <v>W</v>
      </c>
      <c r="BW6" s="13" t="str">
        <f t="shared" si="426"/>
        <v>T</v>
      </c>
      <c r="BX6" s="13" t="str">
        <f t="shared" si="426"/>
        <v>F</v>
      </c>
      <c r="BY6" s="13" t="str">
        <f t="shared" si="426"/>
        <v>S</v>
      </c>
      <c r="BZ6" s="13" t="str">
        <f t="shared" si="426"/>
        <v>S</v>
      </c>
      <c r="CA6" s="13" t="str">
        <f t="shared" si="426"/>
        <v>M</v>
      </c>
      <c r="CB6" s="13" t="str">
        <f t="shared" si="426"/>
        <v>T</v>
      </c>
      <c r="CC6" s="13" t="str">
        <f t="shared" si="426"/>
        <v>W</v>
      </c>
      <c r="CD6" s="13" t="str">
        <f t="shared" si="426"/>
        <v>T</v>
      </c>
      <c r="CE6" s="13" t="str">
        <f t="shared" si="426"/>
        <v>F</v>
      </c>
      <c r="CF6" s="13" t="str">
        <f t="shared" si="426"/>
        <v>S</v>
      </c>
      <c r="CG6" s="13" t="str">
        <f t="shared" si="426"/>
        <v>S</v>
      </c>
      <c r="CH6" s="13" t="str">
        <f t="shared" si="426"/>
        <v>M</v>
      </c>
      <c r="CI6" s="13" t="str">
        <f t="shared" si="426"/>
        <v>T</v>
      </c>
      <c r="CJ6" s="13" t="str">
        <f t="shared" si="426"/>
        <v>W</v>
      </c>
      <c r="CK6" s="13" t="str">
        <f t="shared" si="426"/>
        <v>T</v>
      </c>
      <c r="CL6" s="13" t="str">
        <f t="shared" si="426"/>
        <v>F</v>
      </c>
      <c r="CM6" s="13" t="str">
        <f t="shared" si="426"/>
        <v>S</v>
      </c>
      <c r="CN6" s="13" t="str">
        <f t="shared" si="426"/>
        <v>S</v>
      </c>
      <c r="CO6" s="13" t="str">
        <f t="shared" si="426"/>
        <v>M</v>
      </c>
      <c r="CP6" s="13" t="str">
        <f t="shared" si="426"/>
        <v>T</v>
      </c>
      <c r="CQ6" s="13" t="str">
        <f t="shared" si="426"/>
        <v>W</v>
      </c>
      <c r="CR6" s="13" t="str">
        <f t="shared" si="426"/>
        <v>T</v>
      </c>
      <c r="CS6" s="13" t="str">
        <f t="shared" si="426"/>
        <v>F</v>
      </c>
      <c r="CT6" s="13" t="str">
        <f t="shared" si="426"/>
        <v>S</v>
      </c>
      <c r="CU6" s="13" t="str">
        <f t="shared" si="426"/>
        <v>S</v>
      </c>
      <c r="CV6" s="13" t="str">
        <f t="shared" si="426"/>
        <v>M</v>
      </c>
      <c r="CW6" s="13" t="str">
        <f t="shared" si="426"/>
        <v>T</v>
      </c>
      <c r="CX6" s="13" t="str">
        <f t="shared" si="426"/>
        <v>W</v>
      </c>
      <c r="CY6" s="13" t="str">
        <f t="shared" si="426"/>
        <v>T</v>
      </c>
      <c r="CZ6" s="13" t="str">
        <f t="shared" si="426"/>
        <v>F</v>
      </c>
      <c r="DA6" s="13" t="str">
        <f t="shared" si="426"/>
        <v>S</v>
      </c>
      <c r="DB6" s="13" t="str">
        <f t="shared" si="426"/>
        <v>S</v>
      </c>
      <c r="DC6" s="13" t="str">
        <f t="shared" si="426"/>
        <v>M</v>
      </c>
      <c r="DD6" s="13" t="str">
        <f t="shared" si="426"/>
        <v>T</v>
      </c>
      <c r="DE6" s="13" t="str">
        <f t="shared" si="426"/>
        <v>W</v>
      </c>
      <c r="DF6" s="13" t="str">
        <f t="shared" si="426"/>
        <v>T</v>
      </c>
      <c r="DG6" s="13" t="str">
        <f t="shared" si="426"/>
        <v>F</v>
      </c>
      <c r="DH6" s="13" t="str">
        <f t="shared" si="426"/>
        <v>S</v>
      </c>
      <c r="DI6" s="13" t="str">
        <f t="shared" si="426"/>
        <v>S</v>
      </c>
      <c r="DJ6" s="13" t="str">
        <f t="shared" si="426"/>
        <v>M</v>
      </c>
      <c r="DK6" s="13" t="str">
        <f t="shared" si="426"/>
        <v>T</v>
      </c>
      <c r="DL6" s="13" t="str">
        <f t="shared" si="426"/>
        <v>W</v>
      </c>
      <c r="DM6" s="13" t="str">
        <f t="shared" si="426"/>
        <v>T</v>
      </c>
      <c r="DN6" s="13" t="str">
        <f t="shared" si="426"/>
        <v>F</v>
      </c>
      <c r="DO6" s="13" t="str">
        <f t="shared" si="426"/>
        <v>S</v>
      </c>
      <c r="DP6" s="13" t="str">
        <f t="shared" si="426"/>
        <v>S</v>
      </c>
      <c r="DQ6" s="13" t="str">
        <f t="shared" si="426"/>
        <v>M</v>
      </c>
      <c r="DR6" s="13" t="str">
        <f t="shared" si="426"/>
        <v>T</v>
      </c>
      <c r="DS6" s="13" t="str">
        <f t="shared" si="426"/>
        <v>W</v>
      </c>
      <c r="DT6" s="13" t="str">
        <f t="shared" si="426"/>
        <v>T</v>
      </c>
      <c r="DU6" s="13" t="str">
        <f t="shared" si="426"/>
        <v>F</v>
      </c>
      <c r="DV6" s="13" t="str">
        <f t="shared" si="426"/>
        <v>S</v>
      </c>
      <c r="DW6" s="13" t="str">
        <f t="shared" si="426"/>
        <v>S</v>
      </c>
      <c r="DX6" s="13" t="str">
        <f t="shared" si="426"/>
        <v>M</v>
      </c>
      <c r="DY6" s="13" t="str">
        <f t="shared" si="426"/>
        <v>T</v>
      </c>
      <c r="DZ6" s="13" t="str">
        <f t="shared" si="426"/>
        <v>W</v>
      </c>
      <c r="EA6" s="13" t="str">
        <f t="shared" si="426"/>
        <v>T</v>
      </c>
      <c r="EB6" s="13" t="str">
        <f t="shared" si="426"/>
        <v>F</v>
      </c>
      <c r="EC6" s="13" t="str">
        <f t="shared" si="426"/>
        <v>S</v>
      </c>
      <c r="ED6" s="13" t="str">
        <f t="shared" si="426"/>
        <v>S</v>
      </c>
      <c r="EE6" s="13" t="str">
        <f t="shared" si="426"/>
        <v>M</v>
      </c>
      <c r="EF6" s="13" t="str">
        <f t="shared" si="426"/>
        <v>T</v>
      </c>
      <c r="EG6" s="13" t="str">
        <f t="shared" si="426"/>
        <v>W</v>
      </c>
      <c r="EH6" s="13" t="str">
        <f t="shared" si="426"/>
        <v>T</v>
      </c>
      <c r="EI6" s="13" t="str">
        <f t="shared" si="426"/>
        <v>F</v>
      </c>
      <c r="EJ6" s="13" t="str">
        <f t="shared" si="426"/>
        <v>S</v>
      </c>
      <c r="EK6" s="13" t="str">
        <f t="shared" si="426"/>
        <v>S</v>
      </c>
      <c r="EL6" s="13" t="str">
        <f t="shared" si="426"/>
        <v>M</v>
      </c>
      <c r="EM6" s="13" t="str">
        <f t="shared" si="426"/>
        <v>T</v>
      </c>
      <c r="EN6" s="13" t="str">
        <f t="shared" si="426"/>
        <v>W</v>
      </c>
      <c r="EO6" s="13" t="str">
        <f t="shared" si="426"/>
        <v>T</v>
      </c>
      <c r="EP6" s="13" t="str">
        <f t="shared" si="426"/>
        <v>F</v>
      </c>
      <c r="EQ6" s="13" t="str">
        <f t="shared" si="426"/>
        <v>S</v>
      </c>
      <c r="ER6" s="13" t="str">
        <f t="shared" si="426"/>
        <v>S</v>
      </c>
      <c r="ES6" s="13" t="str">
        <f t="shared" si="426"/>
        <v>M</v>
      </c>
      <c r="ET6" s="13" t="str">
        <f t="shared" si="426"/>
        <v>T</v>
      </c>
      <c r="EU6" s="13" t="str">
        <f t="shared" si="426"/>
        <v>W</v>
      </c>
      <c r="EV6" s="13" t="str">
        <f t="shared" si="426"/>
        <v>T</v>
      </c>
      <c r="EW6" s="13" t="str">
        <f t="shared" si="426"/>
        <v>F</v>
      </c>
      <c r="EX6" s="13" t="str">
        <f t="shared" si="426"/>
        <v>S</v>
      </c>
      <c r="EY6" s="13" t="str">
        <f t="shared" si="426"/>
        <v>S</v>
      </c>
      <c r="EZ6" s="13" t="str">
        <f t="shared" si="426"/>
        <v>M</v>
      </c>
      <c r="FA6" s="13" t="str">
        <f t="shared" si="426"/>
        <v>T</v>
      </c>
      <c r="FB6" s="13" t="str">
        <f t="shared" si="426"/>
        <v>W</v>
      </c>
      <c r="FC6" s="13" t="str">
        <f t="shared" si="426"/>
        <v>T</v>
      </c>
      <c r="FD6" s="13" t="str">
        <f t="shared" si="426"/>
        <v>F</v>
      </c>
      <c r="FE6" s="13" t="str">
        <f t="shared" si="426"/>
        <v>S</v>
      </c>
      <c r="FF6" s="13" t="str">
        <f t="shared" si="426"/>
        <v>S</v>
      </c>
      <c r="FG6" s="13" t="str">
        <f t="shared" si="426"/>
        <v>M</v>
      </c>
      <c r="FH6" s="13" t="str">
        <f t="shared" si="426"/>
        <v>T</v>
      </c>
      <c r="FI6" s="13" t="str">
        <f t="shared" si="426"/>
        <v>W</v>
      </c>
      <c r="FJ6" s="13" t="str">
        <f t="shared" si="426"/>
        <v>T</v>
      </c>
      <c r="FK6" s="13" t="str">
        <f t="shared" si="426"/>
        <v>F</v>
      </c>
      <c r="FL6" s="13" t="str">
        <f t="shared" si="426"/>
        <v>S</v>
      </c>
      <c r="FM6" s="13" t="str">
        <f t="shared" si="426"/>
        <v>S</v>
      </c>
      <c r="FN6" s="13" t="str">
        <f t="shared" si="426"/>
        <v>M</v>
      </c>
      <c r="FO6" s="13" t="str">
        <f t="shared" si="426"/>
        <v>T</v>
      </c>
      <c r="FP6" s="13" t="str">
        <f t="shared" si="426"/>
        <v>W</v>
      </c>
      <c r="FQ6" s="13" t="str">
        <f t="shared" si="426"/>
        <v>T</v>
      </c>
      <c r="FR6" s="13" t="str">
        <f t="shared" si="426"/>
        <v>F</v>
      </c>
      <c r="FS6" s="13" t="str">
        <f t="shared" si="426"/>
        <v>S</v>
      </c>
      <c r="FT6" s="13" t="str">
        <f t="shared" si="426"/>
        <v>S</v>
      </c>
      <c r="FU6" s="13" t="str">
        <f t="shared" si="426"/>
        <v>M</v>
      </c>
      <c r="FV6" s="13" t="str">
        <f t="shared" si="426"/>
        <v>T</v>
      </c>
      <c r="FW6" s="13" t="str">
        <f t="shared" si="426"/>
        <v>W</v>
      </c>
      <c r="FX6" s="13" t="str">
        <f t="shared" si="426"/>
        <v>T</v>
      </c>
      <c r="FY6" s="13" t="str">
        <f t="shared" si="426"/>
        <v>F</v>
      </c>
      <c r="FZ6" s="13" t="str">
        <f t="shared" si="426"/>
        <v>S</v>
      </c>
      <c r="GA6" s="13" t="str">
        <f t="shared" si="426"/>
        <v>S</v>
      </c>
      <c r="GB6" s="13" t="str">
        <f t="shared" si="426"/>
        <v>M</v>
      </c>
      <c r="GC6" s="13" t="str">
        <f t="shared" si="426"/>
        <v>T</v>
      </c>
      <c r="GD6" s="13" t="str">
        <f t="shared" si="426"/>
        <v>W</v>
      </c>
      <c r="GE6" s="13" t="str">
        <f t="shared" si="426"/>
        <v>T</v>
      </c>
      <c r="GF6" s="13" t="str">
        <f t="shared" si="426"/>
        <v>F</v>
      </c>
      <c r="GG6" s="13" t="str">
        <f t="shared" si="426"/>
        <v>S</v>
      </c>
      <c r="GH6" s="13" t="str">
        <f t="shared" si="426"/>
        <v>S</v>
      </c>
      <c r="GI6" s="13" t="str">
        <f t="shared" si="426"/>
        <v>M</v>
      </c>
      <c r="GJ6" s="13" t="str">
        <f t="shared" si="426"/>
        <v>T</v>
      </c>
      <c r="GK6" s="13" t="str">
        <f t="shared" si="426"/>
        <v>W</v>
      </c>
      <c r="GL6" s="13" t="str">
        <f t="shared" si="426"/>
        <v>T</v>
      </c>
      <c r="GM6" s="13" t="str">
        <f t="shared" si="426"/>
        <v>F</v>
      </c>
      <c r="GN6" s="13" t="str">
        <f t="shared" si="426"/>
        <v>S</v>
      </c>
      <c r="GO6" s="13" t="str">
        <f t="shared" si="426"/>
        <v>S</v>
      </c>
      <c r="GP6" s="13" t="str">
        <f t="shared" si="426"/>
        <v>M</v>
      </c>
      <c r="GQ6" s="13" t="str">
        <f t="shared" si="426"/>
        <v>T</v>
      </c>
      <c r="GR6" s="13" t="str">
        <f t="shared" si="426"/>
        <v>W</v>
      </c>
      <c r="GS6" s="13" t="str">
        <f t="shared" si="426"/>
        <v>T</v>
      </c>
      <c r="GT6" s="13" t="str">
        <f t="shared" si="426"/>
        <v>F</v>
      </c>
      <c r="GU6" s="13" t="str">
        <f t="shared" si="426"/>
        <v>S</v>
      </c>
      <c r="GV6" s="13" t="str">
        <f t="shared" si="426"/>
        <v>S</v>
      </c>
      <c r="GW6" s="13" t="str">
        <f t="shared" si="426"/>
        <v>M</v>
      </c>
      <c r="GX6" s="13" t="str">
        <f t="shared" si="426"/>
        <v>T</v>
      </c>
      <c r="GY6" s="13" t="str">
        <f t="shared" si="426"/>
        <v>W</v>
      </c>
      <c r="GZ6" s="13" t="str">
        <f t="shared" si="426"/>
        <v>T</v>
      </c>
      <c r="HA6" s="13" t="str">
        <f t="shared" si="426"/>
        <v>F</v>
      </c>
      <c r="HB6" s="13" t="str">
        <f t="shared" si="426"/>
        <v>S</v>
      </c>
      <c r="HC6" s="13" t="str">
        <f t="shared" si="426"/>
        <v>S</v>
      </c>
      <c r="HD6" s="13" t="str">
        <f t="shared" si="426"/>
        <v>M</v>
      </c>
      <c r="HE6" s="13" t="str">
        <f t="shared" si="426"/>
        <v>T</v>
      </c>
      <c r="HF6" s="13" t="str">
        <f t="shared" si="426"/>
        <v>W</v>
      </c>
      <c r="HG6" s="13" t="str">
        <f t="shared" si="426"/>
        <v>T</v>
      </c>
      <c r="HH6" s="13" t="str">
        <f t="shared" si="426"/>
        <v>F</v>
      </c>
      <c r="HI6" s="13" t="str">
        <f t="shared" si="426"/>
        <v>S</v>
      </c>
      <c r="HJ6" s="13" t="str">
        <f t="shared" si="426"/>
        <v>S</v>
      </c>
      <c r="HK6" s="13" t="str">
        <f t="shared" si="426"/>
        <v>M</v>
      </c>
      <c r="HL6" s="13" t="str">
        <f t="shared" si="426"/>
        <v>T</v>
      </c>
      <c r="HM6" s="13" t="str">
        <f t="shared" si="426"/>
        <v>W</v>
      </c>
      <c r="HN6" s="13" t="str">
        <f t="shared" si="426"/>
        <v>T</v>
      </c>
      <c r="HO6" s="13" t="str">
        <f t="shared" si="426"/>
        <v>F</v>
      </c>
      <c r="HP6" s="13" t="str">
        <f t="shared" si="426"/>
        <v>S</v>
      </c>
      <c r="HQ6" s="13" t="str">
        <f t="shared" si="426"/>
        <v>S</v>
      </c>
      <c r="HR6" s="13" t="str">
        <f t="shared" si="426"/>
        <v>M</v>
      </c>
      <c r="HS6" s="13" t="str">
        <f t="shared" si="426"/>
        <v>T</v>
      </c>
      <c r="HT6" s="13" t="str">
        <f t="shared" si="426"/>
        <v>W</v>
      </c>
      <c r="HU6" s="13" t="str">
        <f t="shared" si="426"/>
        <v>T</v>
      </c>
      <c r="HV6" s="13" t="str">
        <f t="shared" si="426"/>
        <v>F</v>
      </c>
      <c r="HW6" s="13" t="str">
        <f t="shared" si="426"/>
        <v>S</v>
      </c>
      <c r="HX6" s="13" t="str">
        <f t="shared" si="426"/>
        <v>S</v>
      </c>
      <c r="HY6" s="13" t="str">
        <f t="shared" si="426"/>
        <v>M</v>
      </c>
      <c r="HZ6" s="13" t="str">
        <f t="shared" si="426"/>
        <v>T</v>
      </c>
      <c r="IA6" s="13" t="str">
        <f t="shared" si="426"/>
        <v>W</v>
      </c>
      <c r="IB6" s="13" t="str">
        <f t="shared" si="426"/>
        <v>T</v>
      </c>
      <c r="IC6" s="13" t="str">
        <f t="shared" si="426"/>
        <v>F</v>
      </c>
      <c r="ID6" s="13" t="str">
        <f t="shared" si="426"/>
        <v>S</v>
      </c>
      <c r="IE6" s="13" t="str">
        <f t="shared" si="426"/>
        <v>S</v>
      </c>
      <c r="IF6" s="13" t="str">
        <f t="shared" si="426"/>
        <v>M</v>
      </c>
      <c r="IG6" s="13" t="str">
        <f t="shared" si="426"/>
        <v>T</v>
      </c>
      <c r="IH6" s="13" t="str">
        <f t="shared" si="426"/>
        <v>W</v>
      </c>
      <c r="II6" s="13" t="str">
        <f t="shared" si="426"/>
        <v>T</v>
      </c>
      <c r="IJ6" s="13" t="str">
        <f t="shared" si="426"/>
        <v>F</v>
      </c>
      <c r="IK6" s="13" t="str">
        <f t="shared" si="426"/>
        <v>S</v>
      </c>
      <c r="IL6" s="13" t="str">
        <f t="shared" si="426"/>
        <v>S</v>
      </c>
      <c r="IM6" s="13" t="str">
        <f t="shared" si="426"/>
        <v>M</v>
      </c>
      <c r="IN6" s="13" t="str">
        <f t="shared" si="426"/>
        <v>T</v>
      </c>
      <c r="IO6" s="13" t="str">
        <f t="shared" si="426"/>
        <v>W</v>
      </c>
      <c r="IP6" s="13" t="str">
        <f t="shared" si="426"/>
        <v>T</v>
      </c>
      <c r="IQ6" s="13" t="str">
        <f t="shared" si="426"/>
        <v>F</v>
      </c>
      <c r="IR6" s="13" t="str">
        <f t="shared" si="426"/>
        <v>S</v>
      </c>
      <c r="IS6" s="13" t="str">
        <f t="shared" si="426"/>
        <v>S</v>
      </c>
      <c r="IT6" s="13" t="str">
        <f t="shared" si="426"/>
        <v>M</v>
      </c>
      <c r="IU6" s="13" t="str">
        <f t="shared" si="426"/>
        <v>T</v>
      </c>
      <c r="IV6" s="13" t="str">
        <f t="shared" si="426"/>
        <v>W</v>
      </c>
      <c r="IW6" s="13" t="str">
        <f t="shared" si="426"/>
        <v>T</v>
      </c>
      <c r="IX6" s="13" t="str">
        <f t="shared" si="426"/>
        <v>F</v>
      </c>
      <c r="IY6" s="13" t="str">
        <f t="shared" si="426"/>
        <v>S</v>
      </c>
      <c r="IZ6" s="13" t="str">
        <f t="shared" si="426"/>
        <v>S</v>
      </c>
      <c r="JA6" s="13" t="str">
        <f t="shared" si="426"/>
        <v>M</v>
      </c>
      <c r="JB6" s="13" t="str">
        <f t="shared" si="426"/>
        <v>T</v>
      </c>
      <c r="JC6" s="13" t="str">
        <f t="shared" si="426"/>
        <v>W</v>
      </c>
      <c r="JD6" s="13" t="str">
        <f t="shared" si="426"/>
        <v>T</v>
      </c>
      <c r="JE6" s="13" t="str">
        <f t="shared" ref="JE6:NM6" si="427">LEFT(TEXT(JE5,"ddd"),1)</f>
        <v>F</v>
      </c>
      <c r="JF6" s="13" t="str">
        <f t="shared" si="427"/>
        <v>S</v>
      </c>
      <c r="JG6" s="13" t="str">
        <f t="shared" si="427"/>
        <v>S</v>
      </c>
      <c r="JH6" s="13" t="str">
        <f t="shared" si="427"/>
        <v>M</v>
      </c>
      <c r="JI6" s="13" t="str">
        <f t="shared" si="427"/>
        <v>T</v>
      </c>
      <c r="JJ6" s="13" t="str">
        <f t="shared" si="427"/>
        <v>W</v>
      </c>
      <c r="JK6" s="13" t="str">
        <f t="shared" si="427"/>
        <v>T</v>
      </c>
      <c r="JL6" s="13" t="str">
        <f t="shared" si="427"/>
        <v>F</v>
      </c>
      <c r="JM6" s="13" t="str">
        <f t="shared" si="427"/>
        <v>S</v>
      </c>
      <c r="JN6" s="13" t="str">
        <f t="shared" si="427"/>
        <v>S</v>
      </c>
      <c r="JO6" s="13" t="str">
        <f t="shared" si="427"/>
        <v>M</v>
      </c>
      <c r="JP6" s="13" t="str">
        <f t="shared" si="427"/>
        <v>T</v>
      </c>
      <c r="JQ6" s="13" t="str">
        <f t="shared" si="427"/>
        <v>W</v>
      </c>
      <c r="JR6" s="13" t="str">
        <f t="shared" si="427"/>
        <v>T</v>
      </c>
      <c r="JS6" s="13" t="str">
        <f t="shared" si="427"/>
        <v>F</v>
      </c>
      <c r="JT6" s="13" t="str">
        <f t="shared" si="427"/>
        <v>S</v>
      </c>
      <c r="JU6" s="13" t="str">
        <f t="shared" si="427"/>
        <v>S</v>
      </c>
      <c r="JV6" s="13" t="str">
        <f t="shared" si="427"/>
        <v>M</v>
      </c>
      <c r="JW6" s="13" t="str">
        <f t="shared" si="427"/>
        <v>T</v>
      </c>
      <c r="JX6" s="13" t="str">
        <f t="shared" si="427"/>
        <v>W</v>
      </c>
      <c r="JY6" s="13" t="str">
        <f t="shared" si="427"/>
        <v>T</v>
      </c>
      <c r="JZ6" s="13" t="str">
        <f t="shared" si="427"/>
        <v>F</v>
      </c>
      <c r="KA6" s="13" t="str">
        <f t="shared" si="427"/>
        <v>S</v>
      </c>
      <c r="KB6" s="13" t="str">
        <f t="shared" si="427"/>
        <v>S</v>
      </c>
      <c r="KC6" s="13" t="str">
        <f t="shared" si="427"/>
        <v>M</v>
      </c>
      <c r="KD6" s="13" t="str">
        <f t="shared" si="427"/>
        <v>T</v>
      </c>
      <c r="KE6" s="13" t="str">
        <f t="shared" si="427"/>
        <v>W</v>
      </c>
      <c r="KF6" s="13" t="str">
        <f t="shared" si="427"/>
        <v>T</v>
      </c>
      <c r="KG6" s="13" t="str">
        <f t="shared" si="427"/>
        <v>F</v>
      </c>
      <c r="KH6" s="13" t="str">
        <f t="shared" si="427"/>
        <v>S</v>
      </c>
      <c r="KI6" s="13" t="str">
        <f t="shared" si="427"/>
        <v>S</v>
      </c>
      <c r="KJ6" s="13" t="str">
        <f t="shared" si="427"/>
        <v>M</v>
      </c>
      <c r="KK6" s="13" t="str">
        <f t="shared" si="427"/>
        <v>T</v>
      </c>
      <c r="KL6" s="13" t="str">
        <f t="shared" si="427"/>
        <v>W</v>
      </c>
      <c r="KM6" s="13" t="str">
        <f t="shared" si="427"/>
        <v>T</v>
      </c>
      <c r="KN6" s="13" t="str">
        <f t="shared" si="427"/>
        <v>F</v>
      </c>
      <c r="KO6" s="13" t="str">
        <f t="shared" si="427"/>
        <v>S</v>
      </c>
      <c r="KP6" s="13" t="str">
        <f t="shared" si="427"/>
        <v>S</v>
      </c>
      <c r="KQ6" s="13" t="str">
        <f t="shared" si="427"/>
        <v>M</v>
      </c>
      <c r="KR6" s="13" t="str">
        <f t="shared" si="427"/>
        <v>T</v>
      </c>
      <c r="KS6" s="13" t="str">
        <f t="shared" si="427"/>
        <v>W</v>
      </c>
      <c r="KT6" s="13" t="str">
        <f t="shared" si="427"/>
        <v>T</v>
      </c>
      <c r="KU6" s="13" t="str">
        <f t="shared" si="427"/>
        <v>F</v>
      </c>
      <c r="KV6" s="13" t="str">
        <f t="shared" si="427"/>
        <v>S</v>
      </c>
      <c r="KW6" s="13" t="str">
        <f t="shared" si="427"/>
        <v>S</v>
      </c>
      <c r="KX6" s="13" t="str">
        <f t="shared" si="427"/>
        <v>M</v>
      </c>
      <c r="KY6" s="13" t="str">
        <f t="shared" si="427"/>
        <v>T</v>
      </c>
      <c r="KZ6" s="13" t="str">
        <f t="shared" si="427"/>
        <v>W</v>
      </c>
      <c r="LA6" s="13" t="str">
        <f t="shared" si="427"/>
        <v>T</v>
      </c>
      <c r="LB6" s="13" t="str">
        <f t="shared" si="427"/>
        <v>F</v>
      </c>
      <c r="LC6" s="13" t="str">
        <f t="shared" si="427"/>
        <v>S</v>
      </c>
      <c r="LD6" s="13" t="str">
        <f t="shared" si="427"/>
        <v>S</v>
      </c>
      <c r="LE6" s="13" t="str">
        <f t="shared" si="427"/>
        <v>M</v>
      </c>
      <c r="LF6" s="13" t="str">
        <f t="shared" si="427"/>
        <v>T</v>
      </c>
      <c r="LG6" s="13" t="str">
        <f t="shared" si="427"/>
        <v>W</v>
      </c>
      <c r="LH6" s="13" t="str">
        <f t="shared" si="427"/>
        <v>T</v>
      </c>
      <c r="LI6" s="13" t="str">
        <f t="shared" si="427"/>
        <v>F</v>
      </c>
      <c r="LJ6" s="13" t="str">
        <f t="shared" si="427"/>
        <v>S</v>
      </c>
      <c r="LK6" s="13" t="str">
        <f t="shared" si="427"/>
        <v>S</v>
      </c>
      <c r="LL6" s="13" t="str">
        <f t="shared" si="427"/>
        <v>M</v>
      </c>
      <c r="LM6" s="13" t="str">
        <f t="shared" si="427"/>
        <v>T</v>
      </c>
      <c r="LN6" s="13" t="str">
        <f t="shared" si="427"/>
        <v>W</v>
      </c>
      <c r="LO6" s="13" t="str">
        <f t="shared" si="427"/>
        <v>T</v>
      </c>
      <c r="LP6" s="13" t="str">
        <f t="shared" si="427"/>
        <v>F</v>
      </c>
      <c r="LQ6" s="13" t="str">
        <f t="shared" si="427"/>
        <v>S</v>
      </c>
      <c r="LR6" s="13" t="str">
        <f t="shared" si="427"/>
        <v>S</v>
      </c>
      <c r="LS6" s="13" t="str">
        <f t="shared" si="427"/>
        <v>M</v>
      </c>
      <c r="LT6" s="13" t="str">
        <f t="shared" si="427"/>
        <v>T</v>
      </c>
      <c r="LU6" s="13" t="str">
        <f t="shared" si="427"/>
        <v>W</v>
      </c>
      <c r="LV6" s="13" t="str">
        <f t="shared" si="427"/>
        <v>T</v>
      </c>
      <c r="LW6" s="13" t="str">
        <f t="shared" si="427"/>
        <v>F</v>
      </c>
      <c r="LX6" s="13" t="str">
        <f t="shared" si="427"/>
        <v>S</v>
      </c>
      <c r="LY6" s="13" t="str">
        <f t="shared" si="427"/>
        <v>S</v>
      </c>
      <c r="LZ6" s="13" t="str">
        <f t="shared" si="427"/>
        <v>M</v>
      </c>
      <c r="MA6" s="13" t="str">
        <f t="shared" si="427"/>
        <v>T</v>
      </c>
      <c r="MB6" s="13" t="str">
        <f t="shared" si="427"/>
        <v>W</v>
      </c>
      <c r="MC6" s="13" t="str">
        <f t="shared" si="427"/>
        <v>T</v>
      </c>
      <c r="MD6" s="13" t="str">
        <f t="shared" si="427"/>
        <v>F</v>
      </c>
      <c r="ME6" s="13" t="str">
        <f t="shared" si="427"/>
        <v>S</v>
      </c>
      <c r="MF6" s="13" t="str">
        <f t="shared" si="427"/>
        <v>S</v>
      </c>
      <c r="MG6" s="13" t="str">
        <f t="shared" si="427"/>
        <v>M</v>
      </c>
      <c r="MH6" s="13" t="str">
        <f t="shared" si="427"/>
        <v>T</v>
      </c>
      <c r="MI6" s="13" t="str">
        <f t="shared" si="427"/>
        <v>W</v>
      </c>
      <c r="MJ6" s="13" t="str">
        <f t="shared" si="427"/>
        <v>T</v>
      </c>
      <c r="MK6" s="13" t="str">
        <f t="shared" si="427"/>
        <v>F</v>
      </c>
      <c r="ML6" s="13" t="str">
        <f t="shared" si="427"/>
        <v>S</v>
      </c>
      <c r="MM6" s="13" t="str">
        <f t="shared" si="427"/>
        <v>S</v>
      </c>
      <c r="MN6" s="13" t="str">
        <f t="shared" si="427"/>
        <v>M</v>
      </c>
      <c r="MO6" s="13" t="str">
        <f t="shared" si="427"/>
        <v>T</v>
      </c>
      <c r="MP6" s="13" t="str">
        <f t="shared" si="427"/>
        <v>W</v>
      </c>
      <c r="MQ6" s="13" t="str">
        <f t="shared" si="427"/>
        <v>T</v>
      </c>
      <c r="MR6" s="13" t="str">
        <f t="shared" si="427"/>
        <v>F</v>
      </c>
      <c r="MS6" s="13" t="str">
        <f t="shared" si="427"/>
        <v>S</v>
      </c>
      <c r="MT6" s="13" t="str">
        <f t="shared" si="427"/>
        <v>S</v>
      </c>
      <c r="MU6" s="13" t="str">
        <f t="shared" si="427"/>
        <v>M</v>
      </c>
      <c r="MV6" s="13" t="str">
        <f t="shared" si="427"/>
        <v>T</v>
      </c>
      <c r="MW6" s="13" t="str">
        <f t="shared" si="427"/>
        <v>W</v>
      </c>
      <c r="MX6" s="13" t="str">
        <f t="shared" si="427"/>
        <v>T</v>
      </c>
      <c r="MY6" s="13" t="str">
        <f t="shared" si="427"/>
        <v>F</v>
      </c>
      <c r="MZ6" s="13" t="str">
        <f t="shared" si="427"/>
        <v>S</v>
      </c>
      <c r="NA6" s="13" t="str">
        <f t="shared" si="427"/>
        <v>S</v>
      </c>
      <c r="NB6" s="13" t="str">
        <f t="shared" si="427"/>
        <v>M</v>
      </c>
      <c r="NC6" s="13" t="str">
        <f t="shared" si="427"/>
        <v>T</v>
      </c>
      <c r="ND6" s="13" t="str">
        <f t="shared" si="427"/>
        <v>W</v>
      </c>
      <c r="NE6" s="13" t="str">
        <f t="shared" si="427"/>
        <v>T</v>
      </c>
      <c r="NF6" s="13" t="str">
        <f t="shared" si="427"/>
        <v>F</v>
      </c>
      <c r="NG6" s="13" t="str">
        <f t="shared" si="427"/>
        <v>S</v>
      </c>
      <c r="NH6" s="13" t="str">
        <f t="shared" si="427"/>
        <v>S</v>
      </c>
      <c r="NI6" s="13" t="str">
        <f t="shared" si="427"/>
        <v>M</v>
      </c>
      <c r="NJ6" s="13" t="str">
        <f t="shared" si="427"/>
        <v>T</v>
      </c>
      <c r="NK6" s="13" t="str">
        <f t="shared" si="427"/>
        <v>W</v>
      </c>
      <c r="NL6" s="13" t="str">
        <f t="shared" si="427"/>
        <v>T</v>
      </c>
      <c r="NM6" s="13" t="str">
        <f t="shared" si="427"/>
        <v>F</v>
      </c>
      <c r="NN6" s="13" t="str">
        <f t="shared" ref="NN6:PL6" si="428">LEFT(TEXT(NN5,"ddd"),1)</f>
        <v>S</v>
      </c>
      <c r="NO6" s="13" t="str">
        <f t="shared" si="428"/>
        <v>S</v>
      </c>
      <c r="NP6" s="13" t="str">
        <f t="shared" si="428"/>
        <v>M</v>
      </c>
      <c r="NQ6" s="13" t="str">
        <f t="shared" si="428"/>
        <v>T</v>
      </c>
      <c r="NR6" s="13" t="str">
        <f t="shared" si="428"/>
        <v>W</v>
      </c>
      <c r="NS6" s="13" t="str">
        <f t="shared" si="428"/>
        <v>T</v>
      </c>
      <c r="NT6" s="13" t="str">
        <f t="shared" si="428"/>
        <v>F</v>
      </c>
      <c r="NU6" s="13" t="str">
        <f t="shared" si="428"/>
        <v>S</v>
      </c>
      <c r="NV6" s="13" t="str">
        <f t="shared" si="428"/>
        <v>S</v>
      </c>
      <c r="NW6" s="13" t="str">
        <f t="shared" si="428"/>
        <v>M</v>
      </c>
      <c r="NX6" s="13" t="str">
        <f t="shared" si="428"/>
        <v>T</v>
      </c>
      <c r="NY6" s="13" t="str">
        <f t="shared" si="428"/>
        <v>W</v>
      </c>
      <c r="NZ6" s="13" t="str">
        <f t="shared" si="428"/>
        <v>T</v>
      </c>
      <c r="OA6" s="13" t="str">
        <f t="shared" si="428"/>
        <v>F</v>
      </c>
      <c r="OB6" s="13" t="str">
        <f t="shared" si="428"/>
        <v>S</v>
      </c>
      <c r="OC6" s="13" t="str">
        <f t="shared" si="428"/>
        <v>S</v>
      </c>
      <c r="OD6" s="13" t="str">
        <f t="shared" si="428"/>
        <v>M</v>
      </c>
      <c r="OE6" s="13" t="str">
        <f t="shared" si="428"/>
        <v>T</v>
      </c>
      <c r="OF6" s="13" t="str">
        <f t="shared" si="428"/>
        <v>W</v>
      </c>
      <c r="OG6" s="13" t="str">
        <f t="shared" si="428"/>
        <v>T</v>
      </c>
      <c r="OH6" s="13" t="str">
        <f t="shared" si="428"/>
        <v>F</v>
      </c>
      <c r="OI6" s="13" t="str">
        <f t="shared" si="428"/>
        <v>S</v>
      </c>
      <c r="OJ6" s="13" t="str">
        <f t="shared" si="428"/>
        <v>S</v>
      </c>
      <c r="OK6" s="13" t="str">
        <f t="shared" si="428"/>
        <v>M</v>
      </c>
      <c r="OL6" s="13" t="str">
        <f t="shared" si="428"/>
        <v>T</v>
      </c>
      <c r="OM6" s="13" t="str">
        <f t="shared" si="428"/>
        <v>W</v>
      </c>
      <c r="ON6" s="13" t="str">
        <f t="shared" si="428"/>
        <v>T</v>
      </c>
      <c r="OO6" s="13" t="str">
        <f t="shared" si="428"/>
        <v>F</v>
      </c>
      <c r="OP6" s="13" t="str">
        <f t="shared" si="428"/>
        <v>S</v>
      </c>
      <c r="OQ6" s="13" t="str">
        <f t="shared" si="428"/>
        <v>S</v>
      </c>
      <c r="OR6" s="13" t="str">
        <f t="shared" si="428"/>
        <v>M</v>
      </c>
      <c r="OS6" s="13" t="str">
        <f t="shared" si="428"/>
        <v>T</v>
      </c>
      <c r="OT6" s="13" t="str">
        <f t="shared" si="428"/>
        <v>W</v>
      </c>
      <c r="OU6" s="13" t="str">
        <f t="shared" si="428"/>
        <v>T</v>
      </c>
      <c r="OV6" s="13" t="str">
        <f t="shared" si="428"/>
        <v>F</v>
      </c>
      <c r="OW6" s="13" t="str">
        <f t="shared" si="428"/>
        <v>S</v>
      </c>
      <c r="OX6" s="13" t="str">
        <f t="shared" si="428"/>
        <v>S</v>
      </c>
      <c r="OY6" s="13" t="str">
        <f t="shared" si="428"/>
        <v>M</v>
      </c>
      <c r="OZ6" s="13" t="str">
        <f t="shared" si="428"/>
        <v>T</v>
      </c>
      <c r="PA6" s="13" t="str">
        <f t="shared" si="428"/>
        <v>W</v>
      </c>
      <c r="PB6" s="13" t="str">
        <f t="shared" si="428"/>
        <v>T</v>
      </c>
      <c r="PC6" s="13" t="str">
        <f t="shared" si="428"/>
        <v>F</v>
      </c>
      <c r="PD6" s="13" t="str">
        <f t="shared" si="428"/>
        <v>S</v>
      </c>
      <c r="PE6" s="13" t="str">
        <f t="shared" si="428"/>
        <v>S</v>
      </c>
      <c r="PF6" s="13" t="str">
        <f t="shared" si="428"/>
        <v>M</v>
      </c>
      <c r="PG6" s="13" t="str">
        <f t="shared" si="428"/>
        <v>T</v>
      </c>
      <c r="PH6" s="13" t="str">
        <f t="shared" si="428"/>
        <v>W</v>
      </c>
      <c r="PI6" s="13" t="str">
        <f t="shared" si="428"/>
        <v>T</v>
      </c>
      <c r="PJ6" s="13" t="str">
        <f t="shared" si="428"/>
        <v>F</v>
      </c>
      <c r="PK6" s="13" t="str">
        <f t="shared" si="428"/>
        <v>S</v>
      </c>
      <c r="PL6" s="13" t="str">
        <f t="shared" si="428"/>
        <v>S</v>
      </c>
    </row>
    <row r="7" spans="1:428" ht="30" hidden="1" customHeight="1" thickBot="1" x14ac:dyDescent="0.3">
      <c r="A7" s="41" t="s">
        <v>13</v>
      </c>
      <c r="C7" s="4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8"/>
      <c r="JU7" s="38"/>
      <c r="JV7" s="38"/>
      <c r="JW7" s="38"/>
      <c r="JX7" s="38"/>
      <c r="JY7" s="38"/>
      <c r="JZ7" s="38"/>
      <c r="KA7" s="38"/>
      <c r="KB7" s="38"/>
      <c r="KC7" s="38"/>
      <c r="KD7" s="38"/>
      <c r="KE7" s="38"/>
      <c r="KF7" s="38"/>
      <c r="KG7" s="38"/>
      <c r="KH7" s="38"/>
      <c r="KI7" s="38"/>
      <c r="KJ7" s="38"/>
      <c r="KK7" s="38"/>
      <c r="KL7" s="38"/>
      <c r="KM7" s="38"/>
      <c r="KN7" s="38"/>
      <c r="KO7" s="38"/>
      <c r="KP7" s="38"/>
      <c r="KQ7" s="38"/>
      <c r="KR7" s="38"/>
      <c r="KS7" s="38"/>
      <c r="KT7" s="38"/>
      <c r="KU7" s="38"/>
      <c r="KV7" s="38"/>
      <c r="KW7" s="38"/>
      <c r="KX7" s="38"/>
      <c r="KY7" s="38"/>
      <c r="KZ7" s="38"/>
      <c r="LA7" s="38"/>
      <c r="LB7" s="38"/>
      <c r="LC7" s="38"/>
      <c r="LD7" s="38"/>
      <c r="LE7" s="38"/>
      <c r="LF7" s="38"/>
      <c r="LG7" s="38"/>
      <c r="LH7" s="38"/>
      <c r="LI7" s="38"/>
      <c r="LJ7" s="38"/>
      <c r="LK7" s="38"/>
      <c r="LL7" s="38"/>
      <c r="LM7" s="38"/>
      <c r="LN7" s="38"/>
      <c r="LO7" s="38"/>
      <c r="LP7" s="38"/>
      <c r="LQ7" s="38"/>
      <c r="LR7" s="38"/>
      <c r="LS7" s="38"/>
      <c r="LT7" s="38"/>
      <c r="LU7" s="38"/>
      <c r="LV7" s="38"/>
      <c r="LW7" s="38"/>
      <c r="LX7" s="38"/>
      <c r="LY7" s="38"/>
      <c r="LZ7" s="38"/>
      <c r="MA7" s="38"/>
      <c r="MB7" s="38"/>
      <c r="MC7" s="38"/>
      <c r="MD7" s="38"/>
      <c r="ME7" s="38"/>
      <c r="MF7" s="38"/>
      <c r="MG7" s="38"/>
      <c r="MH7" s="38"/>
      <c r="MI7" s="38"/>
      <c r="MJ7" s="38"/>
      <c r="MK7" s="38"/>
      <c r="ML7" s="38"/>
      <c r="MM7" s="38"/>
      <c r="MN7" s="38"/>
      <c r="MO7" s="38"/>
      <c r="MP7" s="38"/>
      <c r="MQ7" s="38"/>
      <c r="MR7" s="38"/>
      <c r="MS7" s="38"/>
      <c r="MT7" s="38"/>
      <c r="MU7" s="38"/>
      <c r="MV7" s="38"/>
      <c r="MW7" s="38"/>
      <c r="MX7" s="38"/>
      <c r="MY7" s="38"/>
      <c r="MZ7" s="38"/>
      <c r="NA7" s="38"/>
      <c r="NB7" s="38"/>
      <c r="NC7" s="38"/>
      <c r="ND7" s="38"/>
      <c r="NE7" s="38"/>
      <c r="NF7" s="38"/>
      <c r="NG7" s="38"/>
      <c r="NH7" s="38"/>
      <c r="NI7" s="38"/>
      <c r="NJ7" s="38"/>
      <c r="NK7" s="38"/>
      <c r="NL7" s="38"/>
      <c r="NM7" s="38"/>
      <c r="NN7" s="38"/>
      <c r="NO7" s="38"/>
      <c r="NP7" s="38"/>
      <c r="NQ7" s="38"/>
      <c r="NR7" s="38"/>
      <c r="NS7" s="38"/>
      <c r="NT7" s="38"/>
      <c r="NU7" s="38"/>
      <c r="NV7" s="38"/>
      <c r="NW7" s="38"/>
      <c r="NX7" s="38"/>
      <c r="NY7" s="38"/>
      <c r="NZ7" s="38"/>
      <c r="OA7" s="38"/>
      <c r="OB7" s="38"/>
      <c r="OC7" s="38"/>
      <c r="OD7" s="38"/>
      <c r="OE7" s="38"/>
      <c r="OF7" s="38"/>
      <c r="OG7" s="38"/>
      <c r="OH7" s="38"/>
      <c r="OI7" s="38"/>
      <c r="OJ7" s="38"/>
      <c r="OK7" s="38"/>
      <c r="OL7" s="38"/>
      <c r="OM7" s="38"/>
      <c r="ON7" s="38"/>
      <c r="OO7" s="38"/>
      <c r="OP7" s="38"/>
      <c r="OQ7" s="38"/>
      <c r="OR7" s="38"/>
      <c r="OS7" s="38"/>
      <c r="OT7" s="38"/>
      <c r="OU7" s="38"/>
      <c r="OV7" s="38"/>
      <c r="OW7" s="38"/>
      <c r="OX7" s="38"/>
      <c r="OY7" s="38"/>
      <c r="OZ7" s="38"/>
      <c r="PA7" s="38"/>
      <c r="PB7" s="38"/>
      <c r="PC7" s="38"/>
      <c r="PD7" s="38"/>
      <c r="PE7" s="38"/>
      <c r="PF7" s="38"/>
      <c r="PG7" s="38"/>
      <c r="PH7" s="38"/>
      <c r="PI7" s="38"/>
      <c r="PJ7" s="38"/>
      <c r="PK7" s="38"/>
      <c r="PL7" s="38"/>
    </row>
    <row r="8" spans="1:428" s="3" customFormat="1" ht="30" customHeight="1" thickBot="1" x14ac:dyDescent="0.3">
      <c r="A8" s="42" t="s">
        <v>19</v>
      </c>
      <c r="B8" s="18" t="s">
        <v>225</v>
      </c>
      <c r="C8" s="50"/>
      <c r="D8" s="19"/>
      <c r="E8" s="20"/>
      <c r="F8" s="21"/>
      <c r="G8" s="17"/>
      <c r="H8" s="17" t="str">
        <f t="shared" ref="H8:H44" si="429">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8"/>
      <c r="JU8" s="38"/>
      <c r="JV8" s="38"/>
      <c r="JW8" s="38"/>
      <c r="JX8" s="38"/>
      <c r="JY8" s="38"/>
      <c r="JZ8" s="38"/>
      <c r="KA8" s="38"/>
      <c r="KB8" s="38"/>
      <c r="KC8" s="38"/>
      <c r="KD8" s="38"/>
      <c r="KE8" s="38"/>
      <c r="KF8" s="38"/>
      <c r="KG8" s="38"/>
      <c r="KH8" s="38"/>
      <c r="KI8" s="38"/>
      <c r="KJ8" s="38"/>
      <c r="KK8" s="38"/>
      <c r="KL8" s="38"/>
      <c r="KM8" s="38"/>
      <c r="KN8" s="38"/>
      <c r="KO8" s="38"/>
      <c r="KP8" s="38"/>
      <c r="KQ8" s="38"/>
      <c r="KR8" s="38"/>
      <c r="KS8" s="38"/>
      <c r="KT8" s="38"/>
      <c r="KU8" s="38"/>
      <c r="KV8" s="38"/>
      <c r="KW8" s="38"/>
      <c r="KX8" s="38"/>
      <c r="KY8" s="38"/>
      <c r="KZ8" s="38"/>
      <c r="LA8" s="38"/>
      <c r="LB8" s="38"/>
      <c r="LC8" s="38"/>
      <c r="LD8" s="38"/>
      <c r="LE8" s="38"/>
      <c r="LF8" s="38"/>
      <c r="LG8" s="38"/>
      <c r="LH8" s="38"/>
      <c r="LI8" s="38"/>
      <c r="LJ8" s="38"/>
      <c r="LK8" s="38"/>
      <c r="LL8" s="38"/>
      <c r="LM8" s="38"/>
      <c r="LN8" s="38"/>
      <c r="LO8" s="38"/>
      <c r="LP8" s="38"/>
      <c r="LQ8" s="38"/>
      <c r="LR8" s="38"/>
      <c r="LS8" s="38"/>
      <c r="LT8" s="38"/>
      <c r="LU8" s="38"/>
      <c r="LV8" s="38"/>
      <c r="LW8" s="38"/>
      <c r="LX8" s="38"/>
      <c r="LY8" s="38"/>
      <c r="LZ8" s="38"/>
      <c r="MA8" s="38"/>
      <c r="MB8" s="38"/>
      <c r="MC8" s="38"/>
      <c r="MD8" s="38"/>
      <c r="ME8" s="38"/>
      <c r="MF8" s="38"/>
      <c r="MG8" s="38"/>
      <c r="MH8" s="38"/>
      <c r="MI8" s="38"/>
      <c r="MJ8" s="38"/>
      <c r="MK8" s="38"/>
      <c r="ML8" s="38"/>
      <c r="MM8" s="38"/>
      <c r="MN8" s="38"/>
      <c r="MO8" s="38"/>
      <c r="MP8" s="38"/>
      <c r="MQ8" s="38"/>
      <c r="MR8" s="38"/>
      <c r="MS8" s="38"/>
      <c r="MT8" s="38"/>
      <c r="MU8" s="38"/>
      <c r="MV8" s="38"/>
      <c r="MW8" s="38"/>
      <c r="MX8" s="38"/>
      <c r="MY8" s="38"/>
      <c r="MZ8" s="38"/>
      <c r="NA8" s="38"/>
      <c r="NB8" s="38"/>
      <c r="NC8" s="38"/>
      <c r="ND8" s="38"/>
      <c r="NE8" s="38"/>
      <c r="NF8" s="38"/>
      <c r="NG8" s="38"/>
      <c r="NH8" s="38"/>
      <c r="NI8" s="38"/>
      <c r="NJ8" s="38"/>
      <c r="NK8" s="38"/>
      <c r="NL8" s="38"/>
      <c r="NM8" s="38"/>
      <c r="NN8" s="38"/>
      <c r="NO8" s="38"/>
      <c r="NP8" s="38"/>
      <c r="NQ8" s="38"/>
      <c r="NR8" s="38"/>
      <c r="NS8" s="38"/>
      <c r="NT8" s="38"/>
      <c r="NU8" s="38"/>
      <c r="NV8" s="38"/>
      <c r="NW8" s="38"/>
      <c r="NX8" s="38"/>
      <c r="NY8" s="38"/>
      <c r="NZ8" s="38"/>
      <c r="OA8" s="38"/>
      <c r="OB8" s="38"/>
      <c r="OC8" s="38"/>
      <c r="OD8" s="38"/>
      <c r="OE8" s="38"/>
      <c r="OF8" s="38"/>
      <c r="OG8" s="38"/>
      <c r="OH8" s="38"/>
      <c r="OI8" s="38"/>
      <c r="OJ8" s="38"/>
      <c r="OK8" s="38"/>
      <c r="OL8" s="38"/>
      <c r="OM8" s="38"/>
      <c r="ON8" s="38"/>
      <c r="OO8" s="38"/>
      <c r="OP8" s="38"/>
      <c r="OQ8" s="38"/>
      <c r="OR8" s="38"/>
      <c r="OS8" s="38"/>
      <c r="OT8" s="38"/>
      <c r="OU8" s="38"/>
      <c r="OV8" s="38"/>
      <c r="OW8" s="38"/>
      <c r="OX8" s="38"/>
      <c r="OY8" s="38"/>
      <c r="OZ8" s="38"/>
      <c r="PA8" s="38"/>
      <c r="PB8" s="38"/>
      <c r="PC8" s="38"/>
      <c r="PD8" s="38"/>
      <c r="PE8" s="38"/>
      <c r="PF8" s="38"/>
      <c r="PG8" s="38"/>
      <c r="PH8" s="38"/>
      <c r="PI8" s="38"/>
      <c r="PJ8" s="38"/>
      <c r="PK8" s="38"/>
      <c r="PL8" s="38"/>
    </row>
    <row r="9" spans="1:428" s="3" customFormat="1" ht="30" customHeight="1" thickBot="1" x14ac:dyDescent="0.3">
      <c r="A9" s="42" t="s">
        <v>20</v>
      </c>
      <c r="B9" s="59" t="s">
        <v>220</v>
      </c>
      <c r="C9" s="51"/>
      <c r="D9" s="22">
        <v>1</v>
      </c>
      <c r="E9" s="101">
        <v>44155</v>
      </c>
      <c r="F9" s="101">
        <v>44155</v>
      </c>
      <c r="G9" s="17"/>
      <c r="H9" s="17">
        <f t="shared" si="429"/>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c r="FN9" s="38"/>
      <c r="FO9" s="38"/>
      <c r="FP9" s="38"/>
      <c r="FQ9" s="38"/>
      <c r="FR9" s="38"/>
      <c r="FS9" s="38"/>
      <c r="FT9" s="38"/>
      <c r="FU9" s="38"/>
      <c r="FV9" s="38"/>
      <c r="FW9" s="38"/>
      <c r="FX9" s="38"/>
      <c r="FY9" s="38"/>
      <c r="FZ9" s="38"/>
      <c r="GA9" s="38"/>
      <c r="GB9" s="38"/>
      <c r="GC9" s="38"/>
      <c r="GD9" s="38"/>
      <c r="GE9" s="38"/>
      <c r="GF9" s="38"/>
      <c r="GG9" s="38"/>
      <c r="GH9" s="38"/>
      <c r="GI9" s="38"/>
      <c r="GJ9" s="38"/>
      <c r="GK9" s="38"/>
      <c r="GL9" s="38"/>
      <c r="GM9" s="38"/>
      <c r="GN9" s="38"/>
      <c r="GO9" s="38"/>
      <c r="GP9" s="38"/>
      <c r="GQ9" s="38"/>
      <c r="GR9" s="38"/>
      <c r="GS9" s="38"/>
      <c r="GT9" s="38"/>
      <c r="GU9" s="38"/>
      <c r="GV9" s="38"/>
      <c r="GW9" s="38"/>
      <c r="GX9" s="38"/>
      <c r="GY9" s="38"/>
      <c r="GZ9" s="38"/>
      <c r="HA9" s="38"/>
      <c r="HB9" s="38"/>
      <c r="HC9" s="38"/>
      <c r="HD9" s="38"/>
      <c r="HE9" s="38"/>
      <c r="HF9" s="38"/>
      <c r="HG9" s="38"/>
      <c r="HH9" s="38"/>
      <c r="HI9" s="38"/>
      <c r="HJ9" s="38"/>
      <c r="HK9" s="38"/>
      <c r="HL9" s="38"/>
      <c r="HM9" s="38"/>
      <c r="HN9" s="38"/>
      <c r="HO9" s="38"/>
      <c r="HP9" s="38"/>
      <c r="HQ9" s="38"/>
      <c r="HR9" s="38"/>
      <c r="HS9" s="38"/>
      <c r="HT9" s="38"/>
      <c r="HU9" s="38"/>
      <c r="HV9" s="38"/>
      <c r="HW9" s="38"/>
      <c r="HX9" s="38"/>
      <c r="HY9" s="38"/>
      <c r="HZ9" s="38"/>
      <c r="IA9" s="38"/>
      <c r="IB9" s="38"/>
      <c r="IC9" s="38"/>
      <c r="ID9" s="38"/>
      <c r="IE9" s="38"/>
      <c r="IF9" s="38"/>
      <c r="IG9" s="38"/>
      <c r="IH9" s="38"/>
      <c r="II9" s="38"/>
      <c r="IJ9" s="38"/>
      <c r="IK9" s="38"/>
      <c r="IL9" s="38"/>
      <c r="IM9" s="38"/>
      <c r="IN9" s="38"/>
      <c r="IO9" s="38"/>
      <c r="IP9" s="38"/>
      <c r="IQ9" s="38"/>
      <c r="IR9" s="38"/>
      <c r="IS9" s="38"/>
      <c r="IT9" s="38"/>
      <c r="IU9" s="38"/>
      <c r="IV9" s="38"/>
      <c r="IW9" s="38"/>
      <c r="IX9" s="38"/>
      <c r="IY9" s="38"/>
      <c r="IZ9" s="38"/>
      <c r="JA9" s="38"/>
      <c r="JB9" s="38"/>
      <c r="JC9" s="38"/>
      <c r="JD9" s="38"/>
      <c r="JE9" s="38"/>
      <c r="JF9" s="38"/>
      <c r="JG9" s="38"/>
      <c r="JH9" s="38"/>
      <c r="JI9" s="38"/>
      <c r="JJ9" s="38"/>
      <c r="JK9" s="38"/>
      <c r="JL9" s="38"/>
      <c r="JM9" s="38"/>
      <c r="JN9" s="38"/>
      <c r="JO9" s="38"/>
      <c r="JP9" s="38"/>
      <c r="JQ9" s="38"/>
      <c r="JR9" s="38"/>
      <c r="JS9" s="38"/>
      <c r="JT9" s="38"/>
      <c r="JU9" s="38"/>
      <c r="JV9" s="38"/>
      <c r="JW9" s="38"/>
      <c r="JX9" s="38"/>
      <c r="JY9" s="38"/>
      <c r="JZ9" s="38"/>
      <c r="KA9" s="38"/>
      <c r="KB9" s="38"/>
      <c r="KC9" s="38"/>
      <c r="KD9" s="38"/>
      <c r="KE9" s="38"/>
      <c r="KF9" s="38"/>
      <c r="KG9" s="38"/>
      <c r="KH9" s="38"/>
      <c r="KI9" s="38"/>
      <c r="KJ9" s="38"/>
      <c r="KK9" s="38"/>
      <c r="KL9" s="38"/>
      <c r="KM9" s="38"/>
      <c r="KN9" s="38"/>
      <c r="KO9" s="38"/>
      <c r="KP9" s="38"/>
      <c r="KQ9" s="38"/>
      <c r="KR9" s="38"/>
      <c r="KS9" s="38"/>
      <c r="KT9" s="38"/>
      <c r="KU9" s="38"/>
      <c r="KV9" s="38"/>
      <c r="KW9" s="38"/>
      <c r="KX9" s="38"/>
      <c r="KY9" s="38"/>
      <c r="KZ9" s="38"/>
      <c r="LA9" s="38"/>
      <c r="LB9" s="38"/>
      <c r="LC9" s="38"/>
      <c r="LD9" s="38"/>
      <c r="LE9" s="38"/>
      <c r="LF9" s="38"/>
      <c r="LG9" s="38"/>
      <c r="LH9" s="38"/>
      <c r="LI9" s="38"/>
      <c r="LJ9" s="38"/>
      <c r="LK9" s="38"/>
      <c r="LL9" s="38"/>
      <c r="LM9" s="38"/>
      <c r="LN9" s="38"/>
      <c r="LO9" s="38"/>
      <c r="LP9" s="38"/>
      <c r="LQ9" s="38"/>
      <c r="LR9" s="38"/>
      <c r="LS9" s="38"/>
      <c r="LT9" s="38"/>
      <c r="LU9" s="38"/>
      <c r="LV9" s="38"/>
      <c r="LW9" s="38"/>
      <c r="LX9" s="38"/>
      <c r="LY9" s="38"/>
      <c r="LZ9" s="38"/>
      <c r="MA9" s="38"/>
      <c r="MB9" s="38"/>
      <c r="MC9" s="38"/>
      <c r="MD9" s="38"/>
      <c r="ME9" s="38"/>
      <c r="MF9" s="38"/>
      <c r="MG9" s="38"/>
      <c r="MH9" s="38"/>
      <c r="MI9" s="38"/>
      <c r="MJ9" s="38"/>
      <c r="MK9" s="38"/>
      <c r="ML9" s="38"/>
      <c r="MM9" s="38"/>
      <c r="MN9" s="38"/>
      <c r="MO9" s="38"/>
      <c r="MP9" s="38"/>
      <c r="MQ9" s="38"/>
      <c r="MR9" s="38"/>
      <c r="MS9" s="38"/>
      <c r="MT9" s="38"/>
      <c r="MU9" s="38"/>
      <c r="MV9" s="38"/>
      <c r="MW9" s="38"/>
      <c r="MX9" s="38"/>
      <c r="MY9" s="38"/>
      <c r="MZ9" s="38"/>
      <c r="NA9" s="38"/>
      <c r="NB9" s="38"/>
      <c r="NC9" s="38"/>
      <c r="ND9" s="38"/>
      <c r="NE9" s="38"/>
      <c r="NF9" s="38"/>
      <c r="NG9" s="38"/>
      <c r="NH9" s="38"/>
      <c r="NI9" s="38"/>
      <c r="NJ9" s="38"/>
      <c r="NK9" s="38"/>
      <c r="NL9" s="38"/>
      <c r="NM9" s="38"/>
      <c r="NN9" s="38"/>
      <c r="NO9" s="38"/>
      <c r="NP9" s="38"/>
      <c r="NQ9" s="38"/>
      <c r="NR9" s="38"/>
      <c r="NS9" s="38"/>
      <c r="NT9" s="38"/>
      <c r="NU9" s="38"/>
      <c r="NV9" s="38"/>
      <c r="NW9" s="38"/>
      <c r="NX9" s="38"/>
      <c r="NY9" s="38"/>
      <c r="NZ9" s="38"/>
      <c r="OA9" s="38"/>
      <c r="OB9" s="38"/>
      <c r="OC9" s="38"/>
      <c r="OD9" s="38"/>
      <c r="OE9" s="38"/>
      <c r="OF9" s="38"/>
      <c r="OG9" s="38"/>
      <c r="OH9" s="38"/>
      <c r="OI9" s="38"/>
      <c r="OJ9" s="38"/>
      <c r="OK9" s="38"/>
      <c r="OL9" s="38"/>
      <c r="OM9" s="38"/>
      <c r="ON9" s="38"/>
      <c r="OO9" s="38"/>
      <c r="OP9" s="38"/>
      <c r="OQ9" s="38"/>
      <c r="OR9" s="38"/>
      <c r="OS9" s="38"/>
      <c r="OT9" s="38"/>
      <c r="OU9" s="38"/>
      <c r="OV9" s="38"/>
      <c r="OW9" s="38"/>
      <c r="OX9" s="38"/>
      <c r="OY9" s="38"/>
      <c r="OZ9" s="38"/>
      <c r="PA9" s="38"/>
      <c r="PB9" s="38"/>
      <c r="PC9" s="38"/>
      <c r="PD9" s="38"/>
      <c r="PE9" s="38"/>
      <c r="PF9" s="38"/>
      <c r="PG9" s="38"/>
      <c r="PH9" s="38"/>
      <c r="PI9" s="38"/>
      <c r="PJ9" s="38"/>
      <c r="PK9" s="38"/>
      <c r="PL9" s="38"/>
    </row>
    <row r="10" spans="1:428" s="3" customFormat="1" ht="30" customHeight="1" thickBot="1" x14ac:dyDescent="0.3">
      <c r="A10" s="42" t="s">
        <v>21</v>
      </c>
      <c r="B10" s="59" t="s">
        <v>219</v>
      </c>
      <c r="C10" s="51"/>
      <c r="D10" s="22">
        <v>1</v>
      </c>
      <c r="E10" s="101">
        <v>44166</v>
      </c>
      <c r="F10" s="101">
        <v>44291</v>
      </c>
      <c r="G10" s="17"/>
      <c r="H10" s="17">
        <f t="shared" si="429"/>
        <v>126</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c r="FI10" s="38"/>
      <c r="FJ10" s="38"/>
      <c r="FK10" s="38"/>
      <c r="FL10" s="38"/>
      <c r="FM10" s="38"/>
      <c r="FN10" s="38"/>
      <c r="FO10" s="38"/>
      <c r="FP10" s="38"/>
      <c r="FQ10" s="38"/>
      <c r="FR10" s="38"/>
      <c r="FS10" s="38"/>
      <c r="FT10" s="38"/>
      <c r="FU10" s="38"/>
      <c r="FV10" s="38"/>
      <c r="FW10" s="38"/>
      <c r="FX10" s="38"/>
      <c r="FY10" s="38"/>
      <c r="FZ10" s="38"/>
      <c r="GA10" s="38"/>
      <c r="GB10" s="38"/>
      <c r="GC10" s="38"/>
      <c r="GD10" s="38"/>
      <c r="GE10" s="38"/>
      <c r="GF10" s="38"/>
      <c r="GG10" s="38"/>
      <c r="GH10" s="38"/>
      <c r="GI10" s="38"/>
      <c r="GJ10" s="38"/>
      <c r="GK10" s="38"/>
      <c r="GL10" s="38"/>
      <c r="GM10" s="38"/>
      <c r="GN10" s="38"/>
      <c r="GO10" s="38"/>
      <c r="GP10" s="38"/>
      <c r="GQ10" s="38"/>
      <c r="GR10" s="38"/>
      <c r="GS10" s="38"/>
      <c r="GT10" s="38"/>
      <c r="GU10" s="38"/>
      <c r="GV10" s="38"/>
      <c r="GW10" s="38"/>
      <c r="GX10" s="38"/>
      <c r="GY10" s="38"/>
      <c r="GZ10" s="38"/>
      <c r="HA10" s="38"/>
      <c r="HB10" s="38"/>
      <c r="HC10" s="38"/>
      <c r="HD10" s="38"/>
      <c r="HE10" s="38"/>
      <c r="HF10" s="38"/>
      <c r="HG10" s="38"/>
      <c r="HH10" s="38"/>
      <c r="HI10" s="38"/>
      <c r="HJ10" s="38"/>
      <c r="HK10" s="38"/>
      <c r="HL10" s="38"/>
      <c r="HM10" s="38"/>
      <c r="HN10" s="38"/>
      <c r="HO10" s="38"/>
      <c r="HP10" s="38"/>
      <c r="HQ10" s="38"/>
      <c r="HR10" s="38"/>
      <c r="HS10" s="38"/>
      <c r="HT10" s="38"/>
      <c r="HU10" s="38"/>
      <c r="HV10" s="38"/>
      <c r="HW10" s="38"/>
      <c r="HX10" s="38"/>
      <c r="HY10" s="38"/>
      <c r="HZ10" s="38"/>
      <c r="IA10" s="38"/>
      <c r="IB10" s="38"/>
      <c r="IC10" s="38"/>
      <c r="ID10" s="38"/>
      <c r="IE10" s="38"/>
      <c r="IF10" s="38"/>
      <c r="IG10" s="38"/>
      <c r="IH10" s="38"/>
      <c r="II10" s="38"/>
      <c r="IJ10" s="38"/>
      <c r="IK10" s="38"/>
      <c r="IL10" s="38"/>
      <c r="IM10" s="38"/>
      <c r="IN10" s="38"/>
      <c r="IO10" s="38"/>
      <c r="IP10" s="38"/>
      <c r="IQ10" s="38"/>
      <c r="IR10" s="38"/>
      <c r="IS10" s="38"/>
      <c r="IT10" s="38"/>
      <c r="IU10" s="38"/>
      <c r="IV10" s="38"/>
      <c r="IW10" s="38"/>
      <c r="IX10" s="38"/>
      <c r="IY10" s="38"/>
      <c r="IZ10" s="38"/>
      <c r="JA10" s="38"/>
      <c r="JB10" s="38"/>
      <c r="JC10" s="38"/>
      <c r="JD10" s="38"/>
      <c r="JE10" s="38"/>
      <c r="JF10" s="38"/>
      <c r="JG10" s="38"/>
      <c r="JH10" s="38"/>
      <c r="JI10" s="38"/>
      <c r="JJ10" s="38"/>
      <c r="JK10" s="38"/>
      <c r="JL10" s="38"/>
      <c r="JM10" s="38"/>
      <c r="JN10" s="38"/>
      <c r="JO10" s="38"/>
      <c r="JP10" s="38"/>
      <c r="JQ10" s="38"/>
      <c r="JR10" s="38"/>
      <c r="JS10" s="38"/>
      <c r="JT10" s="38"/>
      <c r="JU10" s="38"/>
      <c r="JV10" s="38"/>
      <c r="JW10" s="38"/>
      <c r="JX10" s="38"/>
      <c r="JY10" s="38"/>
      <c r="JZ10" s="38"/>
      <c r="KA10" s="38"/>
      <c r="KB10" s="38"/>
      <c r="KC10" s="38"/>
      <c r="KD10" s="38"/>
      <c r="KE10" s="38"/>
      <c r="KF10" s="38"/>
      <c r="KG10" s="38"/>
      <c r="KH10" s="38"/>
      <c r="KI10" s="38"/>
      <c r="KJ10" s="38"/>
      <c r="KK10" s="38"/>
      <c r="KL10" s="38"/>
      <c r="KM10" s="38"/>
      <c r="KN10" s="38"/>
      <c r="KO10" s="38"/>
      <c r="KP10" s="38"/>
      <c r="KQ10" s="38"/>
      <c r="KR10" s="38"/>
      <c r="KS10" s="38"/>
      <c r="KT10" s="38"/>
      <c r="KU10" s="38"/>
      <c r="KV10" s="38"/>
      <c r="KW10" s="38"/>
      <c r="KX10" s="38"/>
      <c r="KY10" s="38"/>
      <c r="KZ10" s="38"/>
      <c r="LA10" s="38"/>
      <c r="LB10" s="38"/>
      <c r="LC10" s="38"/>
      <c r="LD10" s="38"/>
      <c r="LE10" s="38"/>
      <c r="LF10" s="38"/>
      <c r="LG10" s="38"/>
      <c r="LH10" s="38"/>
      <c r="LI10" s="38"/>
      <c r="LJ10" s="38"/>
      <c r="LK10" s="38"/>
      <c r="LL10" s="38"/>
      <c r="LM10" s="38"/>
      <c r="LN10" s="38"/>
      <c r="LO10" s="38"/>
      <c r="LP10" s="38"/>
      <c r="LQ10" s="38"/>
      <c r="LR10" s="38"/>
      <c r="LS10" s="38"/>
      <c r="LT10" s="38"/>
      <c r="LU10" s="38"/>
      <c r="LV10" s="38"/>
      <c r="LW10" s="38"/>
      <c r="LX10" s="38"/>
      <c r="LY10" s="38"/>
      <c r="LZ10" s="38"/>
      <c r="MA10" s="38"/>
      <c r="MB10" s="38"/>
      <c r="MC10" s="38"/>
      <c r="MD10" s="38"/>
      <c r="ME10" s="38"/>
      <c r="MF10" s="38"/>
      <c r="MG10" s="38"/>
      <c r="MH10" s="38"/>
      <c r="MI10" s="38"/>
      <c r="MJ10" s="38"/>
      <c r="MK10" s="38"/>
      <c r="ML10" s="38"/>
      <c r="MM10" s="38"/>
      <c r="MN10" s="38"/>
      <c r="MO10" s="38"/>
      <c r="MP10" s="38"/>
      <c r="MQ10" s="38"/>
      <c r="MR10" s="38"/>
      <c r="MS10" s="38"/>
      <c r="MT10" s="38"/>
      <c r="MU10" s="38"/>
      <c r="MV10" s="38"/>
      <c r="MW10" s="38"/>
      <c r="MX10" s="38"/>
      <c r="MY10" s="38"/>
      <c r="MZ10" s="38"/>
      <c r="NA10" s="38"/>
      <c r="NB10" s="38"/>
      <c r="NC10" s="38"/>
      <c r="ND10" s="38"/>
      <c r="NE10" s="38"/>
      <c r="NF10" s="38"/>
      <c r="NG10" s="38"/>
      <c r="NH10" s="38"/>
      <c r="NI10" s="38"/>
      <c r="NJ10" s="38"/>
      <c r="NK10" s="38"/>
      <c r="NL10" s="38"/>
      <c r="NM10" s="38"/>
      <c r="NN10" s="38"/>
      <c r="NO10" s="38"/>
      <c r="NP10" s="38"/>
      <c r="NQ10" s="38"/>
      <c r="NR10" s="38"/>
      <c r="NS10" s="38"/>
      <c r="NT10" s="38"/>
      <c r="NU10" s="38"/>
      <c r="NV10" s="38"/>
      <c r="NW10" s="38"/>
      <c r="NX10" s="38"/>
      <c r="NY10" s="38"/>
      <c r="NZ10" s="38"/>
      <c r="OA10" s="38"/>
      <c r="OB10" s="38"/>
      <c r="OC10" s="38"/>
      <c r="OD10" s="38"/>
      <c r="OE10" s="38"/>
      <c r="OF10" s="38"/>
      <c r="OG10" s="38"/>
      <c r="OH10" s="38"/>
      <c r="OI10" s="38"/>
      <c r="OJ10" s="38"/>
      <c r="OK10" s="38"/>
      <c r="OL10" s="38"/>
      <c r="OM10" s="38"/>
      <c r="ON10" s="38"/>
      <c r="OO10" s="38"/>
      <c r="OP10" s="38"/>
      <c r="OQ10" s="38"/>
      <c r="OR10" s="38"/>
      <c r="OS10" s="38"/>
      <c r="OT10" s="38"/>
      <c r="OU10" s="38"/>
      <c r="OV10" s="38"/>
      <c r="OW10" s="38"/>
      <c r="OX10" s="38"/>
      <c r="OY10" s="38"/>
      <c r="OZ10" s="38"/>
      <c r="PA10" s="38"/>
      <c r="PB10" s="38"/>
      <c r="PC10" s="38"/>
      <c r="PD10" s="38"/>
      <c r="PE10" s="38"/>
      <c r="PF10" s="38"/>
      <c r="PG10" s="38"/>
      <c r="PH10" s="38"/>
      <c r="PI10" s="38"/>
      <c r="PJ10" s="38"/>
      <c r="PK10" s="38"/>
      <c r="PL10" s="38"/>
    </row>
    <row r="11" spans="1:428" s="3" customFormat="1" ht="30" customHeight="1" thickBot="1" x14ac:dyDescent="0.3">
      <c r="A11" s="41"/>
      <c r="B11" s="59" t="s">
        <v>221</v>
      </c>
      <c r="C11" s="51"/>
      <c r="D11" s="22">
        <v>1</v>
      </c>
      <c r="E11" s="101">
        <v>44416</v>
      </c>
      <c r="F11" s="101">
        <v>44520</v>
      </c>
      <c r="G11" s="17"/>
      <c r="H11" s="17">
        <f t="shared" si="429"/>
        <v>105</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c r="EY11" s="38"/>
      <c r="EZ11" s="38"/>
      <c r="FA11" s="38"/>
      <c r="FB11" s="38"/>
      <c r="FC11" s="38"/>
      <c r="FD11" s="38"/>
      <c r="FE11" s="38"/>
      <c r="FF11" s="38"/>
      <c r="FG11" s="38"/>
      <c r="FH11" s="38"/>
      <c r="FI11" s="38"/>
      <c r="FJ11" s="38"/>
      <c r="FK11" s="38"/>
      <c r="FL11" s="38"/>
      <c r="FM11" s="38"/>
      <c r="FN11" s="38"/>
      <c r="FO11" s="38"/>
      <c r="FP11" s="38"/>
      <c r="FQ11" s="38"/>
      <c r="FR11" s="38"/>
      <c r="FS11" s="38"/>
      <c r="FT11" s="38"/>
      <c r="FU11" s="38"/>
      <c r="FV11" s="38"/>
      <c r="FW11" s="38"/>
      <c r="FX11" s="38"/>
      <c r="FY11" s="38"/>
      <c r="FZ11" s="38"/>
      <c r="GA11" s="38"/>
      <c r="GB11" s="38"/>
      <c r="GC11" s="38"/>
      <c r="GD11" s="38"/>
      <c r="GE11" s="38"/>
      <c r="GF11" s="38"/>
      <c r="GG11" s="38"/>
      <c r="GH11" s="38"/>
      <c r="GI11" s="38"/>
      <c r="GJ11" s="38"/>
      <c r="GK11" s="38"/>
      <c r="GL11" s="38"/>
      <c r="GM11" s="38"/>
      <c r="GN11" s="38"/>
      <c r="GO11" s="38"/>
      <c r="GP11" s="38"/>
      <c r="GQ11" s="38"/>
      <c r="GR11" s="38"/>
      <c r="GS11" s="38"/>
      <c r="GT11" s="38"/>
      <c r="GU11" s="38"/>
      <c r="GV11" s="38"/>
      <c r="GW11" s="38"/>
      <c r="GX11" s="38"/>
      <c r="GY11" s="38"/>
      <c r="GZ11" s="38"/>
      <c r="HA11" s="38"/>
      <c r="HB11" s="38"/>
      <c r="HC11" s="38"/>
      <c r="HD11" s="38"/>
      <c r="HE11" s="38"/>
      <c r="HF11" s="38"/>
      <c r="HG11" s="38"/>
      <c r="HH11" s="38"/>
      <c r="HI11" s="38"/>
      <c r="HJ11" s="38"/>
      <c r="HK11" s="38"/>
      <c r="HL11" s="38"/>
      <c r="HM11" s="38"/>
      <c r="HN11" s="38"/>
      <c r="HO11" s="38"/>
      <c r="HP11" s="38"/>
      <c r="HQ11" s="38"/>
      <c r="HR11" s="38"/>
      <c r="HS11" s="38"/>
      <c r="HT11" s="38"/>
      <c r="HU11" s="38"/>
      <c r="HV11" s="38"/>
      <c r="HW11" s="38"/>
      <c r="HX11" s="38"/>
      <c r="HY11" s="38"/>
      <c r="HZ11" s="38"/>
      <c r="IA11" s="38"/>
      <c r="IB11" s="38"/>
      <c r="IC11" s="38"/>
      <c r="ID11" s="38"/>
      <c r="IE11" s="38"/>
      <c r="IF11" s="38"/>
      <c r="IG11" s="38"/>
      <c r="IH11" s="38"/>
      <c r="II11" s="38"/>
      <c r="IJ11" s="38"/>
      <c r="IK11" s="38"/>
      <c r="IL11" s="38"/>
      <c r="IM11" s="38"/>
      <c r="IN11" s="38"/>
      <c r="IO11" s="38"/>
      <c r="IP11" s="38"/>
      <c r="IQ11" s="38"/>
      <c r="IR11" s="38"/>
      <c r="IS11" s="38"/>
      <c r="IT11" s="38"/>
      <c r="IU11" s="38"/>
      <c r="IV11" s="38"/>
      <c r="IW11" s="38"/>
      <c r="IX11" s="38"/>
      <c r="IY11" s="38"/>
      <c r="IZ11" s="38"/>
      <c r="JA11" s="38"/>
      <c r="JB11" s="38"/>
      <c r="JC11" s="38"/>
      <c r="JD11" s="38"/>
      <c r="JE11" s="38"/>
      <c r="JF11" s="38"/>
      <c r="JG11" s="38"/>
      <c r="JH11" s="38"/>
      <c r="JI11" s="38"/>
      <c r="JJ11" s="38"/>
      <c r="JK11" s="38"/>
      <c r="JL11" s="38"/>
      <c r="JM11" s="38"/>
      <c r="JN11" s="38"/>
      <c r="JO11" s="38"/>
      <c r="JP11" s="38"/>
      <c r="JQ11" s="38"/>
      <c r="JR11" s="38"/>
      <c r="JS11" s="38"/>
      <c r="JT11" s="38"/>
      <c r="JU11" s="38"/>
      <c r="JV11" s="38"/>
      <c r="JW11" s="38"/>
      <c r="JX11" s="38"/>
      <c r="JY11" s="38"/>
      <c r="JZ11" s="38"/>
      <c r="KA11" s="38"/>
      <c r="KB11" s="38"/>
      <c r="KC11" s="38"/>
      <c r="KD11" s="38"/>
      <c r="KE11" s="38"/>
      <c r="KF11" s="38"/>
      <c r="KG11" s="38"/>
      <c r="KH11" s="38"/>
      <c r="KI11" s="38"/>
      <c r="KJ11" s="38"/>
      <c r="KK11" s="38"/>
      <c r="KL11" s="38"/>
      <c r="KM11" s="38"/>
      <c r="KN11" s="38"/>
      <c r="KO11" s="38"/>
      <c r="KP11" s="38"/>
      <c r="KQ11" s="38"/>
      <c r="KR11" s="38"/>
      <c r="KS11" s="38"/>
      <c r="KT11" s="38"/>
      <c r="KU11" s="38"/>
      <c r="KV11" s="38"/>
      <c r="KW11" s="38"/>
      <c r="KX11" s="38"/>
      <c r="KY11" s="38"/>
      <c r="KZ11" s="38"/>
      <c r="LA11" s="38"/>
      <c r="LB11" s="38"/>
      <c r="LC11" s="38"/>
      <c r="LD11" s="38"/>
      <c r="LE11" s="38"/>
      <c r="LF11" s="38"/>
      <c r="LG11" s="38"/>
      <c r="LH11" s="38"/>
      <c r="LI11" s="38"/>
      <c r="LJ11" s="38"/>
      <c r="LK11" s="38"/>
      <c r="LL11" s="38"/>
      <c r="LM11" s="38"/>
      <c r="LN11" s="38"/>
      <c r="LO11" s="38"/>
      <c r="LP11" s="38"/>
      <c r="LQ11" s="38"/>
      <c r="LR11" s="38"/>
      <c r="LS11" s="38"/>
      <c r="LT11" s="38"/>
      <c r="LU11" s="38"/>
      <c r="LV11" s="38"/>
      <c r="LW11" s="38"/>
      <c r="LX11" s="38"/>
      <c r="LY11" s="38"/>
      <c r="LZ11" s="38"/>
      <c r="MA11" s="38"/>
      <c r="MB11" s="38"/>
      <c r="MC11" s="38"/>
      <c r="MD11" s="38"/>
      <c r="ME11" s="38"/>
      <c r="MF11" s="38"/>
      <c r="MG11" s="38"/>
      <c r="MH11" s="38"/>
      <c r="MI11" s="38"/>
      <c r="MJ11" s="38"/>
      <c r="MK11" s="38"/>
      <c r="ML11" s="38"/>
      <c r="MM11" s="38"/>
      <c r="MN11" s="38"/>
      <c r="MO11" s="38"/>
      <c r="MP11" s="38"/>
      <c r="MQ11" s="38"/>
      <c r="MR11" s="38"/>
      <c r="MS11" s="38"/>
      <c r="MT11" s="38"/>
      <c r="MU11" s="38"/>
      <c r="MV11" s="38"/>
      <c r="MW11" s="38"/>
      <c r="MX11" s="38"/>
      <c r="MY11" s="38"/>
      <c r="MZ11" s="38"/>
      <c r="NA11" s="38"/>
      <c r="NB11" s="38"/>
      <c r="NC11" s="38"/>
      <c r="ND11" s="38"/>
      <c r="NE11" s="38"/>
      <c r="NF11" s="38"/>
      <c r="NG11" s="38"/>
      <c r="NH11" s="38"/>
      <c r="NI11" s="38"/>
      <c r="NJ11" s="38"/>
      <c r="NK11" s="38"/>
      <c r="NL11" s="38"/>
      <c r="NM11" s="38"/>
      <c r="NN11" s="38"/>
      <c r="NO11" s="38"/>
      <c r="NP11" s="38"/>
      <c r="NQ11" s="38"/>
      <c r="NR11" s="38"/>
      <c r="NS11" s="38"/>
      <c r="NT11" s="38"/>
      <c r="NU11" s="38"/>
      <c r="NV11" s="38"/>
      <c r="NW11" s="38"/>
      <c r="NX11" s="38"/>
      <c r="NY11" s="38"/>
      <c r="NZ11" s="38"/>
      <c r="OA11" s="38"/>
      <c r="OB11" s="38"/>
      <c r="OC11" s="38"/>
      <c r="OD11" s="38"/>
      <c r="OE11" s="38"/>
      <c r="OF11" s="38"/>
      <c r="OG11" s="38"/>
      <c r="OH11" s="38"/>
      <c r="OI11" s="38"/>
      <c r="OJ11" s="38"/>
      <c r="OK11" s="38"/>
      <c r="OL11" s="38"/>
      <c r="OM11" s="38"/>
      <c r="ON11" s="38"/>
      <c r="OO11" s="38"/>
      <c r="OP11" s="38"/>
      <c r="OQ11" s="38"/>
      <c r="OR11" s="38"/>
      <c r="OS11" s="38"/>
      <c r="OT11" s="38"/>
      <c r="OU11" s="38"/>
      <c r="OV11" s="38"/>
      <c r="OW11" s="38"/>
      <c r="OX11" s="38"/>
      <c r="OY11" s="38"/>
      <c r="OZ11" s="38"/>
      <c r="PA11" s="38"/>
      <c r="PB11" s="38"/>
      <c r="PC11" s="38"/>
      <c r="PD11" s="38"/>
      <c r="PE11" s="38"/>
      <c r="PF11" s="38"/>
      <c r="PG11" s="38"/>
      <c r="PH11" s="38"/>
      <c r="PI11" s="38"/>
      <c r="PJ11" s="38"/>
      <c r="PK11" s="38"/>
      <c r="PL11" s="38"/>
    </row>
    <row r="12" spans="1:428" s="3" customFormat="1" ht="30" customHeight="1" thickBot="1" x14ac:dyDescent="0.3">
      <c r="A12" s="41"/>
      <c r="B12" s="59" t="s">
        <v>222</v>
      </c>
      <c r="C12" s="51"/>
      <c r="D12" s="22">
        <v>1</v>
      </c>
      <c r="E12" s="101">
        <v>44243</v>
      </c>
      <c r="F12" s="101">
        <v>44276</v>
      </c>
      <c r="G12" s="17"/>
      <c r="H12" s="17">
        <f t="shared" si="429"/>
        <v>34</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c r="EY12" s="38"/>
      <c r="EZ12" s="38"/>
      <c r="FA12" s="38"/>
      <c r="FB12" s="38"/>
      <c r="FC12" s="38"/>
      <c r="FD12" s="38"/>
      <c r="FE12" s="38"/>
      <c r="FF12" s="38"/>
      <c r="FG12" s="38"/>
      <c r="FH12" s="38"/>
      <c r="FI12" s="38"/>
      <c r="FJ12" s="38"/>
      <c r="FK12" s="38"/>
      <c r="FL12" s="38"/>
      <c r="FM12" s="38"/>
      <c r="FN12" s="38"/>
      <c r="FO12" s="38"/>
      <c r="FP12" s="38"/>
      <c r="FQ12" s="38"/>
      <c r="FR12" s="38"/>
      <c r="FS12" s="38"/>
      <c r="FT12" s="38"/>
      <c r="FU12" s="38"/>
      <c r="FV12" s="38"/>
      <c r="FW12" s="38"/>
      <c r="FX12" s="38"/>
      <c r="FY12" s="38"/>
      <c r="FZ12" s="38"/>
      <c r="GA12" s="38"/>
      <c r="GB12" s="38"/>
      <c r="GC12" s="38"/>
      <c r="GD12" s="38"/>
      <c r="GE12" s="38"/>
      <c r="GF12" s="38"/>
      <c r="GG12" s="38"/>
      <c r="GH12" s="38"/>
      <c r="GI12" s="38"/>
      <c r="GJ12" s="38"/>
      <c r="GK12" s="38"/>
      <c r="GL12" s="38"/>
      <c r="GM12" s="38"/>
      <c r="GN12" s="38"/>
      <c r="GO12" s="38"/>
      <c r="GP12" s="38"/>
      <c r="GQ12" s="38"/>
      <c r="GR12" s="38"/>
      <c r="GS12" s="38"/>
      <c r="GT12" s="38"/>
      <c r="GU12" s="38"/>
      <c r="GV12" s="38"/>
      <c r="GW12" s="38"/>
      <c r="GX12" s="38"/>
      <c r="GY12" s="38"/>
      <c r="GZ12" s="38"/>
      <c r="HA12" s="38"/>
      <c r="HB12" s="38"/>
      <c r="HC12" s="38"/>
      <c r="HD12" s="38"/>
      <c r="HE12" s="38"/>
      <c r="HF12" s="38"/>
      <c r="HG12" s="38"/>
      <c r="HH12" s="38"/>
      <c r="HI12" s="38"/>
      <c r="HJ12" s="38"/>
      <c r="HK12" s="38"/>
      <c r="HL12" s="38"/>
      <c r="HM12" s="38"/>
      <c r="HN12" s="38"/>
      <c r="HO12" s="38"/>
      <c r="HP12" s="38"/>
      <c r="HQ12" s="38"/>
      <c r="HR12" s="38"/>
      <c r="HS12" s="38"/>
      <c r="HT12" s="38"/>
      <c r="HU12" s="38"/>
      <c r="HV12" s="38"/>
      <c r="HW12" s="38"/>
      <c r="HX12" s="38"/>
      <c r="HY12" s="38"/>
      <c r="HZ12" s="38"/>
      <c r="IA12" s="38"/>
      <c r="IB12" s="38"/>
      <c r="IC12" s="38"/>
      <c r="ID12" s="38"/>
      <c r="IE12" s="38"/>
      <c r="IF12" s="38"/>
      <c r="IG12" s="38"/>
      <c r="IH12" s="38"/>
      <c r="II12" s="38"/>
      <c r="IJ12" s="38"/>
      <c r="IK12" s="38"/>
      <c r="IL12" s="38"/>
      <c r="IM12" s="38"/>
      <c r="IN12" s="38"/>
      <c r="IO12" s="38"/>
      <c r="IP12" s="38"/>
      <c r="IQ12" s="38"/>
      <c r="IR12" s="38"/>
      <c r="IS12" s="38"/>
      <c r="IT12" s="38"/>
      <c r="IU12" s="38"/>
      <c r="IV12" s="38"/>
      <c r="IW12" s="38"/>
      <c r="IX12" s="38"/>
      <c r="IY12" s="38"/>
      <c r="IZ12" s="38"/>
      <c r="JA12" s="38"/>
      <c r="JB12" s="38"/>
      <c r="JC12" s="38"/>
      <c r="JD12" s="38"/>
      <c r="JE12" s="38"/>
      <c r="JF12" s="38"/>
      <c r="JG12" s="38"/>
      <c r="JH12" s="38"/>
      <c r="JI12" s="38"/>
      <c r="JJ12" s="38"/>
      <c r="JK12" s="38"/>
      <c r="JL12" s="38"/>
      <c r="JM12" s="38"/>
      <c r="JN12" s="38"/>
      <c r="JO12" s="38"/>
      <c r="JP12" s="38"/>
      <c r="JQ12" s="38"/>
      <c r="JR12" s="38"/>
      <c r="JS12" s="38"/>
      <c r="JT12" s="38"/>
      <c r="JU12" s="38"/>
      <c r="JV12" s="38"/>
      <c r="JW12" s="38"/>
      <c r="JX12" s="38"/>
      <c r="JY12" s="38"/>
      <c r="JZ12" s="38"/>
      <c r="KA12" s="38"/>
      <c r="KB12" s="38"/>
      <c r="KC12" s="38"/>
      <c r="KD12" s="38"/>
      <c r="KE12" s="38"/>
      <c r="KF12" s="38"/>
      <c r="KG12" s="38"/>
      <c r="KH12" s="38"/>
      <c r="KI12" s="38"/>
      <c r="KJ12" s="38"/>
      <c r="KK12" s="38"/>
      <c r="KL12" s="38"/>
      <c r="KM12" s="38"/>
      <c r="KN12" s="38"/>
      <c r="KO12" s="38"/>
      <c r="KP12" s="38"/>
      <c r="KQ12" s="38"/>
      <c r="KR12" s="38"/>
      <c r="KS12" s="38"/>
      <c r="KT12" s="38"/>
      <c r="KU12" s="38"/>
      <c r="KV12" s="38"/>
      <c r="KW12" s="38"/>
      <c r="KX12" s="38"/>
      <c r="KY12" s="38"/>
      <c r="KZ12" s="38"/>
      <c r="LA12" s="38"/>
      <c r="LB12" s="38"/>
      <c r="LC12" s="38"/>
      <c r="LD12" s="38"/>
      <c r="LE12" s="38"/>
      <c r="LF12" s="38"/>
      <c r="LG12" s="38"/>
      <c r="LH12" s="38"/>
      <c r="LI12" s="38"/>
      <c r="LJ12" s="38"/>
      <c r="LK12" s="38"/>
      <c r="LL12" s="38"/>
      <c r="LM12" s="38"/>
      <c r="LN12" s="38"/>
      <c r="LO12" s="38"/>
      <c r="LP12" s="38"/>
      <c r="LQ12" s="38"/>
      <c r="LR12" s="38"/>
      <c r="LS12" s="38"/>
      <c r="LT12" s="38"/>
      <c r="LU12" s="38"/>
      <c r="LV12" s="38"/>
      <c r="LW12" s="38"/>
      <c r="LX12" s="38"/>
      <c r="LY12" s="38"/>
      <c r="LZ12" s="38"/>
      <c r="MA12" s="38"/>
      <c r="MB12" s="38"/>
      <c r="MC12" s="38"/>
      <c r="MD12" s="38"/>
      <c r="ME12" s="38"/>
      <c r="MF12" s="38"/>
      <c r="MG12" s="38"/>
      <c r="MH12" s="38"/>
      <c r="MI12" s="38"/>
      <c r="MJ12" s="38"/>
      <c r="MK12" s="38"/>
      <c r="ML12" s="38"/>
      <c r="MM12" s="38"/>
      <c r="MN12" s="38"/>
      <c r="MO12" s="38"/>
      <c r="MP12" s="38"/>
      <c r="MQ12" s="38"/>
      <c r="MR12" s="38"/>
      <c r="MS12" s="38"/>
      <c r="MT12" s="38"/>
      <c r="MU12" s="38"/>
      <c r="MV12" s="38"/>
      <c r="MW12" s="38"/>
      <c r="MX12" s="38"/>
      <c r="MY12" s="38"/>
      <c r="MZ12" s="38"/>
      <c r="NA12" s="38"/>
      <c r="NB12" s="38"/>
      <c r="NC12" s="38"/>
      <c r="ND12" s="38"/>
      <c r="NE12" s="38"/>
      <c r="NF12" s="38"/>
      <c r="NG12" s="38"/>
      <c r="NH12" s="38"/>
      <c r="NI12" s="38"/>
      <c r="NJ12" s="38"/>
      <c r="NK12" s="38"/>
      <c r="NL12" s="38"/>
      <c r="NM12" s="38"/>
      <c r="NN12" s="38"/>
      <c r="NO12" s="38"/>
      <c r="NP12" s="38"/>
      <c r="NQ12" s="38"/>
      <c r="NR12" s="38"/>
      <c r="NS12" s="38"/>
      <c r="NT12" s="38"/>
      <c r="NU12" s="38"/>
      <c r="NV12" s="38"/>
      <c r="NW12" s="38"/>
      <c r="NX12" s="38"/>
      <c r="NY12" s="38"/>
      <c r="NZ12" s="38"/>
      <c r="OA12" s="38"/>
      <c r="OB12" s="38"/>
      <c r="OC12" s="38"/>
      <c r="OD12" s="38"/>
      <c r="OE12" s="38"/>
      <c r="OF12" s="38"/>
      <c r="OG12" s="38"/>
      <c r="OH12" s="38"/>
      <c r="OI12" s="38"/>
      <c r="OJ12" s="38"/>
      <c r="OK12" s="38"/>
      <c r="OL12" s="38"/>
      <c r="OM12" s="38"/>
      <c r="ON12" s="38"/>
      <c r="OO12" s="38"/>
      <c r="OP12" s="38"/>
      <c r="OQ12" s="38"/>
      <c r="OR12" s="38"/>
      <c r="OS12" s="38"/>
      <c r="OT12" s="38"/>
      <c r="OU12" s="38"/>
      <c r="OV12" s="38"/>
      <c r="OW12" s="38"/>
      <c r="OX12" s="38"/>
      <c r="OY12" s="38"/>
      <c r="OZ12" s="38"/>
      <c r="PA12" s="38"/>
      <c r="PB12" s="38"/>
      <c r="PC12" s="38"/>
      <c r="PD12" s="38"/>
      <c r="PE12" s="38"/>
      <c r="PF12" s="38"/>
      <c r="PG12" s="38"/>
      <c r="PH12" s="38"/>
      <c r="PI12" s="38"/>
      <c r="PJ12" s="38"/>
      <c r="PK12" s="38"/>
      <c r="PL12" s="38"/>
    </row>
    <row r="13" spans="1:428" s="3" customFormat="1" ht="30" customHeight="1" thickBot="1" x14ac:dyDescent="0.3">
      <c r="A13" s="41"/>
      <c r="B13" s="59" t="s">
        <v>230</v>
      </c>
      <c r="C13" s="51"/>
      <c r="D13" s="22">
        <v>1</v>
      </c>
      <c r="E13" s="101">
        <v>44155</v>
      </c>
      <c r="F13" s="101">
        <v>44197</v>
      </c>
      <c r="G13" s="17"/>
      <c r="H13" s="17">
        <f t="shared" si="429"/>
        <v>43</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row>
    <row r="14" spans="1:428" s="3" customFormat="1" ht="30" customHeight="1" thickBot="1" x14ac:dyDescent="0.3">
      <c r="A14" s="41"/>
      <c r="B14" s="59" t="s">
        <v>223</v>
      </c>
      <c r="C14" s="51"/>
      <c r="D14" s="22">
        <v>1</v>
      </c>
      <c r="E14" s="101">
        <f>E10+1</f>
        <v>44167</v>
      </c>
      <c r="F14" s="101">
        <f>E14+2</f>
        <v>44169</v>
      </c>
      <c r="G14" s="17"/>
      <c r="H14" s="17">
        <f t="shared" si="429"/>
        <v>3</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c r="EY14" s="38"/>
      <c r="EZ14" s="38"/>
      <c r="FA14" s="38"/>
      <c r="FB14" s="38"/>
      <c r="FC14" s="38"/>
      <c r="FD14" s="38"/>
      <c r="FE14" s="38"/>
      <c r="FF14" s="38"/>
      <c r="FG14" s="38"/>
      <c r="FH14" s="38"/>
      <c r="FI14" s="38"/>
      <c r="FJ14" s="38"/>
      <c r="FK14" s="38"/>
      <c r="FL14" s="38"/>
      <c r="FM14" s="38"/>
      <c r="FN14" s="38"/>
      <c r="FO14" s="38"/>
      <c r="FP14" s="38"/>
      <c r="FQ14" s="38"/>
      <c r="FR14" s="38"/>
      <c r="FS14" s="38"/>
      <c r="FT14" s="38"/>
      <c r="FU14" s="38"/>
      <c r="FV14" s="38"/>
      <c r="FW14" s="38"/>
      <c r="FX14" s="38"/>
      <c r="FY14" s="38"/>
      <c r="FZ14" s="38"/>
      <c r="GA14" s="38"/>
      <c r="GB14" s="38"/>
      <c r="GC14" s="38"/>
      <c r="GD14" s="38"/>
      <c r="GE14" s="38"/>
      <c r="GF14" s="38"/>
      <c r="GG14" s="38"/>
      <c r="GH14" s="38"/>
      <c r="GI14" s="38"/>
      <c r="GJ14" s="38"/>
      <c r="GK14" s="38"/>
      <c r="GL14" s="38"/>
      <c r="GM14" s="38"/>
      <c r="GN14" s="38"/>
      <c r="GO14" s="38"/>
      <c r="GP14" s="38"/>
      <c r="GQ14" s="38"/>
      <c r="GR14" s="38"/>
      <c r="GS14" s="38"/>
      <c r="GT14" s="38"/>
      <c r="GU14" s="38"/>
      <c r="GV14" s="38"/>
      <c r="GW14" s="38"/>
      <c r="GX14" s="38"/>
      <c r="GY14" s="38"/>
      <c r="GZ14" s="38"/>
      <c r="HA14" s="38"/>
      <c r="HB14" s="38"/>
      <c r="HC14" s="38"/>
      <c r="HD14" s="38"/>
      <c r="HE14" s="38"/>
      <c r="HF14" s="38"/>
      <c r="HG14" s="38"/>
      <c r="HH14" s="38"/>
      <c r="HI14" s="38"/>
      <c r="HJ14" s="38"/>
      <c r="HK14" s="38"/>
      <c r="HL14" s="38"/>
      <c r="HM14" s="38"/>
      <c r="HN14" s="38"/>
      <c r="HO14" s="38"/>
      <c r="HP14" s="38"/>
      <c r="HQ14" s="38"/>
      <c r="HR14" s="38"/>
      <c r="HS14" s="38"/>
      <c r="HT14" s="38"/>
      <c r="HU14" s="38"/>
      <c r="HV14" s="38"/>
      <c r="HW14" s="38"/>
      <c r="HX14" s="38"/>
      <c r="HY14" s="38"/>
      <c r="HZ14" s="38"/>
      <c r="IA14" s="38"/>
      <c r="IB14" s="38"/>
      <c r="IC14" s="38"/>
      <c r="ID14" s="38"/>
      <c r="IE14" s="38"/>
      <c r="IF14" s="38"/>
      <c r="IG14" s="38"/>
      <c r="IH14" s="38"/>
      <c r="II14" s="38"/>
      <c r="IJ14" s="38"/>
      <c r="IK14" s="38"/>
      <c r="IL14" s="38"/>
      <c r="IM14" s="38"/>
      <c r="IN14" s="38"/>
      <c r="IO14" s="38"/>
      <c r="IP14" s="38"/>
      <c r="IQ14" s="38"/>
      <c r="IR14" s="38"/>
      <c r="IS14" s="38"/>
      <c r="IT14" s="38"/>
      <c r="IU14" s="38"/>
      <c r="IV14" s="38"/>
      <c r="IW14" s="38"/>
      <c r="IX14" s="38"/>
      <c r="IY14" s="38"/>
      <c r="IZ14" s="38"/>
      <c r="JA14" s="38"/>
      <c r="JB14" s="38"/>
      <c r="JC14" s="38"/>
      <c r="JD14" s="38"/>
      <c r="JE14" s="38"/>
      <c r="JF14" s="38"/>
      <c r="JG14" s="38"/>
      <c r="JH14" s="38"/>
      <c r="JI14" s="38"/>
      <c r="JJ14" s="38"/>
      <c r="JK14" s="38"/>
      <c r="JL14" s="38"/>
      <c r="JM14" s="38"/>
      <c r="JN14" s="38"/>
      <c r="JO14" s="38"/>
      <c r="JP14" s="38"/>
      <c r="JQ14" s="38"/>
      <c r="JR14" s="38"/>
      <c r="JS14" s="38"/>
      <c r="JT14" s="38"/>
      <c r="JU14" s="38"/>
      <c r="JV14" s="38"/>
      <c r="JW14" s="38"/>
      <c r="JX14" s="38"/>
      <c r="JY14" s="38"/>
      <c r="JZ14" s="38"/>
      <c r="KA14" s="38"/>
      <c r="KB14" s="38"/>
      <c r="KC14" s="38"/>
      <c r="KD14" s="38"/>
      <c r="KE14" s="38"/>
      <c r="KF14" s="38"/>
      <c r="KG14" s="38"/>
      <c r="KH14" s="38"/>
      <c r="KI14" s="38"/>
      <c r="KJ14" s="38"/>
      <c r="KK14" s="38"/>
      <c r="KL14" s="38"/>
      <c r="KM14" s="38"/>
      <c r="KN14" s="38"/>
      <c r="KO14" s="38"/>
      <c r="KP14" s="38"/>
      <c r="KQ14" s="38"/>
      <c r="KR14" s="38"/>
      <c r="KS14" s="38"/>
      <c r="KT14" s="38"/>
      <c r="KU14" s="38"/>
      <c r="KV14" s="38"/>
      <c r="KW14" s="38"/>
      <c r="KX14" s="38"/>
      <c r="KY14" s="38"/>
      <c r="KZ14" s="38"/>
      <c r="LA14" s="38"/>
      <c r="LB14" s="38"/>
      <c r="LC14" s="38"/>
      <c r="LD14" s="38"/>
      <c r="LE14" s="38"/>
      <c r="LF14" s="38"/>
      <c r="LG14" s="38"/>
      <c r="LH14" s="38"/>
      <c r="LI14" s="38"/>
      <c r="LJ14" s="38"/>
      <c r="LK14" s="38"/>
      <c r="LL14" s="38"/>
      <c r="LM14" s="38"/>
      <c r="LN14" s="38"/>
      <c r="LO14" s="38"/>
      <c r="LP14" s="38"/>
      <c r="LQ14" s="38"/>
      <c r="LR14" s="38"/>
      <c r="LS14" s="38"/>
      <c r="LT14" s="38"/>
      <c r="LU14" s="38"/>
      <c r="LV14" s="38"/>
      <c r="LW14" s="38"/>
      <c r="LX14" s="38"/>
      <c r="LY14" s="38"/>
      <c r="LZ14" s="38"/>
      <c r="MA14" s="38"/>
      <c r="MB14" s="38"/>
      <c r="MC14" s="38"/>
      <c r="MD14" s="38"/>
      <c r="ME14" s="38"/>
      <c r="MF14" s="38"/>
      <c r="MG14" s="38"/>
      <c r="MH14" s="38"/>
      <c r="MI14" s="38"/>
      <c r="MJ14" s="38"/>
      <c r="MK14" s="38"/>
      <c r="ML14" s="38"/>
      <c r="MM14" s="38"/>
      <c r="MN14" s="38"/>
      <c r="MO14" s="38"/>
      <c r="MP14" s="38"/>
      <c r="MQ14" s="38"/>
      <c r="MR14" s="38"/>
      <c r="MS14" s="38"/>
      <c r="MT14" s="38"/>
      <c r="MU14" s="38"/>
      <c r="MV14" s="38"/>
      <c r="MW14" s="38"/>
      <c r="MX14" s="38"/>
      <c r="MY14" s="38"/>
      <c r="MZ14" s="38"/>
      <c r="NA14" s="38"/>
      <c r="NB14" s="38"/>
      <c r="NC14" s="38"/>
      <c r="ND14" s="38"/>
      <c r="NE14" s="38"/>
      <c r="NF14" s="38"/>
      <c r="NG14" s="38"/>
      <c r="NH14" s="38"/>
      <c r="NI14" s="38"/>
      <c r="NJ14" s="38"/>
      <c r="NK14" s="38"/>
      <c r="NL14" s="38"/>
      <c r="NM14" s="38"/>
      <c r="NN14" s="38"/>
      <c r="NO14" s="38"/>
      <c r="NP14" s="38"/>
      <c r="NQ14" s="38"/>
      <c r="NR14" s="38"/>
      <c r="NS14" s="38"/>
      <c r="NT14" s="38"/>
      <c r="NU14" s="38"/>
      <c r="NV14" s="38"/>
      <c r="NW14" s="38"/>
      <c r="NX14" s="38"/>
      <c r="NY14" s="38"/>
      <c r="NZ14" s="38"/>
      <c r="OA14" s="38"/>
      <c r="OB14" s="38"/>
      <c r="OC14" s="38"/>
      <c r="OD14" s="38"/>
      <c r="OE14" s="38"/>
      <c r="OF14" s="38"/>
      <c r="OG14" s="38"/>
      <c r="OH14" s="38"/>
      <c r="OI14" s="38"/>
      <c r="OJ14" s="38"/>
      <c r="OK14" s="38"/>
      <c r="OL14" s="38"/>
      <c r="OM14" s="38"/>
      <c r="ON14" s="38"/>
      <c r="OO14" s="38"/>
      <c r="OP14" s="38"/>
      <c r="OQ14" s="38"/>
      <c r="OR14" s="38"/>
      <c r="OS14" s="38"/>
      <c r="OT14" s="38"/>
      <c r="OU14" s="38"/>
      <c r="OV14" s="38"/>
      <c r="OW14" s="38"/>
      <c r="OX14" s="38"/>
      <c r="OY14" s="38"/>
      <c r="OZ14" s="38"/>
      <c r="PA14" s="38"/>
      <c r="PB14" s="38"/>
      <c r="PC14" s="38"/>
      <c r="PD14" s="38"/>
      <c r="PE14" s="38"/>
      <c r="PF14" s="38"/>
      <c r="PG14" s="38"/>
      <c r="PH14" s="38"/>
      <c r="PI14" s="38"/>
      <c r="PJ14" s="38"/>
      <c r="PK14" s="38"/>
      <c r="PL14" s="38"/>
    </row>
    <row r="15" spans="1:428" s="3" customFormat="1" ht="30" customHeight="1" thickBot="1" x14ac:dyDescent="0.3">
      <c r="A15" s="42" t="s">
        <v>22</v>
      </c>
      <c r="B15" s="23" t="s">
        <v>224</v>
      </c>
      <c r="C15" s="52"/>
      <c r="D15" s="24"/>
      <c r="E15" s="102"/>
      <c r="F15" s="103"/>
      <c r="G15" s="17"/>
      <c r="H15" s="17" t="str">
        <f t="shared" si="429"/>
        <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c r="FN15" s="38"/>
      <c r="FO15" s="38"/>
      <c r="FP15" s="38"/>
      <c r="FQ15" s="38"/>
      <c r="FR15" s="38"/>
      <c r="FS15" s="38"/>
      <c r="FT15" s="38"/>
      <c r="FU15" s="38"/>
      <c r="FV15" s="38"/>
      <c r="FW15" s="38"/>
      <c r="FX15" s="38"/>
      <c r="FY15" s="38"/>
      <c r="FZ15" s="38"/>
      <c r="GA15" s="38"/>
      <c r="GB15" s="38"/>
      <c r="GC15" s="38"/>
      <c r="GD15" s="38"/>
      <c r="GE15" s="38"/>
      <c r="GF15" s="38"/>
      <c r="GG15" s="38"/>
      <c r="GH15" s="38"/>
      <c r="GI15" s="38"/>
      <c r="GJ15" s="38"/>
      <c r="GK15" s="38"/>
      <c r="GL15" s="38"/>
      <c r="GM15" s="38"/>
      <c r="GN15" s="38"/>
      <c r="GO15" s="38"/>
      <c r="GP15" s="38"/>
      <c r="GQ15" s="38"/>
      <c r="GR15" s="38"/>
      <c r="GS15" s="38"/>
      <c r="GT15" s="38"/>
      <c r="GU15" s="38"/>
      <c r="GV15" s="38"/>
      <c r="GW15" s="38"/>
      <c r="GX15" s="38"/>
      <c r="GY15" s="38"/>
      <c r="GZ15" s="38"/>
      <c r="HA15" s="38"/>
      <c r="HB15" s="38"/>
      <c r="HC15" s="38"/>
      <c r="HD15" s="38"/>
      <c r="HE15" s="38"/>
      <c r="HF15" s="38"/>
      <c r="HG15" s="38"/>
      <c r="HH15" s="38"/>
      <c r="HI15" s="38"/>
      <c r="HJ15" s="38"/>
      <c r="HK15" s="38"/>
      <c r="HL15" s="38"/>
      <c r="HM15" s="38"/>
      <c r="HN15" s="38"/>
      <c r="HO15" s="38"/>
      <c r="HP15" s="38"/>
      <c r="HQ15" s="38"/>
      <c r="HR15" s="38"/>
      <c r="HS15" s="38"/>
      <c r="HT15" s="38"/>
      <c r="HU15" s="38"/>
      <c r="HV15" s="38"/>
      <c r="HW15" s="38"/>
      <c r="HX15" s="38"/>
      <c r="HY15" s="38"/>
      <c r="HZ15" s="38"/>
      <c r="IA15" s="38"/>
      <c r="IB15" s="38"/>
      <c r="IC15" s="38"/>
      <c r="ID15" s="38"/>
      <c r="IE15" s="38"/>
      <c r="IF15" s="38"/>
      <c r="IG15" s="38"/>
      <c r="IH15" s="38"/>
      <c r="II15" s="38"/>
      <c r="IJ15" s="38"/>
      <c r="IK15" s="38"/>
      <c r="IL15" s="38"/>
      <c r="IM15" s="38"/>
      <c r="IN15" s="38"/>
      <c r="IO15" s="38"/>
      <c r="IP15" s="38"/>
      <c r="IQ15" s="38"/>
      <c r="IR15" s="38"/>
      <c r="IS15" s="38"/>
      <c r="IT15" s="38"/>
      <c r="IU15" s="38"/>
      <c r="IV15" s="38"/>
      <c r="IW15" s="38"/>
      <c r="IX15" s="38"/>
      <c r="IY15" s="38"/>
      <c r="IZ15" s="38"/>
      <c r="JA15" s="38"/>
      <c r="JB15" s="38"/>
      <c r="JC15" s="38"/>
      <c r="JD15" s="38"/>
      <c r="JE15" s="38"/>
      <c r="JF15" s="38"/>
      <c r="JG15" s="38"/>
      <c r="JH15" s="38"/>
      <c r="JI15" s="38"/>
      <c r="JJ15" s="38"/>
      <c r="JK15" s="38"/>
      <c r="JL15" s="38"/>
      <c r="JM15" s="38"/>
      <c r="JN15" s="38"/>
      <c r="JO15" s="38"/>
      <c r="JP15" s="38"/>
      <c r="JQ15" s="38"/>
      <c r="JR15" s="38"/>
      <c r="JS15" s="38"/>
      <c r="JT15" s="38"/>
      <c r="JU15" s="38"/>
      <c r="JV15" s="38"/>
      <c r="JW15" s="38"/>
      <c r="JX15" s="38"/>
      <c r="JY15" s="38"/>
      <c r="JZ15" s="38"/>
      <c r="KA15" s="38"/>
      <c r="KB15" s="38"/>
      <c r="KC15" s="38"/>
      <c r="KD15" s="38"/>
      <c r="KE15" s="38"/>
      <c r="KF15" s="38"/>
      <c r="KG15" s="38"/>
      <c r="KH15" s="38"/>
      <c r="KI15" s="38"/>
      <c r="KJ15" s="38"/>
      <c r="KK15" s="38"/>
      <c r="KL15" s="38"/>
      <c r="KM15" s="38"/>
      <c r="KN15" s="38"/>
      <c r="KO15" s="38"/>
      <c r="KP15" s="38"/>
      <c r="KQ15" s="38"/>
      <c r="KR15" s="38"/>
      <c r="KS15" s="38"/>
      <c r="KT15" s="38"/>
      <c r="KU15" s="38"/>
      <c r="KV15" s="38"/>
      <c r="KW15" s="38"/>
      <c r="KX15" s="38"/>
      <c r="KY15" s="38"/>
      <c r="KZ15" s="38"/>
      <c r="LA15" s="38"/>
      <c r="LB15" s="38"/>
      <c r="LC15" s="38"/>
      <c r="LD15" s="38"/>
      <c r="LE15" s="38"/>
      <c r="LF15" s="38"/>
      <c r="LG15" s="38"/>
      <c r="LH15" s="38"/>
      <c r="LI15" s="38"/>
      <c r="LJ15" s="38"/>
      <c r="LK15" s="38"/>
      <c r="LL15" s="38"/>
      <c r="LM15" s="38"/>
      <c r="LN15" s="38"/>
      <c r="LO15" s="38"/>
      <c r="LP15" s="38"/>
      <c r="LQ15" s="38"/>
      <c r="LR15" s="38"/>
      <c r="LS15" s="38"/>
      <c r="LT15" s="38"/>
      <c r="LU15" s="38"/>
      <c r="LV15" s="38"/>
      <c r="LW15" s="38"/>
      <c r="LX15" s="38"/>
      <c r="LY15" s="38"/>
      <c r="LZ15" s="38"/>
      <c r="MA15" s="38"/>
      <c r="MB15" s="38"/>
      <c r="MC15" s="38"/>
      <c r="MD15" s="38"/>
      <c r="ME15" s="38"/>
      <c r="MF15" s="38"/>
      <c r="MG15" s="38"/>
      <c r="MH15" s="38"/>
      <c r="MI15" s="38"/>
      <c r="MJ15" s="38"/>
      <c r="MK15" s="38"/>
      <c r="ML15" s="38"/>
      <c r="MM15" s="38"/>
      <c r="MN15" s="38"/>
      <c r="MO15" s="38"/>
      <c r="MP15" s="38"/>
      <c r="MQ15" s="38"/>
      <c r="MR15" s="38"/>
      <c r="MS15" s="38"/>
      <c r="MT15" s="38"/>
      <c r="MU15" s="38"/>
      <c r="MV15" s="38"/>
      <c r="MW15" s="38"/>
      <c r="MX15" s="38"/>
      <c r="MY15" s="38"/>
      <c r="MZ15" s="38"/>
      <c r="NA15" s="38"/>
      <c r="NB15" s="38"/>
      <c r="NC15" s="38"/>
      <c r="ND15" s="38"/>
      <c r="NE15" s="38"/>
      <c r="NF15" s="38"/>
      <c r="NG15" s="38"/>
      <c r="NH15" s="38"/>
      <c r="NI15" s="38"/>
      <c r="NJ15" s="38"/>
      <c r="NK15" s="38"/>
      <c r="NL15" s="38"/>
      <c r="NM15" s="38"/>
      <c r="NN15" s="38"/>
      <c r="NO15" s="38"/>
      <c r="NP15" s="38"/>
      <c r="NQ15" s="38"/>
      <c r="NR15" s="38"/>
      <c r="NS15" s="38"/>
      <c r="NT15" s="38"/>
      <c r="NU15" s="38"/>
      <c r="NV15" s="38"/>
      <c r="NW15" s="38"/>
      <c r="NX15" s="38"/>
      <c r="NY15" s="38"/>
      <c r="NZ15" s="38"/>
      <c r="OA15" s="38"/>
      <c r="OB15" s="38"/>
      <c r="OC15" s="38"/>
      <c r="OD15" s="38"/>
      <c r="OE15" s="38"/>
      <c r="OF15" s="38"/>
      <c r="OG15" s="38"/>
      <c r="OH15" s="38"/>
      <c r="OI15" s="38"/>
      <c r="OJ15" s="38"/>
      <c r="OK15" s="38"/>
      <c r="OL15" s="38"/>
      <c r="OM15" s="38"/>
      <c r="ON15" s="38"/>
      <c r="OO15" s="38"/>
      <c r="OP15" s="38"/>
      <c r="OQ15" s="38"/>
      <c r="OR15" s="38"/>
      <c r="OS15" s="38"/>
      <c r="OT15" s="38"/>
      <c r="OU15" s="38"/>
      <c r="OV15" s="38"/>
      <c r="OW15" s="38"/>
      <c r="OX15" s="38"/>
      <c r="OY15" s="38"/>
      <c r="OZ15" s="38"/>
      <c r="PA15" s="38"/>
      <c r="PB15" s="38"/>
      <c r="PC15" s="38"/>
      <c r="PD15" s="38"/>
      <c r="PE15" s="38"/>
      <c r="PF15" s="38"/>
      <c r="PG15" s="38"/>
      <c r="PH15" s="38"/>
      <c r="PI15" s="38"/>
      <c r="PJ15" s="38"/>
      <c r="PK15" s="38"/>
      <c r="PL15" s="38"/>
    </row>
    <row r="16" spans="1:428" s="3" customFormat="1" ht="30" customHeight="1" thickBot="1" x14ac:dyDescent="0.3">
      <c r="A16" s="42"/>
      <c r="B16" s="60" t="s">
        <v>226</v>
      </c>
      <c r="C16" s="53"/>
      <c r="D16" s="25">
        <v>1</v>
      </c>
      <c r="E16" s="104">
        <f>E14+1</f>
        <v>44168</v>
      </c>
      <c r="F16" s="104">
        <v>44208</v>
      </c>
      <c r="G16" s="17"/>
      <c r="H16" s="17">
        <f t="shared" si="429"/>
        <v>41</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c r="FN16" s="38"/>
      <c r="FO16" s="38"/>
      <c r="FP16" s="38"/>
      <c r="FQ16" s="38"/>
      <c r="FR16" s="38"/>
      <c r="FS16" s="38"/>
      <c r="FT16" s="38"/>
      <c r="FU16" s="38"/>
      <c r="FV16" s="38"/>
      <c r="FW16" s="38"/>
      <c r="FX16" s="38"/>
      <c r="FY16" s="38"/>
      <c r="FZ16" s="38"/>
      <c r="GA16" s="38"/>
      <c r="GB16" s="38"/>
      <c r="GC16" s="38"/>
      <c r="GD16" s="38"/>
      <c r="GE16" s="38"/>
      <c r="GF16" s="38"/>
      <c r="GG16" s="38"/>
      <c r="GH16" s="38"/>
      <c r="GI16" s="38"/>
      <c r="GJ16" s="38"/>
      <c r="GK16" s="38"/>
      <c r="GL16" s="38"/>
      <c r="GM16" s="38"/>
      <c r="GN16" s="38"/>
      <c r="GO16" s="38"/>
      <c r="GP16" s="38"/>
      <c r="GQ16" s="38"/>
      <c r="GR16" s="38"/>
      <c r="GS16" s="38"/>
      <c r="GT16" s="38"/>
      <c r="GU16" s="38"/>
      <c r="GV16" s="38"/>
      <c r="GW16" s="38"/>
      <c r="GX16" s="38"/>
      <c r="GY16" s="38"/>
      <c r="GZ16" s="38"/>
      <c r="HA16" s="38"/>
      <c r="HB16" s="38"/>
      <c r="HC16" s="38"/>
      <c r="HD16" s="38"/>
      <c r="HE16" s="38"/>
      <c r="HF16" s="38"/>
      <c r="HG16" s="38"/>
      <c r="HH16" s="38"/>
      <c r="HI16" s="38"/>
      <c r="HJ16" s="38"/>
      <c r="HK16" s="38"/>
      <c r="HL16" s="38"/>
      <c r="HM16" s="38"/>
      <c r="HN16" s="38"/>
      <c r="HO16" s="38"/>
      <c r="HP16" s="38"/>
      <c r="HQ16" s="38"/>
      <c r="HR16" s="38"/>
      <c r="HS16" s="38"/>
      <c r="HT16" s="38"/>
      <c r="HU16" s="38"/>
      <c r="HV16" s="38"/>
      <c r="HW16" s="38"/>
      <c r="HX16" s="38"/>
      <c r="HY16" s="38"/>
      <c r="HZ16" s="38"/>
      <c r="IA16" s="38"/>
      <c r="IB16" s="38"/>
      <c r="IC16" s="38"/>
      <c r="ID16" s="38"/>
      <c r="IE16" s="38"/>
      <c r="IF16" s="38"/>
      <c r="IG16" s="38"/>
      <c r="IH16" s="38"/>
      <c r="II16" s="38"/>
      <c r="IJ16" s="38"/>
      <c r="IK16" s="38"/>
      <c r="IL16" s="38"/>
      <c r="IM16" s="38"/>
      <c r="IN16" s="38"/>
      <c r="IO16" s="38"/>
      <c r="IP16" s="38"/>
      <c r="IQ16" s="38"/>
      <c r="IR16" s="38"/>
      <c r="IS16" s="38"/>
      <c r="IT16" s="38"/>
      <c r="IU16" s="38"/>
      <c r="IV16" s="38"/>
      <c r="IW16" s="38"/>
      <c r="IX16" s="38"/>
      <c r="IY16" s="38"/>
      <c r="IZ16" s="38"/>
      <c r="JA16" s="38"/>
      <c r="JB16" s="38"/>
      <c r="JC16" s="38"/>
      <c r="JD16" s="38"/>
      <c r="JE16" s="38"/>
      <c r="JF16" s="38"/>
      <c r="JG16" s="38"/>
      <c r="JH16" s="38"/>
      <c r="JI16" s="38"/>
      <c r="JJ16" s="38"/>
      <c r="JK16" s="38"/>
      <c r="JL16" s="38"/>
      <c r="JM16" s="38"/>
      <c r="JN16" s="38"/>
      <c r="JO16" s="38"/>
      <c r="JP16" s="38"/>
      <c r="JQ16" s="38"/>
      <c r="JR16" s="38"/>
      <c r="JS16" s="38"/>
      <c r="JT16" s="38"/>
      <c r="JU16" s="38"/>
      <c r="JV16" s="38"/>
      <c r="JW16" s="38"/>
      <c r="JX16" s="38"/>
      <c r="JY16" s="38"/>
      <c r="JZ16" s="38"/>
      <c r="KA16" s="38"/>
      <c r="KB16" s="38"/>
      <c r="KC16" s="38"/>
      <c r="KD16" s="38"/>
      <c r="KE16" s="38"/>
      <c r="KF16" s="38"/>
      <c r="KG16" s="38"/>
      <c r="KH16" s="38"/>
      <c r="KI16" s="38"/>
      <c r="KJ16" s="38"/>
      <c r="KK16" s="38"/>
      <c r="KL16" s="38"/>
      <c r="KM16" s="38"/>
      <c r="KN16" s="38"/>
      <c r="KO16" s="38"/>
      <c r="KP16" s="38"/>
      <c r="KQ16" s="38"/>
      <c r="KR16" s="38"/>
      <c r="KS16" s="38"/>
      <c r="KT16" s="38"/>
      <c r="KU16" s="38"/>
      <c r="KV16" s="38"/>
      <c r="KW16" s="38"/>
      <c r="KX16" s="38"/>
      <c r="KY16" s="38"/>
      <c r="KZ16" s="38"/>
      <c r="LA16" s="38"/>
      <c r="LB16" s="38"/>
      <c r="LC16" s="38"/>
      <c r="LD16" s="38"/>
      <c r="LE16" s="38"/>
      <c r="LF16" s="38"/>
      <c r="LG16" s="38"/>
      <c r="LH16" s="38"/>
      <c r="LI16" s="38"/>
      <c r="LJ16" s="38"/>
      <c r="LK16" s="38"/>
      <c r="LL16" s="38"/>
      <c r="LM16" s="38"/>
      <c r="LN16" s="38"/>
      <c r="LO16" s="38"/>
      <c r="LP16" s="38"/>
      <c r="LQ16" s="38"/>
      <c r="LR16" s="38"/>
      <c r="LS16" s="38"/>
      <c r="LT16" s="38"/>
      <c r="LU16" s="38"/>
      <c r="LV16" s="38"/>
      <c r="LW16" s="38"/>
      <c r="LX16" s="38"/>
      <c r="LY16" s="38"/>
      <c r="LZ16" s="38"/>
      <c r="MA16" s="38"/>
      <c r="MB16" s="38"/>
      <c r="MC16" s="38"/>
      <c r="MD16" s="38"/>
      <c r="ME16" s="38"/>
      <c r="MF16" s="38"/>
      <c r="MG16" s="38"/>
      <c r="MH16" s="38"/>
      <c r="MI16" s="38"/>
      <c r="MJ16" s="38"/>
      <c r="MK16" s="38"/>
      <c r="ML16" s="38"/>
      <c r="MM16" s="38"/>
      <c r="MN16" s="38"/>
      <c r="MO16" s="38"/>
      <c r="MP16" s="38"/>
      <c r="MQ16" s="38"/>
      <c r="MR16" s="38"/>
      <c r="MS16" s="38"/>
      <c r="MT16" s="38"/>
      <c r="MU16" s="38"/>
      <c r="MV16" s="38"/>
      <c r="MW16" s="38"/>
      <c r="MX16" s="38"/>
      <c r="MY16" s="38"/>
      <c r="MZ16" s="38"/>
      <c r="NA16" s="38"/>
      <c r="NB16" s="38"/>
      <c r="NC16" s="38"/>
      <c r="ND16" s="38"/>
      <c r="NE16" s="38"/>
      <c r="NF16" s="38"/>
      <c r="NG16" s="38"/>
      <c r="NH16" s="38"/>
      <c r="NI16" s="38"/>
      <c r="NJ16" s="38"/>
      <c r="NK16" s="38"/>
      <c r="NL16" s="38"/>
      <c r="NM16" s="38"/>
      <c r="NN16" s="38"/>
      <c r="NO16" s="38"/>
      <c r="NP16" s="38"/>
      <c r="NQ16" s="38"/>
      <c r="NR16" s="38"/>
      <c r="NS16" s="38"/>
      <c r="NT16" s="38"/>
      <c r="NU16" s="38"/>
      <c r="NV16" s="38"/>
      <c r="NW16" s="38"/>
      <c r="NX16" s="38"/>
      <c r="NY16" s="38"/>
      <c r="NZ16" s="38"/>
      <c r="OA16" s="38"/>
      <c r="OB16" s="38"/>
      <c r="OC16" s="38"/>
      <c r="OD16" s="38"/>
      <c r="OE16" s="38"/>
      <c r="OF16" s="38"/>
      <c r="OG16" s="38"/>
      <c r="OH16" s="38"/>
      <c r="OI16" s="38"/>
      <c r="OJ16" s="38"/>
      <c r="OK16" s="38"/>
      <c r="OL16" s="38"/>
      <c r="OM16" s="38"/>
      <c r="ON16" s="38"/>
      <c r="OO16" s="38"/>
      <c r="OP16" s="38"/>
      <c r="OQ16" s="38"/>
      <c r="OR16" s="38"/>
      <c r="OS16" s="38"/>
      <c r="OT16" s="38"/>
      <c r="OU16" s="38"/>
      <c r="OV16" s="38"/>
      <c r="OW16" s="38"/>
      <c r="OX16" s="38"/>
      <c r="OY16" s="38"/>
      <c r="OZ16" s="38"/>
      <c r="PA16" s="38"/>
      <c r="PB16" s="38"/>
      <c r="PC16" s="38"/>
      <c r="PD16" s="38"/>
      <c r="PE16" s="38"/>
      <c r="PF16" s="38"/>
      <c r="PG16" s="38"/>
      <c r="PH16" s="38"/>
      <c r="PI16" s="38"/>
      <c r="PJ16" s="38"/>
      <c r="PK16" s="38"/>
      <c r="PL16" s="38"/>
    </row>
    <row r="17" spans="1:428" s="3" customFormat="1" ht="30" customHeight="1" thickBot="1" x14ac:dyDescent="0.3">
      <c r="A17" s="42"/>
      <c r="B17" s="60" t="s">
        <v>227</v>
      </c>
      <c r="C17" s="53"/>
      <c r="D17" s="25">
        <v>1</v>
      </c>
      <c r="E17" s="104">
        <v>44289</v>
      </c>
      <c r="F17" s="104">
        <v>44402</v>
      </c>
      <c r="G17" s="17"/>
      <c r="H17" s="17">
        <f t="shared" si="429"/>
        <v>114</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c r="FN17" s="38"/>
      <c r="FO17" s="38"/>
      <c r="FP17" s="38"/>
      <c r="FQ17" s="38"/>
      <c r="FR17" s="38"/>
      <c r="FS17" s="38"/>
      <c r="FT17" s="38"/>
      <c r="FU17" s="38"/>
      <c r="FV17" s="38"/>
      <c r="FW17" s="38"/>
      <c r="FX17" s="38"/>
      <c r="FY17" s="38"/>
      <c r="FZ17" s="38"/>
      <c r="GA17" s="38"/>
      <c r="GB17" s="38"/>
      <c r="GC17" s="38"/>
      <c r="GD17" s="38"/>
      <c r="GE17" s="38"/>
      <c r="GF17" s="38"/>
      <c r="GG17" s="38"/>
      <c r="GH17" s="38"/>
      <c r="GI17" s="38"/>
      <c r="GJ17" s="38"/>
      <c r="GK17" s="38"/>
      <c r="GL17" s="38"/>
      <c r="GM17" s="38"/>
      <c r="GN17" s="38"/>
      <c r="GO17" s="38"/>
      <c r="GP17" s="38"/>
      <c r="GQ17" s="38"/>
      <c r="GR17" s="38"/>
      <c r="GS17" s="38"/>
      <c r="GT17" s="38"/>
      <c r="GU17" s="38"/>
      <c r="GV17" s="38"/>
      <c r="GW17" s="38"/>
      <c r="GX17" s="38"/>
      <c r="GY17" s="38"/>
      <c r="GZ17" s="38"/>
      <c r="HA17" s="38"/>
      <c r="HB17" s="38"/>
      <c r="HC17" s="38"/>
      <c r="HD17" s="38"/>
      <c r="HE17" s="38"/>
      <c r="HF17" s="38"/>
      <c r="HG17" s="38"/>
      <c r="HH17" s="38"/>
      <c r="HI17" s="38"/>
      <c r="HJ17" s="38"/>
      <c r="HK17" s="38"/>
      <c r="HL17" s="38"/>
      <c r="HM17" s="38"/>
      <c r="HN17" s="38"/>
      <c r="HO17" s="38"/>
      <c r="HP17" s="38"/>
      <c r="HQ17" s="38"/>
      <c r="HR17" s="38"/>
      <c r="HS17" s="38"/>
      <c r="HT17" s="38"/>
      <c r="HU17" s="38"/>
      <c r="HV17" s="38"/>
      <c r="HW17" s="38"/>
      <c r="HX17" s="38"/>
      <c r="HY17" s="38"/>
      <c r="HZ17" s="38"/>
      <c r="IA17" s="38"/>
      <c r="IB17" s="38"/>
      <c r="IC17" s="38"/>
      <c r="ID17" s="38"/>
      <c r="IE17" s="38"/>
      <c r="IF17" s="38"/>
      <c r="IG17" s="38"/>
      <c r="IH17" s="38"/>
      <c r="II17" s="38"/>
      <c r="IJ17" s="38"/>
      <c r="IK17" s="38"/>
      <c r="IL17" s="38"/>
      <c r="IM17" s="38"/>
      <c r="IN17" s="38"/>
      <c r="IO17" s="38"/>
      <c r="IP17" s="38"/>
      <c r="IQ17" s="38"/>
      <c r="IR17" s="38"/>
      <c r="IS17" s="38"/>
      <c r="IT17" s="38"/>
      <c r="IU17" s="38"/>
      <c r="IV17" s="38"/>
      <c r="IW17" s="38"/>
      <c r="IX17" s="38"/>
      <c r="IY17" s="38"/>
      <c r="IZ17" s="38"/>
      <c r="JA17" s="38"/>
      <c r="JB17" s="38"/>
      <c r="JC17" s="38"/>
      <c r="JD17" s="38"/>
      <c r="JE17" s="38"/>
      <c r="JF17" s="38"/>
      <c r="JG17" s="38"/>
      <c r="JH17" s="38"/>
      <c r="JI17" s="38"/>
      <c r="JJ17" s="38"/>
      <c r="JK17" s="38"/>
      <c r="JL17" s="38"/>
      <c r="JM17" s="38"/>
      <c r="JN17" s="38"/>
      <c r="JO17" s="38"/>
      <c r="JP17" s="38"/>
      <c r="JQ17" s="38"/>
      <c r="JR17" s="38"/>
      <c r="JS17" s="38"/>
      <c r="JT17" s="38"/>
      <c r="JU17" s="38"/>
      <c r="JV17" s="38"/>
      <c r="JW17" s="38"/>
      <c r="JX17" s="38"/>
      <c r="JY17" s="38"/>
      <c r="JZ17" s="38"/>
      <c r="KA17" s="38"/>
      <c r="KB17" s="38"/>
      <c r="KC17" s="38"/>
      <c r="KD17" s="38"/>
      <c r="KE17" s="38"/>
      <c r="KF17" s="38"/>
      <c r="KG17" s="38"/>
      <c r="KH17" s="38"/>
      <c r="KI17" s="38"/>
      <c r="KJ17" s="38"/>
      <c r="KK17" s="38"/>
      <c r="KL17" s="38"/>
      <c r="KM17" s="38"/>
      <c r="KN17" s="38"/>
      <c r="KO17" s="38"/>
      <c r="KP17" s="38"/>
      <c r="KQ17" s="38"/>
      <c r="KR17" s="38"/>
      <c r="KS17" s="38"/>
      <c r="KT17" s="38"/>
      <c r="KU17" s="38"/>
      <c r="KV17" s="38"/>
      <c r="KW17" s="38"/>
      <c r="KX17" s="38"/>
      <c r="KY17" s="38"/>
      <c r="KZ17" s="38"/>
      <c r="LA17" s="38"/>
      <c r="LB17" s="38"/>
      <c r="LC17" s="38"/>
      <c r="LD17" s="38"/>
      <c r="LE17" s="38"/>
      <c r="LF17" s="38"/>
      <c r="LG17" s="38"/>
      <c r="LH17" s="38"/>
      <c r="LI17" s="38"/>
      <c r="LJ17" s="38"/>
      <c r="LK17" s="38"/>
      <c r="LL17" s="38"/>
      <c r="LM17" s="38"/>
      <c r="LN17" s="38"/>
      <c r="LO17" s="38"/>
      <c r="LP17" s="38"/>
      <c r="LQ17" s="38"/>
      <c r="LR17" s="38"/>
      <c r="LS17" s="38"/>
      <c r="LT17" s="38"/>
      <c r="LU17" s="38"/>
      <c r="LV17" s="38"/>
      <c r="LW17" s="38"/>
      <c r="LX17" s="38"/>
      <c r="LY17" s="38"/>
      <c r="LZ17" s="38"/>
      <c r="MA17" s="38"/>
      <c r="MB17" s="38"/>
      <c r="MC17" s="38"/>
      <c r="MD17" s="38"/>
      <c r="ME17" s="38"/>
      <c r="MF17" s="38"/>
      <c r="MG17" s="38"/>
      <c r="MH17" s="38"/>
      <c r="MI17" s="38"/>
      <c r="MJ17" s="38"/>
      <c r="MK17" s="38"/>
      <c r="ML17" s="38"/>
      <c r="MM17" s="38"/>
      <c r="MN17" s="38"/>
      <c r="MO17" s="38"/>
      <c r="MP17" s="38"/>
      <c r="MQ17" s="38"/>
      <c r="MR17" s="38"/>
      <c r="MS17" s="38"/>
      <c r="MT17" s="38"/>
      <c r="MU17" s="38"/>
      <c r="MV17" s="38"/>
      <c r="MW17" s="38"/>
      <c r="MX17" s="38"/>
      <c r="MY17" s="38"/>
      <c r="MZ17" s="38"/>
      <c r="NA17" s="38"/>
      <c r="NB17" s="38"/>
      <c r="NC17" s="38"/>
      <c r="ND17" s="38"/>
      <c r="NE17" s="38"/>
      <c r="NF17" s="38"/>
      <c r="NG17" s="38"/>
      <c r="NH17" s="38"/>
      <c r="NI17" s="38"/>
      <c r="NJ17" s="38"/>
      <c r="NK17" s="38"/>
      <c r="NL17" s="38"/>
      <c r="NM17" s="38"/>
      <c r="NN17" s="38"/>
      <c r="NO17" s="38"/>
      <c r="NP17" s="38"/>
      <c r="NQ17" s="38"/>
      <c r="NR17" s="38"/>
      <c r="NS17" s="38"/>
      <c r="NT17" s="38"/>
      <c r="NU17" s="38"/>
      <c r="NV17" s="38"/>
      <c r="NW17" s="38"/>
      <c r="NX17" s="38"/>
      <c r="NY17" s="38"/>
      <c r="NZ17" s="38"/>
      <c r="OA17" s="38"/>
      <c r="OB17" s="38"/>
      <c r="OC17" s="38"/>
      <c r="OD17" s="38"/>
      <c r="OE17" s="38"/>
      <c r="OF17" s="38"/>
      <c r="OG17" s="38"/>
      <c r="OH17" s="38"/>
      <c r="OI17" s="38"/>
      <c r="OJ17" s="38"/>
      <c r="OK17" s="38"/>
      <c r="OL17" s="38"/>
      <c r="OM17" s="38"/>
      <c r="ON17" s="38"/>
      <c r="OO17" s="38"/>
      <c r="OP17" s="38"/>
      <c r="OQ17" s="38"/>
      <c r="OR17" s="38"/>
      <c r="OS17" s="38"/>
      <c r="OT17" s="38"/>
      <c r="OU17" s="38"/>
      <c r="OV17" s="38"/>
      <c r="OW17" s="38"/>
      <c r="OX17" s="38"/>
      <c r="OY17" s="38"/>
      <c r="OZ17" s="38"/>
      <c r="PA17" s="38"/>
      <c r="PB17" s="38"/>
      <c r="PC17" s="38"/>
      <c r="PD17" s="38"/>
      <c r="PE17" s="38"/>
      <c r="PF17" s="38"/>
      <c r="PG17" s="38"/>
      <c r="PH17" s="38"/>
      <c r="PI17" s="38"/>
      <c r="PJ17" s="38"/>
      <c r="PK17" s="38"/>
      <c r="PL17" s="38"/>
    </row>
    <row r="18" spans="1:428" s="3" customFormat="1" ht="30" customHeight="1" thickBot="1" x14ac:dyDescent="0.3">
      <c r="A18" s="42"/>
      <c r="B18" s="60" t="s">
        <v>228</v>
      </c>
      <c r="C18" s="53"/>
      <c r="D18" s="25">
        <v>1</v>
      </c>
      <c r="E18" s="104">
        <v>44470</v>
      </c>
      <c r="F18" s="104">
        <v>44501</v>
      </c>
      <c r="G18" s="17"/>
      <c r="H18" s="17">
        <f t="shared" si="429"/>
        <v>32</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c r="EY18" s="38"/>
      <c r="EZ18" s="38"/>
      <c r="FA18" s="38"/>
      <c r="FB18" s="38"/>
      <c r="FC18" s="38"/>
      <c r="FD18" s="38"/>
      <c r="FE18" s="38"/>
      <c r="FF18" s="38"/>
      <c r="FG18" s="38"/>
      <c r="FH18" s="38"/>
      <c r="FI18" s="38"/>
      <c r="FJ18" s="38"/>
      <c r="FK18" s="38"/>
      <c r="FL18" s="38"/>
      <c r="FM18" s="38"/>
      <c r="FN18" s="38"/>
      <c r="FO18" s="38"/>
      <c r="FP18" s="38"/>
      <c r="FQ18" s="38"/>
      <c r="FR18" s="38"/>
      <c r="FS18" s="38"/>
      <c r="FT18" s="38"/>
      <c r="FU18" s="38"/>
      <c r="FV18" s="38"/>
      <c r="FW18" s="38"/>
      <c r="FX18" s="38"/>
      <c r="FY18" s="38"/>
      <c r="FZ18" s="38"/>
      <c r="GA18" s="38"/>
      <c r="GB18" s="38"/>
      <c r="GC18" s="38"/>
      <c r="GD18" s="38"/>
      <c r="GE18" s="38"/>
      <c r="GF18" s="38"/>
      <c r="GG18" s="38"/>
      <c r="GH18" s="38"/>
      <c r="GI18" s="38"/>
      <c r="GJ18" s="38"/>
      <c r="GK18" s="38"/>
      <c r="GL18" s="38"/>
      <c r="GM18" s="38"/>
      <c r="GN18" s="38"/>
      <c r="GO18" s="38"/>
      <c r="GP18" s="38"/>
      <c r="GQ18" s="38"/>
      <c r="GR18" s="38"/>
      <c r="GS18" s="38"/>
      <c r="GT18" s="38"/>
      <c r="GU18" s="38"/>
      <c r="GV18" s="38"/>
      <c r="GW18" s="38"/>
      <c r="GX18" s="38"/>
      <c r="GY18" s="38"/>
      <c r="GZ18" s="38"/>
      <c r="HA18" s="38"/>
      <c r="HB18" s="38"/>
      <c r="HC18" s="38"/>
      <c r="HD18" s="38"/>
      <c r="HE18" s="38"/>
      <c r="HF18" s="38"/>
      <c r="HG18" s="38"/>
      <c r="HH18" s="38"/>
      <c r="HI18" s="38"/>
      <c r="HJ18" s="38"/>
      <c r="HK18" s="38"/>
      <c r="HL18" s="38"/>
      <c r="HM18" s="38"/>
      <c r="HN18" s="38"/>
      <c r="HO18" s="38"/>
      <c r="HP18" s="38"/>
      <c r="HQ18" s="38"/>
      <c r="HR18" s="38"/>
      <c r="HS18" s="38"/>
      <c r="HT18" s="38"/>
      <c r="HU18" s="38"/>
      <c r="HV18" s="38"/>
      <c r="HW18" s="38"/>
      <c r="HX18" s="38"/>
      <c r="HY18" s="38"/>
      <c r="HZ18" s="38"/>
      <c r="IA18" s="38"/>
      <c r="IB18" s="38"/>
      <c r="IC18" s="38"/>
      <c r="ID18" s="38"/>
      <c r="IE18" s="38"/>
      <c r="IF18" s="38"/>
      <c r="IG18" s="38"/>
      <c r="IH18" s="38"/>
      <c r="II18" s="38"/>
      <c r="IJ18" s="38"/>
      <c r="IK18" s="38"/>
      <c r="IL18" s="38"/>
      <c r="IM18" s="38"/>
      <c r="IN18" s="38"/>
      <c r="IO18" s="38"/>
      <c r="IP18" s="38"/>
      <c r="IQ18" s="38"/>
      <c r="IR18" s="38"/>
      <c r="IS18" s="38"/>
      <c r="IT18" s="38"/>
      <c r="IU18" s="38"/>
      <c r="IV18" s="38"/>
      <c r="IW18" s="38"/>
      <c r="IX18" s="38"/>
      <c r="IY18" s="38"/>
      <c r="IZ18" s="38"/>
      <c r="JA18" s="38"/>
      <c r="JB18" s="38"/>
      <c r="JC18" s="38"/>
      <c r="JD18" s="38"/>
      <c r="JE18" s="38"/>
      <c r="JF18" s="38"/>
      <c r="JG18" s="38"/>
      <c r="JH18" s="38"/>
      <c r="JI18" s="38"/>
      <c r="JJ18" s="38"/>
      <c r="JK18" s="38"/>
      <c r="JL18" s="38"/>
      <c r="JM18" s="38"/>
      <c r="JN18" s="38"/>
      <c r="JO18" s="38"/>
      <c r="JP18" s="38"/>
      <c r="JQ18" s="38"/>
      <c r="JR18" s="38"/>
      <c r="JS18" s="38"/>
      <c r="JT18" s="38"/>
      <c r="JU18" s="38"/>
      <c r="JV18" s="38"/>
      <c r="JW18" s="38"/>
      <c r="JX18" s="38"/>
      <c r="JY18" s="38"/>
      <c r="JZ18" s="38"/>
      <c r="KA18" s="38"/>
      <c r="KB18" s="38"/>
      <c r="KC18" s="38"/>
      <c r="KD18" s="38"/>
      <c r="KE18" s="38"/>
      <c r="KF18" s="38"/>
      <c r="KG18" s="38"/>
      <c r="KH18" s="38"/>
      <c r="KI18" s="38"/>
      <c r="KJ18" s="38"/>
      <c r="KK18" s="38"/>
      <c r="KL18" s="38"/>
      <c r="KM18" s="38"/>
      <c r="KN18" s="38"/>
      <c r="KO18" s="38"/>
      <c r="KP18" s="38"/>
      <c r="KQ18" s="38"/>
      <c r="KR18" s="38"/>
      <c r="KS18" s="38"/>
      <c r="KT18" s="38"/>
      <c r="KU18" s="38"/>
      <c r="KV18" s="38"/>
      <c r="KW18" s="38"/>
      <c r="KX18" s="38"/>
      <c r="KY18" s="38"/>
      <c r="KZ18" s="38"/>
      <c r="LA18" s="38"/>
      <c r="LB18" s="38"/>
      <c r="LC18" s="38"/>
      <c r="LD18" s="38"/>
      <c r="LE18" s="38"/>
      <c r="LF18" s="38"/>
      <c r="LG18" s="38"/>
      <c r="LH18" s="38"/>
      <c r="LI18" s="38"/>
      <c r="LJ18" s="38"/>
      <c r="LK18" s="38"/>
      <c r="LL18" s="38"/>
      <c r="LM18" s="38"/>
      <c r="LN18" s="38"/>
      <c r="LO18" s="38"/>
      <c r="LP18" s="38"/>
      <c r="LQ18" s="38"/>
      <c r="LR18" s="38"/>
      <c r="LS18" s="38"/>
      <c r="LT18" s="38"/>
      <c r="LU18" s="38"/>
      <c r="LV18" s="38"/>
      <c r="LW18" s="38"/>
      <c r="LX18" s="38"/>
      <c r="LY18" s="38"/>
      <c r="LZ18" s="38"/>
      <c r="MA18" s="38"/>
      <c r="MB18" s="38"/>
      <c r="MC18" s="38"/>
      <c r="MD18" s="38"/>
      <c r="ME18" s="38"/>
      <c r="MF18" s="38"/>
      <c r="MG18" s="38"/>
      <c r="MH18" s="38"/>
      <c r="MI18" s="38"/>
      <c r="MJ18" s="38"/>
      <c r="MK18" s="38"/>
      <c r="ML18" s="38"/>
      <c r="MM18" s="38"/>
      <c r="MN18" s="38"/>
      <c r="MO18" s="38"/>
      <c r="MP18" s="38"/>
      <c r="MQ18" s="38"/>
      <c r="MR18" s="38"/>
      <c r="MS18" s="38"/>
      <c r="MT18" s="38"/>
      <c r="MU18" s="38"/>
      <c r="MV18" s="38"/>
      <c r="MW18" s="38"/>
      <c r="MX18" s="38"/>
      <c r="MY18" s="38"/>
      <c r="MZ18" s="38"/>
      <c r="NA18" s="38"/>
      <c r="NB18" s="38"/>
      <c r="NC18" s="38"/>
      <c r="ND18" s="38"/>
      <c r="NE18" s="38"/>
      <c r="NF18" s="38"/>
      <c r="NG18" s="38"/>
      <c r="NH18" s="38"/>
      <c r="NI18" s="38"/>
      <c r="NJ18" s="38"/>
      <c r="NK18" s="38"/>
      <c r="NL18" s="38"/>
      <c r="NM18" s="38"/>
      <c r="NN18" s="38"/>
      <c r="NO18" s="38"/>
      <c r="NP18" s="38"/>
      <c r="NQ18" s="38"/>
      <c r="NR18" s="38"/>
      <c r="NS18" s="38"/>
      <c r="NT18" s="38"/>
      <c r="NU18" s="38"/>
      <c r="NV18" s="38"/>
      <c r="NW18" s="38"/>
      <c r="NX18" s="38"/>
      <c r="NY18" s="38"/>
      <c r="NZ18" s="38"/>
      <c r="OA18" s="38"/>
      <c r="OB18" s="38"/>
      <c r="OC18" s="38"/>
      <c r="OD18" s="38"/>
      <c r="OE18" s="38"/>
      <c r="OF18" s="38"/>
      <c r="OG18" s="38"/>
      <c r="OH18" s="38"/>
      <c r="OI18" s="38"/>
      <c r="OJ18" s="38"/>
      <c r="OK18" s="38"/>
      <c r="OL18" s="38"/>
      <c r="OM18" s="38"/>
      <c r="ON18" s="38"/>
      <c r="OO18" s="38"/>
      <c r="OP18" s="38"/>
      <c r="OQ18" s="38"/>
      <c r="OR18" s="38"/>
      <c r="OS18" s="38"/>
      <c r="OT18" s="38"/>
      <c r="OU18" s="38"/>
      <c r="OV18" s="38"/>
      <c r="OW18" s="38"/>
      <c r="OX18" s="38"/>
      <c r="OY18" s="38"/>
      <c r="OZ18" s="38"/>
      <c r="PA18" s="38"/>
      <c r="PB18" s="38"/>
      <c r="PC18" s="38"/>
      <c r="PD18" s="38"/>
      <c r="PE18" s="38"/>
      <c r="PF18" s="38"/>
      <c r="PG18" s="38"/>
      <c r="PH18" s="38"/>
      <c r="PI18" s="38"/>
      <c r="PJ18" s="38"/>
      <c r="PK18" s="38"/>
      <c r="PL18" s="38"/>
    </row>
    <row r="19" spans="1:428" s="3" customFormat="1" ht="30" customHeight="1" thickBot="1" x14ac:dyDescent="0.3">
      <c r="A19" s="42"/>
      <c r="B19" s="60" t="s">
        <v>229</v>
      </c>
      <c r="C19" s="53"/>
      <c r="D19" s="25">
        <v>1</v>
      </c>
      <c r="E19" s="104">
        <v>44155</v>
      </c>
      <c r="F19" s="104">
        <v>44243</v>
      </c>
      <c r="G19" s="17"/>
      <c r="H19" s="17">
        <f t="shared" si="429"/>
        <v>89</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c r="EY19" s="38"/>
      <c r="EZ19" s="38"/>
      <c r="FA19" s="38"/>
      <c r="FB19" s="38"/>
      <c r="FC19" s="38"/>
      <c r="FD19" s="38"/>
      <c r="FE19" s="38"/>
      <c r="FF19" s="38"/>
      <c r="FG19" s="38"/>
      <c r="FH19" s="38"/>
      <c r="FI19" s="38"/>
      <c r="FJ19" s="38"/>
      <c r="FK19" s="38"/>
      <c r="FL19" s="38"/>
      <c r="FM19" s="38"/>
      <c r="FN19" s="38"/>
      <c r="FO19" s="38"/>
      <c r="FP19" s="38"/>
      <c r="FQ19" s="38"/>
      <c r="FR19" s="38"/>
      <c r="FS19" s="38"/>
      <c r="FT19" s="38"/>
      <c r="FU19" s="38"/>
      <c r="FV19" s="38"/>
      <c r="FW19" s="38"/>
      <c r="FX19" s="38"/>
      <c r="FY19" s="38"/>
      <c r="FZ19" s="38"/>
      <c r="GA19" s="38"/>
      <c r="GB19" s="38"/>
      <c r="GC19" s="38"/>
      <c r="GD19" s="38"/>
      <c r="GE19" s="38"/>
      <c r="GF19" s="38"/>
      <c r="GG19" s="38"/>
      <c r="GH19" s="38"/>
      <c r="GI19" s="38"/>
      <c r="GJ19" s="38"/>
      <c r="GK19" s="38"/>
      <c r="GL19" s="38"/>
      <c r="GM19" s="38"/>
      <c r="GN19" s="38"/>
      <c r="GO19" s="38"/>
      <c r="GP19" s="38"/>
      <c r="GQ19" s="38"/>
      <c r="GR19" s="38"/>
      <c r="GS19" s="38"/>
      <c r="GT19" s="38"/>
      <c r="GU19" s="38"/>
      <c r="GV19" s="38"/>
      <c r="GW19" s="38"/>
      <c r="GX19" s="38"/>
      <c r="GY19" s="38"/>
      <c r="GZ19" s="38"/>
      <c r="HA19" s="38"/>
      <c r="HB19" s="38"/>
      <c r="HC19" s="38"/>
      <c r="HD19" s="38"/>
      <c r="HE19" s="38"/>
      <c r="HF19" s="38"/>
      <c r="HG19" s="38"/>
      <c r="HH19" s="38"/>
      <c r="HI19" s="38"/>
      <c r="HJ19" s="38"/>
      <c r="HK19" s="38"/>
      <c r="HL19" s="38"/>
      <c r="HM19" s="38"/>
      <c r="HN19" s="38"/>
      <c r="HO19" s="38"/>
      <c r="HP19" s="38"/>
      <c r="HQ19" s="38"/>
      <c r="HR19" s="38"/>
      <c r="HS19" s="38"/>
      <c r="HT19" s="38"/>
      <c r="HU19" s="38"/>
      <c r="HV19" s="38"/>
      <c r="HW19" s="38"/>
      <c r="HX19" s="38"/>
      <c r="HY19" s="38"/>
      <c r="HZ19" s="38"/>
      <c r="IA19" s="38"/>
      <c r="IB19" s="38"/>
      <c r="IC19" s="38"/>
      <c r="ID19" s="38"/>
      <c r="IE19" s="38"/>
      <c r="IF19" s="38"/>
      <c r="IG19" s="38"/>
      <c r="IH19" s="38"/>
      <c r="II19" s="38"/>
      <c r="IJ19" s="38"/>
      <c r="IK19" s="38"/>
      <c r="IL19" s="38"/>
      <c r="IM19" s="38"/>
      <c r="IN19" s="38"/>
      <c r="IO19" s="38"/>
      <c r="IP19" s="38"/>
      <c r="IQ19" s="38"/>
      <c r="IR19" s="38"/>
      <c r="IS19" s="38"/>
      <c r="IT19" s="38"/>
      <c r="IU19" s="38"/>
      <c r="IV19" s="38"/>
      <c r="IW19" s="38"/>
      <c r="IX19" s="38"/>
      <c r="IY19" s="38"/>
      <c r="IZ19" s="38"/>
      <c r="JA19" s="38"/>
      <c r="JB19" s="38"/>
      <c r="JC19" s="38"/>
      <c r="JD19" s="38"/>
      <c r="JE19" s="38"/>
      <c r="JF19" s="38"/>
      <c r="JG19" s="38"/>
      <c r="JH19" s="38"/>
      <c r="JI19" s="38"/>
      <c r="JJ19" s="38"/>
      <c r="JK19" s="38"/>
      <c r="JL19" s="38"/>
      <c r="JM19" s="38"/>
      <c r="JN19" s="38"/>
      <c r="JO19" s="38"/>
      <c r="JP19" s="38"/>
      <c r="JQ19" s="38"/>
      <c r="JR19" s="38"/>
      <c r="JS19" s="38"/>
      <c r="JT19" s="38"/>
      <c r="JU19" s="38"/>
      <c r="JV19" s="38"/>
      <c r="JW19" s="38"/>
      <c r="JX19" s="38"/>
      <c r="JY19" s="38"/>
      <c r="JZ19" s="38"/>
      <c r="KA19" s="38"/>
      <c r="KB19" s="38"/>
      <c r="KC19" s="38"/>
      <c r="KD19" s="38"/>
      <c r="KE19" s="38"/>
      <c r="KF19" s="38"/>
      <c r="KG19" s="38"/>
      <c r="KH19" s="38"/>
      <c r="KI19" s="38"/>
      <c r="KJ19" s="38"/>
      <c r="KK19" s="38"/>
      <c r="KL19" s="38"/>
      <c r="KM19" s="38"/>
      <c r="KN19" s="38"/>
      <c r="KO19" s="38"/>
      <c r="KP19" s="38"/>
      <c r="KQ19" s="38"/>
      <c r="KR19" s="38"/>
      <c r="KS19" s="38"/>
      <c r="KT19" s="38"/>
      <c r="KU19" s="38"/>
      <c r="KV19" s="38"/>
      <c r="KW19" s="38"/>
      <c r="KX19" s="38"/>
      <c r="KY19" s="38"/>
      <c r="KZ19" s="38"/>
      <c r="LA19" s="38"/>
      <c r="LB19" s="38"/>
      <c r="LC19" s="38"/>
      <c r="LD19" s="38"/>
      <c r="LE19" s="38"/>
      <c r="LF19" s="38"/>
      <c r="LG19" s="38"/>
      <c r="LH19" s="38"/>
      <c r="LI19" s="38"/>
      <c r="LJ19" s="38"/>
      <c r="LK19" s="38"/>
      <c r="LL19" s="38"/>
      <c r="LM19" s="38"/>
      <c r="LN19" s="38"/>
      <c r="LO19" s="38"/>
      <c r="LP19" s="38"/>
      <c r="LQ19" s="38"/>
      <c r="LR19" s="38"/>
      <c r="LS19" s="38"/>
      <c r="LT19" s="38"/>
      <c r="LU19" s="38"/>
      <c r="LV19" s="38"/>
      <c r="LW19" s="38"/>
      <c r="LX19" s="38"/>
      <c r="LY19" s="38"/>
      <c r="LZ19" s="38"/>
      <c r="MA19" s="38"/>
      <c r="MB19" s="38"/>
      <c r="MC19" s="38"/>
      <c r="MD19" s="38"/>
      <c r="ME19" s="38"/>
      <c r="MF19" s="38"/>
      <c r="MG19" s="38"/>
      <c r="MH19" s="38"/>
      <c r="MI19" s="38"/>
      <c r="MJ19" s="38"/>
      <c r="MK19" s="38"/>
      <c r="ML19" s="38"/>
      <c r="MM19" s="38"/>
      <c r="MN19" s="38"/>
      <c r="MO19" s="38"/>
      <c r="MP19" s="38"/>
      <c r="MQ19" s="38"/>
      <c r="MR19" s="38"/>
      <c r="MS19" s="38"/>
      <c r="MT19" s="38"/>
      <c r="MU19" s="38"/>
      <c r="MV19" s="38"/>
      <c r="MW19" s="38"/>
      <c r="MX19" s="38"/>
      <c r="MY19" s="38"/>
      <c r="MZ19" s="38"/>
      <c r="NA19" s="38"/>
      <c r="NB19" s="38"/>
      <c r="NC19" s="38"/>
      <c r="ND19" s="38"/>
      <c r="NE19" s="38"/>
      <c r="NF19" s="38"/>
      <c r="NG19" s="38"/>
      <c r="NH19" s="38"/>
      <c r="NI19" s="38"/>
      <c r="NJ19" s="38"/>
      <c r="NK19" s="38"/>
      <c r="NL19" s="38"/>
      <c r="NM19" s="38"/>
      <c r="NN19" s="38"/>
      <c r="NO19" s="38"/>
      <c r="NP19" s="38"/>
      <c r="NQ19" s="38"/>
      <c r="NR19" s="38"/>
      <c r="NS19" s="38"/>
      <c r="NT19" s="38"/>
      <c r="NU19" s="38"/>
      <c r="NV19" s="38"/>
      <c r="NW19" s="38"/>
      <c r="NX19" s="38"/>
      <c r="NY19" s="38"/>
      <c r="NZ19" s="38"/>
      <c r="OA19" s="38"/>
      <c r="OB19" s="38"/>
      <c r="OC19" s="38"/>
      <c r="OD19" s="38"/>
      <c r="OE19" s="38"/>
      <c r="OF19" s="38"/>
      <c r="OG19" s="38"/>
      <c r="OH19" s="38"/>
      <c r="OI19" s="38"/>
      <c r="OJ19" s="38"/>
      <c r="OK19" s="38"/>
      <c r="OL19" s="38"/>
      <c r="OM19" s="38"/>
      <c r="ON19" s="38"/>
      <c r="OO19" s="38"/>
      <c r="OP19" s="38"/>
      <c r="OQ19" s="38"/>
      <c r="OR19" s="38"/>
      <c r="OS19" s="38"/>
      <c r="OT19" s="38"/>
      <c r="OU19" s="38"/>
      <c r="OV19" s="38"/>
      <c r="OW19" s="38"/>
      <c r="OX19" s="38"/>
      <c r="OY19" s="38"/>
      <c r="OZ19" s="38"/>
      <c r="PA19" s="38"/>
      <c r="PB19" s="38"/>
      <c r="PC19" s="38"/>
      <c r="PD19" s="38"/>
      <c r="PE19" s="38"/>
      <c r="PF19" s="38"/>
      <c r="PG19" s="38"/>
      <c r="PH19" s="38"/>
      <c r="PI19" s="38"/>
      <c r="PJ19" s="38"/>
      <c r="PK19" s="38"/>
      <c r="PL19" s="38"/>
    </row>
    <row r="20" spans="1:428" s="3" customFormat="1" ht="30" customHeight="1" thickBot="1" x14ac:dyDescent="0.3">
      <c r="A20" s="42"/>
      <c r="B20" s="60" t="s">
        <v>231</v>
      </c>
      <c r="C20" s="128">
        <v>0.8</v>
      </c>
      <c r="D20" s="25">
        <v>1</v>
      </c>
      <c r="E20" s="104">
        <v>44247</v>
      </c>
      <c r="F20" s="104">
        <v>44353</v>
      </c>
      <c r="G20" s="17"/>
      <c r="H20" s="17">
        <f t="shared" si="429"/>
        <v>107</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c r="EY20" s="38"/>
      <c r="EZ20" s="38"/>
      <c r="FA20" s="38"/>
      <c r="FB20" s="38"/>
      <c r="FC20" s="38"/>
      <c r="FD20" s="38"/>
      <c r="FE20" s="38"/>
      <c r="FF20" s="38"/>
      <c r="FG20" s="38"/>
      <c r="FH20" s="38"/>
      <c r="FI20" s="38"/>
      <c r="FJ20" s="38"/>
      <c r="FK20" s="38"/>
      <c r="FL20" s="38"/>
      <c r="FM20" s="38"/>
      <c r="FN20" s="38"/>
      <c r="FO20" s="38"/>
      <c r="FP20" s="38"/>
      <c r="FQ20" s="38"/>
      <c r="FR20" s="38"/>
      <c r="FS20" s="38"/>
      <c r="FT20" s="38"/>
      <c r="FU20" s="38"/>
      <c r="FV20" s="38"/>
      <c r="FW20" s="38"/>
      <c r="FX20" s="38"/>
      <c r="FY20" s="38"/>
      <c r="FZ20" s="38"/>
      <c r="GA20" s="38"/>
      <c r="GB20" s="38"/>
      <c r="GC20" s="38"/>
      <c r="GD20" s="38"/>
      <c r="GE20" s="38"/>
      <c r="GF20" s="38"/>
      <c r="GG20" s="38"/>
      <c r="GH20" s="38"/>
      <c r="GI20" s="38"/>
      <c r="GJ20" s="38"/>
      <c r="GK20" s="38"/>
      <c r="GL20" s="38"/>
      <c r="GM20" s="38"/>
      <c r="GN20" s="38"/>
      <c r="GO20" s="38"/>
      <c r="GP20" s="38"/>
      <c r="GQ20" s="38"/>
      <c r="GR20" s="38"/>
      <c r="GS20" s="38"/>
      <c r="GT20" s="38"/>
      <c r="GU20" s="38"/>
      <c r="GV20" s="38"/>
      <c r="GW20" s="38"/>
      <c r="GX20" s="38"/>
      <c r="GY20" s="38"/>
      <c r="GZ20" s="38"/>
      <c r="HA20" s="38"/>
      <c r="HB20" s="38"/>
      <c r="HC20" s="38"/>
      <c r="HD20" s="38"/>
      <c r="HE20" s="38"/>
      <c r="HF20" s="38"/>
      <c r="HG20" s="38"/>
      <c r="HH20" s="38"/>
      <c r="HI20" s="38"/>
      <c r="HJ20" s="38"/>
      <c r="HK20" s="38"/>
      <c r="HL20" s="38"/>
      <c r="HM20" s="38"/>
      <c r="HN20" s="38"/>
      <c r="HO20" s="38"/>
      <c r="HP20" s="38"/>
      <c r="HQ20" s="38"/>
      <c r="HR20" s="38"/>
      <c r="HS20" s="38"/>
      <c r="HT20" s="38"/>
      <c r="HU20" s="38"/>
      <c r="HV20" s="38"/>
      <c r="HW20" s="38"/>
      <c r="HX20" s="38"/>
      <c r="HY20" s="38"/>
      <c r="HZ20" s="38"/>
      <c r="IA20" s="38"/>
      <c r="IB20" s="38"/>
      <c r="IC20" s="38"/>
      <c r="ID20" s="38"/>
      <c r="IE20" s="38"/>
      <c r="IF20" s="38"/>
      <c r="IG20" s="38"/>
      <c r="IH20" s="38"/>
      <c r="II20" s="38"/>
      <c r="IJ20" s="38"/>
      <c r="IK20" s="38"/>
      <c r="IL20" s="38"/>
      <c r="IM20" s="38"/>
      <c r="IN20" s="38"/>
      <c r="IO20" s="38"/>
      <c r="IP20" s="38"/>
      <c r="IQ20" s="38"/>
      <c r="IR20" s="38"/>
      <c r="IS20" s="38"/>
      <c r="IT20" s="38"/>
      <c r="IU20" s="38"/>
      <c r="IV20" s="38"/>
      <c r="IW20" s="38"/>
      <c r="IX20" s="38"/>
      <c r="IY20" s="38"/>
      <c r="IZ20" s="38"/>
      <c r="JA20" s="38"/>
      <c r="JB20" s="38"/>
      <c r="JC20" s="38"/>
      <c r="JD20" s="38"/>
      <c r="JE20" s="38"/>
      <c r="JF20" s="38"/>
      <c r="JG20" s="38"/>
      <c r="JH20" s="38"/>
      <c r="JI20" s="38"/>
      <c r="JJ20" s="38"/>
      <c r="JK20" s="38"/>
      <c r="JL20" s="38"/>
      <c r="JM20" s="38"/>
      <c r="JN20" s="38"/>
      <c r="JO20" s="38"/>
      <c r="JP20" s="38"/>
      <c r="JQ20" s="38"/>
      <c r="JR20" s="38"/>
      <c r="JS20" s="38"/>
      <c r="JT20" s="38"/>
      <c r="JU20" s="38"/>
      <c r="JV20" s="38"/>
      <c r="JW20" s="38"/>
      <c r="JX20" s="38"/>
      <c r="JY20" s="38"/>
      <c r="JZ20" s="38"/>
      <c r="KA20" s="38"/>
      <c r="KB20" s="38"/>
      <c r="KC20" s="38"/>
      <c r="KD20" s="38"/>
      <c r="KE20" s="38"/>
      <c r="KF20" s="38"/>
      <c r="KG20" s="38"/>
      <c r="KH20" s="38"/>
      <c r="KI20" s="38"/>
      <c r="KJ20" s="38"/>
      <c r="KK20" s="38"/>
      <c r="KL20" s="38"/>
      <c r="KM20" s="38"/>
      <c r="KN20" s="38"/>
      <c r="KO20" s="38"/>
      <c r="KP20" s="38"/>
      <c r="KQ20" s="38"/>
      <c r="KR20" s="38"/>
      <c r="KS20" s="38"/>
      <c r="KT20" s="38"/>
      <c r="KU20" s="38"/>
      <c r="KV20" s="38"/>
      <c r="KW20" s="38"/>
      <c r="KX20" s="38"/>
      <c r="KY20" s="38"/>
      <c r="KZ20" s="38"/>
      <c r="LA20" s="38"/>
      <c r="LB20" s="38"/>
      <c r="LC20" s="38"/>
      <c r="LD20" s="38"/>
      <c r="LE20" s="38"/>
      <c r="LF20" s="38"/>
      <c r="LG20" s="38"/>
      <c r="LH20" s="38"/>
      <c r="LI20" s="38"/>
      <c r="LJ20" s="38"/>
      <c r="LK20" s="38"/>
      <c r="LL20" s="38"/>
      <c r="LM20" s="38"/>
      <c r="LN20" s="38"/>
      <c r="LO20" s="38"/>
      <c r="LP20" s="38"/>
      <c r="LQ20" s="38"/>
      <c r="LR20" s="38"/>
      <c r="LS20" s="38"/>
      <c r="LT20" s="38"/>
      <c r="LU20" s="38"/>
      <c r="LV20" s="38"/>
      <c r="LW20" s="38"/>
      <c r="LX20" s="38"/>
      <c r="LY20" s="38"/>
      <c r="LZ20" s="38"/>
      <c r="MA20" s="38"/>
      <c r="MB20" s="38"/>
      <c r="MC20" s="38"/>
      <c r="MD20" s="38"/>
      <c r="ME20" s="38"/>
      <c r="MF20" s="38"/>
      <c r="MG20" s="38"/>
      <c r="MH20" s="38"/>
      <c r="MI20" s="38"/>
      <c r="MJ20" s="38"/>
      <c r="MK20" s="38"/>
      <c r="ML20" s="38"/>
      <c r="MM20" s="38"/>
      <c r="MN20" s="38"/>
      <c r="MO20" s="38"/>
      <c r="MP20" s="38"/>
      <c r="MQ20" s="38"/>
      <c r="MR20" s="38"/>
      <c r="MS20" s="38"/>
      <c r="MT20" s="38"/>
      <c r="MU20" s="38"/>
      <c r="MV20" s="38"/>
      <c r="MW20" s="38"/>
      <c r="MX20" s="38"/>
      <c r="MY20" s="38"/>
      <c r="MZ20" s="38"/>
      <c r="NA20" s="38"/>
      <c r="NB20" s="38"/>
      <c r="NC20" s="38"/>
      <c r="ND20" s="38"/>
      <c r="NE20" s="38"/>
      <c r="NF20" s="38"/>
      <c r="NG20" s="38"/>
      <c r="NH20" s="38"/>
      <c r="NI20" s="38"/>
      <c r="NJ20" s="38"/>
      <c r="NK20" s="38"/>
      <c r="NL20" s="38"/>
      <c r="NM20" s="38"/>
      <c r="NN20" s="38"/>
      <c r="NO20" s="38"/>
      <c r="NP20" s="38"/>
      <c r="NQ20" s="38"/>
      <c r="NR20" s="38"/>
      <c r="NS20" s="38"/>
      <c r="NT20" s="38"/>
      <c r="NU20" s="38"/>
      <c r="NV20" s="38"/>
      <c r="NW20" s="38"/>
      <c r="NX20" s="38"/>
      <c r="NY20" s="38"/>
      <c r="NZ20" s="38"/>
      <c r="OA20" s="38"/>
      <c r="OB20" s="38"/>
      <c r="OC20" s="38"/>
      <c r="OD20" s="38"/>
      <c r="OE20" s="38"/>
      <c r="OF20" s="38"/>
      <c r="OG20" s="38"/>
      <c r="OH20" s="38"/>
      <c r="OI20" s="38"/>
      <c r="OJ20" s="38"/>
      <c r="OK20" s="38"/>
      <c r="OL20" s="38"/>
      <c r="OM20" s="38"/>
      <c r="ON20" s="38"/>
      <c r="OO20" s="38"/>
      <c r="OP20" s="38"/>
      <c r="OQ20" s="38"/>
      <c r="OR20" s="38"/>
      <c r="OS20" s="38"/>
      <c r="OT20" s="38"/>
      <c r="OU20" s="38"/>
      <c r="OV20" s="38"/>
      <c r="OW20" s="38"/>
      <c r="OX20" s="38"/>
      <c r="OY20" s="38"/>
      <c r="OZ20" s="38"/>
      <c r="PA20" s="38"/>
      <c r="PB20" s="38"/>
      <c r="PC20" s="38"/>
      <c r="PD20" s="38"/>
      <c r="PE20" s="38"/>
      <c r="PF20" s="38"/>
      <c r="PG20" s="38"/>
      <c r="PH20" s="38"/>
      <c r="PI20" s="38"/>
      <c r="PJ20" s="38"/>
      <c r="PK20" s="38"/>
      <c r="PL20" s="38"/>
    </row>
    <row r="21" spans="1:428" s="3" customFormat="1" ht="30" customHeight="1" thickBot="1" x14ac:dyDescent="0.3">
      <c r="A21" s="41"/>
      <c r="B21" s="60" t="s">
        <v>232</v>
      </c>
      <c r="C21" s="53"/>
      <c r="D21" s="25">
        <v>1</v>
      </c>
      <c r="E21" s="104">
        <v>44177</v>
      </c>
      <c r="F21" s="104">
        <v>44280</v>
      </c>
      <c r="G21" s="17"/>
      <c r="H21" s="17">
        <f t="shared" si="429"/>
        <v>104</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c r="EY21" s="38"/>
      <c r="EZ21" s="38"/>
      <c r="FA21" s="38"/>
      <c r="FB21" s="38"/>
      <c r="FC21" s="38"/>
      <c r="FD21" s="38"/>
      <c r="FE21" s="38"/>
      <c r="FF21" s="38"/>
      <c r="FG21" s="38"/>
      <c r="FH21" s="38"/>
      <c r="FI21" s="38"/>
      <c r="FJ21" s="38"/>
      <c r="FK21" s="38"/>
      <c r="FL21" s="38"/>
      <c r="FM21" s="38"/>
      <c r="FN21" s="38"/>
      <c r="FO21" s="38"/>
      <c r="FP21" s="38"/>
      <c r="FQ21" s="38"/>
      <c r="FR21" s="38"/>
      <c r="FS21" s="38"/>
      <c r="FT21" s="38"/>
      <c r="FU21" s="38"/>
      <c r="FV21" s="38"/>
      <c r="FW21" s="38"/>
      <c r="FX21" s="38"/>
      <c r="FY21" s="38"/>
      <c r="FZ21" s="38"/>
      <c r="GA21" s="38"/>
      <c r="GB21" s="38"/>
      <c r="GC21" s="38"/>
      <c r="GD21" s="38"/>
      <c r="GE21" s="38"/>
      <c r="GF21" s="38"/>
      <c r="GG21" s="38"/>
      <c r="GH21" s="38"/>
      <c r="GI21" s="38"/>
      <c r="GJ21" s="38"/>
      <c r="GK21" s="38"/>
      <c r="GL21" s="38"/>
      <c r="GM21" s="38"/>
      <c r="GN21" s="38"/>
      <c r="GO21" s="38"/>
      <c r="GP21" s="38"/>
      <c r="GQ21" s="38"/>
      <c r="GR21" s="38"/>
      <c r="GS21" s="38"/>
      <c r="GT21" s="38"/>
      <c r="GU21" s="38"/>
      <c r="GV21" s="38"/>
      <c r="GW21" s="38"/>
      <c r="GX21" s="38"/>
      <c r="GY21" s="38"/>
      <c r="GZ21" s="38"/>
      <c r="HA21" s="38"/>
      <c r="HB21" s="38"/>
      <c r="HC21" s="38"/>
      <c r="HD21" s="38"/>
      <c r="HE21" s="38"/>
      <c r="HF21" s="38"/>
      <c r="HG21" s="38"/>
      <c r="HH21" s="38"/>
      <c r="HI21" s="38"/>
      <c r="HJ21" s="38"/>
      <c r="HK21" s="38"/>
      <c r="HL21" s="38"/>
      <c r="HM21" s="38"/>
      <c r="HN21" s="38"/>
      <c r="HO21" s="38"/>
      <c r="HP21" s="38"/>
      <c r="HQ21" s="38"/>
      <c r="HR21" s="38"/>
      <c r="HS21" s="38"/>
      <c r="HT21" s="38"/>
      <c r="HU21" s="38"/>
      <c r="HV21" s="38"/>
      <c r="HW21" s="38"/>
      <c r="HX21" s="38"/>
      <c r="HY21" s="38"/>
      <c r="HZ21" s="38"/>
      <c r="IA21" s="38"/>
      <c r="IB21" s="38"/>
      <c r="IC21" s="38"/>
      <c r="ID21" s="38"/>
      <c r="IE21" s="38"/>
      <c r="IF21" s="38"/>
      <c r="IG21" s="38"/>
      <c r="IH21" s="38"/>
      <c r="II21" s="38"/>
      <c r="IJ21" s="38"/>
      <c r="IK21" s="38"/>
      <c r="IL21" s="38"/>
      <c r="IM21" s="38"/>
      <c r="IN21" s="38"/>
      <c r="IO21" s="38"/>
      <c r="IP21" s="38"/>
      <c r="IQ21" s="38"/>
      <c r="IR21" s="38"/>
      <c r="IS21" s="38"/>
      <c r="IT21" s="38"/>
      <c r="IU21" s="38"/>
      <c r="IV21" s="38"/>
      <c r="IW21" s="38"/>
      <c r="IX21" s="38"/>
      <c r="IY21" s="38"/>
      <c r="IZ21" s="38"/>
      <c r="JA21" s="38"/>
      <c r="JB21" s="38"/>
      <c r="JC21" s="38"/>
      <c r="JD21" s="38"/>
      <c r="JE21" s="38"/>
      <c r="JF21" s="38"/>
      <c r="JG21" s="38"/>
      <c r="JH21" s="38"/>
      <c r="JI21" s="38"/>
      <c r="JJ21" s="38"/>
      <c r="JK21" s="38"/>
      <c r="JL21" s="38"/>
      <c r="JM21" s="38"/>
      <c r="JN21" s="38"/>
      <c r="JO21" s="38"/>
      <c r="JP21" s="38"/>
      <c r="JQ21" s="38"/>
      <c r="JR21" s="38"/>
      <c r="JS21" s="38"/>
      <c r="JT21" s="38"/>
      <c r="JU21" s="38"/>
      <c r="JV21" s="38"/>
      <c r="JW21" s="38"/>
      <c r="JX21" s="38"/>
      <c r="JY21" s="38"/>
      <c r="JZ21" s="38"/>
      <c r="KA21" s="38"/>
      <c r="KB21" s="38"/>
      <c r="KC21" s="38"/>
      <c r="KD21" s="38"/>
      <c r="KE21" s="38"/>
      <c r="KF21" s="38"/>
      <c r="KG21" s="38"/>
      <c r="KH21" s="38"/>
      <c r="KI21" s="38"/>
      <c r="KJ21" s="38"/>
      <c r="KK21" s="38"/>
      <c r="KL21" s="38"/>
      <c r="KM21" s="38"/>
      <c r="KN21" s="38"/>
      <c r="KO21" s="38"/>
      <c r="KP21" s="38"/>
      <c r="KQ21" s="38"/>
      <c r="KR21" s="38"/>
      <c r="KS21" s="38"/>
      <c r="KT21" s="38"/>
      <c r="KU21" s="38"/>
      <c r="KV21" s="38"/>
      <c r="KW21" s="38"/>
      <c r="KX21" s="38"/>
      <c r="KY21" s="38"/>
      <c r="KZ21" s="38"/>
      <c r="LA21" s="38"/>
      <c r="LB21" s="38"/>
      <c r="LC21" s="38"/>
      <c r="LD21" s="38"/>
      <c r="LE21" s="38"/>
      <c r="LF21" s="38"/>
      <c r="LG21" s="38"/>
      <c r="LH21" s="38"/>
      <c r="LI21" s="38"/>
      <c r="LJ21" s="38"/>
      <c r="LK21" s="38"/>
      <c r="LL21" s="38"/>
      <c r="LM21" s="38"/>
      <c r="LN21" s="38"/>
      <c r="LO21" s="38"/>
      <c r="LP21" s="38"/>
      <c r="LQ21" s="38"/>
      <c r="LR21" s="38"/>
      <c r="LS21" s="38"/>
      <c r="LT21" s="38"/>
      <c r="LU21" s="38"/>
      <c r="LV21" s="38"/>
      <c r="LW21" s="38"/>
      <c r="LX21" s="38"/>
      <c r="LY21" s="38"/>
      <c r="LZ21" s="38"/>
      <c r="MA21" s="38"/>
      <c r="MB21" s="38"/>
      <c r="MC21" s="38"/>
      <c r="MD21" s="38"/>
      <c r="ME21" s="38"/>
      <c r="MF21" s="38"/>
      <c r="MG21" s="38"/>
      <c r="MH21" s="38"/>
      <c r="MI21" s="38"/>
      <c r="MJ21" s="38"/>
      <c r="MK21" s="38"/>
      <c r="ML21" s="38"/>
      <c r="MM21" s="38"/>
      <c r="MN21" s="38"/>
      <c r="MO21" s="38"/>
      <c r="MP21" s="38"/>
      <c r="MQ21" s="38"/>
      <c r="MR21" s="38"/>
      <c r="MS21" s="38"/>
      <c r="MT21" s="38"/>
      <c r="MU21" s="38"/>
      <c r="MV21" s="38"/>
      <c r="MW21" s="38"/>
      <c r="MX21" s="38"/>
      <c r="MY21" s="38"/>
      <c r="MZ21" s="38"/>
      <c r="NA21" s="38"/>
      <c r="NB21" s="38"/>
      <c r="NC21" s="38"/>
      <c r="ND21" s="38"/>
      <c r="NE21" s="38"/>
      <c r="NF21" s="38"/>
      <c r="NG21" s="38"/>
      <c r="NH21" s="38"/>
      <c r="NI21" s="38"/>
      <c r="NJ21" s="38"/>
      <c r="NK21" s="38"/>
      <c r="NL21" s="38"/>
      <c r="NM21" s="38"/>
      <c r="NN21" s="38"/>
      <c r="NO21" s="38"/>
      <c r="NP21" s="38"/>
      <c r="NQ21" s="38"/>
      <c r="NR21" s="38"/>
      <c r="NS21" s="38"/>
      <c r="NT21" s="38"/>
      <c r="NU21" s="38"/>
      <c r="NV21" s="38"/>
      <c r="NW21" s="38"/>
      <c r="NX21" s="38"/>
      <c r="NY21" s="38"/>
      <c r="NZ21" s="38"/>
      <c r="OA21" s="38"/>
      <c r="OB21" s="38"/>
      <c r="OC21" s="38"/>
      <c r="OD21" s="38"/>
      <c r="OE21" s="38"/>
      <c r="OF21" s="38"/>
      <c r="OG21" s="38"/>
      <c r="OH21" s="38"/>
      <c r="OI21" s="38"/>
      <c r="OJ21" s="38"/>
      <c r="OK21" s="38"/>
      <c r="OL21" s="38"/>
      <c r="OM21" s="38"/>
      <c r="ON21" s="38"/>
      <c r="OO21" s="38"/>
      <c r="OP21" s="38"/>
      <c r="OQ21" s="38"/>
      <c r="OR21" s="38"/>
      <c r="OS21" s="38"/>
      <c r="OT21" s="38"/>
      <c r="OU21" s="38"/>
      <c r="OV21" s="38"/>
      <c r="OW21" s="38"/>
      <c r="OX21" s="38"/>
      <c r="OY21" s="38"/>
      <c r="OZ21" s="38"/>
      <c r="PA21" s="38"/>
      <c r="PB21" s="38"/>
      <c r="PC21" s="38"/>
      <c r="PD21" s="38"/>
      <c r="PE21" s="38"/>
      <c r="PF21" s="38"/>
      <c r="PG21" s="38"/>
      <c r="PH21" s="38"/>
      <c r="PI21" s="38"/>
      <c r="PJ21" s="38"/>
      <c r="PK21" s="38"/>
      <c r="PL21" s="38"/>
    </row>
    <row r="22" spans="1:428" s="3" customFormat="1" ht="30" customHeight="1" thickBot="1" x14ac:dyDescent="0.3">
      <c r="A22" s="41" t="s">
        <v>10</v>
      </c>
      <c r="B22" s="26" t="s">
        <v>233</v>
      </c>
      <c r="C22" s="54"/>
      <c r="D22" s="27"/>
      <c r="E22" s="105"/>
      <c r="F22" s="106"/>
      <c r="G22" s="17"/>
      <c r="H22" s="17" t="str">
        <f t="shared" si="429"/>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c r="EY22" s="38"/>
      <c r="EZ22" s="38"/>
      <c r="FA22" s="38"/>
      <c r="FB22" s="38"/>
      <c r="FC22" s="38"/>
      <c r="FD22" s="38"/>
      <c r="FE22" s="38"/>
      <c r="FF22" s="38"/>
      <c r="FG22" s="38"/>
      <c r="FH22" s="38"/>
      <c r="FI22" s="38"/>
      <c r="FJ22" s="38"/>
      <c r="FK22" s="38"/>
      <c r="FL22" s="38"/>
      <c r="FM22" s="38"/>
      <c r="FN22" s="38"/>
      <c r="FO22" s="38"/>
      <c r="FP22" s="38"/>
      <c r="FQ22" s="38"/>
      <c r="FR22" s="38"/>
      <c r="FS22" s="38"/>
      <c r="FT22" s="38"/>
      <c r="FU22" s="38"/>
      <c r="FV22" s="38"/>
      <c r="FW22" s="38"/>
      <c r="FX22" s="38"/>
      <c r="FY22" s="38"/>
      <c r="FZ22" s="38"/>
      <c r="GA22" s="38"/>
      <c r="GB22" s="38"/>
      <c r="GC22" s="38"/>
      <c r="GD22" s="38"/>
      <c r="GE22" s="38"/>
      <c r="GF22" s="38"/>
      <c r="GG22" s="38"/>
      <c r="GH22" s="38"/>
      <c r="GI22" s="38"/>
      <c r="GJ22" s="38"/>
      <c r="GK22" s="38"/>
      <c r="GL22" s="38"/>
      <c r="GM22" s="38"/>
      <c r="GN22" s="38"/>
      <c r="GO22" s="38"/>
      <c r="GP22" s="38"/>
      <c r="GQ22" s="38"/>
      <c r="GR22" s="38"/>
      <c r="GS22" s="38"/>
      <c r="GT22" s="38"/>
      <c r="GU22" s="38"/>
      <c r="GV22" s="38"/>
      <c r="GW22" s="38"/>
      <c r="GX22" s="38"/>
      <c r="GY22" s="38"/>
      <c r="GZ22" s="38"/>
      <c r="HA22" s="38"/>
      <c r="HB22" s="38"/>
      <c r="HC22" s="38"/>
      <c r="HD22" s="38"/>
      <c r="HE22" s="38"/>
      <c r="HF22" s="38"/>
      <c r="HG22" s="38"/>
      <c r="HH22" s="38"/>
      <c r="HI22" s="38"/>
      <c r="HJ22" s="38"/>
      <c r="HK22" s="38"/>
      <c r="HL22" s="38"/>
      <c r="HM22" s="38"/>
      <c r="HN22" s="38"/>
      <c r="HO22" s="38"/>
      <c r="HP22" s="38"/>
      <c r="HQ22" s="38"/>
      <c r="HR22" s="38"/>
      <c r="HS22" s="38"/>
      <c r="HT22" s="38"/>
      <c r="HU22" s="38"/>
      <c r="HV22" s="38"/>
      <c r="HW22" s="38"/>
      <c r="HX22" s="38"/>
      <c r="HY22" s="38"/>
      <c r="HZ22" s="38"/>
      <c r="IA22" s="38"/>
      <c r="IB22" s="38"/>
      <c r="IC22" s="38"/>
      <c r="ID22" s="38"/>
      <c r="IE22" s="38"/>
      <c r="IF22" s="38"/>
      <c r="IG22" s="38"/>
      <c r="IH22" s="38"/>
      <c r="II22" s="38"/>
      <c r="IJ22" s="38"/>
      <c r="IK22" s="38"/>
      <c r="IL22" s="38"/>
      <c r="IM22" s="38"/>
      <c r="IN22" s="38"/>
      <c r="IO22" s="38"/>
      <c r="IP22" s="38"/>
      <c r="IQ22" s="38"/>
      <c r="IR22" s="38"/>
      <c r="IS22" s="38"/>
      <c r="IT22" s="38"/>
      <c r="IU22" s="38"/>
      <c r="IV22" s="38"/>
      <c r="IW22" s="38"/>
      <c r="IX22" s="38"/>
      <c r="IY22" s="38"/>
      <c r="IZ22" s="38"/>
      <c r="JA22" s="38"/>
      <c r="JB22" s="38"/>
      <c r="JC22" s="38"/>
      <c r="JD22" s="38"/>
      <c r="JE22" s="38"/>
      <c r="JF22" s="38"/>
      <c r="JG22" s="38"/>
      <c r="JH22" s="38"/>
      <c r="JI22" s="38"/>
      <c r="JJ22" s="38"/>
      <c r="JK22" s="38"/>
      <c r="JL22" s="38"/>
      <c r="JM22" s="38"/>
      <c r="JN22" s="38"/>
      <c r="JO22" s="38"/>
      <c r="JP22" s="38"/>
      <c r="JQ22" s="38"/>
      <c r="JR22" s="38"/>
      <c r="JS22" s="38"/>
      <c r="JT22" s="38"/>
      <c r="JU22" s="38"/>
      <c r="JV22" s="38"/>
      <c r="JW22" s="38"/>
      <c r="JX22" s="38"/>
      <c r="JY22" s="38"/>
      <c r="JZ22" s="38"/>
      <c r="KA22" s="38"/>
      <c r="KB22" s="38"/>
      <c r="KC22" s="38"/>
      <c r="KD22" s="38"/>
      <c r="KE22" s="38"/>
      <c r="KF22" s="38"/>
      <c r="KG22" s="38"/>
      <c r="KH22" s="38"/>
      <c r="KI22" s="38"/>
      <c r="KJ22" s="38"/>
      <c r="KK22" s="38"/>
      <c r="KL22" s="38"/>
      <c r="KM22" s="38"/>
      <c r="KN22" s="38"/>
      <c r="KO22" s="38"/>
      <c r="KP22" s="38"/>
      <c r="KQ22" s="38"/>
      <c r="KR22" s="38"/>
      <c r="KS22" s="38"/>
      <c r="KT22" s="38"/>
      <c r="KU22" s="38"/>
      <c r="KV22" s="38"/>
      <c r="KW22" s="38"/>
      <c r="KX22" s="38"/>
      <c r="KY22" s="38"/>
      <c r="KZ22" s="38"/>
      <c r="LA22" s="38"/>
      <c r="LB22" s="38"/>
      <c r="LC22" s="38"/>
      <c r="LD22" s="38"/>
      <c r="LE22" s="38"/>
      <c r="LF22" s="38"/>
      <c r="LG22" s="38"/>
      <c r="LH22" s="38"/>
      <c r="LI22" s="38"/>
      <c r="LJ22" s="38"/>
      <c r="LK22" s="38"/>
      <c r="LL22" s="38"/>
      <c r="LM22" s="38"/>
      <c r="LN22" s="38"/>
      <c r="LO22" s="38"/>
      <c r="LP22" s="38"/>
      <c r="LQ22" s="38"/>
      <c r="LR22" s="38"/>
      <c r="LS22" s="38"/>
      <c r="LT22" s="38"/>
      <c r="LU22" s="38"/>
      <c r="LV22" s="38"/>
      <c r="LW22" s="38"/>
      <c r="LX22" s="38"/>
      <c r="LY22" s="38"/>
      <c r="LZ22" s="38"/>
      <c r="MA22" s="38"/>
      <c r="MB22" s="38"/>
      <c r="MC22" s="38"/>
      <c r="MD22" s="38"/>
      <c r="ME22" s="38"/>
      <c r="MF22" s="38"/>
      <c r="MG22" s="38"/>
      <c r="MH22" s="38"/>
      <c r="MI22" s="38"/>
      <c r="MJ22" s="38"/>
      <c r="MK22" s="38"/>
      <c r="ML22" s="38"/>
      <c r="MM22" s="38"/>
      <c r="MN22" s="38"/>
      <c r="MO22" s="38"/>
      <c r="MP22" s="38"/>
      <c r="MQ22" s="38"/>
      <c r="MR22" s="38"/>
      <c r="MS22" s="38"/>
      <c r="MT22" s="38"/>
      <c r="MU22" s="38"/>
      <c r="MV22" s="38"/>
      <c r="MW22" s="38"/>
      <c r="MX22" s="38"/>
      <c r="MY22" s="38"/>
      <c r="MZ22" s="38"/>
      <c r="NA22" s="38"/>
      <c r="NB22" s="38"/>
      <c r="NC22" s="38"/>
      <c r="ND22" s="38"/>
      <c r="NE22" s="38"/>
      <c r="NF22" s="38"/>
      <c r="NG22" s="38"/>
      <c r="NH22" s="38"/>
      <c r="NI22" s="38"/>
      <c r="NJ22" s="38"/>
      <c r="NK22" s="38"/>
      <c r="NL22" s="38"/>
      <c r="NM22" s="38"/>
      <c r="NN22" s="38"/>
      <c r="NO22" s="38"/>
      <c r="NP22" s="38"/>
      <c r="NQ22" s="38"/>
      <c r="NR22" s="38"/>
      <c r="NS22" s="38"/>
      <c r="NT22" s="38"/>
      <c r="NU22" s="38"/>
      <c r="NV22" s="38"/>
      <c r="NW22" s="38"/>
      <c r="NX22" s="38"/>
      <c r="NY22" s="38"/>
      <c r="NZ22" s="38"/>
      <c r="OA22" s="38"/>
      <c r="OB22" s="38"/>
      <c r="OC22" s="38"/>
      <c r="OD22" s="38"/>
      <c r="OE22" s="38"/>
      <c r="OF22" s="38"/>
      <c r="OG22" s="38"/>
      <c r="OH22" s="38"/>
      <c r="OI22" s="38"/>
      <c r="OJ22" s="38"/>
      <c r="OK22" s="38"/>
      <c r="OL22" s="38"/>
      <c r="OM22" s="38"/>
      <c r="ON22" s="38"/>
      <c r="OO22" s="38"/>
      <c r="OP22" s="38"/>
      <c r="OQ22" s="38"/>
      <c r="OR22" s="38"/>
      <c r="OS22" s="38"/>
      <c r="OT22" s="38"/>
      <c r="OU22" s="38"/>
      <c r="OV22" s="38"/>
      <c r="OW22" s="38"/>
      <c r="OX22" s="38"/>
      <c r="OY22" s="38"/>
      <c r="OZ22" s="38"/>
      <c r="PA22" s="38"/>
      <c r="PB22" s="38"/>
      <c r="PC22" s="38"/>
      <c r="PD22" s="38"/>
      <c r="PE22" s="38"/>
      <c r="PF22" s="38"/>
      <c r="PG22" s="38"/>
      <c r="PH22" s="38"/>
      <c r="PI22" s="38"/>
      <c r="PJ22" s="38"/>
      <c r="PK22" s="38"/>
      <c r="PL22" s="38"/>
    </row>
    <row r="23" spans="1:428" s="3" customFormat="1" ht="30" customHeight="1" thickBot="1" x14ac:dyDescent="0.3">
      <c r="A23" s="41"/>
      <c r="B23" s="61" t="s">
        <v>234</v>
      </c>
      <c r="C23" s="55"/>
      <c r="D23" s="28">
        <v>1</v>
      </c>
      <c r="E23" s="107">
        <f>E9+15</f>
        <v>44170</v>
      </c>
      <c r="F23" s="107">
        <v>44537</v>
      </c>
      <c r="G23" s="17"/>
      <c r="H23" s="17">
        <f t="shared" si="429"/>
        <v>368</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c r="FJ23" s="38"/>
      <c r="FK23" s="38"/>
      <c r="FL23" s="38"/>
      <c r="FM23" s="38"/>
      <c r="FN23" s="38"/>
      <c r="FO23" s="38"/>
      <c r="FP23" s="38"/>
      <c r="FQ23" s="38"/>
      <c r="FR23" s="38"/>
      <c r="FS23" s="38"/>
      <c r="FT23" s="38"/>
      <c r="FU23" s="38"/>
      <c r="FV23" s="38"/>
      <c r="FW23" s="38"/>
      <c r="FX23" s="38"/>
      <c r="FY23" s="38"/>
      <c r="FZ23" s="38"/>
      <c r="GA23" s="38"/>
      <c r="GB23" s="38"/>
      <c r="GC23" s="38"/>
      <c r="GD23" s="38"/>
      <c r="GE23" s="38"/>
      <c r="GF23" s="38"/>
      <c r="GG23" s="38"/>
      <c r="GH23" s="38"/>
      <c r="GI23" s="38"/>
      <c r="GJ23" s="38"/>
      <c r="GK23" s="38"/>
      <c r="GL23" s="38"/>
      <c r="GM23" s="38"/>
      <c r="GN23" s="38"/>
      <c r="GO23" s="38"/>
      <c r="GP23" s="38"/>
      <c r="GQ23" s="38"/>
      <c r="GR23" s="38"/>
      <c r="GS23" s="38"/>
      <c r="GT23" s="38"/>
      <c r="GU23" s="38"/>
      <c r="GV23" s="38"/>
      <c r="GW23" s="38"/>
      <c r="GX23" s="38"/>
      <c r="GY23" s="38"/>
      <c r="GZ23" s="38"/>
      <c r="HA23" s="38"/>
      <c r="HB23" s="38"/>
      <c r="HC23" s="38"/>
      <c r="HD23" s="38"/>
      <c r="HE23" s="38"/>
      <c r="HF23" s="38"/>
      <c r="HG23" s="38"/>
      <c r="HH23" s="38"/>
      <c r="HI23" s="38"/>
      <c r="HJ23" s="38"/>
      <c r="HK23" s="38"/>
      <c r="HL23" s="38"/>
      <c r="HM23" s="38"/>
      <c r="HN23" s="38"/>
      <c r="HO23" s="38"/>
      <c r="HP23" s="38"/>
      <c r="HQ23" s="38"/>
      <c r="HR23" s="38"/>
      <c r="HS23" s="38"/>
      <c r="HT23" s="38"/>
      <c r="HU23" s="38"/>
      <c r="HV23" s="38"/>
      <c r="HW23" s="38"/>
      <c r="HX23" s="38"/>
      <c r="HY23" s="38"/>
      <c r="HZ23" s="38"/>
      <c r="IA23" s="38"/>
      <c r="IB23" s="38"/>
      <c r="IC23" s="38"/>
      <c r="ID23" s="38"/>
      <c r="IE23" s="38"/>
      <c r="IF23" s="38"/>
      <c r="IG23" s="38"/>
      <c r="IH23" s="38"/>
      <c r="II23" s="38"/>
      <c r="IJ23" s="38"/>
      <c r="IK23" s="38"/>
      <c r="IL23" s="38"/>
      <c r="IM23" s="38"/>
      <c r="IN23" s="38"/>
      <c r="IO23" s="38"/>
      <c r="IP23" s="38"/>
      <c r="IQ23" s="38"/>
      <c r="IR23" s="38"/>
      <c r="IS23" s="38"/>
      <c r="IT23" s="38"/>
      <c r="IU23" s="38"/>
      <c r="IV23" s="38"/>
      <c r="IW23" s="38"/>
      <c r="IX23" s="38"/>
      <c r="IY23" s="38"/>
      <c r="IZ23" s="38"/>
      <c r="JA23" s="38"/>
      <c r="JB23" s="38"/>
      <c r="JC23" s="38"/>
      <c r="JD23" s="38"/>
      <c r="JE23" s="38"/>
      <c r="JF23" s="38"/>
      <c r="JG23" s="38"/>
      <c r="JH23" s="38"/>
      <c r="JI23" s="38"/>
      <c r="JJ23" s="38"/>
      <c r="JK23" s="38"/>
      <c r="JL23" s="38"/>
      <c r="JM23" s="38"/>
      <c r="JN23" s="38"/>
      <c r="JO23" s="38"/>
      <c r="JP23" s="38"/>
      <c r="JQ23" s="38"/>
      <c r="JR23" s="38"/>
      <c r="JS23" s="38"/>
      <c r="JT23" s="38"/>
      <c r="JU23" s="38"/>
      <c r="JV23" s="38"/>
      <c r="JW23" s="38"/>
      <c r="JX23" s="38"/>
      <c r="JY23" s="38"/>
      <c r="JZ23" s="38"/>
      <c r="KA23" s="38"/>
      <c r="KB23" s="38"/>
      <c r="KC23" s="38"/>
      <c r="KD23" s="38"/>
      <c r="KE23" s="38"/>
      <c r="KF23" s="38"/>
      <c r="KG23" s="38"/>
      <c r="KH23" s="38"/>
      <c r="KI23" s="38"/>
      <c r="KJ23" s="38"/>
      <c r="KK23" s="38"/>
      <c r="KL23" s="38"/>
      <c r="KM23" s="38"/>
      <c r="KN23" s="38"/>
      <c r="KO23" s="38"/>
      <c r="KP23" s="38"/>
      <c r="KQ23" s="38"/>
      <c r="KR23" s="38"/>
      <c r="KS23" s="38"/>
      <c r="KT23" s="38"/>
      <c r="KU23" s="38"/>
      <c r="KV23" s="38"/>
      <c r="KW23" s="38"/>
      <c r="KX23" s="38"/>
      <c r="KY23" s="38"/>
      <c r="KZ23" s="38"/>
      <c r="LA23" s="38"/>
      <c r="LB23" s="38"/>
      <c r="LC23" s="38"/>
      <c r="LD23" s="38"/>
      <c r="LE23" s="38"/>
      <c r="LF23" s="38"/>
      <c r="LG23" s="38"/>
      <c r="LH23" s="38"/>
      <c r="LI23" s="38"/>
      <c r="LJ23" s="38"/>
      <c r="LK23" s="38"/>
      <c r="LL23" s="38"/>
      <c r="LM23" s="38"/>
      <c r="LN23" s="38"/>
      <c r="LO23" s="38"/>
      <c r="LP23" s="38"/>
      <c r="LQ23" s="38"/>
      <c r="LR23" s="38"/>
      <c r="LS23" s="38"/>
      <c r="LT23" s="38"/>
      <c r="LU23" s="38"/>
      <c r="LV23" s="38"/>
      <c r="LW23" s="38"/>
      <c r="LX23" s="38"/>
      <c r="LY23" s="38"/>
      <c r="LZ23" s="38"/>
      <c r="MA23" s="38"/>
      <c r="MB23" s="38"/>
      <c r="MC23" s="38"/>
      <c r="MD23" s="38"/>
      <c r="ME23" s="38"/>
      <c r="MF23" s="38"/>
      <c r="MG23" s="38"/>
      <c r="MH23" s="38"/>
      <c r="MI23" s="38"/>
      <c r="MJ23" s="38"/>
      <c r="MK23" s="38"/>
      <c r="ML23" s="38"/>
      <c r="MM23" s="38"/>
      <c r="MN23" s="38"/>
      <c r="MO23" s="38"/>
      <c r="MP23" s="38"/>
      <c r="MQ23" s="38"/>
      <c r="MR23" s="38"/>
      <c r="MS23" s="38"/>
      <c r="MT23" s="38"/>
      <c r="MU23" s="38"/>
      <c r="MV23" s="38"/>
      <c r="MW23" s="38"/>
      <c r="MX23" s="38"/>
      <c r="MY23" s="38"/>
      <c r="MZ23" s="38"/>
      <c r="NA23" s="38"/>
      <c r="NB23" s="38"/>
      <c r="NC23" s="38"/>
      <c r="ND23" s="38"/>
      <c r="NE23" s="38"/>
      <c r="NF23" s="38"/>
      <c r="NG23" s="38"/>
      <c r="NH23" s="38"/>
      <c r="NI23" s="38"/>
      <c r="NJ23" s="38"/>
      <c r="NK23" s="38"/>
      <c r="NL23" s="38"/>
      <c r="NM23" s="38"/>
      <c r="NN23" s="38"/>
      <c r="NO23" s="38"/>
      <c r="NP23" s="38"/>
      <c r="NQ23" s="38"/>
      <c r="NR23" s="38"/>
      <c r="NS23" s="38"/>
      <c r="NT23" s="38"/>
      <c r="NU23" s="38"/>
      <c r="NV23" s="38"/>
      <c r="NW23" s="38"/>
      <c r="NX23" s="38"/>
      <c r="NY23" s="38"/>
      <c r="NZ23" s="38"/>
      <c r="OA23" s="38"/>
      <c r="OB23" s="38"/>
      <c r="OC23" s="38"/>
      <c r="OD23" s="38"/>
      <c r="OE23" s="38"/>
      <c r="OF23" s="38"/>
      <c r="OG23" s="38"/>
      <c r="OH23" s="38"/>
      <c r="OI23" s="38"/>
      <c r="OJ23" s="38"/>
      <c r="OK23" s="38"/>
      <c r="OL23" s="38"/>
      <c r="OM23" s="38"/>
      <c r="ON23" s="38"/>
      <c r="OO23" s="38"/>
      <c r="OP23" s="38"/>
      <c r="OQ23" s="38"/>
      <c r="OR23" s="38"/>
      <c r="OS23" s="38"/>
      <c r="OT23" s="38"/>
      <c r="OU23" s="38"/>
      <c r="OV23" s="38"/>
      <c r="OW23" s="38"/>
      <c r="OX23" s="38"/>
      <c r="OY23" s="38"/>
      <c r="OZ23" s="38"/>
      <c r="PA23" s="38"/>
      <c r="PB23" s="38"/>
      <c r="PC23" s="38"/>
      <c r="PD23" s="38"/>
      <c r="PE23" s="38"/>
      <c r="PF23" s="38"/>
      <c r="PG23" s="38"/>
      <c r="PH23" s="38"/>
      <c r="PI23" s="38"/>
      <c r="PJ23" s="38"/>
      <c r="PK23" s="38"/>
      <c r="PL23" s="38"/>
    </row>
    <row r="24" spans="1:428" s="3" customFormat="1" ht="30" customHeight="1" thickBot="1" x14ac:dyDescent="0.3">
      <c r="A24" s="41"/>
      <c r="B24" s="61" t="s">
        <v>235</v>
      </c>
      <c r="C24" s="55"/>
      <c r="D24" s="28">
        <v>1</v>
      </c>
      <c r="E24" s="107">
        <v>44321</v>
      </c>
      <c r="F24" s="107">
        <v>44416</v>
      </c>
      <c r="G24" s="17"/>
      <c r="H24" s="17">
        <f t="shared" si="429"/>
        <v>96</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c r="EY24" s="38"/>
      <c r="EZ24" s="38"/>
      <c r="FA24" s="38"/>
      <c r="FB24" s="38"/>
      <c r="FC24" s="38"/>
      <c r="FD24" s="38"/>
      <c r="FE24" s="38"/>
      <c r="FF24" s="38"/>
      <c r="FG24" s="38"/>
      <c r="FH24" s="38"/>
      <c r="FI24" s="38"/>
      <c r="FJ24" s="38"/>
      <c r="FK24" s="38"/>
      <c r="FL24" s="38"/>
      <c r="FM24" s="38"/>
      <c r="FN24" s="38"/>
      <c r="FO24" s="38"/>
      <c r="FP24" s="38"/>
      <c r="FQ24" s="38"/>
      <c r="FR24" s="38"/>
      <c r="FS24" s="38"/>
      <c r="FT24" s="38"/>
      <c r="FU24" s="38"/>
      <c r="FV24" s="38"/>
      <c r="FW24" s="38"/>
      <c r="FX24" s="38"/>
      <c r="FY24" s="38"/>
      <c r="FZ24" s="38"/>
      <c r="GA24" s="38"/>
      <c r="GB24" s="38"/>
      <c r="GC24" s="38"/>
      <c r="GD24" s="38"/>
      <c r="GE24" s="38"/>
      <c r="GF24" s="38"/>
      <c r="GG24" s="38"/>
      <c r="GH24" s="38"/>
      <c r="GI24" s="38"/>
      <c r="GJ24" s="38"/>
      <c r="GK24" s="38"/>
      <c r="GL24" s="38"/>
      <c r="GM24" s="38"/>
      <c r="GN24" s="38"/>
      <c r="GO24" s="38"/>
      <c r="GP24" s="38"/>
      <c r="GQ24" s="38"/>
      <c r="GR24" s="38"/>
      <c r="GS24" s="38"/>
      <c r="GT24" s="38"/>
      <c r="GU24" s="38"/>
      <c r="GV24" s="38"/>
      <c r="GW24" s="38"/>
      <c r="GX24" s="38"/>
      <c r="GY24" s="38"/>
      <c r="GZ24" s="38"/>
      <c r="HA24" s="38"/>
      <c r="HB24" s="38"/>
      <c r="HC24" s="38"/>
      <c r="HD24" s="38"/>
      <c r="HE24" s="38"/>
      <c r="HF24" s="38"/>
      <c r="HG24" s="38"/>
      <c r="HH24" s="38"/>
      <c r="HI24" s="38"/>
      <c r="HJ24" s="38"/>
      <c r="HK24" s="38"/>
      <c r="HL24" s="38"/>
      <c r="HM24" s="38"/>
      <c r="HN24" s="38"/>
      <c r="HO24" s="38"/>
      <c r="HP24" s="38"/>
      <c r="HQ24" s="38"/>
      <c r="HR24" s="38"/>
      <c r="HS24" s="38"/>
      <c r="HT24" s="38"/>
      <c r="HU24" s="38"/>
      <c r="HV24" s="38"/>
      <c r="HW24" s="38"/>
      <c r="HX24" s="38"/>
      <c r="HY24" s="38"/>
      <c r="HZ24" s="38"/>
      <c r="IA24" s="38"/>
      <c r="IB24" s="38"/>
      <c r="IC24" s="38"/>
      <c r="ID24" s="38"/>
      <c r="IE24" s="38"/>
      <c r="IF24" s="38"/>
      <c r="IG24" s="38"/>
      <c r="IH24" s="38"/>
      <c r="II24" s="38"/>
      <c r="IJ24" s="38"/>
      <c r="IK24" s="38"/>
      <c r="IL24" s="38"/>
      <c r="IM24" s="38"/>
      <c r="IN24" s="38"/>
      <c r="IO24" s="38"/>
      <c r="IP24" s="38"/>
      <c r="IQ24" s="38"/>
      <c r="IR24" s="38"/>
      <c r="IS24" s="38"/>
      <c r="IT24" s="38"/>
      <c r="IU24" s="38"/>
      <c r="IV24" s="38"/>
      <c r="IW24" s="38"/>
      <c r="IX24" s="38"/>
      <c r="IY24" s="38"/>
      <c r="IZ24" s="38"/>
      <c r="JA24" s="38"/>
      <c r="JB24" s="38"/>
      <c r="JC24" s="38"/>
      <c r="JD24" s="38"/>
      <c r="JE24" s="38"/>
      <c r="JF24" s="38"/>
      <c r="JG24" s="38"/>
      <c r="JH24" s="38"/>
      <c r="JI24" s="38"/>
      <c r="JJ24" s="38"/>
      <c r="JK24" s="38"/>
      <c r="JL24" s="38"/>
      <c r="JM24" s="38"/>
      <c r="JN24" s="38"/>
      <c r="JO24" s="38"/>
      <c r="JP24" s="38"/>
      <c r="JQ24" s="38"/>
      <c r="JR24" s="38"/>
      <c r="JS24" s="38"/>
      <c r="JT24" s="38"/>
      <c r="JU24" s="38"/>
      <c r="JV24" s="38"/>
      <c r="JW24" s="38"/>
      <c r="JX24" s="38"/>
      <c r="JY24" s="38"/>
      <c r="JZ24" s="38"/>
      <c r="KA24" s="38"/>
      <c r="KB24" s="38"/>
      <c r="KC24" s="38"/>
      <c r="KD24" s="38"/>
      <c r="KE24" s="38"/>
      <c r="KF24" s="38"/>
      <c r="KG24" s="38"/>
      <c r="KH24" s="38"/>
      <c r="KI24" s="38"/>
      <c r="KJ24" s="38"/>
      <c r="KK24" s="38"/>
      <c r="KL24" s="38"/>
      <c r="KM24" s="38"/>
      <c r="KN24" s="38"/>
      <c r="KO24" s="38"/>
      <c r="KP24" s="38"/>
      <c r="KQ24" s="38"/>
      <c r="KR24" s="38"/>
      <c r="KS24" s="38"/>
      <c r="KT24" s="38"/>
      <c r="KU24" s="38"/>
      <c r="KV24" s="38"/>
      <c r="KW24" s="38"/>
      <c r="KX24" s="38"/>
      <c r="KY24" s="38"/>
      <c r="KZ24" s="38"/>
      <c r="LA24" s="38"/>
      <c r="LB24" s="38"/>
      <c r="LC24" s="38"/>
      <c r="LD24" s="38"/>
      <c r="LE24" s="38"/>
      <c r="LF24" s="38"/>
      <c r="LG24" s="38"/>
      <c r="LH24" s="38"/>
      <c r="LI24" s="38"/>
      <c r="LJ24" s="38"/>
      <c r="LK24" s="38"/>
      <c r="LL24" s="38"/>
      <c r="LM24" s="38"/>
      <c r="LN24" s="38"/>
      <c r="LO24" s="38"/>
      <c r="LP24" s="38"/>
      <c r="LQ24" s="38"/>
      <c r="LR24" s="38"/>
      <c r="LS24" s="38"/>
      <c r="LT24" s="38"/>
      <c r="LU24" s="38"/>
      <c r="LV24" s="38"/>
      <c r="LW24" s="38"/>
      <c r="LX24" s="38"/>
      <c r="LY24" s="38"/>
      <c r="LZ24" s="38"/>
      <c r="MA24" s="38"/>
      <c r="MB24" s="38"/>
      <c r="MC24" s="38"/>
      <c r="MD24" s="38"/>
      <c r="ME24" s="38"/>
      <c r="MF24" s="38"/>
      <c r="MG24" s="38"/>
      <c r="MH24" s="38"/>
      <c r="MI24" s="38"/>
      <c r="MJ24" s="38"/>
      <c r="MK24" s="38"/>
      <c r="ML24" s="38"/>
      <c r="MM24" s="38"/>
      <c r="MN24" s="38"/>
      <c r="MO24" s="38"/>
      <c r="MP24" s="38"/>
      <c r="MQ24" s="38"/>
      <c r="MR24" s="38"/>
      <c r="MS24" s="38"/>
      <c r="MT24" s="38"/>
      <c r="MU24" s="38"/>
      <c r="MV24" s="38"/>
      <c r="MW24" s="38"/>
      <c r="MX24" s="38"/>
      <c r="MY24" s="38"/>
      <c r="MZ24" s="38"/>
      <c r="NA24" s="38"/>
      <c r="NB24" s="38"/>
      <c r="NC24" s="38"/>
      <c r="ND24" s="38"/>
      <c r="NE24" s="38"/>
      <c r="NF24" s="38"/>
      <c r="NG24" s="38"/>
      <c r="NH24" s="38"/>
      <c r="NI24" s="38"/>
      <c r="NJ24" s="38"/>
      <c r="NK24" s="38"/>
      <c r="NL24" s="38"/>
      <c r="NM24" s="38"/>
      <c r="NN24" s="38"/>
      <c r="NO24" s="38"/>
      <c r="NP24" s="38"/>
      <c r="NQ24" s="38"/>
      <c r="NR24" s="38"/>
      <c r="NS24" s="38"/>
      <c r="NT24" s="38"/>
      <c r="NU24" s="38"/>
      <c r="NV24" s="38"/>
      <c r="NW24" s="38"/>
      <c r="NX24" s="38"/>
      <c r="NY24" s="38"/>
      <c r="NZ24" s="38"/>
      <c r="OA24" s="38"/>
      <c r="OB24" s="38"/>
      <c r="OC24" s="38"/>
      <c r="OD24" s="38"/>
      <c r="OE24" s="38"/>
      <c r="OF24" s="38"/>
      <c r="OG24" s="38"/>
      <c r="OH24" s="38"/>
      <c r="OI24" s="38"/>
      <c r="OJ24" s="38"/>
      <c r="OK24" s="38"/>
      <c r="OL24" s="38"/>
      <c r="OM24" s="38"/>
      <c r="ON24" s="38"/>
      <c r="OO24" s="38"/>
      <c r="OP24" s="38"/>
      <c r="OQ24" s="38"/>
      <c r="OR24" s="38"/>
      <c r="OS24" s="38"/>
      <c r="OT24" s="38"/>
      <c r="OU24" s="38"/>
      <c r="OV24" s="38"/>
      <c r="OW24" s="38"/>
      <c r="OX24" s="38"/>
      <c r="OY24" s="38"/>
      <c r="OZ24" s="38"/>
      <c r="PA24" s="38"/>
      <c r="PB24" s="38"/>
      <c r="PC24" s="38"/>
      <c r="PD24" s="38"/>
      <c r="PE24" s="38"/>
      <c r="PF24" s="38"/>
      <c r="PG24" s="38"/>
      <c r="PH24" s="38"/>
      <c r="PI24" s="38"/>
      <c r="PJ24" s="38"/>
      <c r="PK24" s="38"/>
      <c r="PL24" s="38"/>
    </row>
    <row r="25" spans="1:428" s="3" customFormat="1" ht="30" customHeight="1" thickBot="1" x14ac:dyDescent="0.3">
      <c r="A25" s="41"/>
      <c r="B25" s="61" t="s">
        <v>236</v>
      </c>
      <c r="C25" s="129">
        <v>0.8</v>
      </c>
      <c r="D25" s="28">
        <v>1</v>
      </c>
      <c r="E25" s="107">
        <f>E24+5</f>
        <v>44326</v>
      </c>
      <c r="F25" s="107">
        <f>E25+5</f>
        <v>44331</v>
      </c>
      <c r="G25" s="17"/>
      <c r="H25" s="17">
        <f t="shared" si="429"/>
        <v>6</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c r="EY25" s="38"/>
      <c r="EZ25" s="38"/>
      <c r="FA25" s="38"/>
      <c r="FB25" s="38"/>
      <c r="FC25" s="38"/>
      <c r="FD25" s="38"/>
      <c r="FE25" s="38"/>
      <c r="FF25" s="38"/>
      <c r="FG25" s="38"/>
      <c r="FH25" s="38"/>
      <c r="FI25" s="38"/>
      <c r="FJ25" s="38"/>
      <c r="FK25" s="38"/>
      <c r="FL25" s="38"/>
      <c r="FM25" s="38"/>
      <c r="FN25" s="38"/>
      <c r="FO25" s="38"/>
      <c r="FP25" s="38"/>
      <c r="FQ25" s="38"/>
      <c r="FR25" s="38"/>
      <c r="FS25" s="38"/>
      <c r="FT25" s="38"/>
      <c r="FU25" s="38"/>
      <c r="FV25" s="38"/>
      <c r="FW25" s="38"/>
      <c r="FX25" s="38"/>
      <c r="FY25" s="38"/>
      <c r="FZ25" s="38"/>
      <c r="GA25" s="38"/>
      <c r="GB25" s="38"/>
      <c r="GC25" s="38"/>
      <c r="GD25" s="38"/>
      <c r="GE25" s="38"/>
      <c r="GF25" s="38"/>
      <c r="GG25" s="38"/>
      <c r="GH25" s="38"/>
      <c r="GI25" s="38"/>
      <c r="GJ25" s="38"/>
      <c r="GK25" s="38"/>
      <c r="GL25" s="38"/>
      <c r="GM25" s="38"/>
      <c r="GN25" s="38"/>
      <c r="GO25" s="38"/>
      <c r="GP25" s="38"/>
      <c r="GQ25" s="38"/>
      <c r="GR25" s="38"/>
      <c r="GS25" s="38"/>
      <c r="GT25" s="38"/>
      <c r="GU25" s="38"/>
      <c r="GV25" s="38"/>
      <c r="GW25" s="38"/>
      <c r="GX25" s="38"/>
      <c r="GY25" s="38"/>
      <c r="GZ25" s="38"/>
      <c r="HA25" s="38"/>
      <c r="HB25" s="38"/>
      <c r="HC25" s="38"/>
      <c r="HD25" s="38"/>
      <c r="HE25" s="38"/>
      <c r="HF25" s="38"/>
      <c r="HG25" s="38"/>
      <c r="HH25" s="38"/>
      <c r="HI25" s="38"/>
      <c r="HJ25" s="38"/>
      <c r="HK25" s="38"/>
      <c r="HL25" s="38"/>
      <c r="HM25" s="38"/>
      <c r="HN25" s="38"/>
      <c r="HO25" s="38"/>
      <c r="HP25" s="38"/>
      <c r="HQ25" s="38"/>
      <c r="HR25" s="38"/>
      <c r="HS25" s="38"/>
      <c r="HT25" s="38"/>
      <c r="HU25" s="38"/>
      <c r="HV25" s="38"/>
      <c r="HW25" s="38"/>
      <c r="HX25" s="38"/>
      <c r="HY25" s="38"/>
      <c r="HZ25" s="38"/>
      <c r="IA25" s="38"/>
      <c r="IB25" s="38"/>
      <c r="IC25" s="38"/>
      <c r="ID25" s="38"/>
      <c r="IE25" s="38"/>
      <c r="IF25" s="38"/>
      <c r="IG25" s="38"/>
      <c r="IH25" s="38"/>
      <c r="II25" s="38"/>
      <c r="IJ25" s="38"/>
      <c r="IK25" s="38"/>
      <c r="IL25" s="38"/>
      <c r="IM25" s="38"/>
      <c r="IN25" s="38"/>
      <c r="IO25" s="38"/>
      <c r="IP25" s="38"/>
      <c r="IQ25" s="38"/>
      <c r="IR25" s="38"/>
      <c r="IS25" s="38"/>
      <c r="IT25" s="38"/>
      <c r="IU25" s="38"/>
      <c r="IV25" s="38"/>
      <c r="IW25" s="38"/>
      <c r="IX25" s="38"/>
      <c r="IY25" s="38"/>
      <c r="IZ25" s="38"/>
      <c r="JA25" s="38"/>
      <c r="JB25" s="38"/>
      <c r="JC25" s="38"/>
      <c r="JD25" s="38"/>
      <c r="JE25" s="38"/>
      <c r="JF25" s="38"/>
      <c r="JG25" s="38"/>
      <c r="JH25" s="38"/>
      <c r="JI25" s="38"/>
      <c r="JJ25" s="38"/>
      <c r="JK25" s="38"/>
      <c r="JL25" s="38"/>
      <c r="JM25" s="38"/>
      <c r="JN25" s="38"/>
      <c r="JO25" s="38"/>
      <c r="JP25" s="38"/>
      <c r="JQ25" s="38"/>
      <c r="JR25" s="38"/>
      <c r="JS25" s="38"/>
      <c r="JT25" s="38"/>
      <c r="JU25" s="38"/>
      <c r="JV25" s="38"/>
      <c r="JW25" s="38"/>
      <c r="JX25" s="38"/>
      <c r="JY25" s="38"/>
      <c r="JZ25" s="38"/>
      <c r="KA25" s="38"/>
      <c r="KB25" s="38"/>
      <c r="KC25" s="38"/>
      <c r="KD25" s="38"/>
      <c r="KE25" s="38"/>
      <c r="KF25" s="38"/>
      <c r="KG25" s="38"/>
      <c r="KH25" s="38"/>
      <c r="KI25" s="38"/>
      <c r="KJ25" s="38"/>
      <c r="KK25" s="38"/>
      <c r="KL25" s="38"/>
      <c r="KM25" s="38"/>
      <c r="KN25" s="38"/>
      <c r="KO25" s="38"/>
      <c r="KP25" s="38"/>
      <c r="KQ25" s="38"/>
      <c r="KR25" s="38"/>
      <c r="KS25" s="38"/>
      <c r="KT25" s="38"/>
      <c r="KU25" s="38"/>
      <c r="KV25" s="38"/>
      <c r="KW25" s="38"/>
      <c r="KX25" s="38"/>
      <c r="KY25" s="38"/>
      <c r="KZ25" s="38"/>
      <c r="LA25" s="38"/>
      <c r="LB25" s="38"/>
      <c r="LC25" s="38"/>
      <c r="LD25" s="38"/>
      <c r="LE25" s="38"/>
      <c r="LF25" s="38"/>
      <c r="LG25" s="38"/>
      <c r="LH25" s="38"/>
      <c r="LI25" s="38"/>
      <c r="LJ25" s="38"/>
      <c r="LK25" s="38"/>
      <c r="LL25" s="38"/>
      <c r="LM25" s="38"/>
      <c r="LN25" s="38"/>
      <c r="LO25" s="38"/>
      <c r="LP25" s="38"/>
      <c r="LQ25" s="38"/>
      <c r="LR25" s="38"/>
      <c r="LS25" s="38"/>
      <c r="LT25" s="38"/>
      <c r="LU25" s="38"/>
      <c r="LV25" s="38"/>
      <c r="LW25" s="38"/>
      <c r="LX25" s="38"/>
      <c r="LY25" s="38"/>
      <c r="LZ25" s="38"/>
      <c r="MA25" s="38"/>
      <c r="MB25" s="38"/>
      <c r="MC25" s="38"/>
      <c r="MD25" s="38"/>
      <c r="ME25" s="38"/>
      <c r="MF25" s="38"/>
      <c r="MG25" s="38"/>
      <c r="MH25" s="38"/>
      <c r="MI25" s="38"/>
      <c r="MJ25" s="38"/>
      <c r="MK25" s="38"/>
      <c r="ML25" s="38"/>
      <c r="MM25" s="38"/>
      <c r="MN25" s="38"/>
      <c r="MO25" s="38"/>
      <c r="MP25" s="38"/>
      <c r="MQ25" s="38"/>
      <c r="MR25" s="38"/>
      <c r="MS25" s="38"/>
      <c r="MT25" s="38"/>
      <c r="MU25" s="38"/>
      <c r="MV25" s="38"/>
      <c r="MW25" s="38"/>
      <c r="MX25" s="38"/>
      <c r="MY25" s="38"/>
      <c r="MZ25" s="38"/>
      <c r="NA25" s="38"/>
      <c r="NB25" s="38"/>
      <c r="NC25" s="38"/>
      <c r="ND25" s="38"/>
      <c r="NE25" s="38"/>
      <c r="NF25" s="38"/>
      <c r="NG25" s="38"/>
      <c r="NH25" s="38"/>
      <c r="NI25" s="38"/>
      <c r="NJ25" s="38"/>
      <c r="NK25" s="38"/>
      <c r="NL25" s="38"/>
      <c r="NM25" s="38"/>
      <c r="NN25" s="38"/>
      <c r="NO25" s="38"/>
      <c r="NP25" s="38"/>
      <c r="NQ25" s="38"/>
      <c r="NR25" s="38"/>
      <c r="NS25" s="38"/>
      <c r="NT25" s="38"/>
      <c r="NU25" s="38"/>
      <c r="NV25" s="38"/>
      <c r="NW25" s="38"/>
      <c r="NX25" s="38"/>
      <c r="NY25" s="38"/>
      <c r="NZ25" s="38"/>
      <c r="OA25" s="38"/>
      <c r="OB25" s="38"/>
      <c r="OC25" s="38"/>
      <c r="OD25" s="38"/>
      <c r="OE25" s="38"/>
      <c r="OF25" s="38"/>
      <c r="OG25" s="38"/>
      <c r="OH25" s="38"/>
      <c r="OI25" s="38"/>
      <c r="OJ25" s="38"/>
      <c r="OK25" s="38"/>
      <c r="OL25" s="38"/>
      <c r="OM25" s="38"/>
      <c r="ON25" s="38"/>
      <c r="OO25" s="38"/>
      <c r="OP25" s="38"/>
      <c r="OQ25" s="38"/>
      <c r="OR25" s="38"/>
      <c r="OS25" s="38"/>
      <c r="OT25" s="38"/>
      <c r="OU25" s="38"/>
      <c r="OV25" s="38"/>
      <c r="OW25" s="38"/>
      <c r="OX25" s="38"/>
      <c r="OY25" s="38"/>
      <c r="OZ25" s="38"/>
      <c r="PA25" s="38"/>
      <c r="PB25" s="38"/>
      <c r="PC25" s="38"/>
      <c r="PD25" s="38"/>
      <c r="PE25" s="38"/>
      <c r="PF25" s="38"/>
      <c r="PG25" s="38"/>
      <c r="PH25" s="38"/>
      <c r="PI25" s="38"/>
      <c r="PJ25" s="38"/>
      <c r="PK25" s="38"/>
      <c r="PL25" s="38"/>
    </row>
    <row r="26" spans="1:428" s="3" customFormat="1" ht="30" customHeight="1" thickBot="1" x14ac:dyDescent="0.3">
      <c r="A26" s="41"/>
      <c r="B26" s="61" t="s">
        <v>246</v>
      </c>
      <c r="C26" s="55"/>
      <c r="D26" s="28">
        <v>1</v>
      </c>
      <c r="E26" s="107">
        <f>F25+1</f>
        <v>44332</v>
      </c>
      <c r="F26" s="107">
        <v>44536</v>
      </c>
      <c r="G26" s="17"/>
      <c r="H26" s="17">
        <f t="shared" si="429"/>
        <v>205</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c r="EY26" s="38"/>
      <c r="EZ26" s="38"/>
      <c r="FA26" s="38"/>
      <c r="FB26" s="38"/>
      <c r="FC26" s="38"/>
      <c r="FD26" s="38"/>
      <c r="FE26" s="38"/>
      <c r="FF26" s="38"/>
      <c r="FG26" s="38"/>
      <c r="FH26" s="38"/>
      <c r="FI26" s="38"/>
      <c r="FJ26" s="38"/>
      <c r="FK26" s="38"/>
      <c r="FL26" s="38"/>
      <c r="FM26" s="38"/>
      <c r="FN26" s="38"/>
      <c r="FO26" s="38"/>
      <c r="FP26" s="38"/>
      <c r="FQ26" s="38"/>
      <c r="FR26" s="38"/>
      <c r="FS26" s="38"/>
      <c r="FT26" s="38"/>
      <c r="FU26" s="38"/>
      <c r="FV26" s="38"/>
      <c r="FW26" s="38"/>
      <c r="FX26" s="38"/>
      <c r="FY26" s="38"/>
      <c r="FZ26" s="38"/>
      <c r="GA26" s="38"/>
      <c r="GB26" s="38"/>
      <c r="GC26" s="38"/>
      <c r="GD26" s="38"/>
      <c r="GE26" s="38"/>
      <c r="GF26" s="38"/>
      <c r="GG26" s="38"/>
      <c r="GH26" s="38"/>
      <c r="GI26" s="38"/>
      <c r="GJ26" s="38"/>
      <c r="GK26" s="38"/>
      <c r="GL26" s="38"/>
      <c r="GM26" s="38"/>
      <c r="GN26" s="38"/>
      <c r="GO26" s="38"/>
      <c r="GP26" s="38"/>
      <c r="GQ26" s="38"/>
      <c r="GR26" s="38"/>
      <c r="GS26" s="38"/>
      <c r="GT26" s="38"/>
      <c r="GU26" s="38"/>
      <c r="GV26" s="38"/>
      <c r="GW26" s="38"/>
      <c r="GX26" s="38"/>
      <c r="GY26" s="38"/>
      <c r="GZ26" s="38"/>
      <c r="HA26" s="38"/>
      <c r="HB26" s="38"/>
      <c r="HC26" s="38"/>
      <c r="HD26" s="38"/>
      <c r="HE26" s="38"/>
      <c r="HF26" s="38"/>
      <c r="HG26" s="38"/>
      <c r="HH26" s="38"/>
      <c r="HI26" s="38"/>
      <c r="HJ26" s="38"/>
      <c r="HK26" s="38"/>
      <c r="HL26" s="38"/>
      <c r="HM26" s="38"/>
      <c r="HN26" s="38"/>
      <c r="HO26" s="38"/>
      <c r="HP26" s="38"/>
      <c r="HQ26" s="38"/>
      <c r="HR26" s="38"/>
      <c r="HS26" s="38"/>
      <c r="HT26" s="38"/>
      <c r="HU26" s="38"/>
      <c r="HV26" s="38"/>
      <c r="HW26" s="38"/>
      <c r="HX26" s="38"/>
      <c r="HY26" s="38"/>
      <c r="HZ26" s="38"/>
      <c r="IA26" s="38"/>
      <c r="IB26" s="38"/>
      <c r="IC26" s="38"/>
      <c r="ID26" s="38"/>
      <c r="IE26" s="38"/>
      <c r="IF26" s="38"/>
      <c r="IG26" s="38"/>
      <c r="IH26" s="38"/>
      <c r="II26" s="38"/>
      <c r="IJ26" s="38"/>
      <c r="IK26" s="38"/>
      <c r="IL26" s="38"/>
      <c r="IM26" s="38"/>
      <c r="IN26" s="38"/>
      <c r="IO26" s="38"/>
      <c r="IP26" s="38"/>
      <c r="IQ26" s="38"/>
      <c r="IR26" s="38"/>
      <c r="IS26" s="38"/>
      <c r="IT26" s="38"/>
      <c r="IU26" s="38"/>
      <c r="IV26" s="38"/>
      <c r="IW26" s="38"/>
      <c r="IX26" s="38"/>
      <c r="IY26" s="38"/>
      <c r="IZ26" s="38"/>
      <c r="JA26" s="38"/>
      <c r="JB26" s="38"/>
      <c r="JC26" s="38"/>
      <c r="JD26" s="38"/>
      <c r="JE26" s="38"/>
      <c r="JF26" s="38"/>
      <c r="JG26" s="38"/>
      <c r="JH26" s="38"/>
      <c r="JI26" s="38"/>
      <c r="JJ26" s="38"/>
      <c r="JK26" s="38"/>
      <c r="JL26" s="38"/>
      <c r="JM26" s="38"/>
      <c r="JN26" s="38"/>
      <c r="JO26" s="38"/>
      <c r="JP26" s="38"/>
      <c r="JQ26" s="38"/>
      <c r="JR26" s="38"/>
      <c r="JS26" s="38"/>
      <c r="JT26" s="38"/>
      <c r="JU26" s="38"/>
      <c r="JV26" s="38"/>
      <c r="JW26" s="38"/>
      <c r="JX26" s="38"/>
      <c r="JY26" s="38"/>
      <c r="JZ26" s="38"/>
      <c r="KA26" s="38"/>
      <c r="KB26" s="38"/>
      <c r="KC26" s="38"/>
      <c r="KD26" s="38"/>
      <c r="KE26" s="38"/>
      <c r="KF26" s="38"/>
      <c r="KG26" s="38"/>
      <c r="KH26" s="38"/>
      <c r="KI26" s="38"/>
      <c r="KJ26" s="38"/>
      <c r="KK26" s="38"/>
      <c r="KL26" s="38"/>
      <c r="KM26" s="38"/>
      <c r="KN26" s="38"/>
      <c r="KO26" s="38"/>
      <c r="KP26" s="38"/>
      <c r="KQ26" s="38"/>
      <c r="KR26" s="38"/>
      <c r="KS26" s="38"/>
      <c r="KT26" s="38"/>
      <c r="KU26" s="38"/>
      <c r="KV26" s="38"/>
      <c r="KW26" s="38"/>
      <c r="KX26" s="38"/>
      <c r="KY26" s="38"/>
      <c r="KZ26" s="38"/>
      <c r="LA26" s="38"/>
      <c r="LB26" s="38"/>
      <c r="LC26" s="38"/>
      <c r="LD26" s="38"/>
      <c r="LE26" s="38"/>
      <c r="LF26" s="38"/>
      <c r="LG26" s="38"/>
      <c r="LH26" s="38"/>
      <c r="LI26" s="38"/>
      <c r="LJ26" s="38"/>
      <c r="LK26" s="38"/>
      <c r="LL26" s="38"/>
      <c r="LM26" s="38"/>
      <c r="LN26" s="38"/>
      <c r="LO26" s="38"/>
      <c r="LP26" s="38"/>
      <c r="LQ26" s="38"/>
      <c r="LR26" s="38"/>
      <c r="LS26" s="38"/>
      <c r="LT26" s="38"/>
      <c r="LU26" s="38"/>
      <c r="LV26" s="38"/>
      <c r="LW26" s="38"/>
      <c r="LX26" s="38"/>
      <c r="LY26" s="38"/>
      <c r="LZ26" s="38"/>
      <c r="MA26" s="38"/>
      <c r="MB26" s="38"/>
      <c r="MC26" s="38"/>
      <c r="MD26" s="38"/>
      <c r="ME26" s="38"/>
      <c r="MF26" s="38"/>
      <c r="MG26" s="38"/>
      <c r="MH26" s="38"/>
      <c r="MI26" s="38"/>
      <c r="MJ26" s="38"/>
      <c r="MK26" s="38"/>
      <c r="ML26" s="38"/>
      <c r="MM26" s="38"/>
      <c r="MN26" s="38"/>
      <c r="MO26" s="38"/>
      <c r="MP26" s="38"/>
      <c r="MQ26" s="38"/>
      <c r="MR26" s="38"/>
      <c r="MS26" s="38"/>
      <c r="MT26" s="38"/>
      <c r="MU26" s="38"/>
      <c r="MV26" s="38"/>
      <c r="MW26" s="38"/>
      <c r="MX26" s="38"/>
      <c r="MY26" s="38"/>
      <c r="MZ26" s="38"/>
      <c r="NA26" s="38"/>
      <c r="NB26" s="38"/>
      <c r="NC26" s="38"/>
      <c r="ND26" s="38"/>
      <c r="NE26" s="38"/>
      <c r="NF26" s="38"/>
      <c r="NG26" s="38"/>
      <c r="NH26" s="38"/>
      <c r="NI26" s="38"/>
      <c r="NJ26" s="38"/>
      <c r="NK26" s="38"/>
      <c r="NL26" s="38"/>
      <c r="NM26" s="38"/>
      <c r="NN26" s="38"/>
      <c r="NO26" s="38"/>
      <c r="NP26" s="38"/>
      <c r="NQ26" s="38"/>
      <c r="NR26" s="38"/>
      <c r="NS26" s="38"/>
      <c r="NT26" s="38"/>
      <c r="NU26" s="38"/>
      <c r="NV26" s="38"/>
      <c r="NW26" s="38"/>
      <c r="NX26" s="38"/>
      <c r="NY26" s="38"/>
      <c r="NZ26" s="38"/>
      <c r="OA26" s="38"/>
      <c r="OB26" s="38"/>
      <c r="OC26" s="38"/>
      <c r="OD26" s="38"/>
      <c r="OE26" s="38"/>
      <c r="OF26" s="38"/>
      <c r="OG26" s="38"/>
      <c r="OH26" s="38"/>
      <c r="OI26" s="38"/>
      <c r="OJ26" s="38"/>
      <c r="OK26" s="38"/>
      <c r="OL26" s="38"/>
      <c r="OM26" s="38"/>
      <c r="ON26" s="38"/>
      <c r="OO26" s="38"/>
      <c r="OP26" s="38"/>
      <c r="OQ26" s="38"/>
      <c r="OR26" s="38"/>
      <c r="OS26" s="38"/>
      <c r="OT26" s="38"/>
      <c r="OU26" s="38"/>
      <c r="OV26" s="38"/>
      <c r="OW26" s="38"/>
      <c r="OX26" s="38"/>
      <c r="OY26" s="38"/>
      <c r="OZ26" s="38"/>
      <c r="PA26" s="38"/>
      <c r="PB26" s="38"/>
      <c r="PC26" s="38"/>
      <c r="PD26" s="38"/>
      <c r="PE26" s="38"/>
      <c r="PF26" s="38"/>
      <c r="PG26" s="38"/>
      <c r="PH26" s="38"/>
      <c r="PI26" s="38"/>
      <c r="PJ26" s="38"/>
      <c r="PK26" s="38"/>
      <c r="PL26" s="38"/>
    </row>
    <row r="27" spans="1:428" s="3" customFormat="1" ht="30" customHeight="1" thickBot="1" x14ac:dyDescent="0.3">
      <c r="A27" s="41"/>
      <c r="B27" s="61" t="s">
        <v>241</v>
      </c>
      <c r="C27" s="55"/>
      <c r="D27" s="28">
        <v>1</v>
      </c>
      <c r="E27" s="107">
        <v>44440</v>
      </c>
      <c r="F27" s="107">
        <v>44444</v>
      </c>
      <c r="G27" s="17"/>
      <c r="H27" s="17">
        <f t="shared" si="429"/>
        <v>5</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c r="FN27" s="38"/>
      <c r="FO27" s="38"/>
      <c r="FP27" s="38"/>
      <c r="FQ27" s="38"/>
      <c r="FR27" s="38"/>
      <c r="FS27" s="38"/>
      <c r="FT27" s="38"/>
      <c r="FU27" s="38"/>
      <c r="FV27" s="38"/>
      <c r="FW27" s="38"/>
      <c r="FX27" s="38"/>
      <c r="FY27" s="38"/>
      <c r="FZ27" s="38"/>
      <c r="GA27" s="38"/>
      <c r="GB27" s="38"/>
      <c r="GC27" s="38"/>
      <c r="GD27" s="38"/>
      <c r="GE27" s="38"/>
      <c r="GF27" s="38"/>
      <c r="GG27" s="38"/>
      <c r="GH27" s="38"/>
      <c r="GI27" s="38"/>
      <c r="GJ27" s="38"/>
      <c r="GK27" s="38"/>
      <c r="GL27" s="38"/>
      <c r="GM27" s="38"/>
      <c r="GN27" s="38"/>
      <c r="GO27" s="38"/>
      <c r="GP27" s="38"/>
      <c r="GQ27" s="38"/>
      <c r="GR27" s="38"/>
      <c r="GS27" s="38"/>
      <c r="GT27" s="38"/>
      <c r="GU27" s="38"/>
      <c r="GV27" s="38"/>
      <c r="GW27" s="38"/>
      <c r="GX27" s="38"/>
      <c r="GY27" s="38"/>
      <c r="GZ27" s="38"/>
      <c r="HA27" s="38"/>
      <c r="HB27" s="38"/>
      <c r="HC27" s="38"/>
      <c r="HD27" s="38"/>
      <c r="HE27" s="38"/>
      <c r="HF27" s="38"/>
      <c r="HG27" s="38"/>
      <c r="HH27" s="38"/>
      <c r="HI27" s="38"/>
      <c r="HJ27" s="38"/>
      <c r="HK27" s="38"/>
      <c r="HL27" s="38"/>
      <c r="HM27" s="38"/>
      <c r="HN27" s="38"/>
      <c r="HO27" s="38"/>
      <c r="HP27" s="38"/>
      <c r="HQ27" s="38"/>
      <c r="HR27" s="38"/>
      <c r="HS27" s="38"/>
      <c r="HT27" s="38"/>
      <c r="HU27" s="38"/>
      <c r="HV27" s="38"/>
      <c r="HW27" s="38"/>
      <c r="HX27" s="38"/>
      <c r="HY27" s="38"/>
      <c r="HZ27" s="38"/>
      <c r="IA27" s="38"/>
      <c r="IB27" s="38"/>
      <c r="IC27" s="38"/>
      <c r="ID27" s="38"/>
      <c r="IE27" s="38"/>
      <c r="IF27" s="38"/>
      <c r="IG27" s="38"/>
      <c r="IH27" s="38"/>
      <c r="II27" s="38"/>
      <c r="IJ27" s="38"/>
      <c r="IK27" s="38"/>
      <c r="IL27" s="38"/>
      <c r="IM27" s="38"/>
      <c r="IN27" s="38"/>
      <c r="IO27" s="38"/>
      <c r="IP27" s="38"/>
      <c r="IQ27" s="38"/>
      <c r="IR27" s="38"/>
      <c r="IS27" s="38"/>
      <c r="IT27" s="38"/>
      <c r="IU27" s="38"/>
      <c r="IV27" s="38"/>
      <c r="IW27" s="38"/>
      <c r="IX27" s="38"/>
      <c r="IY27" s="38"/>
      <c r="IZ27" s="38"/>
      <c r="JA27" s="38"/>
      <c r="JB27" s="38"/>
      <c r="JC27" s="38"/>
      <c r="JD27" s="38"/>
      <c r="JE27" s="38"/>
      <c r="JF27" s="38"/>
      <c r="JG27" s="38"/>
      <c r="JH27" s="38"/>
      <c r="JI27" s="38"/>
      <c r="JJ27" s="38"/>
      <c r="JK27" s="38"/>
      <c r="JL27" s="38"/>
      <c r="JM27" s="38"/>
      <c r="JN27" s="38"/>
      <c r="JO27" s="38"/>
      <c r="JP27" s="38"/>
      <c r="JQ27" s="38"/>
      <c r="JR27" s="38"/>
      <c r="JS27" s="38"/>
      <c r="JT27" s="38"/>
      <c r="JU27" s="38"/>
      <c r="JV27" s="38"/>
      <c r="JW27" s="38"/>
      <c r="JX27" s="38"/>
      <c r="JY27" s="38"/>
      <c r="JZ27" s="38"/>
      <c r="KA27" s="38"/>
      <c r="KB27" s="38"/>
      <c r="KC27" s="38"/>
      <c r="KD27" s="38"/>
      <c r="KE27" s="38"/>
      <c r="KF27" s="38"/>
      <c r="KG27" s="38"/>
      <c r="KH27" s="38"/>
      <c r="KI27" s="38"/>
      <c r="KJ27" s="38"/>
      <c r="KK27" s="38"/>
      <c r="KL27" s="38"/>
      <c r="KM27" s="38"/>
      <c r="KN27" s="38"/>
      <c r="KO27" s="38"/>
      <c r="KP27" s="38"/>
      <c r="KQ27" s="38"/>
      <c r="KR27" s="38"/>
      <c r="KS27" s="38"/>
      <c r="KT27" s="38"/>
      <c r="KU27" s="38"/>
      <c r="KV27" s="38"/>
      <c r="KW27" s="38"/>
      <c r="KX27" s="38"/>
      <c r="KY27" s="38"/>
      <c r="KZ27" s="38"/>
      <c r="LA27" s="38"/>
      <c r="LB27" s="38"/>
      <c r="LC27" s="38"/>
      <c r="LD27" s="38"/>
      <c r="LE27" s="38"/>
      <c r="LF27" s="38"/>
      <c r="LG27" s="38"/>
      <c r="LH27" s="38"/>
      <c r="LI27" s="38"/>
      <c r="LJ27" s="38"/>
      <c r="LK27" s="38"/>
      <c r="LL27" s="38"/>
      <c r="LM27" s="38"/>
      <c r="LN27" s="38"/>
      <c r="LO27" s="38"/>
      <c r="LP27" s="38"/>
      <c r="LQ27" s="38"/>
      <c r="LR27" s="38"/>
      <c r="LS27" s="38"/>
      <c r="LT27" s="38"/>
      <c r="LU27" s="38"/>
      <c r="LV27" s="38"/>
      <c r="LW27" s="38"/>
      <c r="LX27" s="38"/>
      <c r="LY27" s="38"/>
      <c r="LZ27" s="38"/>
      <c r="MA27" s="38"/>
      <c r="MB27" s="38"/>
      <c r="MC27" s="38"/>
      <c r="MD27" s="38"/>
      <c r="ME27" s="38"/>
      <c r="MF27" s="38"/>
      <c r="MG27" s="38"/>
      <c r="MH27" s="38"/>
      <c r="MI27" s="38"/>
      <c r="MJ27" s="38"/>
      <c r="MK27" s="38"/>
      <c r="ML27" s="38"/>
      <c r="MM27" s="38"/>
      <c r="MN27" s="38"/>
      <c r="MO27" s="38"/>
      <c r="MP27" s="38"/>
      <c r="MQ27" s="38"/>
      <c r="MR27" s="38"/>
      <c r="MS27" s="38"/>
      <c r="MT27" s="38"/>
      <c r="MU27" s="38"/>
      <c r="MV27" s="38"/>
      <c r="MW27" s="38"/>
      <c r="MX27" s="38"/>
      <c r="MY27" s="38"/>
      <c r="MZ27" s="38"/>
      <c r="NA27" s="38"/>
      <c r="NB27" s="38"/>
      <c r="NC27" s="38"/>
      <c r="ND27" s="38"/>
      <c r="NE27" s="38"/>
      <c r="NF27" s="38"/>
      <c r="NG27" s="38"/>
      <c r="NH27" s="38"/>
      <c r="NI27" s="38"/>
      <c r="NJ27" s="38"/>
      <c r="NK27" s="38"/>
      <c r="NL27" s="38"/>
      <c r="NM27" s="38"/>
      <c r="NN27" s="38"/>
      <c r="NO27" s="38"/>
      <c r="NP27" s="38"/>
      <c r="NQ27" s="38"/>
      <c r="NR27" s="38"/>
      <c r="NS27" s="38"/>
      <c r="NT27" s="38"/>
      <c r="NU27" s="38"/>
      <c r="NV27" s="38"/>
      <c r="NW27" s="38"/>
      <c r="NX27" s="38"/>
      <c r="NY27" s="38"/>
      <c r="NZ27" s="38"/>
      <c r="OA27" s="38"/>
      <c r="OB27" s="38"/>
      <c r="OC27" s="38"/>
      <c r="OD27" s="38"/>
      <c r="OE27" s="38"/>
      <c r="OF27" s="38"/>
      <c r="OG27" s="38"/>
      <c r="OH27" s="38"/>
      <c r="OI27" s="38"/>
      <c r="OJ27" s="38"/>
      <c r="OK27" s="38"/>
      <c r="OL27" s="38"/>
      <c r="OM27" s="38"/>
      <c r="ON27" s="38"/>
      <c r="OO27" s="38"/>
      <c r="OP27" s="38"/>
      <c r="OQ27" s="38"/>
      <c r="OR27" s="38"/>
      <c r="OS27" s="38"/>
      <c r="OT27" s="38"/>
      <c r="OU27" s="38"/>
      <c r="OV27" s="38"/>
      <c r="OW27" s="38"/>
      <c r="OX27" s="38"/>
      <c r="OY27" s="38"/>
      <c r="OZ27" s="38"/>
      <c r="PA27" s="38"/>
      <c r="PB27" s="38"/>
      <c r="PC27" s="38"/>
      <c r="PD27" s="38"/>
      <c r="PE27" s="38"/>
      <c r="PF27" s="38"/>
      <c r="PG27" s="38"/>
      <c r="PH27" s="38"/>
      <c r="PI27" s="38"/>
      <c r="PJ27" s="38"/>
      <c r="PK27" s="38"/>
      <c r="PL27" s="38"/>
    </row>
    <row r="28" spans="1:428" s="3" customFormat="1" ht="30" customHeight="1" thickBot="1" x14ac:dyDescent="0.3">
      <c r="A28" s="41"/>
      <c r="B28" s="61" t="s">
        <v>247</v>
      </c>
      <c r="C28" s="55"/>
      <c r="D28" s="28">
        <v>1</v>
      </c>
      <c r="E28" s="107">
        <v>44383</v>
      </c>
      <c r="F28" s="107">
        <v>44536</v>
      </c>
      <c r="G28" s="17"/>
      <c r="H28" s="17">
        <f t="shared" si="429"/>
        <v>154</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c r="EY28" s="38"/>
      <c r="EZ28" s="38"/>
      <c r="FA28" s="38"/>
      <c r="FB28" s="38"/>
      <c r="FC28" s="38"/>
      <c r="FD28" s="38"/>
      <c r="FE28" s="38"/>
      <c r="FF28" s="38"/>
      <c r="FG28" s="38"/>
      <c r="FH28" s="38"/>
      <c r="FI28" s="38"/>
      <c r="FJ28" s="38"/>
      <c r="FK28" s="38"/>
      <c r="FL28" s="38"/>
      <c r="FM28" s="38"/>
      <c r="FN28" s="38"/>
      <c r="FO28" s="38"/>
      <c r="FP28" s="38"/>
      <c r="FQ28" s="38"/>
      <c r="FR28" s="38"/>
      <c r="FS28" s="38"/>
      <c r="FT28" s="38"/>
      <c r="FU28" s="38"/>
      <c r="FV28" s="38"/>
      <c r="FW28" s="38"/>
      <c r="FX28" s="38"/>
      <c r="FY28" s="38"/>
      <c r="FZ28" s="38"/>
      <c r="GA28" s="38"/>
      <c r="GB28" s="38"/>
      <c r="GC28" s="38"/>
      <c r="GD28" s="38"/>
      <c r="GE28" s="38"/>
      <c r="GF28" s="38"/>
      <c r="GG28" s="38"/>
      <c r="GH28" s="38"/>
      <c r="GI28" s="38"/>
      <c r="GJ28" s="38"/>
      <c r="GK28" s="38"/>
      <c r="GL28" s="38"/>
      <c r="GM28" s="38"/>
      <c r="GN28" s="38"/>
      <c r="GO28" s="38"/>
      <c r="GP28" s="38"/>
      <c r="GQ28" s="38"/>
      <c r="GR28" s="38"/>
      <c r="GS28" s="38"/>
      <c r="GT28" s="38"/>
      <c r="GU28" s="38"/>
      <c r="GV28" s="38"/>
      <c r="GW28" s="38"/>
      <c r="GX28" s="38"/>
      <c r="GY28" s="38"/>
      <c r="GZ28" s="38"/>
      <c r="HA28" s="38"/>
      <c r="HB28" s="38"/>
      <c r="HC28" s="38"/>
      <c r="HD28" s="38"/>
      <c r="HE28" s="38"/>
      <c r="HF28" s="38"/>
      <c r="HG28" s="38"/>
      <c r="HH28" s="38"/>
      <c r="HI28" s="38"/>
      <c r="HJ28" s="38"/>
      <c r="HK28" s="38"/>
      <c r="HL28" s="38"/>
      <c r="HM28" s="38"/>
      <c r="HN28" s="38"/>
      <c r="HO28" s="38"/>
      <c r="HP28" s="38"/>
      <c r="HQ28" s="38"/>
      <c r="HR28" s="38"/>
      <c r="HS28" s="38"/>
      <c r="HT28" s="38"/>
      <c r="HU28" s="38"/>
      <c r="HV28" s="38"/>
      <c r="HW28" s="38"/>
      <c r="HX28" s="38"/>
      <c r="HY28" s="38"/>
      <c r="HZ28" s="38"/>
      <c r="IA28" s="38"/>
      <c r="IB28" s="38"/>
      <c r="IC28" s="38"/>
      <c r="ID28" s="38"/>
      <c r="IE28" s="38"/>
      <c r="IF28" s="38"/>
      <c r="IG28" s="38"/>
      <c r="IH28" s="38"/>
      <c r="II28" s="38"/>
      <c r="IJ28" s="38"/>
      <c r="IK28" s="38"/>
      <c r="IL28" s="38"/>
      <c r="IM28" s="38"/>
      <c r="IN28" s="38"/>
      <c r="IO28" s="38"/>
      <c r="IP28" s="38"/>
      <c r="IQ28" s="38"/>
      <c r="IR28" s="38"/>
      <c r="IS28" s="38"/>
      <c r="IT28" s="38"/>
      <c r="IU28" s="38"/>
      <c r="IV28" s="38"/>
      <c r="IW28" s="38"/>
      <c r="IX28" s="38"/>
      <c r="IY28" s="38"/>
      <c r="IZ28" s="38"/>
      <c r="JA28" s="38"/>
      <c r="JB28" s="38"/>
      <c r="JC28" s="38"/>
      <c r="JD28" s="38"/>
      <c r="JE28" s="38"/>
      <c r="JF28" s="38"/>
      <c r="JG28" s="38"/>
      <c r="JH28" s="38"/>
      <c r="JI28" s="38"/>
      <c r="JJ28" s="38"/>
      <c r="JK28" s="38"/>
      <c r="JL28" s="38"/>
      <c r="JM28" s="38"/>
      <c r="JN28" s="38"/>
      <c r="JO28" s="38"/>
      <c r="JP28" s="38"/>
      <c r="JQ28" s="38"/>
      <c r="JR28" s="38"/>
      <c r="JS28" s="38"/>
      <c r="JT28" s="38"/>
      <c r="JU28" s="38"/>
      <c r="JV28" s="38"/>
      <c r="JW28" s="38"/>
      <c r="JX28" s="38"/>
      <c r="JY28" s="38"/>
      <c r="JZ28" s="38"/>
      <c r="KA28" s="38"/>
      <c r="KB28" s="38"/>
      <c r="KC28" s="38"/>
      <c r="KD28" s="38"/>
      <c r="KE28" s="38"/>
      <c r="KF28" s="38"/>
      <c r="KG28" s="38"/>
      <c r="KH28" s="38"/>
      <c r="KI28" s="38"/>
      <c r="KJ28" s="38"/>
      <c r="KK28" s="38"/>
      <c r="KL28" s="38"/>
      <c r="KM28" s="38"/>
      <c r="KN28" s="38"/>
      <c r="KO28" s="38"/>
      <c r="KP28" s="38"/>
      <c r="KQ28" s="38"/>
      <c r="KR28" s="38"/>
      <c r="KS28" s="38"/>
      <c r="KT28" s="38"/>
      <c r="KU28" s="38"/>
      <c r="KV28" s="38"/>
      <c r="KW28" s="38"/>
      <c r="KX28" s="38"/>
      <c r="KY28" s="38"/>
      <c r="KZ28" s="38"/>
      <c r="LA28" s="38"/>
      <c r="LB28" s="38"/>
      <c r="LC28" s="38"/>
      <c r="LD28" s="38"/>
      <c r="LE28" s="38"/>
      <c r="LF28" s="38"/>
      <c r="LG28" s="38"/>
      <c r="LH28" s="38"/>
      <c r="LI28" s="38"/>
      <c r="LJ28" s="38"/>
      <c r="LK28" s="38"/>
      <c r="LL28" s="38"/>
      <c r="LM28" s="38"/>
      <c r="LN28" s="38"/>
      <c r="LO28" s="38"/>
      <c r="LP28" s="38"/>
      <c r="LQ28" s="38"/>
      <c r="LR28" s="38"/>
      <c r="LS28" s="38"/>
      <c r="LT28" s="38"/>
      <c r="LU28" s="38"/>
      <c r="LV28" s="38"/>
      <c r="LW28" s="38"/>
      <c r="LX28" s="38"/>
      <c r="LY28" s="38"/>
      <c r="LZ28" s="38"/>
      <c r="MA28" s="38"/>
      <c r="MB28" s="38"/>
      <c r="MC28" s="38"/>
      <c r="MD28" s="38"/>
      <c r="ME28" s="38"/>
      <c r="MF28" s="38"/>
      <c r="MG28" s="38"/>
      <c r="MH28" s="38"/>
      <c r="MI28" s="38"/>
      <c r="MJ28" s="38"/>
      <c r="MK28" s="38"/>
      <c r="ML28" s="38"/>
      <c r="MM28" s="38"/>
      <c r="MN28" s="38"/>
      <c r="MO28" s="38"/>
      <c r="MP28" s="38"/>
      <c r="MQ28" s="38"/>
      <c r="MR28" s="38"/>
      <c r="MS28" s="38"/>
      <c r="MT28" s="38"/>
      <c r="MU28" s="38"/>
      <c r="MV28" s="38"/>
      <c r="MW28" s="38"/>
      <c r="MX28" s="38"/>
      <c r="MY28" s="38"/>
      <c r="MZ28" s="38"/>
      <c r="NA28" s="38"/>
      <c r="NB28" s="38"/>
      <c r="NC28" s="38"/>
      <c r="ND28" s="38"/>
      <c r="NE28" s="38"/>
      <c r="NF28" s="38"/>
      <c r="NG28" s="38"/>
      <c r="NH28" s="38"/>
      <c r="NI28" s="38"/>
      <c r="NJ28" s="38"/>
      <c r="NK28" s="38"/>
      <c r="NL28" s="38"/>
      <c r="NM28" s="38"/>
      <c r="NN28" s="38"/>
      <c r="NO28" s="38"/>
      <c r="NP28" s="38"/>
      <c r="NQ28" s="38"/>
      <c r="NR28" s="38"/>
      <c r="NS28" s="38"/>
      <c r="NT28" s="38"/>
      <c r="NU28" s="38"/>
      <c r="NV28" s="38"/>
      <c r="NW28" s="38"/>
      <c r="NX28" s="38"/>
      <c r="NY28" s="38"/>
      <c r="NZ28" s="38"/>
      <c r="OA28" s="38"/>
      <c r="OB28" s="38"/>
      <c r="OC28" s="38"/>
      <c r="OD28" s="38"/>
      <c r="OE28" s="38"/>
      <c r="OF28" s="38"/>
      <c r="OG28" s="38"/>
      <c r="OH28" s="38"/>
      <c r="OI28" s="38"/>
      <c r="OJ28" s="38"/>
      <c r="OK28" s="38"/>
      <c r="OL28" s="38"/>
      <c r="OM28" s="38"/>
      <c r="ON28" s="38"/>
      <c r="OO28" s="38"/>
      <c r="OP28" s="38"/>
      <c r="OQ28" s="38"/>
      <c r="OR28" s="38"/>
      <c r="OS28" s="38"/>
      <c r="OT28" s="38"/>
      <c r="OU28" s="38"/>
      <c r="OV28" s="38"/>
      <c r="OW28" s="38"/>
      <c r="OX28" s="38"/>
      <c r="OY28" s="38"/>
      <c r="OZ28" s="38"/>
      <c r="PA28" s="38"/>
      <c r="PB28" s="38"/>
      <c r="PC28" s="38"/>
      <c r="PD28" s="38"/>
      <c r="PE28" s="38"/>
      <c r="PF28" s="38"/>
      <c r="PG28" s="38"/>
      <c r="PH28" s="38"/>
      <c r="PI28" s="38"/>
      <c r="PJ28" s="38"/>
      <c r="PK28" s="38"/>
      <c r="PL28" s="38"/>
    </row>
    <row r="29" spans="1:428" s="3" customFormat="1" ht="30" customHeight="1" thickBot="1" x14ac:dyDescent="0.3">
      <c r="A29" s="41"/>
      <c r="B29" s="61" t="s">
        <v>243</v>
      </c>
      <c r="C29" s="55"/>
      <c r="D29" s="28">
        <v>1</v>
      </c>
      <c r="E29" s="107">
        <v>44526</v>
      </c>
      <c r="F29" s="107">
        <v>44530</v>
      </c>
      <c r="G29" s="17"/>
      <c r="H29" s="17">
        <f t="shared" si="429"/>
        <v>5</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c r="FN29" s="38"/>
      <c r="FO29" s="38"/>
      <c r="FP29" s="38"/>
      <c r="FQ29" s="38"/>
      <c r="FR29" s="38"/>
      <c r="FS29" s="38"/>
      <c r="FT29" s="38"/>
      <c r="FU29" s="38"/>
      <c r="FV29" s="38"/>
      <c r="FW29" s="38"/>
      <c r="FX29" s="38"/>
      <c r="FY29" s="38"/>
      <c r="FZ29" s="38"/>
      <c r="GA29" s="38"/>
      <c r="GB29" s="38"/>
      <c r="GC29" s="38"/>
      <c r="GD29" s="38"/>
      <c r="GE29" s="38"/>
      <c r="GF29" s="38"/>
      <c r="GG29" s="38"/>
      <c r="GH29" s="38"/>
      <c r="GI29" s="38"/>
      <c r="GJ29" s="38"/>
      <c r="GK29" s="38"/>
      <c r="GL29" s="38"/>
      <c r="GM29" s="38"/>
      <c r="GN29" s="38"/>
      <c r="GO29" s="38"/>
      <c r="GP29" s="38"/>
      <c r="GQ29" s="38"/>
      <c r="GR29" s="38"/>
      <c r="GS29" s="38"/>
      <c r="GT29" s="38"/>
      <c r="GU29" s="38"/>
      <c r="GV29" s="38"/>
      <c r="GW29" s="38"/>
      <c r="GX29" s="38"/>
      <c r="GY29" s="38"/>
      <c r="GZ29" s="38"/>
      <c r="HA29" s="38"/>
      <c r="HB29" s="38"/>
      <c r="HC29" s="38"/>
      <c r="HD29" s="38"/>
      <c r="HE29" s="38"/>
      <c r="HF29" s="38"/>
      <c r="HG29" s="38"/>
      <c r="HH29" s="38"/>
      <c r="HI29" s="38"/>
      <c r="HJ29" s="38"/>
      <c r="HK29" s="38"/>
      <c r="HL29" s="38"/>
      <c r="HM29" s="38"/>
      <c r="HN29" s="38"/>
      <c r="HO29" s="38"/>
      <c r="HP29" s="38"/>
      <c r="HQ29" s="38"/>
      <c r="HR29" s="38"/>
      <c r="HS29" s="38"/>
      <c r="HT29" s="38"/>
      <c r="HU29" s="38"/>
      <c r="HV29" s="38"/>
      <c r="HW29" s="38"/>
      <c r="HX29" s="38"/>
      <c r="HY29" s="38"/>
      <c r="HZ29" s="38"/>
      <c r="IA29" s="38"/>
      <c r="IB29" s="38"/>
      <c r="IC29" s="38"/>
      <c r="ID29" s="38"/>
      <c r="IE29" s="38"/>
      <c r="IF29" s="38"/>
      <c r="IG29" s="38"/>
      <c r="IH29" s="38"/>
      <c r="II29" s="38"/>
      <c r="IJ29" s="38"/>
      <c r="IK29" s="38"/>
      <c r="IL29" s="38"/>
      <c r="IM29" s="38"/>
      <c r="IN29" s="38"/>
      <c r="IO29" s="38"/>
      <c r="IP29" s="38"/>
      <c r="IQ29" s="38"/>
      <c r="IR29" s="38"/>
      <c r="IS29" s="38"/>
      <c r="IT29" s="38"/>
      <c r="IU29" s="38"/>
      <c r="IV29" s="38"/>
      <c r="IW29" s="38"/>
      <c r="IX29" s="38"/>
      <c r="IY29" s="38"/>
      <c r="IZ29" s="38"/>
      <c r="JA29" s="38"/>
      <c r="JB29" s="38"/>
      <c r="JC29" s="38"/>
      <c r="JD29" s="38"/>
      <c r="JE29" s="38"/>
      <c r="JF29" s="38"/>
      <c r="JG29" s="38"/>
      <c r="JH29" s="38"/>
      <c r="JI29" s="38"/>
      <c r="JJ29" s="38"/>
      <c r="JK29" s="38"/>
      <c r="JL29" s="38"/>
      <c r="JM29" s="38"/>
      <c r="JN29" s="38"/>
      <c r="JO29" s="38"/>
      <c r="JP29" s="38"/>
      <c r="JQ29" s="38"/>
      <c r="JR29" s="38"/>
      <c r="JS29" s="38"/>
      <c r="JT29" s="38"/>
      <c r="JU29" s="38"/>
      <c r="JV29" s="38"/>
      <c r="JW29" s="38"/>
      <c r="JX29" s="38"/>
      <c r="JY29" s="38"/>
      <c r="JZ29" s="38"/>
      <c r="KA29" s="38"/>
      <c r="KB29" s="38"/>
      <c r="KC29" s="38"/>
      <c r="KD29" s="38"/>
      <c r="KE29" s="38"/>
      <c r="KF29" s="38"/>
      <c r="KG29" s="38"/>
      <c r="KH29" s="38"/>
      <c r="KI29" s="38"/>
      <c r="KJ29" s="38"/>
      <c r="KK29" s="38"/>
      <c r="KL29" s="38"/>
      <c r="KM29" s="38"/>
      <c r="KN29" s="38"/>
      <c r="KO29" s="38"/>
      <c r="KP29" s="38"/>
      <c r="KQ29" s="38"/>
      <c r="KR29" s="38"/>
      <c r="KS29" s="38"/>
      <c r="KT29" s="38"/>
      <c r="KU29" s="38"/>
      <c r="KV29" s="38"/>
      <c r="KW29" s="38"/>
      <c r="KX29" s="38"/>
      <c r="KY29" s="38"/>
      <c r="KZ29" s="38"/>
      <c r="LA29" s="38"/>
      <c r="LB29" s="38"/>
      <c r="LC29" s="38"/>
      <c r="LD29" s="38"/>
      <c r="LE29" s="38"/>
      <c r="LF29" s="38"/>
      <c r="LG29" s="38"/>
      <c r="LH29" s="38"/>
      <c r="LI29" s="38"/>
      <c r="LJ29" s="38"/>
      <c r="LK29" s="38"/>
      <c r="LL29" s="38"/>
      <c r="LM29" s="38"/>
      <c r="LN29" s="38"/>
      <c r="LO29" s="38"/>
      <c r="LP29" s="38"/>
      <c r="LQ29" s="38"/>
      <c r="LR29" s="38"/>
      <c r="LS29" s="38"/>
      <c r="LT29" s="38"/>
      <c r="LU29" s="38"/>
      <c r="LV29" s="38"/>
      <c r="LW29" s="38"/>
      <c r="LX29" s="38"/>
      <c r="LY29" s="38"/>
      <c r="LZ29" s="38"/>
      <c r="MA29" s="38"/>
      <c r="MB29" s="38"/>
      <c r="MC29" s="38"/>
      <c r="MD29" s="38"/>
      <c r="ME29" s="38"/>
      <c r="MF29" s="38"/>
      <c r="MG29" s="38"/>
      <c r="MH29" s="38"/>
      <c r="MI29" s="38"/>
      <c r="MJ29" s="38"/>
      <c r="MK29" s="38"/>
      <c r="ML29" s="38"/>
      <c r="MM29" s="38"/>
      <c r="MN29" s="38"/>
      <c r="MO29" s="38"/>
      <c r="MP29" s="38"/>
      <c r="MQ29" s="38"/>
      <c r="MR29" s="38"/>
      <c r="MS29" s="38"/>
      <c r="MT29" s="38"/>
      <c r="MU29" s="38"/>
      <c r="MV29" s="38"/>
      <c r="MW29" s="38"/>
      <c r="MX29" s="38"/>
      <c r="MY29" s="38"/>
      <c r="MZ29" s="38"/>
      <c r="NA29" s="38"/>
      <c r="NB29" s="38"/>
      <c r="NC29" s="38"/>
      <c r="ND29" s="38"/>
      <c r="NE29" s="38"/>
      <c r="NF29" s="38"/>
      <c r="NG29" s="38"/>
      <c r="NH29" s="38"/>
      <c r="NI29" s="38"/>
      <c r="NJ29" s="38"/>
      <c r="NK29" s="38"/>
      <c r="NL29" s="38"/>
      <c r="NM29" s="38"/>
      <c r="NN29" s="38"/>
      <c r="NO29" s="38"/>
      <c r="NP29" s="38"/>
      <c r="NQ29" s="38"/>
      <c r="NR29" s="38"/>
      <c r="NS29" s="38"/>
      <c r="NT29" s="38"/>
      <c r="NU29" s="38"/>
      <c r="NV29" s="38"/>
      <c r="NW29" s="38"/>
      <c r="NX29" s="38"/>
      <c r="NY29" s="38"/>
      <c r="NZ29" s="38"/>
      <c r="OA29" s="38"/>
      <c r="OB29" s="38"/>
      <c r="OC29" s="38"/>
      <c r="OD29" s="38"/>
      <c r="OE29" s="38"/>
      <c r="OF29" s="38"/>
      <c r="OG29" s="38"/>
      <c r="OH29" s="38"/>
      <c r="OI29" s="38"/>
      <c r="OJ29" s="38"/>
      <c r="OK29" s="38"/>
      <c r="OL29" s="38"/>
      <c r="OM29" s="38"/>
      <c r="ON29" s="38"/>
      <c r="OO29" s="38"/>
      <c r="OP29" s="38"/>
      <c r="OQ29" s="38"/>
      <c r="OR29" s="38"/>
      <c r="OS29" s="38"/>
      <c r="OT29" s="38"/>
      <c r="OU29" s="38"/>
      <c r="OV29" s="38"/>
      <c r="OW29" s="38"/>
      <c r="OX29" s="38"/>
      <c r="OY29" s="38"/>
      <c r="OZ29" s="38"/>
      <c r="PA29" s="38"/>
      <c r="PB29" s="38"/>
      <c r="PC29" s="38"/>
      <c r="PD29" s="38"/>
      <c r="PE29" s="38"/>
      <c r="PF29" s="38"/>
      <c r="PG29" s="38"/>
      <c r="PH29" s="38"/>
      <c r="PI29" s="38"/>
      <c r="PJ29" s="38"/>
      <c r="PK29" s="38"/>
      <c r="PL29" s="38"/>
    </row>
    <row r="30" spans="1:428" s="3" customFormat="1" ht="30" customHeight="1" thickBot="1" x14ac:dyDescent="0.3">
      <c r="A30" s="41"/>
      <c r="B30" s="61" t="s">
        <v>242</v>
      </c>
      <c r="C30" s="55"/>
      <c r="D30" s="28">
        <v>1</v>
      </c>
      <c r="E30" s="107">
        <v>44531</v>
      </c>
      <c r="F30" s="107">
        <v>44536</v>
      </c>
      <c r="G30" s="17"/>
      <c r="H30" s="17">
        <f t="shared" si="429"/>
        <v>6</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c r="FN30" s="38"/>
      <c r="FO30" s="38"/>
      <c r="FP30" s="38"/>
      <c r="FQ30" s="38"/>
      <c r="FR30" s="38"/>
      <c r="FS30" s="38"/>
      <c r="FT30" s="38"/>
      <c r="FU30" s="38"/>
      <c r="FV30" s="38"/>
      <c r="FW30" s="38"/>
      <c r="FX30" s="38"/>
      <c r="FY30" s="38"/>
      <c r="FZ30" s="38"/>
      <c r="GA30" s="38"/>
      <c r="GB30" s="38"/>
      <c r="GC30" s="38"/>
      <c r="GD30" s="38"/>
      <c r="GE30" s="38"/>
      <c r="GF30" s="38"/>
      <c r="GG30" s="38"/>
      <c r="GH30" s="38"/>
      <c r="GI30" s="38"/>
      <c r="GJ30" s="38"/>
      <c r="GK30" s="38"/>
      <c r="GL30" s="38"/>
      <c r="GM30" s="38"/>
      <c r="GN30" s="38"/>
      <c r="GO30" s="38"/>
      <c r="GP30" s="38"/>
      <c r="GQ30" s="38"/>
      <c r="GR30" s="38"/>
      <c r="GS30" s="38"/>
      <c r="GT30" s="38"/>
      <c r="GU30" s="38"/>
      <c r="GV30" s="38"/>
      <c r="GW30" s="38"/>
      <c r="GX30" s="38"/>
      <c r="GY30" s="38"/>
      <c r="GZ30" s="38"/>
      <c r="HA30" s="38"/>
      <c r="HB30" s="38"/>
      <c r="HC30" s="38"/>
      <c r="HD30" s="38"/>
      <c r="HE30" s="38"/>
      <c r="HF30" s="38"/>
      <c r="HG30" s="38"/>
      <c r="HH30" s="38"/>
      <c r="HI30" s="38"/>
      <c r="HJ30" s="38"/>
      <c r="HK30" s="38"/>
      <c r="HL30" s="38"/>
      <c r="HM30" s="38"/>
      <c r="HN30" s="38"/>
      <c r="HO30" s="38"/>
      <c r="HP30" s="38"/>
      <c r="HQ30" s="38"/>
      <c r="HR30" s="38"/>
      <c r="HS30" s="38"/>
      <c r="HT30" s="38"/>
      <c r="HU30" s="38"/>
      <c r="HV30" s="38"/>
      <c r="HW30" s="38"/>
      <c r="HX30" s="38"/>
      <c r="HY30" s="38"/>
      <c r="HZ30" s="38"/>
      <c r="IA30" s="38"/>
      <c r="IB30" s="38"/>
      <c r="IC30" s="38"/>
      <c r="ID30" s="38"/>
      <c r="IE30" s="38"/>
      <c r="IF30" s="38"/>
      <c r="IG30" s="38"/>
      <c r="IH30" s="38"/>
      <c r="II30" s="38"/>
      <c r="IJ30" s="38"/>
      <c r="IK30" s="38"/>
      <c r="IL30" s="38"/>
      <c r="IM30" s="38"/>
      <c r="IN30" s="38"/>
      <c r="IO30" s="38"/>
      <c r="IP30" s="38"/>
      <c r="IQ30" s="38"/>
      <c r="IR30" s="38"/>
      <c r="IS30" s="38"/>
      <c r="IT30" s="38"/>
      <c r="IU30" s="38"/>
      <c r="IV30" s="38"/>
      <c r="IW30" s="38"/>
      <c r="IX30" s="38"/>
      <c r="IY30" s="38"/>
      <c r="IZ30" s="38"/>
      <c r="JA30" s="38"/>
      <c r="JB30" s="38"/>
      <c r="JC30" s="38"/>
      <c r="JD30" s="38"/>
      <c r="JE30" s="38"/>
      <c r="JF30" s="38"/>
      <c r="JG30" s="38"/>
      <c r="JH30" s="38"/>
      <c r="JI30" s="38"/>
      <c r="JJ30" s="38"/>
      <c r="JK30" s="38"/>
      <c r="JL30" s="38"/>
      <c r="JM30" s="38"/>
      <c r="JN30" s="38"/>
      <c r="JO30" s="38"/>
      <c r="JP30" s="38"/>
      <c r="JQ30" s="38"/>
      <c r="JR30" s="38"/>
      <c r="JS30" s="38"/>
      <c r="JT30" s="38"/>
      <c r="JU30" s="38"/>
      <c r="JV30" s="38"/>
      <c r="JW30" s="38"/>
      <c r="JX30" s="38"/>
      <c r="JY30" s="38"/>
      <c r="JZ30" s="38"/>
      <c r="KA30" s="38"/>
      <c r="KB30" s="38"/>
      <c r="KC30" s="38"/>
      <c r="KD30" s="38"/>
      <c r="KE30" s="38"/>
      <c r="KF30" s="38"/>
      <c r="KG30" s="38"/>
      <c r="KH30" s="38"/>
      <c r="KI30" s="38"/>
      <c r="KJ30" s="38"/>
      <c r="KK30" s="38"/>
      <c r="KL30" s="38"/>
      <c r="KM30" s="38"/>
      <c r="KN30" s="38"/>
      <c r="KO30" s="38"/>
      <c r="KP30" s="38"/>
      <c r="KQ30" s="38"/>
      <c r="KR30" s="38"/>
      <c r="KS30" s="38"/>
      <c r="KT30" s="38"/>
      <c r="KU30" s="38"/>
      <c r="KV30" s="38"/>
      <c r="KW30" s="38"/>
      <c r="KX30" s="38"/>
      <c r="KY30" s="38"/>
      <c r="KZ30" s="38"/>
      <c r="LA30" s="38"/>
      <c r="LB30" s="38"/>
      <c r="LC30" s="38"/>
      <c r="LD30" s="38"/>
      <c r="LE30" s="38"/>
      <c r="LF30" s="38"/>
      <c r="LG30" s="38"/>
      <c r="LH30" s="38"/>
      <c r="LI30" s="38"/>
      <c r="LJ30" s="38"/>
      <c r="LK30" s="38"/>
      <c r="LL30" s="38"/>
      <c r="LM30" s="38"/>
      <c r="LN30" s="38"/>
      <c r="LO30" s="38"/>
      <c r="LP30" s="38"/>
      <c r="LQ30" s="38"/>
      <c r="LR30" s="38"/>
      <c r="LS30" s="38"/>
      <c r="LT30" s="38"/>
      <c r="LU30" s="38"/>
      <c r="LV30" s="38"/>
      <c r="LW30" s="38"/>
      <c r="LX30" s="38"/>
      <c r="LY30" s="38"/>
      <c r="LZ30" s="38"/>
      <c r="MA30" s="38"/>
      <c r="MB30" s="38"/>
      <c r="MC30" s="38"/>
      <c r="MD30" s="38"/>
      <c r="ME30" s="38"/>
      <c r="MF30" s="38"/>
      <c r="MG30" s="38"/>
      <c r="MH30" s="38"/>
      <c r="MI30" s="38"/>
      <c r="MJ30" s="38"/>
      <c r="MK30" s="38"/>
      <c r="ML30" s="38"/>
      <c r="MM30" s="38"/>
      <c r="MN30" s="38"/>
      <c r="MO30" s="38"/>
      <c r="MP30" s="38"/>
      <c r="MQ30" s="38"/>
      <c r="MR30" s="38"/>
      <c r="MS30" s="38"/>
      <c r="MT30" s="38"/>
      <c r="MU30" s="38"/>
      <c r="MV30" s="38"/>
      <c r="MW30" s="38"/>
      <c r="MX30" s="38"/>
      <c r="MY30" s="38"/>
      <c r="MZ30" s="38"/>
      <c r="NA30" s="38"/>
      <c r="NB30" s="38"/>
      <c r="NC30" s="38"/>
      <c r="ND30" s="38"/>
      <c r="NE30" s="38"/>
      <c r="NF30" s="38"/>
      <c r="NG30" s="38"/>
      <c r="NH30" s="38"/>
      <c r="NI30" s="38"/>
      <c r="NJ30" s="38"/>
      <c r="NK30" s="38"/>
      <c r="NL30" s="38"/>
      <c r="NM30" s="38"/>
      <c r="NN30" s="38"/>
      <c r="NO30" s="38"/>
      <c r="NP30" s="38"/>
      <c r="NQ30" s="38"/>
      <c r="NR30" s="38"/>
      <c r="NS30" s="38"/>
      <c r="NT30" s="38"/>
      <c r="NU30" s="38"/>
      <c r="NV30" s="38"/>
      <c r="NW30" s="38"/>
      <c r="NX30" s="38"/>
      <c r="NY30" s="38"/>
      <c r="NZ30" s="38"/>
      <c r="OA30" s="38"/>
      <c r="OB30" s="38"/>
      <c r="OC30" s="38"/>
      <c r="OD30" s="38"/>
      <c r="OE30" s="38"/>
      <c r="OF30" s="38"/>
      <c r="OG30" s="38"/>
      <c r="OH30" s="38"/>
      <c r="OI30" s="38"/>
      <c r="OJ30" s="38"/>
      <c r="OK30" s="38"/>
      <c r="OL30" s="38"/>
      <c r="OM30" s="38"/>
      <c r="ON30" s="38"/>
      <c r="OO30" s="38"/>
      <c r="OP30" s="38"/>
      <c r="OQ30" s="38"/>
      <c r="OR30" s="38"/>
      <c r="OS30" s="38"/>
      <c r="OT30" s="38"/>
      <c r="OU30" s="38"/>
      <c r="OV30" s="38"/>
      <c r="OW30" s="38"/>
      <c r="OX30" s="38"/>
      <c r="OY30" s="38"/>
      <c r="OZ30" s="38"/>
      <c r="PA30" s="38"/>
      <c r="PB30" s="38"/>
      <c r="PC30" s="38"/>
      <c r="PD30" s="38"/>
      <c r="PE30" s="38"/>
      <c r="PF30" s="38"/>
      <c r="PG30" s="38"/>
      <c r="PH30" s="38"/>
      <c r="PI30" s="38"/>
      <c r="PJ30" s="38"/>
      <c r="PK30" s="38"/>
      <c r="PL30" s="38"/>
    </row>
    <row r="31" spans="1:428" s="3" customFormat="1" ht="30" customHeight="1" thickBot="1" x14ac:dyDescent="0.3">
      <c r="A31" s="41" t="s">
        <v>10</v>
      </c>
      <c r="B31" s="29" t="s">
        <v>244</v>
      </c>
      <c r="C31" s="56"/>
      <c r="D31" s="30"/>
      <c r="E31" s="108"/>
      <c r="F31" s="109"/>
      <c r="G31" s="17"/>
      <c r="H31" s="17" t="str">
        <f t="shared" si="429"/>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c r="FN31" s="38"/>
      <c r="FO31" s="38"/>
      <c r="FP31" s="38"/>
      <c r="FQ31" s="38"/>
      <c r="FR31" s="38"/>
      <c r="FS31" s="38"/>
      <c r="FT31" s="38"/>
      <c r="FU31" s="38"/>
      <c r="FV31" s="38"/>
      <c r="FW31" s="38"/>
      <c r="FX31" s="38"/>
      <c r="FY31" s="38"/>
      <c r="FZ31" s="38"/>
      <c r="GA31" s="38"/>
      <c r="GB31" s="38"/>
      <c r="GC31" s="38"/>
      <c r="GD31" s="38"/>
      <c r="GE31" s="38"/>
      <c r="GF31" s="38"/>
      <c r="GG31" s="38"/>
      <c r="GH31" s="38"/>
      <c r="GI31" s="38"/>
      <c r="GJ31" s="38"/>
      <c r="GK31" s="38"/>
      <c r="GL31" s="38"/>
      <c r="GM31" s="38"/>
      <c r="GN31" s="38"/>
      <c r="GO31" s="38"/>
      <c r="GP31" s="38"/>
      <c r="GQ31" s="38"/>
      <c r="GR31" s="38"/>
      <c r="GS31" s="38"/>
      <c r="GT31" s="38"/>
      <c r="GU31" s="38"/>
      <c r="GV31" s="38"/>
      <c r="GW31" s="38"/>
      <c r="GX31" s="38"/>
      <c r="GY31" s="38"/>
      <c r="GZ31" s="38"/>
      <c r="HA31" s="38"/>
      <c r="HB31" s="38"/>
      <c r="HC31" s="38"/>
      <c r="HD31" s="38"/>
      <c r="HE31" s="38"/>
      <c r="HF31" s="38"/>
      <c r="HG31" s="38"/>
      <c r="HH31" s="38"/>
      <c r="HI31" s="38"/>
      <c r="HJ31" s="38"/>
      <c r="HK31" s="38"/>
      <c r="HL31" s="38"/>
      <c r="HM31" s="38"/>
      <c r="HN31" s="38"/>
      <c r="HO31" s="38"/>
      <c r="HP31" s="38"/>
      <c r="HQ31" s="38"/>
      <c r="HR31" s="38"/>
      <c r="HS31" s="38"/>
      <c r="HT31" s="38"/>
      <c r="HU31" s="38"/>
      <c r="HV31" s="38"/>
      <c r="HW31" s="38"/>
      <c r="HX31" s="38"/>
      <c r="HY31" s="38"/>
      <c r="HZ31" s="38"/>
      <c r="IA31" s="38"/>
      <c r="IB31" s="38"/>
      <c r="IC31" s="38"/>
      <c r="ID31" s="38"/>
      <c r="IE31" s="38"/>
      <c r="IF31" s="38"/>
      <c r="IG31" s="38"/>
      <c r="IH31" s="38"/>
      <c r="II31" s="38"/>
      <c r="IJ31" s="38"/>
      <c r="IK31" s="38"/>
      <c r="IL31" s="38"/>
      <c r="IM31" s="38"/>
      <c r="IN31" s="38"/>
      <c r="IO31" s="38"/>
      <c r="IP31" s="38"/>
      <c r="IQ31" s="38"/>
      <c r="IR31" s="38"/>
      <c r="IS31" s="38"/>
      <c r="IT31" s="38"/>
      <c r="IU31" s="38"/>
      <c r="IV31" s="38"/>
      <c r="IW31" s="38"/>
      <c r="IX31" s="38"/>
      <c r="IY31" s="38"/>
      <c r="IZ31" s="38"/>
      <c r="JA31" s="38"/>
      <c r="JB31" s="38"/>
      <c r="JC31" s="38"/>
      <c r="JD31" s="38"/>
      <c r="JE31" s="38"/>
      <c r="JF31" s="38"/>
      <c r="JG31" s="38"/>
      <c r="JH31" s="38"/>
      <c r="JI31" s="38"/>
      <c r="JJ31" s="38"/>
      <c r="JK31" s="38"/>
      <c r="JL31" s="38"/>
      <c r="JM31" s="38"/>
      <c r="JN31" s="38"/>
      <c r="JO31" s="38"/>
      <c r="JP31" s="38"/>
      <c r="JQ31" s="38"/>
      <c r="JR31" s="38"/>
      <c r="JS31" s="38"/>
      <c r="JT31" s="38"/>
      <c r="JU31" s="38"/>
      <c r="JV31" s="38"/>
      <c r="JW31" s="38"/>
      <c r="JX31" s="38"/>
      <c r="JY31" s="38"/>
      <c r="JZ31" s="38"/>
      <c r="KA31" s="38"/>
      <c r="KB31" s="38"/>
      <c r="KC31" s="38"/>
      <c r="KD31" s="38"/>
      <c r="KE31" s="38"/>
      <c r="KF31" s="38"/>
      <c r="KG31" s="38"/>
      <c r="KH31" s="38"/>
      <c r="KI31" s="38"/>
      <c r="KJ31" s="38"/>
      <c r="KK31" s="38"/>
      <c r="KL31" s="38"/>
      <c r="KM31" s="38"/>
      <c r="KN31" s="38"/>
      <c r="KO31" s="38"/>
      <c r="KP31" s="38"/>
      <c r="KQ31" s="38"/>
      <c r="KR31" s="38"/>
      <c r="KS31" s="38"/>
      <c r="KT31" s="38"/>
      <c r="KU31" s="38"/>
      <c r="KV31" s="38"/>
      <c r="KW31" s="38"/>
      <c r="KX31" s="38"/>
      <c r="KY31" s="38"/>
      <c r="KZ31" s="38"/>
      <c r="LA31" s="38"/>
      <c r="LB31" s="38"/>
      <c r="LC31" s="38"/>
      <c r="LD31" s="38"/>
      <c r="LE31" s="38"/>
      <c r="LF31" s="38"/>
      <c r="LG31" s="38"/>
      <c r="LH31" s="38"/>
      <c r="LI31" s="38"/>
      <c r="LJ31" s="38"/>
      <c r="LK31" s="38"/>
      <c r="LL31" s="38"/>
      <c r="LM31" s="38"/>
      <c r="LN31" s="38"/>
      <c r="LO31" s="38"/>
      <c r="LP31" s="38"/>
      <c r="LQ31" s="38"/>
      <c r="LR31" s="38"/>
      <c r="LS31" s="38"/>
      <c r="LT31" s="38"/>
      <c r="LU31" s="38"/>
      <c r="LV31" s="38"/>
      <c r="LW31" s="38"/>
      <c r="LX31" s="38"/>
      <c r="LY31" s="38"/>
      <c r="LZ31" s="38"/>
      <c r="MA31" s="38"/>
      <c r="MB31" s="38"/>
      <c r="MC31" s="38"/>
      <c r="MD31" s="38"/>
      <c r="ME31" s="38"/>
      <c r="MF31" s="38"/>
      <c r="MG31" s="38"/>
      <c r="MH31" s="38"/>
      <c r="MI31" s="38"/>
      <c r="MJ31" s="38"/>
      <c r="MK31" s="38"/>
      <c r="ML31" s="38"/>
      <c r="MM31" s="38"/>
      <c r="MN31" s="38"/>
      <c r="MO31" s="38"/>
      <c r="MP31" s="38"/>
      <c r="MQ31" s="38"/>
      <c r="MR31" s="38"/>
      <c r="MS31" s="38"/>
      <c r="MT31" s="38"/>
      <c r="MU31" s="38"/>
      <c r="MV31" s="38"/>
      <c r="MW31" s="38"/>
      <c r="MX31" s="38"/>
      <c r="MY31" s="38"/>
      <c r="MZ31" s="38"/>
      <c r="NA31" s="38"/>
      <c r="NB31" s="38"/>
      <c r="NC31" s="38"/>
      <c r="ND31" s="38"/>
      <c r="NE31" s="38"/>
      <c r="NF31" s="38"/>
      <c r="NG31" s="38"/>
      <c r="NH31" s="38"/>
      <c r="NI31" s="38"/>
      <c r="NJ31" s="38"/>
      <c r="NK31" s="38"/>
      <c r="NL31" s="38"/>
      <c r="NM31" s="38"/>
      <c r="NN31" s="38"/>
      <c r="NO31" s="38"/>
      <c r="NP31" s="38"/>
      <c r="NQ31" s="38"/>
      <c r="NR31" s="38"/>
      <c r="NS31" s="38"/>
      <c r="NT31" s="38"/>
      <c r="NU31" s="38"/>
      <c r="NV31" s="38"/>
      <c r="NW31" s="38"/>
      <c r="NX31" s="38"/>
      <c r="NY31" s="38"/>
      <c r="NZ31" s="38"/>
      <c r="OA31" s="38"/>
      <c r="OB31" s="38"/>
      <c r="OC31" s="38"/>
      <c r="OD31" s="38"/>
      <c r="OE31" s="38"/>
      <c r="OF31" s="38"/>
      <c r="OG31" s="38"/>
      <c r="OH31" s="38"/>
      <c r="OI31" s="38"/>
      <c r="OJ31" s="38"/>
      <c r="OK31" s="38"/>
      <c r="OL31" s="38"/>
      <c r="OM31" s="38"/>
      <c r="ON31" s="38"/>
      <c r="OO31" s="38"/>
      <c r="OP31" s="38"/>
      <c r="OQ31" s="38"/>
      <c r="OR31" s="38"/>
      <c r="OS31" s="38"/>
      <c r="OT31" s="38"/>
      <c r="OU31" s="38"/>
      <c r="OV31" s="38"/>
      <c r="OW31" s="38"/>
      <c r="OX31" s="38"/>
      <c r="OY31" s="38"/>
      <c r="OZ31" s="38"/>
      <c r="PA31" s="38"/>
      <c r="PB31" s="38"/>
      <c r="PC31" s="38"/>
      <c r="PD31" s="38"/>
      <c r="PE31" s="38"/>
      <c r="PF31" s="38"/>
      <c r="PG31" s="38"/>
      <c r="PH31" s="38"/>
      <c r="PI31" s="38"/>
      <c r="PJ31" s="38"/>
      <c r="PK31" s="38"/>
      <c r="PL31" s="38"/>
    </row>
    <row r="32" spans="1:428" s="3" customFormat="1" ht="30" customHeight="1" thickBot="1" x14ac:dyDescent="0.3">
      <c r="A32" s="41"/>
      <c r="B32" s="62" t="s">
        <v>158</v>
      </c>
      <c r="C32" s="57"/>
      <c r="D32" s="31">
        <v>1</v>
      </c>
      <c r="E32" s="110">
        <v>44532</v>
      </c>
      <c r="F32" s="110">
        <v>44536</v>
      </c>
      <c r="G32" s="17"/>
      <c r="H32" s="17">
        <f t="shared" si="429"/>
        <v>5</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c r="FN32" s="38"/>
      <c r="FO32" s="38"/>
      <c r="FP32" s="38"/>
      <c r="FQ32" s="38"/>
      <c r="FR32" s="38"/>
      <c r="FS32" s="38"/>
      <c r="FT32" s="38"/>
      <c r="FU32" s="38"/>
      <c r="FV32" s="38"/>
      <c r="FW32" s="38"/>
      <c r="FX32" s="38"/>
      <c r="FY32" s="38"/>
      <c r="FZ32" s="38"/>
      <c r="GA32" s="38"/>
      <c r="GB32" s="38"/>
      <c r="GC32" s="38"/>
      <c r="GD32" s="38"/>
      <c r="GE32" s="38"/>
      <c r="GF32" s="38"/>
      <c r="GG32" s="38"/>
      <c r="GH32" s="38"/>
      <c r="GI32" s="38"/>
      <c r="GJ32" s="38"/>
      <c r="GK32" s="38"/>
      <c r="GL32" s="38"/>
      <c r="GM32" s="38"/>
      <c r="GN32" s="38"/>
      <c r="GO32" s="38"/>
      <c r="GP32" s="38"/>
      <c r="GQ32" s="38"/>
      <c r="GR32" s="38"/>
      <c r="GS32" s="38"/>
      <c r="GT32" s="38"/>
      <c r="GU32" s="38"/>
      <c r="GV32" s="38"/>
      <c r="GW32" s="38"/>
      <c r="GX32" s="38"/>
      <c r="GY32" s="38"/>
      <c r="GZ32" s="38"/>
      <c r="HA32" s="38"/>
      <c r="HB32" s="38"/>
      <c r="HC32" s="38"/>
      <c r="HD32" s="38"/>
      <c r="HE32" s="38"/>
      <c r="HF32" s="38"/>
      <c r="HG32" s="38"/>
      <c r="HH32" s="38"/>
      <c r="HI32" s="38"/>
      <c r="HJ32" s="38"/>
      <c r="HK32" s="38"/>
      <c r="HL32" s="38"/>
      <c r="HM32" s="38"/>
      <c r="HN32" s="38"/>
      <c r="HO32" s="38"/>
      <c r="HP32" s="38"/>
      <c r="HQ32" s="38"/>
      <c r="HR32" s="38"/>
      <c r="HS32" s="38"/>
      <c r="HT32" s="38"/>
      <c r="HU32" s="38"/>
      <c r="HV32" s="38"/>
      <c r="HW32" s="38"/>
      <c r="HX32" s="38"/>
      <c r="HY32" s="38"/>
      <c r="HZ32" s="38"/>
      <c r="IA32" s="38"/>
      <c r="IB32" s="38"/>
      <c r="IC32" s="38"/>
      <c r="ID32" s="38"/>
      <c r="IE32" s="38"/>
      <c r="IF32" s="38"/>
      <c r="IG32" s="38"/>
      <c r="IH32" s="38"/>
      <c r="II32" s="38"/>
      <c r="IJ32" s="38"/>
      <c r="IK32" s="38"/>
      <c r="IL32" s="38"/>
      <c r="IM32" s="38"/>
      <c r="IN32" s="38"/>
      <c r="IO32" s="38"/>
      <c r="IP32" s="38"/>
      <c r="IQ32" s="38"/>
      <c r="IR32" s="38"/>
      <c r="IS32" s="38"/>
      <c r="IT32" s="38"/>
      <c r="IU32" s="38"/>
      <c r="IV32" s="38"/>
      <c r="IW32" s="38"/>
      <c r="IX32" s="38"/>
      <c r="IY32" s="38"/>
      <c r="IZ32" s="38"/>
      <c r="JA32" s="38"/>
      <c r="JB32" s="38"/>
      <c r="JC32" s="38"/>
      <c r="JD32" s="38"/>
      <c r="JE32" s="38"/>
      <c r="JF32" s="38"/>
      <c r="JG32" s="38"/>
      <c r="JH32" s="38"/>
      <c r="JI32" s="38"/>
      <c r="JJ32" s="38"/>
      <c r="JK32" s="38"/>
      <c r="JL32" s="38"/>
      <c r="JM32" s="38"/>
      <c r="JN32" s="38"/>
      <c r="JO32" s="38"/>
      <c r="JP32" s="38"/>
      <c r="JQ32" s="38"/>
      <c r="JR32" s="38"/>
      <c r="JS32" s="38"/>
      <c r="JT32" s="38"/>
      <c r="JU32" s="38"/>
      <c r="JV32" s="38"/>
      <c r="JW32" s="38"/>
      <c r="JX32" s="38"/>
      <c r="JY32" s="38"/>
      <c r="JZ32" s="38"/>
      <c r="KA32" s="38"/>
      <c r="KB32" s="38"/>
      <c r="KC32" s="38"/>
      <c r="KD32" s="38"/>
      <c r="KE32" s="38"/>
      <c r="KF32" s="38"/>
      <c r="KG32" s="38"/>
      <c r="KH32" s="38"/>
      <c r="KI32" s="38"/>
      <c r="KJ32" s="38"/>
      <c r="KK32" s="38"/>
      <c r="KL32" s="38"/>
      <c r="KM32" s="38"/>
      <c r="KN32" s="38"/>
      <c r="KO32" s="38"/>
      <c r="KP32" s="38"/>
      <c r="KQ32" s="38"/>
      <c r="KR32" s="38"/>
      <c r="KS32" s="38"/>
      <c r="KT32" s="38"/>
      <c r="KU32" s="38"/>
      <c r="KV32" s="38"/>
      <c r="KW32" s="38"/>
      <c r="KX32" s="38"/>
      <c r="KY32" s="38"/>
      <c r="KZ32" s="38"/>
      <c r="LA32" s="38"/>
      <c r="LB32" s="38"/>
      <c r="LC32" s="38"/>
      <c r="LD32" s="38"/>
      <c r="LE32" s="38"/>
      <c r="LF32" s="38"/>
      <c r="LG32" s="38"/>
      <c r="LH32" s="38"/>
      <c r="LI32" s="38"/>
      <c r="LJ32" s="38"/>
      <c r="LK32" s="38"/>
      <c r="LL32" s="38"/>
      <c r="LM32" s="38"/>
      <c r="LN32" s="38"/>
      <c r="LO32" s="38"/>
      <c r="LP32" s="38"/>
      <c r="LQ32" s="38"/>
      <c r="LR32" s="38"/>
      <c r="LS32" s="38"/>
      <c r="LT32" s="38"/>
      <c r="LU32" s="38"/>
      <c r="LV32" s="38"/>
      <c r="LW32" s="38"/>
      <c r="LX32" s="38"/>
      <c r="LY32" s="38"/>
      <c r="LZ32" s="38"/>
      <c r="MA32" s="38"/>
      <c r="MB32" s="38"/>
      <c r="MC32" s="38"/>
      <c r="MD32" s="38"/>
      <c r="ME32" s="38"/>
      <c r="MF32" s="38"/>
      <c r="MG32" s="38"/>
      <c r="MH32" s="38"/>
      <c r="MI32" s="38"/>
      <c r="MJ32" s="38"/>
      <c r="MK32" s="38"/>
      <c r="ML32" s="38"/>
      <c r="MM32" s="38"/>
      <c r="MN32" s="38"/>
      <c r="MO32" s="38"/>
      <c r="MP32" s="38"/>
      <c r="MQ32" s="38"/>
      <c r="MR32" s="38"/>
      <c r="MS32" s="38"/>
      <c r="MT32" s="38"/>
      <c r="MU32" s="38"/>
      <c r="MV32" s="38"/>
      <c r="MW32" s="38"/>
      <c r="MX32" s="38"/>
      <c r="MY32" s="38"/>
      <c r="MZ32" s="38"/>
      <c r="NA32" s="38"/>
      <c r="NB32" s="38"/>
      <c r="NC32" s="38"/>
      <c r="ND32" s="38"/>
      <c r="NE32" s="38"/>
      <c r="NF32" s="38"/>
      <c r="NG32" s="38"/>
      <c r="NH32" s="38"/>
      <c r="NI32" s="38"/>
      <c r="NJ32" s="38"/>
      <c r="NK32" s="38"/>
      <c r="NL32" s="38"/>
      <c r="NM32" s="38"/>
      <c r="NN32" s="38"/>
      <c r="NO32" s="38"/>
      <c r="NP32" s="38"/>
      <c r="NQ32" s="38"/>
      <c r="NR32" s="38"/>
      <c r="NS32" s="38"/>
      <c r="NT32" s="38"/>
      <c r="NU32" s="38"/>
      <c r="NV32" s="38"/>
      <c r="NW32" s="38"/>
      <c r="NX32" s="38"/>
      <c r="NY32" s="38"/>
      <c r="NZ32" s="38"/>
      <c r="OA32" s="38"/>
      <c r="OB32" s="38"/>
      <c r="OC32" s="38"/>
      <c r="OD32" s="38"/>
      <c r="OE32" s="38"/>
      <c r="OF32" s="38"/>
      <c r="OG32" s="38"/>
      <c r="OH32" s="38"/>
      <c r="OI32" s="38"/>
      <c r="OJ32" s="38"/>
      <c r="OK32" s="38"/>
      <c r="OL32" s="38"/>
      <c r="OM32" s="38"/>
      <c r="ON32" s="38"/>
      <c r="OO32" s="38"/>
      <c r="OP32" s="38"/>
      <c r="OQ32" s="38"/>
      <c r="OR32" s="38"/>
      <c r="OS32" s="38"/>
      <c r="OT32" s="38"/>
      <c r="OU32" s="38"/>
      <c r="OV32" s="38"/>
      <c r="OW32" s="38"/>
      <c r="OX32" s="38"/>
      <c r="OY32" s="38"/>
      <c r="OZ32" s="38"/>
      <c r="PA32" s="38"/>
      <c r="PB32" s="38"/>
      <c r="PC32" s="38"/>
      <c r="PD32" s="38"/>
      <c r="PE32" s="38"/>
      <c r="PF32" s="38"/>
      <c r="PG32" s="38"/>
      <c r="PH32" s="38"/>
      <c r="PI32" s="38"/>
      <c r="PJ32" s="38"/>
      <c r="PK32" s="38"/>
      <c r="PL32" s="38"/>
    </row>
    <row r="33" spans="1:428" s="3" customFormat="1" ht="30" customHeight="1" thickBot="1" x14ac:dyDescent="0.3">
      <c r="A33" s="41"/>
      <c r="B33" s="62" t="s">
        <v>245</v>
      </c>
      <c r="C33" s="57"/>
      <c r="D33" s="31">
        <v>1</v>
      </c>
      <c r="E33" s="110">
        <v>44532</v>
      </c>
      <c r="F33" s="110">
        <v>44536</v>
      </c>
      <c r="G33" s="17"/>
      <c r="H33" s="17">
        <f t="shared" si="429"/>
        <v>5</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c r="EL33" s="38"/>
      <c r="EM33" s="38"/>
      <c r="EN33" s="38"/>
      <c r="EO33" s="38"/>
      <c r="EP33" s="38"/>
      <c r="EQ33" s="38"/>
      <c r="ER33" s="38"/>
      <c r="ES33" s="38"/>
      <c r="ET33" s="38"/>
      <c r="EU33" s="38"/>
      <c r="EV33" s="38"/>
      <c r="EW33" s="38"/>
      <c r="EX33" s="38"/>
      <c r="EY33" s="38"/>
      <c r="EZ33" s="38"/>
      <c r="FA33" s="38"/>
      <c r="FB33" s="38"/>
      <c r="FC33" s="38"/>
      <c r="FD33" s="38"/>
      <c r="FE33" s="38"/>
      <c r="FF33" s="38"/>
      <c r="FG33" s="38"/>
      <c r="FH33" s="38"/>
      <c r="FI33" s="38"/>
      <c r="FJ33" s="38"/>
      <c r="FK33" s="38"/>
      <c r="FL33" s="38"/>
      <c r="FM33" s="38"/>
      <c r="FN33" s="38"/>
      <c r="FO33" s="38"/>
      <c r="FP33" s="38"/>
      <c r="FQ33" s="38"/>
      <c r="FR33" s="38"/>
      <c r="FS33" s="38"/>
      <c r="FT33" s="38"/>
      <c r="FU33" s="38"/>
      <c r="FV33" s="38"/>
      <c r="FW33" s="38"/>
      <c r="FX33" s="38"/>
      <c r="FY33" s="38"/>
      <c r="FZ33" s="38"/>
      <c r="GA33" s="38"/>
      <c r="GB33" s="38"/>
      <c r="GC33" s="38"/>
      <c r="GD33" s="38"/>
      <c r="GE33" s="38"/>
      <c r="GF33" s="38"/>
      <c r="GG33" s="38"/>
      <c r="GH33" s="38"/>
      <c r="GI33" s="38"/>
      <c r="GJ33" s="38"/>
      <c r="GK33" s="38"/>
      <c r="GL33" s="38"/>
      <c r="GM33" s="38"/>
      <c r="GN33" s="38"/>
      <c r="GO33" s="38"/>
      <c r="GP33" s="38"/>
      <c r="GQ33" s="38"/>
      <c r="GR33" s="38"/>
      <c r="GS33" s="38"/>
      <c r="GT33" s="38"/>
      <c r="GU33" s="38"/>
      <c r="GV33" s="38"/>
      <c r="GW33" s="38"/>
      <c r="GX33" s="38"/>
      <c r="GY33" s="38"/>
      <c r="GZ33" s="38"/>
      <c r="HA33" s="38"/>
      <c r="HB33" s="38"/>
      <c r="HC33" s="38"/>
      <c r="HD33" s="38"/>
      <c r="HE33" s="38"/>
      <c r="HF33" s="38"/>
      <c r="HG33" s="38"/>
      <c r="HH33" s="38"/>
      <c r="HI33" s="38"/>
      <c r="HJ33" s="38"/>
      <c r="HK33" s="38"/>
      <c r="HL33" s="38"/>
      <c r="HM33" s="38"/>
      <c r="HN33" s="38"/>
      <c r="HO33" s="38"/>
      <c r="HP33" s="38"/>
      <c r="HQ33" s="38"/>
      <c r="HR33" s="38"/>
      <c r="HS33" s="38"/>
      <c r="HT33" s="38"/>
      <c r="HU33" s="38"/>
      <c r="HV33" s="38"/>
      <c r="HW33" s="38"/>
      <c r="HX33" s="38"/>
      <c r="HY33" s="38"/>
      <c r="HZ33" s="38"/>
      <c r="IA33" s="38"/>
      <c r="IB33" s="38"/>
      <c r="IC33" s="38"/>
      <c r="ID33" s="38"/>
      <c r="IE33" s="38"/>
      <c r="IF33" s="38"/>
      <c r="IG33" s="38"/>
      <c r="IH33" s="38"/>
      <c r="II33" s="38"/>
      <c r="IJ33" s="38"/>
      <c r="IK33" s="38"/>
      <c r="IL33" s="38"/>
      <c r="IM33" s="38"/>
      <c r="IN33" s="38"/>
      <c r="IO33" s="38"/>
      <c r="IP33" s="38"/>
      <c r="IQ33" s="38"/>
      <c r="IR33" s="38"/>
      <c r="IS33" s="38"/>
      <c r="IT33" s="38"/>
      <c r="IU33" s="38"/>
      <c r="IV33" s="38"/>
      <c r="IW33" s="38"/>
      <c r="IX33" s="38"/>
      <c r="IY33" s="38"/>
      <c r="IZ33" s="38"/>
      <c r="JA33" s="38"/>
      <c r="JB33" s="38"/>
      <c r="JC33" s="38"/>
      <c r="JD33" s="38"/>
      <c r="JE33" s="38"/>
      <c r="JF33" s="38"/>
      <c r="JG33" s="38"/>
      <c r="JH33" s="38"/>
      <c r="JI33" s="38"/>
      <c r="JJ33" s="38"/>
      <c r="JK33" s="38"/>
      <c r="JL33" s="38"/>
      <c r="JM33" s="38"/>
      <c r="JN33" s="38"/>
      <c r="JO33" s="38"/>
      <c r="JP33" s="38"/>
      <c r="JQ33" s="38"/>
      <c r="JR33" s="38"/>
      <c r="JS33" s="38"/>
      <c r="JT33" s="38"/>
      <c r="JU33" s="38"/>
      <c r="JV33" s="38"/>
      <c r="JW33" s="38"/>
      <c r="JX33" s="38"/>
      <c r="JY33" s="38"/>
      <c r="JZ33" s="38"/>
      <c r="KA33" s="38"/>
      <c r="KB33" s="38"/>
      <c r="KC33" s="38"/>
      <c r="KD33" s="38"/>
      <c r="KE33" s="38"/>
      <c r="KF33" s="38"/>
      <c r="KG33" s="38"/>
      <c r="KH33" s="38"/>
      <c r="KI33" s="38"/>
      <c r="KJ33" s="38"/>
      <c r="KK33" s="38"/>
      <c r="KL33" s="38"/>
      <c r="KM33" s="38"/>
      <c r="KN33" s="38"/>
      <c r="KO33" s="38"/>
      <c r="KP33" s="38"/>
      <c r="KQ33" s="38"/>
      <c r="KR33" s="38"/>
      <c r="KS33" s="38"/>
      <c r="KT33" s="38"/>
      <c r="KU33" s="38"/>
      <c r="KV33" s="38"/>
      <c r="KW33" s="38"/>
      <c r="KX33" s="38"/>
      <c r="KY33" s="38"/>
      <c r="KZ33" s="38"/>
      <c r="LA33" s="38"/>
      <c r="LB33" s="38"/>
      <c r="LC33" s="38"/>
      <c r="LD33" s="38"/>
      <c r="LE33" s="38"/>
      <c r="LF33" s="38"/>
      <c r="LG33" s="38"/>
      <c r="LH33" s="38"/>
      <c r="LI33" s="38"/>
      <c r="LJ33" s="38"/>
      <c r="LK33" s="38"/>
      <c r="LL33" s="38"/>
      <c r="LM33" s="38"/>
      <c r="LN33" s="38"/>
      <c r="LO33" s="38"/>
      <c r="LP33" s="38"/>
      <c r="LQ33" s="38"/>
      <c r="LR33" s="38"/>
      <c r="LS33" s="38"/>
      <c r="LT33" s="38"/>
      <c r="LU33" s="38"/>
      <c r="LV33" s="38"/>
      <c r="LW33" s="38"/>
      <c r="LX33" s="38"/>
      <c r="LY33" s="38"/>
      <c r="LZ33" s="38"/>
      <c r="MA33" s="38"/>
      <c r="MB33" s="38"/>
      <c r="MC33" s="38"/>
      <c r="MD33" s="38"/>
      <c r="ME33" s="38"/>
      <c r="MF33" s="38"/>
      <c r="MG33" s="38"/>
      <c r="MH33" s="38"/>
      <c r="MI33" s="38"/>
      <c r="MJ33" s="38"/>
      <c r="MK33" s="38"/>
      <c r="ML33" s="38"/>
      <c r="MM33" s="38"/>
      <c r="MN33" s="38"/>
      <c r="MO33" s="38"/>
      <c r="MP33" s="38"/>
      <c r="MQ33" s="38"/>
      <c r="MR33" s="38"/>
      <c r="MS33" s="38"/>
      <c r="MT33" s="38"/>
      <c r="MU33" s="38"/>
      <c r="MV33" s="38"/>
      <c r="MW33" s="38"/>
      <c r="MX33" s="38"/>
      <c r="MY33" s="38"/>
      <c r="MZ33" s="38"/>
      <c r="NA33" s="38"/>
      <c r="NB33" s="38"/>
      <c r="NC33" s="38"/>
      <c r="ND33" s="38"/>
      <c r="NE33" s="38"/>
      <c r="NF33" s="38"/>
      <c r="NG33" s="38"/>
      <c r="NH33" s="38"/>
      <c r="NI33" s="38"/>
      <c r="NJ33" s="38"/>
      <c r="NK33" s="38"/>
      <c r="NL33" s="38"/>
      <c r="NM33" s="38"/>
      <c r="NN33" s="38"/>
      <c r="NO33" s="38"/>
      <c r="NP33" s="38"/>
      <c r="NQ33" s="38"/>
      <c r="NR33" s="38"/>
      <c r="NS33" s="38"/>
      <c r="NT33" s="38"/>
      <c r="NU33" s="38"/>
      <c r="NV33" s="38"/>
      <c r="NW33" s="38"/>
      <c r="NX33" s="38"/>
      <c r="NY33" s="38"/>
      <c r="NZ33" s="38"/>
      <c r="OA33" s="38"/>
      <c r="OB33" s="38"/>
      <c r="OC33" s="38"/>
      <c r="OD33" s="38"/>
      <c r="OE33" s="38"/>
      <c r="OF33" s="38"/>
      <c r="OG33" s="38"/>
      <c r="OH33" s="38"/>
      <c r="OI33" s="38"/>
      <c r="OJ33" s="38"/>
      <c r="OK33" s="38"/>
      <c r="OL33" s="38"/>
      <c r="OM33" s="38"/>
      <c r="ON33" s="38"/>
      <c r="OO33" s="38"/>
      <c r="OP33" s="38"/>
      <c r="OQ33" s="38"/>
      <c r="OR33" s="38"/>
      <c r="OS33" s="38"/>
      <c r="OT33" s="38"/>
      <c r="OU33" s="38"/>
      <c r="OV33" s="38"/>
      <c r="OW33" s="38"/>
      <c r="OX33" s="38"/>
      <c r="OY33" s="38"/>
      <c r="OZ33" s="38"/>
      <c r="PA33" s="38"/>
      <c r="PB33" s="38"/>
      <c r="PC33" s="38"/>
      <c r="PD33" s="38"/>
      <c r="PE33" s="38"/>
      <c r="PF33" s="38"/>
      <c r="PG33" s="38"/>
      <c r="PH33" s="38"/>
      <c r="PI33" s="38"/>
      <c r="PJ33" s="38"/>
      <c r="PK33" s="38"/>
      <c r="PL33" s="38"/>
    </row>
    <row r="34" spans="1:428" s="3" customFormat="1" ht="30" customHeight="1" thickBot="1" x14ac:dyDescent="0.3">
      <c r="A34" s="41"/>
      <c r="B34" s="119" t="s">
        <v>248</v>
      </c>
      <c r="C34" s="120"/>
      <c r="D34" s="121"/>
      <c r="E34" s="122"/>
      <c r="F34" s="123"/>
      <c r="G34" s="17"/>
      <c r="H34" s="17" t="str">
        <f t="shared" si="429"/>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c r="EY34" s="38"/>
      <c r="EZ34" s="38"/>
      <c r="FA34" s="38"/>
      <c r="FB34" s="38"/>
      <c r="FC34" s="38"/>
      <c r="FD34" s="38"/>
      <c r="FE34" s="38"/>
      <c r="FF34" s="38"/>
      <c r="FG34" s="38"/>
      <c r="FH34" s="38"/>
      <c r="FI34" s="38"/>
      <c r="FJ34" s="38"/>
      <c r="FK34" s="38"/>
      <c r="FL34" s="38"/>
      <c r="FM34" s="38"/>
      <c r="FN34" s="38"/>
      <c r="FO34" s="38"/>
      <c r="FP34" s="38"/>
      <c r="FQ34" s="38"/>
      <c r="FR34" s="38"/>
      <c r="FS34" s="38"/>
      <c r="FT34" s="38"/>
      <c r="FU34" s="38"/>
      <c r="FV34" s="38"/>
      <c r="FW34" s="38"/>
      <c r="FX34" s="38"/>
      <c r="FY34" s="38"/>
      <c r="FZ34" s="38"/>
      <c r="GA34" s="38"/>
      <c r="GB34" s="38"/>
      <c r="GC34" s="38"/>
      <c r="GD34" s="38"/>
      <c r="GE34" s="38"/>
      <c r="GF34" s="38"/>
      <c r="GG34" s="38"/>
      <c r="GH34" s="38"/>
      <c r="GI34" s="38"/>
      <c r="GJ34" s="38"/>
      <c r="GK34" s="38"/>
      <c r="GL34" s="38"/>
      <c r="GM34" s="38"/>
      <c r="GN34" s="38"/>
      <c r="GO34" s="38"/>
      <c r="GP34" s="38"/>
      <c r="GQ34" s="38"/>
      <c r="GR34" s="38"/>
      <c r="GS34" s="38"/>
      <c r="GT34" s="38"/>
      <c r="GU34" s="38"/>
      <c r="GV34" s="38"/>
      <c r="GW34" s="38"/>
      <c r="GX34" s="38"/>
      <c r="GY34" s="38"/>
      <c r="GZ34" s="38"/>
      <c r="HA34" s="38"/>
      <c r="HB34" s="38"/>
      <c r="HC34" s="38"/>
      <c r="HD34" s="38"/>
      <c r="HE34" s="38"/>
      <c r="HF34" s="38"/>
      <c r="HG34" s="38"/>
      <c r="HH34" s="38"/>
      <c r="HI34" s="38"/>
      <c r="HJ34" s="38"/>
      <c r="HK34" s="38"/>
      <c r="HL34" s="38"/>
      <c r="HM34" s="38"/>
      <c r="HN34" s="38"/>
      <c r="HO34" s="38"/>
      <c r="HP34" s="38"/>
      <c r="HQ34" s="38"/>
      <c r="HR34" s="38"/>
      <c r="HS34" s="38"/>
      <c r="HT34" s="38"/>
      <c r="HU34" s="38"/>
      <c r="HV34" s="38"/>
      <c r="HW34" s="38"/>
      <c r="HX34" s="38"/>
      <c r="HY34" s="38"/>
      <c r="HZ34" s="38"/>
      <c r="IA34" s="38"/>
      <c r="IB34" s="38"/>
      <c r="IC34" s="38"/>
      <c r="ID34" s="38"/>
      <c r="IE34" s="38"/>
      <c r="IF34" s="38"/>
      <c r="IG34" s="38"/>
      <c r="IH34" s="38"/>
      <c r="II34" s="38"/>
      <c r="IJ34" s="38"/>
      <c r="IK34" s="38"/>
      <c r="IL34" s="38"/>
      <c r="IM34" s="38"/>
      <c r="IN34" s="38"/>
      <c r="IO34" s="38"/>
      <c r="IP34" s="38"/>
      <c r="IQ34" s="38"/>
      <c r="IR34" s="38"/>
      <c r="IS34" s="38"/>
      <c r="IT34" s="38"/>
      <c r="IU34" s="38"/>
      <c r="IV34" s="38"/>
      <c r="IW34" s="38"/>
      <c r="IX34" s="38"/>
      <c r="IY34" s="38"/>
      <c r="IZ34" s="38"/>
      <c r="JA34" s="38"/>
      <c r="JB34" s="38"/>
      <c r="JC34" s="38"/>
      <c r="JD34" s="38"/>
      <c r="JE34" s="38"/>
      <c r="JF34" s="38"/>
      <c r="JG34" s="38"/>
      <c r="JH34" s="38"/>
      <c r="JI34" s="38"/>
      <c r="JJ34" s="38"/>
      <c r="JK34" s="38"/>
      <c r="JL34" s="38"/>
      <c r="JM34" s="38"/>
      <c r="JN34" s="38"/>
      <c r="JO34" s="38"/>
      <c r="JP34" s="38"/>
      <c r="JQ34" s="38"/>
      <c r="JR34" s="38"/>
      <c r="JS34" s="38"/>
      <c r="JT34" s="38"/>
      <c r="JU34" s="38"/>
      <c r="JV34" s="38"/>
      <c r="JW34" s="38"/>
      <c r="JX34" s="38"/>
      <c r="JY34" s="38"/>
      <c r="JZ34" s="38"/>
      <c r="KA34" s="38"/>
      <c r="KB34" s="38"/>
      <c r="KC34" s="38"/>
      <c r="KD34" s="38"/>
      <c r="KE34" s="38"/>
      <c r="KF34" s="38"/>
      <c r="KG34" s="38"/>
      <c r="KH34" s="38"/>
      <c r="KI34" s="38"/>
      <c r="KJ34" s="38"/>
      <c r="KK34" s="38"/>
      <c r="KL34" s="38"/>
      <c r="KM34" s="38"/>
      <c r="KN34" s="38"/>
      <c r="KO34" s="38"/>
      <c r="KP34" s="38"/>
      <c r="KQ34" s="38"/>
      <c r="KR34" s="38"/>
      <c r="KS34" s="38"/>
      <c r="KT34" s="38"/>
      <c r="KU34" s="38"/>
      <c r="KV34" s="38"/>
      <c r="KW34" s="38"/>
      <c r="KX34" s="38"/>
      <c r="KY34" s="38"/>
      <c r="KZ34" s="38"/>
      <c r="LA34" s="38"/>
      <c r="LB34" s="38"/>
      <c r="LC34" s="38"/>
      <c r="LD34" s="38"/>
      <c r="LE34" s="38"/>
      <c r="LF34" s="38"/>
      <c r="LG34" s="38"/>
      <c r="LH34" s="38"/>
      <c r="LI34" s="38"/>
      <c r="LJ34" s="38"/>
      <c r="LK34" s="38"/>
      <c r="LL34" s="38"/>
      <c r="LM34" s="38"/>
      <c r="LN34" s="38"/>
      <c r="LO34" s="38"/>
      <c r="LP34" s="38"/>
      <c r="LQ34" s="38"/>
      <c r="LR34" s="38"/>
      <c r="LS34" s="38"/>
      <c r="LT34" s="38"/>
      <c r="LU34" s="38"/>
      <c r="LV34" s="38"/>
      <c r="LW34" s="38"/>
      <c r="LX34" s="38"/>
      <c r="LY34" s="38"/>
      <c r="LZ34" s="38"/>
      <c r="MA34" s="38"/>
      <c r="MB34" s="38"/>
      <c r="MC34" s="38"/>
      <c r="MD34" s="38"/>
      <c r="ME34" s="38"/>
      <c r="MF34" s="38"/>
      <c r="MG34" s="38"/>
      <c r="MH34" s="38"/>
      <c r="MI34" s="38"/>
      <c r="MJ34" s="38"/>
      <c r="MK34" s="38"/>
      <c r="ML34" s="38"/>
      <c r="MM34" s="38"/>
      <c r="MN34" s="38"/>
      <c r="MO34" s="38"/>
      <c r="MP34" s="38"/>
      <c r="MQ34" s="38"/>
      <c r="MR34" s="38"/>
      <c r="MS34" s="38"/>
      <c r="MT34" s="38"/>
      <c r="MU34" s="38"/>
      <c r="MV34" s="38"/>
      <c r="MW34" s="38"/>
      <c r="MX34" s="38"/>
      <c r="MY34" s="38"/>
      <c r="MZ34" s="38"/>
      <c r="NA34" s="38"/>
      <c r="NB34" s="38"/>
      <c r="NC34" s="38"/>
      <c r="ND34" s="38"/>
      <c r="NE34" s="38"/>
      <c r="NF34" s="38"/>
      <c r="NG34" s="38"/>
      <c r="NH34" s="38"/>
      <c r="NI34" s="38"/>
      <c r="NJ34" s="38"/>
      <c r="NK34" s="38"/>
      <c r="NL34" s="38"/>
      <c r="NM34" s="38"/>
      <c r="NN34" s="38"/>
      <c r="NO34" s="38"/>
      <c r="NP34" s="38"/>
      <c r="NQ34" s="38"/>
      <c r="NR34" s="38"/>
      <c r="NS34" s="38"/>
      <c r="NT34" s="38"/>
      <c r="NU34" s="38"/>
      <c r="NV34" s="38"/>
      <c r="NW34" s="38"/>
      <c r="NX34" s="38"/>
      <c r="NY34" s="38"/>
      <c r="NZ34" s="38"/>
      <c r="OA34" s="38"/>
      <c r="OB34" s="38"/>
      <c r="OC34" s="38"/>
      <c r="OD34" s="38"/>
      <c r="OE34" s="38"/>
      <c r="OF34" s="38"/>
      <c r="OG34" s="38"/>
      <c r="OH34" s="38"/>
      <c r="OI34" s="38"/>
      <c r="OJ34" s="38"/>
      <c r="OK34" s="38"/>
      <c r="OL34" s="38"/>
      <c r="OM34" s="38"/>
      <c r="ON34" s="38"/>
      <c r="OO34" s="38"/>
      <c r="OP34" s="38"/>
      <c r="OQ34" s="38"/>
      <c r="OR34" s="38"/>
      <c r="OS34" s="38"/>
      <c r="OT34" s="38"/>
      <c r="OU34" s="38"/>
      <c r="OV34" s="38"/>
      <c r="OW34" s="38"/>
      <c r="OX34" s="38"/>
      <c r="OY34" s="38"/>
      <c r="OZ34" s="38"/>
      <c r="PA34" s="38"/>
      <c r="PB34" s="38"/>
      <c r="PC34" s="38"/>
      <c r="PD34" s="38"/>
      <c r="PE34" s="38"/>
      <c r="PF34" s="38"/>
      <c r="PG34" s="38"/>
      <c r="PH34" s="38"/>
      <c r="PI34" s="38"/>
      <c r="PJ34" s="38"/>
      <c r="PK34" s="38"/>
      <c r="PL34" s="38"/>
    </row>
    <row r="35" spans="1:428" s="3" customFormat="1" ht="30" customHeight="1" thickBot="1" x14ac:dyDescent="0.3">
      <c r="A35" s="41"/>
      <c r="B35" s="124" t="s">
        <v>249</v>
      </c>
      <c r="C35" s="125"/>
      <c r="D35" s="126">
        <v>1</v>
      </c>
      <c r="E35" s="127">
        <v>44197</v>
      </c>
      <c r="F35" s="127">
        <v>44292</v>
      </c>
      <c r="G35" s="17"/>
      <c r="H35" s="17">
        <f t="shared" si="429"/>
        <v>96</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c r="EL35" s="38"/>
      <c r="EM35" s="38"/>
      <c r="EN35" s="38"/>
      <c r="EO35" s="38"/>
      <c r="EP35" s="38"/>
      <c r="EQ35" s="38"/>
      <c r="ER35" s="38"/>
      <c r="ES35" s="38"/>
      <c r="ET35" s="38"/>
      <c r="EU35" s="38"/>
      <c r="EV35" s="38"/>
      <c r="EW35" s="38"/>
      <c r="EX35" s="38"/>
      <c r="EY35" s="38"/>
      <c r="EZ35" s="38"/>
      <c r="FA35" s="38"/>
      <c r="FB35" s="38"/>
      <c r="FC35" s="38"/>
      <c r="FD35" s="38"/>
      <c r="FE35" s="38"/>
      <c r="FF35" s="38"/>
      <c r="FG35" s="38"/>
      <c r="FH35" s="38"/>
      <c r="FI35" s="38"/>
      <c r="FJ35" s="38"/>
      <c r="FK35" s="38"/>
      <c r="FL35" s="38"/>
      <c r="FM35" s="38"/>
      <c r="FN35" s="38"/>
      <c r="FO35" s="38"/>
      <c r="FP35" s="38"/>
      <c r="FQ35" s="38"/>
      <c r="FR35" s="38"/>
      <c r="FS35" s="38"/>
      <c r="FT35" s="38"/>
      <c r="FU35" s="38"/>
      <c r="FV35" s="38"/>
      <c r="FW35" s="38"/>
      <c r="FX35" s="38"/>
      <c r="FY35" s="38"/>
      <c r="FZ35" s="38"/>
      <c r="GA35" s="38"/>
      <c r="GB35" s="38"/>
      <c r="GC35" s="38"/>
      <c r="GD35" s="38"/>
      <c r="GE35" s="38"/>
      <c r="GF35" s="38"/>
      <c r="GG35" s="38"/>
      <c r="GH35" s="38"/>
      <c r="GI35" s="38"/>
      <c r="GJ35" s="38"/>
      <c r="GK35" s="38"/>
      <c r="GL35" s="38"/>
      <c r="GM35" s="38"/>
      <c r="GN35" s="38"/>
      <c r="GO35" s="38"/>
      <c r="GP35" s="38"/>
      <c r="GQ35" s="38"/>
      <c r="GR35" s="38"/>
      <c r="GS35" s="38"/>
      <c r="GT35" s="38"/>
      <c r="GU35" s="38"/>
      <c r="GV35" s="38"/>
      <c r="GW35" s="38"/>
      <c r="GX35" s="38"/>
      <c r="GY35" s="38"/>
      <c r="GZ35" s="38"/>
      <c r="HA35" s="38"/>
      <c r="HB35" s="38"/>
      <c r="HC35" s="38"/>
      <c r="HD35" s="38"/>
      <c r="HE35" s="38"/>
      <c r="HF35" s="38"/>
      <c r="HG35" s="38"/>
      <c r="HH35" s="38"/>
      <c r="HI35" s="38"/>
      <c r="HJ35" s="38"/>
      <c r="HK35" s="38"/>
      <c r="HL35" s="38"/>
      <c r="HM35" s="38"/>
      <c r="HN35" s="38"/>
      <c r="HO35" s="38"/>
      <c r="HP35" s="38"/>
      <c r="HQ35" s="38"/>
      <c r="HR35" s="38"/>
      <c r="HS35" s="38"/>
      <c r="HT35" s="38"/>
      <c r="HU35" s="38"/>
      <c r="HV35" s="38"/>
      <c r="HW35" s="38"/>
      <c r="HX35" s="38"/>
      <c r="HY35" s="38"/>
      <c r="HZ35" s="38"/>
      <c r="IA35" s="38"/>
      <c r="IB35" s="38"/>
      <c r="IC35" s="38"/>
      <c r="ID35" s="38"/>
      <c r="IE35" s="38"/>
      <c r="IF35" s="38"/>
      <c r="IG35" s="38"/>
      <c r="IH35" s="38"/>
      <c r="II35" s="38"/>
      <c r="IJ35" s="38"/>
      <c r="IK35" s="38"/>
      <c r="IL35" s="38"/>
      <c r="IM35" s="38"/>
      <c r="IN35" s="38"/>
      <c r="IO35" s="38"/>
      <c r="IP35" s="38"/>
      <c r="IQ35" s="38"/>
      <c r="IR35" s="38"/>
      <c r="IS35" s="38"/>
      <c r="IT35" s="38"/>
      <c r="IU35" s="38"/>
      <c r="IV35" s="38"/>
      <c r="IW35" s="38"/>
      <c r="IX35" s="38"/>
      <c r="IY35" s="38"/>
      <c r="IZ35" s="38"/>
      <c r="JA35" s="38"/>
      <c r="JB35" s="38"/>
      <c r="JC35" s="38"/>
      <c r="JD35" s="38"/>
      <c r="JE35" s="38"/>
      <c r="JF35" s="38"/>
      <c r="JG35" s="38"/>
      <c r="JH35" s="38"/>
      <c r="JI35" s="38"/>
      <c r="JJ35" s="38"/>
      <c r="JK35" s="38"/>
      <c r="JL35" s="38"/>
      <c r="JM35" s="38"/>
      <c r="JN35" s="38"/>
      <c r="JO35" s="38"/>
      <c r="JP35" s="38"/>
      <c r="JQ35" s="38"/>
      <c r="JR35" s="38"/>
      <c r="JS35" s="38"/>
      <c r="JT35" s="38"/>
      <c r="JU35" s="38"/>
      <c r="JV35" s="38"/>
      <c r="JW35" s="38"/>
      <c r="JX35" s="38"/>
      <c r="JY35" s="38"/>
      <c r="JZ35" s="38"/>
      <c r="KA35" s="38"/>
      <c r="KB35" s="38"/>
      <c r="KC35" s="38"/>
      <c r="KD35" s="38"/>
      <c r="KE35" s="38"/>
      <c r="KF35" s="38"/>
      <c r="KG35" s="38"/>
      <c r="KH35" s="38"/>
      <c r="KI35" s="38"/>
      <c r="KJ35" s="38"/>
      <c r="KK35" s="38"/>
      <c r="KL35" s="38"/>
      <c r="KM35" s="38"/>
      <c r="KN35" s="38"/>
      <c r="KO35" s="38"/>
      <c r="KP35" s="38"/>
      <c r="KQ35" s="38"/>
      <c r="KR35" s="38"/>
      <c r="KS35" s="38"/>
      <c r="KT35" s="38"/>
      <c r="KU35" s="38"/>
      <c r="KV35" s="38"/>
      <c r="KW35" s="38"/>
      <c r="KX35" s="38"/>
      <c r="KY35" s="38"/>
      <c r="KZ35" s="38"/>
      <c r="LA35" s="38"/>
      <c r="LB35" s="38"/>
      <c r="LC35" s="38"/>
      <c r="LD35" s="38"/>
      <c r="LE35" s="38"/>
      <c r="LF35" s="38"/>
      <c r="LG35" s="38"/>
      <c r="LH35" s="38"/>
      <c r="LI35" s="38"/>
      <c r="LJ35" s="38"/>
      <c r="LK35" s="38"/>
      <c r="LL35" s="38"/>
      <c r="LM35" s="38"/>
      <c r="LN35" s="38"/>
      <c r="LO35" s="38"/>
      <c r="LP35" s="38"/>
      <c r="LQ35" s="38"/>
      <c r="LR35" s="38"/>
      <c r="LS35" s="38"/>
      <c r="LT35" s="38"/>
      <c r="LU35" s="38"/>
      <c r="LV35" s="38"/>
      <c r="LW35" s="38"/>
      <c r="LX35" s="38"/>
      <c r="LY35" s="38"/>
      <c r="LZ35" s="38"/>
      <c r="MA35" s="38"/>
      <c r="MB35" s="38"/>
      <c r="MC35" s="38"/>
      <c r="MD35" s="38"/>
      <c r="ME35" s="38"/>
      <c r="MF35" s="38"/>
      <c r="MG35" s="38"/>
      <c r="MH35" s="38"/>
      <c r="MI35" s="38"/>
      <c r="MJ35" s="38"/>
      <c r="MK35" s="38"/>
      <c r="ML35" s="38"/>
      <c r="MM35" s="38"/>
      <c r="MN35" s="38"/>
      <c r="MO35" s="38"/>
      <c r="MP35" s="38"/>
      <c r="MQ35" s="38"/>
      <c r="MR35" s="38"/>
      <c r="MS35" s="38"/>
      <c r="MT35" s="38"/>
      <c r="MU35" s="38"/>
      <c r="MV35" s="38"/>
      <c r="MW35" s="38"/>
      <c r="MX35" s="38"/>
      <c r="MY35" s="38"/>
      <c r="MZ35" s="38"/>
      <c r="NA35" s="38"/>
      <c r="NB35" s="38"/>
      <c r="NC35" s="38"/>
      <c r="ND35" s="38"/>
      <c r="NE35" s="38"/>
      <c r="NF35" s="38"/>
      <c r="NG35" s="38"/>
      <c r="NH35" s="38"/>
      <c r="NI35" s="38"/>
      <c r="NJ35" s="38"/>
      <c r="NK35" s="38"/>
      <c r="NL35" s="38"/>
      <c r="NM35" s="38"/>
      <c r="NN35" s="38"/>
      <c r="NO35" s="38"/>
      <c r="NP35" s="38"/>
      <c r="NQ35" s="38"/>
      <c r="NR35" s="38"/>
      <c r="NS35" s="38"/>
      <c r="NT35" s="38"/>
      <c r="NU35" s="38"/>
      <c r="NV35" s="38"/>
      <c r="NW35" s="38"/>
      <c r="NX35" s="38"/>
      <c r="NY35" s="38"/>
      <c r="NZ35" s="38"/>
      <c r="OA35" s="38"/>
      <c r="OB35" s="38"/>
      <c r="OC35" s="38"/>
      <c r="OD35" s="38"/>
      <c r="OE35" s="38"/>
      <c r="OF35" s="38"/>
      <c r="OG35" s="38"/>
      <c r="OH35" s="38"/>
      <c r="OI35" s="38"/>
      <c r="OJ35" s="38"/>
      <c r="OK35" s="38"/>
      <c r="OL35" s="38"/>
      <c r="OM35" s="38"/>
      <c r="ON35" s="38"/>
      <c r="OO35" s="38"/>
      <c r="OP35" s="38"/>
      <c r="OQ35" s="38"/>
      <c r="OR35" s="38"/>
      <c r="OS35" s="38"/>
      <c r="OT35" s="38"/>
      <c r="OU35" s="38"/>
      <c r="OV35" s="38"/>
      <c r="OW35" s="38"/>
      <c r="OX35" s="38"/>
      <c r="OY35" s="38"/>
      <c r="OZ35" s="38"/>
      <c r="PA35" s="38"/>
      <c r="PB35" s="38"/>
      <c r="PC35" s="38"/>
      <c r="PD35" s="38"/>
      <c r="PE35" s="38"/>
      <c r="PF35" s="38"/>
      <c r="PG35" s="38"/>
      <c r="PH35" s="38"/>
      <c r="PI35" s="38"/>
      <c r="PJ35" s="38"/>
      <c r="PK35" s="38"/>
      <c r="PL35" s="38"/>
    </row>
    <row r="36" spans="1:428" s="3" customFormat="1" ht="30" customHeight="1" thickBot="1" x14ac:dyDescent="0.3">
      <c r="A36" s="41"/>
      <c r="B36" s="124" t="s">
        <v>250</v>
      </c>
      <c r="C36" s="125"/>
      <c r="D36" s="126">
        <v>1</v>
      </c>
      <c r="E36" s="127">
        <v>44331</v>
      </c>
      <c r="F36" s="127">
        <v>44348</v>
      </c>
      <c r="G36" s="17"/>
      <c r="H36" s="17">
        <f t="shared" si="429"/>
        <v>18</v>
      </c>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c r="EL36" s="38"/>
      <c r="EM36" s="38"/>
      <c r="EN36" s="38"/>
      <c r="EO36" s="38"/>
      <c r="EP36" s="38"/>
      <c r="EQ36" s="38"/>
      <c r="ER36" s="38"/>
      <c r="ES36" s="38"/>
      <c r="ET36" s="38"/>
      <c r="EU36" s="38"/>
      <c r="EV36" s="38"/>
      <c r="EW36" s="38"/>
      <c r="EX36" s="38"/>
      <c r="EY36" s="38"/>
      <c r="EZ36" s="38"/>
      <c r="FA36" s="38"/>
      <c r="FB36" s="38"/>
      <c r="FC36" s="38"/>
      <c r="FD36" s="38"/>
      <c r="FE36" s="38"/>
      <c r="FF36" s="38"/>
      <c r="FG36" s="38"/>
      <c r="FH36" s="38"/>
      <c r="FI36" s="38"/>
      <c r="FJ36" s="38"/>
      <c r="FK36" s="38"/>
      <c r="FL36" s="38"/>
      <c r="FM36" s="38"/>
      <c r="FN36" s="38"/>
      <c r="FO36" s="38"/>
      <c r="FP36" s="38"/>
      <c r="FQ36" s="38"/>
      <c r="FR36" s="38"/>
      <c r="FS36" s="38"/>
      <c r="FT36" s="38"/>
      <c r="FU36" s="38"/>
      <c r="FV36" s="38"/>
      <c r="FW36" s="38"/>
      <c r="FX36" s="38"/>
      <c r="FY36" s="38"/>
      <c r="FZ36" s="38"/>
      <c r="GA36" s="38"/>
      <c r="GB36" s="38"/>
      <c r="GC36" s="38"/>
      <c r="GD36" s="38"/>
      <c r="GE36" s="38"/>
      <c r="GF36" s="38"/>
      <c r="GG36" s="38"/>
      <c r="GH36" s="38"/>
      <c r="GI36" s="38"/>
      <c r="GJ36" s="38"/>
      <c r="GK36" s="38"/>
      <c r="GL36" s="38"/>
      <c r="GM36" s="38"/>
      <c r="GN36" s="38"/>
      <c r="GO36" s="38"/>
      <c r="GP36" s="38"/>
      <c r="GQ36" s="38"/>
      <c r="GR36" s="38"/>
      <c r="GS36" s="38"/>
      <c r="GT36" s="38"/>
      <c r="GU36" s="38"/>
      <c r="GV36" s="38"/>
      <c r="GW36" s="38"/>
      <c r="GX36" s="38"/>
      <c r="GY36" s="38"/>
      <c r="GZ36" s="38"/>
      <c r="HA36" s="38"/>
      <c r="HB36" s="38"/>
      <c r="HC36" s="38"/>
      <c r="HD36" s="38"/>
      <c r="HE36" s="38"/>
      <c r="HF36" s="38"/>
      <c r="HG36" s="38"/>
      <c r="HH36" s="38"/>
      <c r="HI36" s="38"/>
      <c r="HJ36" s="38"/>
      <c r="HK36" s="38"/>
      <c r="HL36" s="38"/>
      <c r="HM36" s="38"/>
      <c r="HN36" s="38"/>
      <c r="HO36" s="38"/>
      <c r="HP36" s="38"/>
      <c r="HQ36" s="38"/>
      <c r="HR36" s="38"/>
      <c r="HS36" s="38"/>
      <c r="HT36" s="38"/>
      <c r="HU36" s="38"/>
      <c r="HV36" s="38"/>
      <c r="HW36" s="38"/>
      <c r="HX36" s="38"/>
      <c r="HY36" s="38"/>
      <c r="HZ36" s="38"/>
      <c r="IA36" s="38"/>
      <c r="IB36" s="38"/>
      <c r="IC36" s="38"/>
      <c r="ID36" s="38"/>
      <c r="IE36" s="38"/>
      <c r="IF36" s="38"/>
      <c r="IG36" s="38"/>
      <c r="IH36" s="38"/>
      <c r="II36" s="38"/>
      <c r="IJ36" s="38"/>
      <c r="IK36" s="38"/>
      <c r="IL36" s="38"/>
      <c r="IM36" s="38"/>
      <c r="IN36" s="38"/>
      <c r="IO36" s="38"/>
      <c r="IP36" s="38"/>
      <c r="IQ36" s="38"/>
      <c r="IR36" s="38"/>
      <c r="IS36" s="38"/>
      <c r="IT36" s="38"/>
      <c r="IU36" s="38"/>
      <c r="IV36" s="38"/>
      <c r="IW36" s="38"/>
      <c r="IX36" s="38"/>
      <c r="IY36" s="38"/>
      <c r="IZ36" s="38"/>
      <c r="JA36" s="38"/>
      <c r="JB36" s="38"/>
      <c r="JC36" s="38"/>
      <c r="JD36" s="38"/>
      <c r="JE36" s="38"/>
      <c r="JF36" s="38"/>
      <c r="JG36" s="38"/>
      <c r="JH36" s="38"/>
      <c r="JI36" s="38"/>
      <c r="JJ36" s="38"/>
      <c r="JK36" s="38"/>
      <c r="JL36" s="38"/>
      <c r="JM36" s="38"/>
      <c r="JN36" s="38"/>
      <c r="JO36" s="38"/>
      <c r="JP36" s="38"/>
      <c r="JQ36" s="38"/>
      <c r="JR36" s="38"/>
      <c r="JS36" s="38"/>
      <c r="JT36" s="38"/>
      <c r="JU36" s="38"/>
      <c r="JV36" s="38"/>
      <c r="JW36" s="38"/>
      <c r="JX36" s="38"/>
      <c r="JY36" s="38"/>
      <c r="JZ36" s="38"/>
      <c r="KA36" s="38"/>
      <c r="KB36" s="38"/>
      <c r="KC36" s="38"/>
      <c r="KD36" s="38"/>
      <c r="KE36" s="38"/>
      <c r="KF36" s="38"/>
      <c r="KG36" s="38"/>
      <c r="KH36" s="38"/>
      <c r="KI36" s="38"/>
      <c r="KJ36" s="38"/>
      <c r="KK36" s="38"/>
      <c r="KL36" s="38"/>
      <c r="KM36" s="38"/>
      <c r="KN36" s="38"/>
      <c r="KO36" s="38"/>
      <c r="KP36" s="38"/>
      <c r="KQ36" s="38"/>
      <c r="KR36" s="38"/>
      <c r="KS36" s="38"/>
      <c r="KT36" s="38"/>
      <c r="KU36" s="38"/>
      <c r="KV36" s="38"/>
      <c r="KW36" s="38"/>
      <c r="KX36" s="38"/>
      <c r="KY36" s="38"/>
      <c r="KZ36" s="38"/>
      <c r="LA36" s="38"/>
      <c r="LB36" s="38"/>
      <c r="LC36" s="38"/>
      <c r="LD36" s="38"/>
      <c r="LE36" s="38"/>
      <c r="LF36" s="38"/>
      <c r="LG36" s="38"/>
      <c r="LH36" s="38"/>
      <c r="LI36" s="38"/>
      <c r="LJ36" s="38"/>
      <c r="LK36" s="38"/>
      <c r="LL36" s="38"/>
      <c r="LM36" s="38"/>
      <c r="LN36" s="38"/>
      <c r="LO36" s="38"/>
      <c r="LP36" s="38"/>
      <c r="LQ36" s="38"/>
      <c r="LR36" s="38"/>
      <c r="LS36" s="38"/>
      <c r="LT36" s="38"/>
      <c r="LU36" s="38"/>
      <c r="LV36" s="38"/>
      <c r="LW36" s="38"/>
      <c r="LX36" s="38"/>
      <c r="LY36" s="38"/>
      <c r="LZ36" s="38"/>
      <c r="MA36" s="38"/>
      <c r="MB36" s="38"/>
      <c r="MC36" s="38"/>
      <c r="MD36" s="38"/>
      <c r="ME36" s="38"/>
      <c r="MF36" s="38"/>
      <c r="MG36" s="38"/>
      <c r="MH36" s="38"/>
      <c r="MI36" s="38"/>
      <c r="MJ36" s="38"/>
      <c r="MK36" s="38"/>
      <c r="ML36" s="38"/>
      <c r="MM36" s="38"/>
      <c r="MN36" s="38"/>
      <c r="MO36" s="38"/>
      <c r="MP36" s="38"/>
      <c r="MQ36" s="38"/>
      <c r="MR36" s="38"/>
      <c r="MS36" s="38"/>
      <c r="MT36" s="38"/>
      <c r="MU36" s="38"/>
      <c r="MV36" s="38"/>
      <c r="MW36" s="38"/>
      <c r="MX36" s="38"/>
      <c r="MY36" s="38"/>
      <c r="MZ36" s="38"/>
      <c r="NA36" s="38"/>
      <c r="NB36" s="38"/>
      <c r="NC36" s="38"/>
      <c r="ND36" s="38"/>
      <c r="NE36" s="38"/>
      <c r="NF36" s="38"/>
      <c r="NG36" s="38"/>
      <c r="NH36" s="38"/>
      <c r="NI36" s="38"/>
      <c r="NJ36" s="38"/>
      <c r="NK36" s="38"/>
      <c r="NL36" s="38"/>
      <c r="NM36" s="38"/>
      <c r="NN36" s="38"/>
      <c r="NO36" s="38"/>
      <c r="NP36" s="38"/>
      <c r="NQ36" s="38"/>
      <c r="NR36" s="38"/>
      <c r="NS36" s="38"/>
      <c r="NT36" s="38"/>
      <c r="NU36" s="38"/>
      <c r="NV36" s="38"/>
      <c r="NW36" s="38"/>
      <c r="NX36" s="38"/>
      <c r="NY36" s="38"/>
      <c r="NZ36" s="38"/>
      <c r="OA36" s="38"/>
      <c r="OB36" s="38"/>
      <c r="OC36" s="38"/>
      <c r="OD36" s="38"/>
      <c r="OE36" s="38"/>
      <c r="OF36" s="38"/>
      <c r="OG36" s="38"/>
      <c r="OH36" s="38"/>
      <c r="OI36" s="38"/>
      <c r="OJ36" s="38"/>
      <c r="OK36" s="38"/>
      <c r="OL36" s="38"/>
      <c r="OM36" s="38"/>
      <c r="ON36" s="38"/>
      <c r="OO36" s="38"/>
      <c r="OP36" s="38"/>
      <c r="OQ36" s="38"/>
      <c r="OR36" s="38"/>
      <c r="OS36" s="38"/>
      <c r="OT36" s="38"/>
      <c r="OU36" s="38"/>
      <c r="OV36" s="38"/>
      <c r="OW36" s="38"/>
      <c r="OX36" s="38"/>
      <c r="OY36" s="38"/>
      <c r="OZ36" s="38"/>
      <c r="PA36" s="38"/>
      <c r="PB36" s="38"/>
      <c r="PC36" s="38"/>
      <c r="PD36" s="38"/>
      <c r="PE36" s="38"/>
      <c r="PF36" s="38"/>
      <c r="PG36" s="38"/>
      <c r="PH36" s="38"/>
      <c r="PI36" s="38"/>
      <c r="PJ36" s="38"/>
      <c r="PK36" s="38"/>
      <c r="PL36" s="38"/>
    </row>
    <row r="37" spans="1:428" s="3" customFormat="1" ht="30" customHeight="1" thickBot="1" x14ac:dyDescent="0.3">
      <c r="A37" s="41"/>
      <c r="B37" s="124" t="s">
        <v>251</v>
      </c>
      <c r="C37" s="125"/>
      <c r="D37" s="126">
        <v>1</v>
      </c>
      <c r="E37" s="127">
        <v>44471</v>
      </c>
      <c r="F37" s="127">
        <v>44502</v>
      </c>
      <c r="G37" s="17"/>
      <c r="H37" s="17">
        <f t="shared" si="429"/>
        <v>32</v>
      </c>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c r="FJ37" s="38"/>
      <c r="FK37" s="38"/>
      <c r="FL37" s="38"/>
      <c r="FM37" s="38"/>
      <c r="FN37" s="38"/>
      <c r="FO37" s="38"/>
      <c r="FP37" s="38"/>
      <c r="FQ37" s="38"/>
      <c r="FR37" s="38"/>
      <c r="FS37" s="38"/>
      <c r="FT37" s="38"/>
      <c r="FU37" s="38"/>
      <c r="FV37" s="38"/>
      <c r="FW37" s="38"/>
      <c r="FX37" s="38"/>
      <c r="FY37" s="38"/>
      <c r="FZ37" s="38"/>
      <c r="GA37" s="38"/>
      <c r="GB37" s="38"/>
      <c r="GC37" s="38"/>
      <c r="GD37" s="38"/>
      <c r="GE37" s="38"/>
      <c r="GF37" s="38"/>
      <c r="GG37" s="38"/>
      <c r="GH37" s="38"/>
      <c r="GI37" s="38"/>
      <c r="GJ37" s="38"/>
      <c r="GK37" s="38"/>
      <c r="GL37" s="38"/>
      <c r="GM37" s="38"/>
      <c r="GN37" s="38"/>
      <c r="GO37" s="38"/>
      <c r="GP37" s="38"/>
      <c r="GQ37" s="38"/>
      <c r="GR37" s="38"/>
      <c r="GS37" s="38"/>
      <c r="GT37" s="38"/>
      <c r="GU37" s="38"/>
      <c r="GV37" s="38"/>
      <c r="GW37" s="38"/>
      <c r="GX37" s="38"/>
      <c r="GY37" s="38"/>
      <c r="GZ37" s="38"/>
      <c r="HA37" s="38"/>
      <c r="HB37" s="38"/>
      <c r="HC37" s="38"/>
      <c r="HD37" s="38"/>
      <c r="HE37" s="38"/>
      <c r="HF37" s="38"/>
      <c r="HG37" s="38"/>
      <c r="HH37" s="38"/>
      <c r="HI37" s="38"/>
      <c r="HJ37" s="38"/>
      <c r="HK37" s="38"/>
      <c r="HL37" s="38"/>
      <c r="HM37" s="38"/>
      <c r="HN37" s="38"/>
      <c r="HO37" s="38"/>
      <c r="HP37" s="38"/>
      <c r="HQ37" s="38"/>
      <c r="HR37" s="38"/>
      <c r="HS37" s="38"/>
      <c r="HT37" s="38"/>
      <c r="HU37" s="38"/>
      <c r="HV37" s="38"/>
      <c r="HW37" s="38"/>
      <c r="HX37" s="38"/>
      <c r="HY37" s="38"/>
      <c r="HZ37" s="38"/>
      <c r="IA37" s="38"/>
      <c r="IB37" s="38"/>
      <c r="IC37" s="38"/>
      <c r="ID37" s="38"/>
      <c r="IE37" s="38"/>
      <c r="IF37" s="38"/>
      <c r="IG37" s="38"/>
      <c r="IH37" s="38"/>
      <c r="II37" s="38"/>
      <c r="IJ37" s="38"/>
      <c r="IK37" s="38"/>
      <c r="IL37" s="38"/>
      <c r="IM37" s="38"/>
      <c r="IN37" s="38"/>
      <c r="IO37" s="38"/>
      <c r="IP37" s="38"/>
      <c r="IQ37" s="38"/>
      <c r="IR37" s="38"/>
      <c r="IS37" s="38"/>
      <c r="IT37" s="38"/>
      <c r="IU37" s="38"/>
      <c r="IV37" s="38"/>
      <c r="IW37" s="38"/>
      <c r="IX37" s="38"/>
      <c r="IY37" s="38"/>
      <c r="IZ37" s="38"/>
      <c r="JA37" s="38"/>
      <c r="JB37" s="38"/>
      <c r="JC37" s="38"/>
      <c r="JD37" s="38"/>
      <c r="JE37" s="38"/>
      <c r="JF37" s="38"/>
      <c r="JG37" s="38"/>
      <c r="JH37" s="38"/>
      <c r="JI37" s="38"/>
      <c r="JJ37" s="38"/>
      <c r="JK37" s="38"/>
      <c r="JL37" s="38"/>
      <c r="JM37" s="38"/>
      <c r="JN37" s="38"/>
      <c r="JO37" s="38"/>
      <c r="JP37" s="38"/>
      <c r="JQ37" s="38"/>
      <c r="JR37" s="38"/>
      <c r="JS37" s="38"/>
      <c r="JT37" s="38"/>
      <c r="JU37" s="38"/>
      <c r="JV37" s="38"/>
      <c r="JW37" s="38"/>
      <c r="JX37" s="38"/>
      <c r="JY37" s="38"/>
      <c r="JZ37" s="38"/>
      <c r="KA37" s="38"/>
      <c r="KB37" s="38"/>
      <c r="KC37" s="38"/>
      <c r="KD37" s="38"/>
      <c r="KE37" s="38"/>
      <c r="KF37" s="38"/>
      <c r="KG37" s="38"/>
      <c r="KH37" s="38"/>
      <c r="KI37" s="38"/>
      <c r="KJ37" s="38"/>
      <c r="KK37" s="38"/>
      <c r="KL37" s="38"/>
      <c r="KM37" s="38"/>
      <c r="KN37" s="38"/>
      <c r="KO37" s="38"/>
      <c r="KP37" s="38"/>
      <c r="KQ37" s="38"/>
      <c r="KR37" s="38"/>
      <c r="KS37" s="38"/>
      <c r="KT37" s="38"/>
      <c r="KU37" s="38"/>
      <c r="KV37" s="38"/>
      <c r="KW37" s="38"/>
      <c r="KX37" s="38"/>
      <c r="KY37" s="38"/>
      <c r="KZ37" s="38"/>
      <c r="LA37" s="38"/>
      <c r="LB37" s="38"/>
      <c r="LC37" s="38"/>
      <c r="LD37" s="38"/>
      <c r="LE37" s="38"/>
      <c r="LF37" s="38"/>
      <c r="LG37" s="38"/>
      <c r="LH37" s="38"/>
      <c r="LI37" s="38"/>
      <c r="LJ37" s="38"/>
      <c r="LK37" s="38"/>
      <c r="LL37" s="38"/>
      <c r="LM37" s="38"/>
      <c r="LN37" s="38"/>
      <c r="LO37" s="38"/>
      <c r="LP37" s="38"/>
      <c r="LQ37" s="38"/>
      <c r="LR37" s="38"/>
      <c r="LS37" s="38"/>
      <c r="LT37" s="38"/>
      <c r="LU37" s="38"/>
      <c r="LV37" s="38"/>
      <c r="LW37" s="38"/>
      <c r="LX37" s="38"/>
      <c r="LY37" s="38"/>
      <c r="LZ37" s="38"/>
      <c r="MA37" s="38"/>
      <c r="MB37" s="38"/>
      <c r="MC37" s="38"/>
      <c r="MD37" s="38"/>
      <c r="ME37" s="38"/>
      <c r="MF37" s="38"/>
      <c r="MG37" s="38"/>
      <c r="MH37" s="38"/>
      <c r="MI37" s="38"/>
      <c r="MJ37" s="38"/>
      <c r="MK37" s="38"/>
      <c r="ML37" s="38"/>
      <c r="MM37" s="38"/>
      <c r="MN37" s="38"/>
      <c r="MO37" s="38"/>
      <c r="MP37" s="38"/>
      <c r="MQ37" s="38"/>
      <c r="MR37" s="38"/>
      <c r="MS37" s="38"/>
      <c r="MT37" s="38"/>
      <c r="MU37" s="38"/>
      <c r="MV37" s="38"/>
      <c r="MW37" s="38"/>
      <c r="MX37" s="38"/>
      <c r="MY37" s="38"/>
      <c r="MZ37" s="38"/>
      <c r="NA37" s="38"/>
      <c r="NB37" s="38"/>
      <c r="NC37" s="38"/>
      <c r="ND37" s="38"/>
      <c r="NE37" s="38"/>
      <c r="NF37" s="38"/>
      <c r="NG37" s="38"/>
      <c r="NH37" s="38"/>
      <c r="NI37" s="38"/>
      <c r="NJ37" s="38"/>
      <c r="NK37" s="38"/>
      <c r="NL37" s="38"/>
      <c r="NM37" s="38"/>
      <c r="NN37" s="38"/>
      <c r="NO37" s="38"/>
      <c r="NP37" s="38"/>
      <c r="NQ37" s="38"/>
      <c r="NR37" s="38"/>
      <c r="NS37" s="38"/>
      <c r="NT37" s="38"/>
      <c r="NU37" s="38"/>
      <c r="NV37" s="38"/>
      <c r="NW37" s="38"/>
      <c r="NX37" s="38"/>
      <c r="NY37" s="38"/>
      <c r="NZ37" s="38"/>
      <c r="OA37" s="38"/>
      <c r="OB37" s="38"/>
      <c r="OC37" s="38"/>
      <c r="OD37" s="38"/>
      <c r="OE37" s="38"/>
      <c r="OF37" s="38"/>
      <c r="OG37" s="38"/>
      <c r="OH37" s="38"/>
      <c r="OI37" s="38"/>
      <c r="OJ37" s="38"/>
      <c r="OK37" s="38"/>
      <c r="OL37" s="38"/>
      <c r="OM37" s="38"/>
      <c r="ON37" s="38"/>
      <c r="OO37" s="38"/>
      <c r="OP37" s="38"/>
      <c r="OQ37" s="38"/>
      <c r="OR37" s="38"/>
      <c r="OS37" s="38"/>
      <c r="OT37" s="38"/>
      <c r="OU37" s="38"/>
      <c r="OV37" s="38"/>
      <c r="OW37" s="38"/>
      <c r="OX37" s="38"/>
      <c r="OY37" s="38"/>
      <c r="OZ37" s="38"/>
      <c r="PA37" s="38"/>
      <c r="PB37" s="38"/>
      <c r="PC37" s="38"/>
      <c r="PD37" s="38"/>
      <c r="PE37" s="38"/>
      <c r="PF37" s="38"/>
      <c r="PG37" s="38"/>
      <c r="PH37" s="38"/>
      <c r="PI37" s="38"/>
      <c r="PJ37" s="38"/>
      <c r="PK37" s="38"/>
      <c r="PL37" s="38"/>
    </row>
    <row r="38" spans="1:428" s="3" customFormat="1" ht="30" customHeight="1" thickBot="1" x14ac:dyDescent="0.3">
      <c r="A38" s="41"/>
      <c r="B38" s="111" t="s">
        <v>240</v>
      </c>
      <c r="C38" s="112"/>
      <c r="D38" s="113"/>
      <c r="E38" s="114"/>
      <c r="F38" s="114"/>
      <c r="G38" s="17"/>
      <c r="H38" s="17" t="str">
        <f t="shared" si="429"/>
        <v/>
      </c>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c r="DJ38" s="38"/>
      <c r="DK38" s="38"/>
      <c r="DL38" s="38"/>
      <c r="DM38" s="38"/>
      <c r="DN38" s="38"/>
      <c r="DO38" s="38"/>
      <c r="DP38" s="38"/>
      <c r="DQ38" s="38"/>
      <c r="DR38" s="38"/>
      <c r="DS38" s="38"/>
      <c r="DT38" s="38"/>
      <c r="DU38" s="38"/>
      <c r="DV38" s="38"/>
      <c r="DW38" s="38"/>
      <c r="DX38" s="38"/>
      <c r="DY38" s="38"/>
      <c r="DZ38" s="38"/>
      <c r="EA38" s="38"/>
      <c r="EB38" s="38"/>
      <c r="EC38" s="38"/>
      <c r="ED38" s="38"/>
      <c r="EE38" s="38"/>
      <c r="EF38" s="38"/>
      <c r="EG38" s="38"/>
      <c r="EH38" s="38"/>
      <c r="EI38" s="38"/>
      <c r="EJ38" s="38"/>
      <c r="EK38" s="38"/>
      <c r="EL38" s="38"/>
      <c r="EM38" s="38"/>
      <c r="EN38" s="38"/>
      <c r="EO38" s="38"/>
      <c r="EP38" s="38"/>
      <c r="EQ38" s="38"/>
      <c r="ER38" s="38"/>
      <c r="ES38" s="38"/>
      <c r="ET38" s="38"/>
      <c r="EU38" s="38"/>
      <c r="EV38" s="38"/>
      <c r="EW38" s="38"/>
      <c r="EX38" s="38"/>
      <c r="EY38" s="38"/>
      <c r="EZ38" s="38"/>
      <c r="FA38" s="38"/>
      <c r="FB38" s="38"/>
      <c r="FC38" s="38"/>
      <c r="FD38" s="38"/>
      <c r="FE38" s="38"/>
      <c r="FF38" s="38"/>
      <c r="FG38" s="38"/>
      <c r="FH38" s="38"/>
      <c r="FI38" s="38"/>
      <c r="FJ38" s="38"/>
      <c r="FK38" s="38"/>
      <c r="FL38" s="38"/>
      <c r="FM38" s="38"/>
      <c r="FN38" s="38"/>
      <c r="FO38" s="38"/>
      <c r="FP38" s="38"/>
      <c r="FQ38" s="38"/>
      <c r="FR38" s="38"/>
      <c r="FS38" s="38"/>
      <c r="FT38" s="38"/>
      <c r="FU38" s="38"/>
      <c r="FV38" s="38"/>
      <c r="FW38" s="38"/>
      <c r="FX38" s="38"/>
      <c r="FY38" s="38"/>
      <c r="FZ38" s="38"/>
      <c r="GA38" s="38"/>
      <c r="GB38" s="38"/>
      <c r="GC38" s="38"/>
      <c r="GD38" s="38"/>
      <c r="GE38" s="38"/>
      <c r="GF38" s="38"/>
      <c r="GG38" s="38"/>
      <c r="GH38" s="38"/>
      <c r="GI38" s="38"/>
      <c r="GJ38" s="38"/>
      <c r="GK38" s="38"/>
      <c r="GL38" s="38"/>
      <c r="GM38" s="38"/>
      <c r="GN38" s="38"/>
      <c r="GO38" s="38"/>
      <c r="GP38" s="38"/>
      <c r="GQ38" s="38"/>
      <c r="GR38" s="38"/>
      <c r="GS38" s="38"/>
      <c r="GT38" s="38"/>
      <c r="GU38" s="38"/>
      <c r="GV38" s="38"/>
      <c r="GW38" s="38"/>
      <c r="GX38" s="38"/>
      <c r="GY38" s="38"/>
      <c r="GZ38" s="38"/>
      <c r="HA38" s="38"/>
      <c r="HB38" s="38"/>
      <c r="HC38" s="38"/>
      <c r="HD38" s="38"/>
      <c r="HE38" s="38"/>
      <c r="HF38" s="38"/>
      <c r="HG38" s="38"/>
      <c r="HH38" s="38"/>
      <c r="HI38" s="38"/>
      <c r="HJ38" s="38"/>
      <c r="HK38" s="38"/>
      <c r="HL38" s="38"/>
      <c r="HM38" s="38"/>
      <c r="HN38" s="38"/>
      <c r="HO38" s="38"/>
      <c r="HP38" s="38"/>
      <c r="HQ38" s="38"/>
      <c r="HR38" s="38"/>
      <c r="HS38" s="38"/>
      <c r="HT38" s="38"/>
      <c r="HU38" s="38"/>
      <c r="HV38" s="38"/>
      <c r="HW38" s="38"/>
      <c r="HX38" s="38"/>
      <c r="HY38" s="38"/>
      <c r="HZ38" s="38"/>
      <c r="IA38" s="38"/>
      <c r="IB38" s="38"/>
      <c r="IC38" s="38"/>
      <c r="ID38" s="38"/>
      <c r="IE38" s="38"/>
      <c r="IF38" s="38"/>
      <c r="IG38" s="38"/>
      <c r="IH38" s="38"/>
      <c r="II38" s="38"/>
      <c r="IJ38" s="38"/>
      <c r="IK38" s="38"/>
      <c r="IL38" s="38"/>
      <c r="IM38" s="38"/>
      <c r="IN38" s="38"/>
      <c r="IO38" s="38"/>
      <c r="IP38" s="38"/>
      <c r="IQ38" s="38"/>
      <c r="IR38" s="38"/>
      <c r="IS38" s="38"/>
      <c r="IT38" s="38"/>
      <c r="IU38" s="38"/>
      <c r="IV38" s="38"/>
      <c r="IW38" s="38"/>
      <c r="IX38" s="38"/>
      <c r="IY38" s="38"/>
      <c r="IZ38" s="38"/>
      <c r="JA38" s="38"/>
      <c r="JB38" s="38"/>
      <c r="JC38" s="38"/>
      <c r="JD38" s="38"/>
      <c r="JE38" s="38"/>
      <c r="JF38" s="38"/>
      <c r="JG38" s="38"/>
      <c r="JH38" s="38"/>
      <c r="JI38" s="38"/>
      <c r="JJ38" s="38"/>
      <c r="JK38" s="38"/>
      <c r="JL38" s="38"/>
      <c r="JM38" s="38"/>
      <c r="JN38" s="38"/>
      <c r="JO38" s="38"/>
      <c r="JP38" s="38"/>
      <c r="JQ38" s="38"/>
      <c r="JR38" s="38"/>
      <c r="JS38" s="38"/>
      <c r="JT38" s="38"/>
      <c r="JU38" s="38"/>
      <c r="JV38" s="38"/>
      <c r="JW38" s="38"/>
      <c r="JX38" s="38"/>
      <c r="JY38" s="38"/>
      <c r="JZ38" s="38"/>
      <c r="KA38" s="38"/>
      <c r="KB38" s="38"/>
      <c r="KC38" s="38"/>
      <c r="KD38" s="38"/>
      <c r="KE38" s="38"/>
      <c r="KF38" s="38"/>
      <c r="KG38" s="38"/>
      <c r="KH38" s="38"/>
      <c r="KI38" s="38"/>
      <c r="KJ38" s="38"/>
      <c r="KK38" s="38"/>
      <c r="KL38" s="38"/>
      <c r="KM38" s="38"/>
      <c r="KN38" s="38"/>
      <c r="KO38" s="38"/>
      <c r="KP38" s="38"/>
      <c r="KQ38" s="38"/>
      <c r="KR38" s="38"/>
      <c r="KS38" s="38"/>
      <c r="KT38" s="38"/>
      <c r="KU38" s="38"/>
      <c r="KV38" s="38"/>
      <c r="KW38" s="38"/>
      <c r="KX38" s="38"/>
      <c r="KY38" s="38"/>
      <c r="KZ38" s="38"/>
      <c r="LA38" s="38"/>
      <c r="LB38" s="38"/>
      <c r="LC38" s="38"/>
      <c r="LD38" s="38"/>
      <c r="LE38" s="38"/>
      <c r="LF38" s="38"/>
      <c r="LG38" s="38"/>
      <c r="LH38" s="38"/>
      <c r="LI38" s="38"/>
      <c r="LJ38" s="38"/>
      <c r="LK38" s="38"/>
      <c r="LL38" s="38"/>
      <c r="LM38" s="38"/>
      <c r="LN38" s="38"/>
      <c r="LO38" s="38"/>
      <c r="LP38" s="38"/>
      <c r="LQ38" s="38"/>
      <c r="LR38" s="38"/>
      <c r="LS38" s="38"/>
      <c r="LT38" s="38"/>
      <c r="LU38" s="38"/>
      <c r="LV38" s="38"/>
      <c r="LW38" s="38"/>
      <c r="LX38" s="38"/>
      <c r="LY38" s="38"/>
      <c r="LZ38" s="38"/>
      <c r="MA38" s="38"/>
      <c r="MB38" s="38"/>
      <c r="MC38" s="38"/>
      <c r="MD38" s="38"/>
      <c r="ME38" s="38"/>
      <c r="MF38" s="38"/>
      <c r="MG38" s="38"/>
      <c r="MH38" s="38"/>
      <c r="MI38" s="38"/>
      <c r="MJ38" s="38"/>
      <c r="MK38" s="38"/>
      <c r="ML38" s="38"/>
      <c r="MM38" s="38"/>
      <c r="MN38" s="38"/>
      <c r="MO38" s="38"/>
      <c r="MP38" s="38"/>
      <c r="MQ38" s="38"/>
      <c r="MR38" s="38"/>
      <c r="MS38" s="38"/>
      <c r="MT38" s="38"/>
      <c r="MU38" s="38"/>
      <c r="MV38" s="38"/>
      <c r="MW38" s="38"/>
      <c r="MX38" s="38"/>
      <c r="MY38" s="38"/>
      <c r="MZ38" s="38"/>
      <c r="NA38" s="38"/>
      <c r="NB38" s="38"/>
      <c r="NC38" s="38"/>
      <c r="ND38" s="38"/>
      <c r="NE38" s="38"/>
      <c r="NF38" s="38"/>
      <c r="NG38" s="38"/>
      <c r="NH38" s="38"/>
      <c r="NI38" s="38"/>
      <c r="NJ38" s="38"/>
      <c r="NK38" s="38"/>
      <c r="NL38" s="38"/>
      <c r="NM38" s="38"/>
      <c r="NN38" s="38"/>
      <c r="NO38" s="38"/>
      <c r="NP38" s="38"/>
      <c r="NQ38" s="38"/>
      <c r="NR38" s="38"/>
      <c r="NS38" s="38"/>
      <c r="NT38" s="38"/>
      <c r="NU38" s="38"/>
      <c r="NV38" s="38"/>
      <c r="NW38" s="38"/>
      <c r="NX38" s="38"/>
      <c r="NY38" s="38"/>
      <c r="NZ38" s="38"/>
      <c r="OA38" s="38"/>
      <c r="OB38" s="38"/>
      <c r="OC38" s="38"/>
      <c r="OD38" s="38"/>
      <c r="OE38" s="38"/>
      <c r="OF38" s="38"/>
      <c r="OG38" s="38"/>
      <c r="OH38" s="38"/>
      <c r="OI38" s="38"/>
      <c r="OJ38" s="38"/>
      <c r="OK38" s="38"/>
      <c r="OL38" s="38"/>
      <c r="OM38" s="38"/>
      <c r="ON38" s="38"/>
      <c r="OO38" s="38"/>
      <c r="OP38" s="38"/>
      <c r="OQ38" s="38"/>
      <c r="OR38" s="38"/>
      <c r="OS38" s="38"/>
      <c r="OT38" s="38"/>
      <c r="OU38" s="38"/>
      <c r="OV38" s="38"/>
      <c r="OW38" s="38"/>
      <c r="OX38" s="38"/>
      <c r="OY38" s="38"/>
      <c r="OZ38" s="38"/>
      <c r="PA38" s="38"/>
      <c r="PB38" s="38"/>
      <c r="PC38" s="38"/>
      <c r="PD38" s="38"/>
      <c r="PE38" s="38"/>
      <c r="PF38" s="38"/>
      <c r="PG38" s="38"/>
      <c r="PH38" s="38"/>
      <c r="PI38" s="38"/>
      <c r="PJ38" s="38"/>
      <c r="PK38" s="38"/>
      <c r="PL38" s="38"/>
    </row>
    <row r="39" spans="1:428" s="3" customFormat="1" ht="30" customHeight="1" thickBot="1" x14ac:dyDescent="0.3">
      <c r="A39" s="41"/>
      <c r="B39" s="115" t="s">
        <v>237</v>
      </c>
      <c r="C39" s="116"/>
      <c r="D39" s="117">
        <v>1</v>
      </c>
      <c r="E39" s="118">
        <v>44191</v>
      </c>
      <c r="F39" s="118">
        <v>44210</v>
      </c>
      <c r="G39" s="17"/>
      <c r="H39" s="17">
        <f t="shared" si="429"/>
        <v>20</v>
      </c>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c r="EL39" s="38"/>
      <c r="EM39" s="38"/>
      <c r="EN39" s="38"/>
      <c r="EO39" s="38"/>
      <c r="EP39" s="38"/>
      <c r="EQ39" s="38"/>
      <c r="ER39" s="38"/>
      <c r="ES39" s="38"/>
      <c r="ET39" s="38"/>
      <c r="EU39" s="38"/>
      <c r="EV39" s="38"/>
      <c r="EW39" s="38"/>
      <c r="EX39" s="38"/>
      <c r="EY39" s="38"/>
      <c r="EZ39" s="38"/>
      <c r="FA39" s="38"/>
      <c r="FB39" s="38"/>
      <c r="FC39" s="38"/>
      <c r="FD39" s="38"/>
      <c r="FE39" s="38"/>
      <c r="FF39" s="38"/>
      <c r="FG39" s="38"/>
      <c r="FH39" s="38"/>
      <c r="FI39" s="38"/>
      <c r="FJ39" s="38"/>
      <c r="FK39" s="38"/>
      <c r="FL39" s="38"/>
      <c r="FM39" s="38"/>
      <c r="FN39" s="38"/>
      <c r="FO39" s="38"/>
      <c r="FP39" s="38"/>
      <c r="FQ39" s="38"/>
      <c r="FR39" s="38"/>
      <c r="FS39" s="38"/>
      <c r="FT39" s="38"/>
      <c r="FU39" s="38"/>
      <c r="FV39" s="38"/>
      <c r="FW39" s="38"/>
      <c r="FX39" s="38"/>
      <c r="FY39" s="38"/>
      <c r="FZ39" s="38"/>
      <c r="GA39" s="38"/>
      <c r="GB39" s="38"/>
      <c r="GC39" s="38"/>
      <c r="GD39" s="38"/>
      <c r="GE39" s="38"/>
      <c r="GF39" s="38"/>
      <c r="GG39" s="38"/>
      <c r="GH39" s="38"/>
      <c r="GI39" s="38"/>
      <c r="GJ39" s="38"/>
      <c r="GK39" s="38"/>
      <c r="GL39" s="38"/>
      <c r="GM39" s="38"/>
      <c r="GN39" s="38"/>
      <c r="GO39" s="38"/>
      <c r="GP39" s="38"/>
      <c r="GQ39" s="38"/>
      <c r="GR39" s="38"/>
      <c r="GS39" s="38"/>
      <c r="GT39" s="38"/>
      <c r="GU39" s="38"/>
      <c r="GV39" s="38"/>
      <c r="GW39" s="38"/>
      <c r="GX39" s="38"/>
      <c r="GY39" s="38"/>
      <c r="GZ39" s="38"/>
      <c r="HA39" s="38"/>
      <c r="HB39" s="38"/>
      <c r="HC39" s="38"/>
      <c r="HD39" s="38"/>
      <c r="HE39" s="38"/>
      <c r="HF39" s="38"/>
      <c r="HG39" s="38"/>
      <c r="HH39" s="38"/>
      <c r="HI39" s="38"/>
      <c r="HJ39" s="38"/>
      <c r="HK39" s="38"/>
      <c r="HL39" s="38"/>
      <c r="HM39" s="38"/>
      <c r="HN39" s="38"/>
      <c r="HO39" s="38"/>
      <c r="HP39" s="38"/>
      <c r="HQ39" s="38"/>
      <c r="HR39" s="38"/>
      <c r="HS39" s="38"/>
      <c r="HT39" s="38"/>
      <c r="HU39" s="38"/>
      <c r="HV39" s="38"/>
      <c r="HW39" s="38"/>
      <c r="HX39" s="38"/>
      <c r="HY39" s="38"/>
      <c r="HZ39" s="38"/>
      <c r="IA39" s="38"/>
      <c r="IB39" s="38"/>
      <c r="IC39" s="38"/>
      <c r="ID39" s="38"/>
      <c r="IE39" s="38"/>
      <c r="IF39" s="38"/>
      <c r="IG39" s="38"/>
      <c r="IH39" s="38"/>
      <c r="II39" s="38"/>
      <c r="IJ39" s="38"/>
      <c r="IK39" s="38"/>
      <c r="IL39" s="38"/>
      <c r="IM39" s="38"/>
      <c r="IN39" s="38"/>
      <c r="IO39" s="38"/>
      <c r="IP39" s="38"/>
      <c r="IQ39" s="38"/>
      <c r="IR39" s="38"/>
      <c r="IS39" s="38"/>
      <c r="IT39" s="38"/>
      <c r="IU39" s="38"/>
      <c r="IV39" s="38"/>
      <c r="IW39" s="38"/>
      <c r="IX39" s="38"/>
      <c r="IY39" s="38"/>
      <c r="IZ39" s="38"/>
      <c r="JA39" s="38"/>
      <c r="JB39" s="38"/>
      <c r="JC39" s="38"/>
      <c r="JD39" s="38"/>
      <c r="JE39" s="38"/>
      <c r="JF39" s="38"/>
      <c r="JG39" s="38"/>
      <c r="JH39" s="38"/>
      <c r="JI39" s="38"/>
      <c r="JJ39" s="38"/>
      <c r="JK39" s="38"/>
      <c r="JL39" s="38"/>
      <c r="JM39" s="38"/>
      <c r="JN39" s="38"/>
      <c r="JO39" s="38"/>
      <c r="JP39" s="38"/>
      <c r="JQ39" s="38"/>
      <c r="JR39" s="38"/>
      <c r="JS39" s="38"/>
      <c r="JT39" s="38"/>
      <c r="JU39" s="38"/>
      <c r="JV39" s="38"/>
      <c r="JW39" s="38"/>
      <c r="JX39" s="38"/>
      <c r="JY39" s="38"/>
      <c r="JZ39" s="38"/>
      <c r="KA39" s="38"/>
      <c r="KB39" s="38"/>
      <c r="KC39" s="38"/>
      <c r="KD39" s="38"/>
      <c r="KE39" s="38"/>
      <c r="KF39" s="38"/>
      <c r="KG39" s="38"/>
      <c r="KH39" s="38"/>
      <c r="KI39" s="38"/>
      <c r="KJ39" s="38"/>
      <c r="KK39" s="38"/>
      <c r="KL39" s="38"/>
      <c r="KM39" s="38"/>
      <c r="KN39" s="38"/>
      <c r="KO39" s="38"/>
      <c r="KP39" s="38"/>
      <c r="KQ39" s="38"/>
      <c r="KR39" s="38"/>
      <c r="KS39" s="38"/>
      <c r="KT39" s="38"/>
      <c r="KU39" s="38"/>
      <c r="KV39" s="38"/>
      <c r="KW39" s="38"/>
      <c r="KX39" s="38"/>
      <c r="KY39" s="38"/>
      <c r="KZ39" s="38"/>
      <c r="LA39" s="38"/>
      <c r="LB39" s="38"/>
      <c r="LC39" s="38"/>
      <c r="LD39" s="38"/>
      <c r="LE39" s="38"/>
      <c r="LF39" s="38"/>
      <c r="LG39" s="38"/>
      <c r="LH39" s="38"/>
      <c r="LI39" s="38"/>
      <c r="LJ39" s="38"/>
      <c r="LK39" s="38"/>
      <c r="LL39" s="38"/>
      <c r="LM39" s="38"/>
      <c r="LN39" s="38"/>
      <c r="LO39" s="38"/>
      <c r="LP39" s="38"/>
      <c r="LQ39" s="38"/>
      <c r="LR39" s="38"/>
      <c r="LS39" s="38"/>
      <c r="LT39" s="38"/>
      <c r="LU39" s="38"/>
      <c r="LV39" s="38"/>
      <c r="LW39" s="38"/>
      <c r="LX39" s="38"/>
      <c r="LY39" s="38"/>
      <c r="LZ39" s="38"/>
      <c r="MA39" s="38"/>
      <c r="MB39" s="38"/>
      <c r="MC39" s="38"/>
      <c r="MD39" s="38"/>
      <c r="ME39" s="38"/>
      <c r="MF39" s="38"/>
      <c r="MG39" s="38"/>
      <c r="MH39" s="38"/>
      <c r="MI39" s="38"/>
      <c r="MJ39" s="38"/>
      <c r="MK39" s="38"/>
      <c r="ML39" s="38"/>
      <c r="MM39" s="38"/>
      <c r="MN39" s="38"/>
      <c r="MO39" s="38"/>
      <c r="MP39" s="38"/>
      <c r="MQ39" s="38"/>
      <c r="MR39" s="38"/>
      <c r="MS39" s="38"/>
      <c r="MT39" s="38"/>
      <c r="MU39" s="38"/>
      <c r="MV39" s="38"/>
      <c r="MW39" s="38"/>
      <c r="MX39" s="38"/>
      <c r="MY39" s="38"/>
      <c r="MZ39" s="38"/>
      <c r="NA39" s="38"/>
      <c r="NB39" s="38"/>
      <c r="NC39" s="38"/>
      <c r="ND39" s="38"/>
      <c r="NE39" s="38"/>
      <c r="NF39" s="38"/>
      <c r="NG39" s="38"/>
      <c r="NH39" s="38"/>
      <c r="NI39" s="38"/>
      <c r="NJ39" s="38"/>
      <c r="NK39" s="38"/>
      <c r="NL39" s="38"/>
      <c r="NM39" s="38"/>
      <c r="NN39" s="38"/>
      <c r="NO39" s="38"/>
      <c r="NP39" s="38"/>
      <c r="NQ39" s="38"/>
      <c r="NR39" s="38"/>
      <c r="NS39" s="38"/>
      <c r="NT39" s="38"/>
      <c r="NU39" s="38"/>
      <c r="NV39" s="38"/>
      <c r="NW39" s="38"/>
      <c r="NX39" s="38"/>
      <c r="NY39" s="38"/>
      <c r="NZ39" s="38"/>
      <c r="OA39" s="38"/>
      <c r="OB39" s="38"/>
      <c r="OC39" s="38"/>
      <c r="OD39" s="38"/>
      <c r="OE39" s="38"/>
      <c r="OF39" s="38"/>
      <c r="OG39" s="38"/>
      <c r="OH39" s="38"/>
      <c r="OI39" s="38"/>
      <c r="OJ39" s="38"/>
      <c r="OK39" s="38"/>
      <c r="OL39" s="38"/>
      <c r="OM39" s="38"/>
      <c r="ON39" s="38"/>
      <c r="OO39" s="38"/>
      <c r="OP39" s="38"/>
      <c r="OQ39" s="38"/>
      <c r="OR39" s="38"/>
      <c r="OS39" s="38"/>
      <c r="OT39" s="38"/>
      <c r="OU39" s="38"/>
      <c r="OV39" s="38"/>
      <c r="OW39" s="38"/>
      <c r="OX39" s="38"/>
      <c r="OY39" s="38"/>
      <c r="OZ39" s="38"/>
      <c r="PA39" s="38"/>
      <c r="PB39" s="38"/>
      <c r="PC39" s="38"/>
      <c r="PD39" s="38"/>
      <c r="PE39" s="38"/>
      <c r="PF39" s="38"/>
      <c r="PG39" s="38"/>
      <c r="PH39" s="38"/>
      <c r="PI39" s="38"/>
      <c r="PJ39" s="38"/>
      <c r="PK39" s="38"/>
      <c r="PL39" s="38"/>
    </row>
    <row r="40" spans="1:428" s="3" customFormat="1" ht="30" customHeight="1" thickBot="1" x14ac:dyDescent="0.3">
      <c r="A40" s="41"/>
      <c r="B40" s="115" t="s">
        <v>238</v>
      </c>
      <c r="C40" s="116"/>
      <c r="D40" s="117">
        <v>1</v>
      </c>
      <c r="E40" s="118">
        <v>44422</v>
      </c>
      <c r="F40" s="118">
        <v>44438</v>
      </c>
      <c r="G40" s="17"/>
      <c r="H40" s="17">
        <f t="shared" si="429"/>
        <v>17</v>
      </c>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c r="EL40" s="38"/>
      <c r="EM40" s="38"/>
      <c r="EN40" s="38"/>
      <c r="EO40" s="38"/>
      <c r="EP40" s="38"/>
      <c r="EQ40" s="38"/>
      <c r="ER40" s="38"/>
      <c r="ES40" s="38"/>
      <c r="ET40" s="38"/>
      <c r="EU40" s="38"/>
      <c r="EV40" s="38"/>
      <c r="EW40" s="38"/>
      <c r="EX40" s="38"/>
      <c r="EY40" s="38"/>
      <c r="EZ40" s="38"/>
      <c r="FA40" s="38"/>
      <c r="FB40" s="38"/>
      <c r="FC40" s="38"/>
      <c r="FD40" s="38"/>
      <c r="FE40" s="38"/>
      <c r="FF40" s="38"/>
      <c r="FG40" s="38"/>
      <c r="FH40" s="38"/>
      <c r="FI40" s="38"/>
      <c r="FJ40" s="38"/>
      <c r="FK40" s="38"/>
      <c r="FL40" s="38"/>
      <c r="FM40" s="38"/>
      <c r="FN40" s="38"/>
      <c r="FO40" s="38"/>
      <c r="FP40" s="38"/>
      <c r="FQ40" s="38"/>
      <c r="FR40" s="38"/>
      <c r="FS40" s="38"/>
      <c r="FT40" s="38"/>
      <c r="FU40" s="38"/>
      <c r="FV40" s="38"/>
      <c r="FW40" s="38"/>
      <c r="FX40" s="38"/>
      <c r="FY40" s="38"/>
      <c r="FZ40" s="38"/>
      <c r="GA40" s="38"/>
      <c r="GB40" s="38"/>
      <c r="GC40" s="38"/>
      <c r="GD40" s="38"/>
      <c r="GE40" s="38"/>
      <c r="GF40" s="38"/>
      <c r="GG40" s="38"/>
      <c r="GH40" s="38"/>
      <c r="GI40" s="38"/>
      <c r="GJ40" s="38"/>
      <c r="GK40" s="38"/>
      <c r="GL40" s="38"/>
      <c r="GM40" s="38"/>
      <c r="GN40" s="38"/>
      <c r="GO40" s="38"/>
      <c r="GP40" s="38"/>
      <c r="GQ40" s="38"/>
      <c r="GR40" s="38"/>
      <c r="GS40" s="38"/>
      <c r="GT40" s="38"/>
      <c r="GU40" s="38"/>
      <c r="GV40" s="38"/>
      <c r="GW40" s="38"/>
      <c r="GX40" s="38"/>
      <c r="GY40" s="38"/>
      <c r="GZ40" s="38"/>
      <c r="HA40" s="38"/>
      <c r="HB40" s="38"/>
      <c r="HC40" s="38"/>
      <c r="HD40" s="38"/>
      <c r="HE40" s="38"/>
      <c r="HF40" s="38"/>
      <c r="HG40" s="38"/>
      <c r="HH40" s="38"/>
      <c r="HI40" s="38"/>
      <c r="HJ40" s="38"/>
      <c r="HK40" s="38"/>
      <c r="HL40" s="38"/>
      <c r="HM40" s="38"/>
      <c r="HN40" s="38"/>
      <c r="HO40" s="38"/>
      <c r="HP40" s="38"/>
      <c r="HQ40" s="38"/>
      <c r="HR40" s="38"/>
      <c r="HS40" s="38"/>
      <c r="HT40" s="38"/>
      <c r="HU40" s="38"/>
      <c r="HV40" s="38"/>
      <c r="HW40" s="38"/>
      <c r="HX40" s="38"/>
      <c r="HY40" s="38"/>
      <c r="HZ40" s="38"/>
      <c r="IA40" s="38"/>
      <c r="IB40" s="38"/>
      <c r="IC40" s="38"/>
      <c r="ID40" s="38"/>
      <c r="IE40" s="38"/>
      <c r="IF40" s="38"/>
      <c r="IG40" s="38"/>
      <c r="IH40" s="38"/>
      <c r="II40" s="38"/>
      <c r="IJ40" s="38"/>
      <c r="IK40" s="38"/>
      <c r="IL40" s="38"/>
      <c r="IM40" s="38"/>
      <c r="IN40" s="38"/>
      <c r="IO40" s="38"/>
      <c r="IP40" s="38"/>
      <c r="IQ40" s="38"/>
      <c r="IR40" s="38"/>
      <c r="IS40" s="38"/>
      <c r="IT40" s="38"/>
      <c r="IU40" s="38"/>
      <c r="IV40" s="38"/>
      <c r="IW40" s="38"/>
      <c r="IX40" s="38"/>
      <c r="IY40" s="38"/>
      <c r="IZ40" s="38"/>
      <c r="JA40" s="38"/>
      <c r="JB40" s="38"/>
      <c r="JC40" s="38"/>
      <c r="JD40" s="38"/>
      <c r="JE40" s="38"/>
      <c r="JF40" s="38"/>
      <c r="JG40" s="38"/>
      <c r="JH40" s="38"/>
      <c r="JI40" s="38"/>
      <c r="JJ40" s="38"/>
      <c r="JK40" s="38"/>
      <c r="JL40" s="38"/>
      <c r="JM40" s="38"/>
      <c r="JN40" s="38"/>
      <c r="JO40" s="38"/>
      <c r="JP40" s="38"/>
      <c r="JQ40" s="38"/>
      <c r="JR40" s="38"/>
      <c r="JS40" s="38"/>
      <c r="JT40" s="38"/>
      <c r="JU40" s="38"/>
      <c r="JV40" s="38"/>
      <c r="JW40" s="38"/>
      <c r="JX40" s="38"/>
      <c r="JY40" s="38"/>
      <c r="JZ40" s="38"/>
      <c r="KA40" s="38"/>
      <c r="KB40" s="38"/>
      <c r="KC40" s="38"/>
      <c r="KD40" s="38"/>
      <c r="KE40" s="38"/>
      <c r="KF40" s="38"/>
      <c r="KG40" s="38"/>
      <c r="KH40" s="38"/>
      <c r="KI40" s="38"/>
      <c r="KJ40" s="38"/>
      <c r="KK40" s="38"/>
      <c r="KL40" s="38"/>
      <c r="KM40" s="38"/>
      <c r="KN40" s="38"/>
      <c r="KO40" s="38"/>
      <c r="KP40" s="38"/>
      <c r="KQ40" s="38"/>
      <c r="KR40" s="38"/>
      <c r="KS40" s="38"/>
      <c r="KT40" s="38"/>
      <c r="KU40" s="38"/>
      <c r="KV40" s="38"/>
      <c r="KW40" s="38"/>
      <c r="KX40" s="38"/>
      <c r="KY40" s="38"/>
      <c r="KZ40" s="38"/>
      <c r="LA40" s="38"/>
      <c r="LB40" s="38"/>
      <c r="LC40" s="38"/>
      <c r="LD40" s="38"/>
      <c r="LE40" s="38"/>
      <c r="LF40" s="38"/>
      <c r="LG40" s="38"/>
      <c r="LH40" s="38"/>
      <c r="LI40" s="38"/>
      <c r="LJ40" s="38"/>
      <c r="LK40" s="38"/>
      <c r="LL40" s="38"/>
      <c r="LM40" s="38"/>
      <c r="LN40" s="38"/>
      <c r="LO40" s="38"/>
      <c r="LP40" s="38"/>
      <c r="LQ40" s="38"/>
      <c r="LR40" s="38"/>
      <c r="LS40" s="38"/>
      <c r="LT40" s="38"/>
      <c r="LU40" s="38"/>
      <c r="LV40" s="38"/>
      <c r="LW40" s="38"/>
      <c r="LX40" s="38"/>
      <c r="LY40" s="38"/>
      <c r="LZ40" s="38"/>
      <c r="MA40" s="38"/>
      <c r="MB40" s="38"/>
      <c r="MC40" s="38"/>
      <c r="MD40" s="38"/>
      <c r="ME40" s="38"/>
      <c r="MF40" s="38"/>
      <c r="MG40" s="38"/>
      <c r="MH40" s="38"/>
      <c r="MI40" s="38"/>
      <c r="MJ40" s="38"/>
      <c r="MK40" s="38"/>
      <c r="ML40" s="38"/>
      <c r="MM40" s="38"/>
      <c r="MN40" s="38"/>
      <c r="MO40" s="38"/>
      <c r="MP40" s="38"/>
      <c r="MQ40" s="38"/>
      <c r="MR40" s="38"/>
      <c r="MS40" s="38"/>
      <c r="MT40" s="38"/>
      <c r="MU40" s="38"/>
      <c r="MV40" s="38"/>
      <c r="MW40" s="38"/>
      <c r="MX40" s="38"/>
      <c r="MY40" s="38"/>
      <c r="MZ40" s="38"/>
      <c r="NA40" s="38"/>
      <c r="NB40" s="38"/>
      <c r="NC40" s="38"/>
      <c r="ND40" s="38"/>
      <c r="NE40" s="38"/>
      <c r="NF40" s="38"/>
      <c r="NG40" s="38"/>
      <c r="NH40" s="38"/>
      <c r="NI40" s="38"/>
      <c r="NJ40" s="38"/>
      <c r="NK40" s="38"/>
      <c r="NL40" s="38"/>
      <c r="NM40" s="38"/>
      <c r="NN40" s="38"/>
      <c r="NO40" s="38"/>
      <c r="NP40" s="38"/>
      <c r="NQ40" s="38"/>
      <c r="NR40" s="38"/>
      <c r="NS40" s="38"/>
      <c r="NT40" s="38"/>
      <c r="NU40" s="38"/>
      <c r="NV40" s="38"/>
      <c r="NW40" s="38"/>
      <c r="NX40" s="38"/>
      <c r="NY40" s="38"/>
      <c r="NZ40" s="38"/>
      <c r="OA40" s="38"/>
      <c r="OB40" s="38"/>
      <c r="OC40" s="38"/>
      <c r="OD40" s="38"/>
      <c r="OE40" s="38"/>
      <c r="OF40" s="38"/>
      <c r="OG40" s="38"/>
      <c r="OH40" s="38"/>
      <c r="OI40" s="38"/>
      <c r="OJ40" s="38"/>
      <c r="OK40" s="38"/>
      <c r="OL40" s="38"/>
      <c r="OM40" s="38"/>
      <c r="ON40" s="38"/>
      <c r="OO40" s="38"/>
      <c r="OP40" s="38"/>
      <c r="OQ40" s="38"/>
      <c r="OR40" s="38"/>
      <c r="OS40" s="38"/>
      <c r="OT40" s="38"/>
      <c r="OU40" s="38"/>
      <c r="OV40" s="38"/>
      <c r="OW40" s="38"/>
      <c r="OX40" s="38"/>
      <c r="OY40" s="38"/>
      <c r="OZ40" s="38"/>
      <c r="PA40" s="38"/>
      <c r="PB40" s="38"/>
      <c r="PC40" s="38"/>
      <c r="PD40" s="38"/>
      <c r="PE40" s="38"/>
      <c r="PF40" s="38"/>
      <c r="PG40" s="38"/>
      <c r="PH40" s="38"/>
      <c r="PI40" s="38"/>
      <c r="PJ40" s="38"/>
      <c r="PK40" s="38"/>
      <c r="PL40" s="38"/>
    </row>
    <row r="41" spans="1:428" s="3" customFormat="1" ht="30" customHeight="1" thickBot="1" x14ac:dyDescent="0.3">
      <c r="A41" s="41"/>
      <c r="B41" s="115" t="s">
        <v>239</v>
      </c>
      <c r="C41" s="116"/>
      <c r="D41" s="117">
        <v>1</v>
      </c>
      <c r="E41" s="118">
        <v>44322</v>
      </c>
      <c r="F41" s="118">
        <v>44322</v>
      </c>
      <c r="G41" s="17"/>
      <c r="H41" s="17">
        <f t="shared" si="429"/>
        <v>1</v>
      </c>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c r="EL41" s="38"/>
      <c r="EM41" s="38"/>
      <c r="EN41" s="38"/>
      <c r="EO41" s="38"/>
      <c r="EP41" s="38"/>
      <c r="EQ41" s="38"/>
      <c r="ER41" s="38"/>
      <c r="ES41" s="38"/>
      <c r="ET41" s="38"/>
      <c r="EU41" s="38"/>
      <c r="EV41" s="38"/>
      <c r="EW41" s="38"/>
      <c r="EX41" s="38"/>
      <c r="EY41" s="38"/>
      <c r="EZ41" s="38"/>
      <c r="FA41" s="38"/>
      <c r="FB41" s="38"/>
      <c r="FC41" s="38"/>
      <c r="FD41" s="38"/>
      <c r="FE41" s="38"/>
      <c r="FF41" s="38"/>
      <c r="FG41" s="38"/>
      <c r="FH41" s="38"/>
      <c r="FI41" s="38"/>
      <c r="FJ41" s="38"/>
      <c r="FK41" s="38"/>
      <c r="FL41" s="38"/>
      <c r="FM41" s="38"/>
      <c r="FN41" s="38"/>
      <c r="FO41" s="38"/>
      <c r="FP41" s="38"/>
      <c r="FQ41" s="38"/>
      <c r="FR41" s="38"/>
      <c r="FS41" s="38"/>
      <c r="FT41" s="38"/>
      <c r="FU41" s="38"/>
      <c r="FV41" s="38"/>
      <c r="FW41" s="38"/>
      <c r="FX41" s="38"/>
      <c r="FY41" s="38"/>
      <c r="FZ41" s="38"/>
      <c r="GA41" s="38"/>
      <c r="GB41" s="38"/>
      <c r="GC41" s="38"/>
      <c r="GD41" s="38"/>
      <c r="GE41" s="38"/>
      <c r="GF41" s="38"/>
      <c r="GG41" s="38"/>
      <c r="GH41" s="38"/>
      <c r="GI41" s="38"/>
      <c r="GJ41" s="38"/>
      <c r="GK41" s="38"/>
      <c r="GL41" s="38"/>
      <c r="GM41" s="38"/>
      <c r="GN41" s="38"/>
      <c r="GO41" s="38"/>
      <c r="GP41" s="38"/>
      <c r="GQ41" s="38"/>
      <c r="GR41" s="38"/>
      <c r="GS41" s="38"/>
      <c r="GT41" s="38"/>
      <c r="GU41" s="38"/>
      <c r="GV41" s="38"/>
      <c r="GW41" s="38"/>
      <c r="GX41" s="38"/>
      <c r="GY41" s="38"/>
      <c r="GZ41" s="38"/>
      <c r="HA41" s="38"/>
      <c r="HB41" s="38"/>
      <c r="HC41" s="38"/>
      <c r="HD41" s="38"/>
      <c r="HE41" s="38"/>
      <c r="HF41" s="38"/>
      <c r="HG41" s="38"/>
      <c r="HH41" s="38"/>
      <c r="HI41" s="38"/>
      <c r="HJ41" s="38"/>
      <c r="HK41" s="38"/>
      <c r="HL41" s="38"/>
      <c r="HM41" s="38"/>
      <c r="HN41" s="38"/>
      <c r="HO41" s="38"/>
      <c r="HP41" s="38"/>
      <c r="HQ41" s="38"/>
      <c r="HR41" s="38"/>
      <c r="HS41" s="38"/>
      <c r="HT41" s="38"/>
      <c r="HU41" s="38"/>
      <c r="HV41" s="38"/>
      <c r="HW41" s="38"/>
      <c r="HX41" s="38"/>
      <c r="HY41" s="38"/>
      <c r="HZ41" s="38"/>
      <c r="IA41" s="38"/>
      <c r="IB41" s="38"/>
      <c r="IC41" s="38"/>
      <c r="ID41" s="38"/>
      <c r="IE41" s="38"/>
      <c r="IF41" s="38"/>
      <c r="IG41" s="38"/>
      <c r="IH41" s="38"/>
      <c r="II41" s="38"/>
      <c r="IJ41" s="38"/>
      <c r="IK41" s="38"/>
      <c r="IL41" s="38"/>
      <c r="IM41" s="38"/>
      <c r="IN41" s="38"/>
      <c r="IO41" s="38"/>
      <c r="IP41" s="38"/>
      <c r="IQ41" s="38"/>
      <c r="IR41" s="38"/>
      <c r="IS41" s="38"/>
      <c r="IT41" s="38"/>
      <c r="IU41" s="38"/>
      <c r="IV41" s="38"/>
      <c r="IW41" s="38"/>
      <c r="IX41" s="38"/>
      <c r="IY41" s="38"/>
      <c r="IZ41" s="38"/>
      <c r="JA41" s="38"/>
      <c r="JB41" s="38"/>
      <c r="JC41" s="38"/>
      <c r="JD41" s="38"/>
      <c r="JE41" s="38"/>
      <c r="JF41" s="38"/>
      <c r="JG41" s="38"/>
      <c r="JH41" s="38"/>
      <c r="JI41" s="38"/>
      <c r="JJ41" s="38"/>
      <c r="JK41" s="38"/>
      <c r="JL41" s="38"/>
      <c r="JM41" s="38"/>
      <c r="JN41" s="38"/>
      <c r="JO41" s="38"/>
      <c r="JP41" s="38"/>
      <c r="JQ41" s="38"/>
      <c r="JR41" s="38"/>
      <c r="JS41" s="38"/>
      <c r="JT41" s="38"/>
      <c r="JU41" s="38"/>
      <c r="JV41" s="38"/>
      <c r="JW41" s="38"/>
      <c r="JX41" s="38"/>
      <c r="JY41" s="38"/>
      <c r="JZ41" s="38"/>
      <c r="KA41" s="38"/>
      <c r="KB41" s="38"/>
      <c r="KC41" s="38"/>
      <c r="KD41" s="38"/>
      <c r="KE41" s="38"/>
      <c r="KF41" s="38"/>
      <c r="KG41" s="38"/>
      <c r="KH41" s="38"/>
      <c r="KI41" s="38"/>
      <c r="KJ41" s="38"/>
      <c r="KK41" s="38"/>
      <c r="KL41" s="38"/>
      <c r="KM41" s="38"/>
      <c r="KN41" s="38"/>
      <c r="KO41" s="38"/>
      <c r="KP41" s="38"/>
      <c r="KQ41" s="38"/>
      <c r="KR41" s="38"/>
      <c r="KS41" s="38"/>
      <c r="KT41" s="38"/>
      <c r="KU41" s="38"/>
      <c r="KV41" s="38"/>
      <c r="KW41" s="38"/>
      <c r="KX41" s="38"/>
      <c r="KY41" s="38"/>
      <c r="KZ41" s="38"/>
      <c r="LA41" s="38"/>
      <c r="LB41" s="38"/>
      <c r="LC41" s="38"/>
      <c r="LD41" s="38"/>
      <c r="LE41" s="38"/>
      <c r="LF41" s="38"/>
      <c r="LG41" s="38"/>
      <c r="LH41" s="38"/>
      <c r="LI41" s="38"/>
      <c r="LJ41" s="38"/>
      <c r="LK41" s="38"/>
      <c r="LL41" s="38"/>
      <c r="LM41" s="38"/>
      <c r="LN41" s="38"/>
      <c r="LO41" s="38"/>
      <c r="LP41" s="38"/>
      <c r="LQ41" s="38"/>
      <c r="LR41" s="38"/>
      <c r="LS41" s="38"/>
      <c r="LT41" s="38"/>
      <c r="LU41" s="38"/>
      <c r="LV41" s="38"/>
      <c r="LW41" s="38"/>
      <c r="LX41" s="38"/>
      <c r="LY41" s="38"/>
      <c r="LZ41" s="38"/>
      <c r="MA41" s="38"/>
      <c r="MB41" s="38"/>
      <c r="MC41" s="38"/>
      <c r="MD41" s="38"/>
      <c r="ME41" s="38"/>
      <c r="MF41" s="38"/>
      <c r="MG41" s="38"/>
      <c r="MH41" s="38"/>
      <c r="MI41" s="38"/>
      <c r="MJ41" s="38"/>
      <c r="MK41" s="38"/>
      <c r="ML41" s="38"/>
      <c r="MM41" s="38"/>
      <c r="MN41" s="38"/>
      <c r="MO41" s="38"/>
      <c r="MP41" s="38"/>
      <c r="MQ41" s="38"/>
      <c r="MR41" s="38"/>
      <c r="MS41" s="38"/>
      <c r="MT41" s="38"/>
      <c r="MU41" s="38"/>
      <c r="MV41" s="38"/>
      <c r="MW41" s="38"/>
      <c r="MX41" s="38"/>
      <c r="MY41" s="38"/>
      <c r="MZ41" s="38"/>
      <c r="NA41" s="38"/>
      <c r="NB41" s="38"/>
      <c r="NC41" s="38"/>
      <c r="ND41" s="38"/>
      <c r="NE41" s="38"/>
      <c r="NF41" s="38"/>
      <c r="NG41" s="38"/>
      <c r="NH41" s="38"/>
      <c r="NI41" s="38"/>
      <c r="NJ41" s="38"/>
      <c r="NK41" s="38"/>
      <c r="NL41" s="38"/>
      <c r="NM41" s="38"/>
      <c r="NN41" s="38"/>
      <c r="NO41" s="38"/>
      <c r="NP41" s="38"/>
      <c r="NQ41" s="38"/>
      <c r="NR41" s="38"/>
      <c r="NS41" s="38"/>
      <c r="NT41" s="38"/>
      <c r="NU41" s="38"/>
      <c r="NV41" s="38"/>
      <c r="NW41" s="38"/>
      <c r="NX41" s="38"/>
      <c r="NY41" s="38"/>
      <c r="NZ41" s="38"/>
      <c r="OA41" s="38"/>
      <c r="OB41" s="38"/>
      <c r="OC41" s="38"/>
      <c r="OD41" s="38"/>
      <c r="OE41" s="38"/>
      <c r="OF41" s="38"/>
      <c r="OG41" s="38"/>
      <c r="OH41" s="38"/>
      <c r="OI41" s="38"/>
      <c r="OJ41" s="38"/>
      <c r="OK41" s="38"/>
      <c r="OL41" s="38"/>
      <c r="OM41" s="38"/>
      <c r="ON41" s="38"/>
      <c r="OO41" s="38"/>
      <c r="OP41" s="38"/>
      <c r="OQ41" s="38"/>
      <c r="OR41" s="38"/>
      <c r="OS41" s="38"/>
      <c r="OT41" s="38"/>
      <c r="OU41" s="38"/>
      <c r="OV41" s="38"/>
      <c r="OW41" s="38"/>
      <c r="OX41" s="38"/>
      <c r="OY41" s="38"/>
      <c r="OZ41" s="38"/>
      <c r="PA41" s="38"/>
      <c r="PB41" s="38"/>
      <c r="PC41" s="38"/>
      <c r="PD41" s="38"/>
      <c r="PE41" s="38"/>
      <c r="PF41" s="38"/>
      <c r="PG41" s="38"/>
      <c r="PH41" s="38"/>
      <c r="PI41" s="38"/>
      <c r="PJ41" s="38"/>
      <c r="PK41" s="38"/>
      <c r="PL41" s="38"/>
    </row>
    <row r="42" spans="1:428" s="3" customFormat="1" ht="30" customHeight="1" thickBot="1" x14ac:dyDescent="0.3">
      <c r="A42" s="41"/>
      <c r="B42" s="115" t="s">
        <v>239</v>
      </c>
      <c r="C42" s="116"/>
      <c r="D42" s="117">
        <v>1</v>
      </c>
      <c r="E42" s="118">
        <v>44415</v>
      </c>
      <c r="F42" s="118">
        <v>44415</v>
      </c>
      <c r="G42" s="17"/>
      <c r="H42" s="17">
        <f t="shared" si="429"/>
        <v>1</v>
      </c>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c r="EL42" s="38"/>
      <c r="EM42" s="38"/>
      <c r="EN42" s="38"/>
      <c r="EO42" s="38"/>
      <c r="EP42" s="38"/>
      <c r="EQ42" s="38"/>
      <c r="ER42" s="38"/>
      <c r="ES42" s="38"/>
      <c r="ET42" s="38"/>
      <c r="EU42" s="38"/>
      <c r="EV42" s="38"/>
      <c r="EW42" s="38"/>
      <c r="EX42" s="38"/>
      <c r="EY42" s="38"/>
      <c r="EZ42" s="38"/>
      <c r="FA42" s="38"/>
      <c r="FB42" s="38"/>
      <c r="FC42" s="38"/>
      <c r="FD42" s="38"/>
      <c r="FE42" s="38"/>
      <c r="FF42" s="38"/>
      <c r="FG42" s="38"/>
      <c r="FH42" s="38"/>
      <c r="FI42" s="38"/>
      <c r="FJ42" s="38"/>
      <c r="FK42" s="38"/>
      <c r="FL42" s="38"/>
      <c r="FM42" s="38"/>
      <c r="FN42" s="38"/>
      <c r="FO42" s="38"/>
      <c r="FP42" s="38"/>
      <c r="FQ42" s="38"/>
      <c r="FR42" s="38"/>
      <c r="FS42" s="38"/>
      <c r="FT42" s="38"/>
      <c r="FU42" s="38"/>
      <c r="FV42" s="38"/>
      <c r="FW42" s="38"/>
      <c r="FX42" s="38"/>
      <c r="FY42" s="38"/>
      <c r="FZ42" s="38"/>
      <c r="GA42" s="38"/>
      <c r="GB42" s="38"/>
      <c r="GC42" s="38"/>
      <c r="GD42" s="38"/>
      <c r="GE42" s="38"/>
      <c r="GF42" s="38"/>
      <c r="GG42" s="38"/>
      <c r="GH42" s="38"/>
      <c r="GI42" s="38"/>
      <c r="GJ42" s="38"/>
      <c r="GK42" s="38"/>
      <c r="GL42" s="38"/>
      <c r="GM42" s="38"/>
      <c r="GN42" s="38"/>
      <c r="GO42" s="38"/>
      <c r="GP42" s="38"/>
      <c r="GQ42" s="38"/>
      <c r="GR42" s="38"/>
      <c r="GS42" s="38"/>
      <c r="GT42" s="38"/>
      <c r="GU42" s="38"/>
      <c r="GV42" s="38"/>
      <c r="GW42" s="38"/>
      <c r="GX42" s="38"/>
      <c r="GY42" s="38"/>
      <c r="GZ42" s="38"/>
      <c r="HA42" s="38"/>
      <c r="HB42" s="38"/>
      <c r="HC42" s="38"/>
      <c r="HD42" s="38"/>
      <c r="HE42" s="38"/>
      <c r="HF42" s="38"/>
      <c r="HG42" s="38"/>
      <c r="HH42" s="38"/>
      <c r="HI42" s="38"/>
      <c r="HJ42" s="38"/>
      <c r="HK42" s="38"/>
      <c r="HL42" s="38"/>
      <c r="HM42" s="38"/>
      <c r="HN42" s="38"/>
      <c r="HO42" s="38"/>
      <c r="HP42" s="38"/>
      <c r="HQ42" s="38"/>
      <c r="HR42" s="38"/>
      <c r="HS42" s="38"/>
      <c r="HT42" s="38"/>
      <c r="HU42" s="38"/>
      <c r="HV42" s="38"/>
      <c r="HW42" s="38"/>
      <c r="HX42" s="38"/>
      <c r="HY42" s="38"/>
      <c r="HZ42" s="38"/>
      <c r="IA42" s="38"/>
      <c r="IB42" s="38"/>
      <c r="IC42" s="38"/>
      <c r="ID42" s="38"/>
      <c r="IE42" s="38"/>
      <c r="IF42" s="38"/>
      <c r="IG42" s="38"/>
      <c r="IH42" s="38"/>
      <c r="II42" s="38"/>
      <c r="IJ42" s="38"/>
      <c r="IK42" s="38"/>
      <c r="IL42" s="38"/>
      <c r="IM42" s="38"/>
      <c r="IN42" s="38"/>
      <c r="IO42" s="38"/>
      <c r="IP42" s="38"/>
      <c r="IQ42" s="38"/>
      <c r="IR42" s="38"/>
      <c r="IS42" s="38"/>
      <c r="IT42" s="38"/>
      <c r="IU42" s="38"/>
      <c r="IV42" s="38"/>
      <c r="IW42" s="38"/>
      <c r="IX42" s="38"/>
      <c r="IY42" s="38"/>
      <c r="IZ42" s="38"/>
      <c r="JA42" s="38"/>
      <c r="JB42" s="38"/>
      <c r="JC42" s="38"/>
      <c r="JD42" s="38"/>
      <c r="JE42" s="38"/>
      <c r="JF42" s="38"/>
      <c r="JG42" s="38"/>
      <c r="JH42" s="38"/>
      <c r="JI42" s="38"/>
      <c r="JJ42" s="38"/>
      <c r="JK42" s="38"/>
      <c r="JL42" s="38"/>
      <c r="JM42" s="38"/>
      <c r="JN42" s="38"/>
      <c r="JO42" s="38"/>
      <c r="JP42" s="38"/>
      <c r="JQ42" s="38"/>
      <c r="JR42" s="38"/>
      <c r="JS42" s="38"/>
      <c r="JT42" s="38"/>
      <c r="JU42" s="38"/>
      <c r="JV42" s="38"/>
      <c r="JW42" s="38"/>
      <c r="JX42" s="38"/>
      <c r="JY42" s="38"/>
      <c r="JZ42" s="38"/>
      <c r="KA42" s="38"/>
      <c r="KB42" s="38"/>
      <c r="KC42" s="38"/>
      <c r="KD42" s="38"/>
      <c r="KE42" s="38"/>
      <c r="KF42" s="38"/>
      <c r="KG42" s="38"/>
      <c r="KH42" s="38"/>
      <c r="KI42" s="38"/>
      <c r="KJ42" s="38"/>
      <c r="KK42" s="38"/>
      <c r="KL42" s="38"/>
      <c r="KM42" s="38"/>
      <c r="KN42" s="38"/>
      <c r="KO42" s="38"/>
      <c r="KP42" s="38"/>
      <c r="KQ42" s="38"/>
      <c r="KR42" s="38"/>
      <c r="KS42" s="38"/>
      <c r="KT42" s="38"/>
      <c r="KU42" s="38"/>
      <c r="KV42" s="38"/>
      <c r="KW42" s="38"/>
      <c r="KX42" s="38"/>
      <c r="KY42" s="38"/>
      <c r="KZ42" s="38"/>
      <c r="LA42" s="38"/>
      <c r="LB42" s="38"/>
      <c r="LC42" s="38"/>
      <c r="LD42" s="38"/>
      <c r="LE42" s="38"/>
      <c r="LF42" s="38"/>
      <c r="LG42" s="38"/>
      <c r="LH42" s="38"/>
      <c r="LI42" s="38"/>
      <c r="LJ42" s="38"/>
      <c r="LK42" s="38"/>
      <c r="LL42" s="38"/>
      <c r="LM42" s="38"/>
      <c r="LN42" s="38"/>
      <c r="LO42" s="38"/>
      <c r="LP42" s="38"/>
      <c r="LQ42" s="38"/>
      <c r="LR42" s="38"/>
      <c r="LS42" s="38"/>
      <c r="LT42" s="38"/>
      <c r="LU42" s="38"/>
      <c r="LV42" s="38"/>
      <c r="LW42" s="38"/>
      <c r="LX42" s="38"/>
      <c r="LY42" s="38"/>
      <c r="LZ42" s="38"/>
      <c r="MA42" s="38"/>
      <c r="MB42" s="38"/>
      <c r="MC42" s="38"/>
      <c r="MD42" s="38"/>
      <c r="ME42" s="38"/>
      <c r="MF42" s="38"/>
      <c r="MG42" s="38"/>
      <c r="MH42" s="38"/>
      <c r="MI42" s="38"/>
      <c r="MJ42" s="38"/>
      <c r="MK42" s="38"/>
      <c r="ML42" s="38"/>
      <c r="MM42" s="38"/>
      <c r="MN42" s="38"/>
      <c r="MO42" s="38"/>
      <c r="MP42" s="38"/>
      <c r="MQ42" s="38"/>
      <c r="MR42" s="38"/>
      <c r="MS42" s="38"/>
      <c r="MT42" s="38"/>
      <c r="MU42" s="38"/>
      <c r="MV42" s="38"/>
      <c r="MW42" s="38"/>
      <c r="MX42" s="38"/>
      <c r="MY42" s="38"/>
      <c r="MZ42" s="38"/>
      <c r="NA42" s="38"/>
      <c r="NB42" s="38"/>
      <c r="NC42" s="38"/>
      <c r="ND42" s="38"/>
      <c r="NE42" s="38"/>
      <c r="NF42" s="38"/>
      <c r="NG42" s="38"/>
      <c r="NH42" s="38"/>
      <c r="NI42" s="38"/>
      <c r="NJ42" s="38"/>
      <c r="NK42" s="38"/>
      <c r="NL42" s="38"/>
      <c r="NM42" s="38"/>
      <c r="NN42" s="38"/>
      <c r="NO42" s="38"/>
      <c r="NP42" s="38"/>
      <c r="NQ42" s="38"/>
      <c r="NR42" s="38"/>
      <c r="NS42" s="38"/>
      <c r="NT42" s="38"/>
      <c r="NU42" s="38"/>
      <c r="NV42" s="38"/>
      <c r="NW42" s="38"/>
      <c r="NX42" s="38"/>
      <c r="NY42" s="38"/>
      <c r="NZ42" s="38"/>
      <c r="OA42" s="38"/>
      <c r="OB42" s="38"/>
      <c r="OC42" s="38"/>
      <c r="OD42" s="38"/>
      <c r="OE42" s="38"/>
      <c r="OF42" s="38"/>
      <c r="OG42" s="38"/>
      <c r="OH42" s="38"/>
      <c r="OI42" s="38"/>
      <c r="OJ42" s="38"/>
      <c r="OK42" s="38"/>
      <c r="OL42" s="38"/>
      <c r="OM42" s="38"/>
      <c r="ON42" s="38"/>
      <c r="OO42" s="38"/>
      <c r="OP42" s="38"/>
      <c r="OQ42" s="38"/>
      <c r="OR42" s="38"/>
      <c r="OS42" s="38"/>
      <c r="OT42" s="38"/>
      <c r="OU42" s="38"/>
      <c r="OV42" s="38"/>
      <c r="OW42" s="38"/>
      <c r="OX42" s="38"/>
      <c r="OY42" s="38"/>
      <c r="OZ42" s="38"/>
      <c r="PA42" s="38"/>
      <c r="PB42" s="38"/>
      <c r="PC42" s="38"/>
      <c r="PD42" s="38"/>
      <c r="PE42" s="38"/>
      <c r="PF42" s="38"/>
      <c r="PG42" s="38"/>
      <c r="PH42" s="38"/>
      <c r="PI42" s="38"/>
      <c r="PJ42" s="38"/>
      <c r="PK42" s="38"/>
      <c r="PL42" s="38"/>
    </row>
    <row r="43" spans="1:428" s="3" customFormat="1" ht="30" customHeight="1" thickBot="1" x14ac:dyDescent="0.3">
      <c r="A43" s="41" t="s">
        <v>12</v>
      </c>
      <c r="B43" s="63"/>
      <c r="C43" s="58"/>
      <c r="D43" s="16"/>
      <c r="E43" s="49"/>
      <c r="F43" s="49"/>
      <c r="G43" s="17"/>
      <c r="H43" s="17" t="str">
        <f t="shared" si="429"/>
        <v/>
      </c>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c r="EL43" s="38"/>
      <c r="EM43" s="38"/>
      <c r="EN43" s="38"/>
      <c r="EO43" s="38"/>
      <c r="EP43" s="38"/>
      <c r="EQ43" s="38"/>
      <c r="ER43" s="38"/>
      <c r="ES43" s="38"/>
      <c r="ET43" s="38"/>
      <c r="EU43" s="38"/>
      <c r="EV43" s="38"/>
      <c r="EW43" s="38"/>
      <c r="EX43" s="38"/>
      <c r="EY43" s="38"/>
      <c r="EZ43" s="38"/>
      <c r="FA43" s="38"/>
      <c r="FB43" s="38"/>
      <c r="FC43" s="38"/>
      <c r="FD43" s="38"/>
      <c r="FE43" s="38"/>
      <c r="FF43" s="38"/>
      <c r="FG43" s="38"/>
      <c r="FH43" s="38"/>
      <c r="FI43" s="38"/>
      <c r="FJ43" s="38"/>
      <c r="FK43" s="38"/>
      <c r="FL43" s="38"/>
      <c r="FM43" s="38"/>
      <c r="FN43" s="38"/>
      <c r="FO43" s="38"/>
      <c r="FP43" s="38"/>
      <c r="FQ43" s="38"/>
      <c r="FR43" s="38"/>
      <c r="FS43" s="38"/>
      <c r="FT43" s="38"/>
      <c r="FU43" s="38"/>
      <c r="FV43" s="38"/>
      <c r="FW43" s="38"/>
      <c r="FX43" s="38"/>
      <c r="FY43" s="38"/>
      <c r="FZ43" s="38"/>
      <c r="GA43" s="38"/>
      <c r="GB43" s="38"/>
      <c r="GC43" s="38"/>
      <c r="GD43" s="38"/>
      <c r="GE43" s="38"/>
      <c r="GF43" s="38"/>
      <c r="GG43" s="38"/>
      <c r="GH43" s="38"/>
      <c r="GI43" s="38"/>
      <c r="GJ43" s="38"/>
      <c r="GK43" s="38"/>
      <c r="GL43" s="38"/>
      <c r="GM43" s="38"/>
      <c r="GN43" s="38"/>
      <c r="GO43" s="38"/>
      <c r="GP43" s="38"/>
      <c r="GQ43" s="38"/>
      <c r="GR43" s="38"/>
      <c r="GS43" s="38"/>
      <c r="GT43" s="38"/>
      <c r="GU43" s="38"/>
      <c r="GV43" s="38"/>
      <c r="GW43" s="38"/>
      <c r="GX43" s="38"/>
      <c r="GY43" s="38"/>
      <c r="GZ43" s="38"/>
      <c r="HA43" s="38"/>
      <c r="HB43" s="38"/>
      <c r="HC43" s="38"/>
      <c r="HD43" s="38"/>
      <c r="HE43" s="38"/>
      <c r="HF43" s="38"/>
      <c r="HG43" s="38"/>
      <c r="HH43" s="38"/>
      <c r="HI43" s="38"/>
      <c r="HJ43" s="38"/>
      <c r="HK43" s="38"/>
      <c r="HL43" s="38"/>
      <c r="HM43" s="38"/>
      <c r="HN43" s="38"/>
      <c r="HO43" s="38"/>
      <c r="HP43" s="38"/>
      <c r="HQ43" s="38"/>
      <c r="HR43" s="38"/>
      <c r="HS43" s="38"/>
      <c r="HT43" s="38"/>
      <c r="HU43" s="38"/>
      <c r="HV43" s="38"/>
      <c r="HW43" s="38"/>
      <c r="HX43" s="38"/>
      <c r="HY43" s="38"/>
      <c r="HZ43" s="38"/>
      <c r="IA43" s="38"/>
      <c r="IB43" s="38"/>
      <c r="IC43" s="38"/>
      <c r="ID43" s="38"/>
      <c r="IE43" s="38"/>
      <c r="IF43" s="38"/>
      <c r="IG43" s="38"/>
      <c r="IH43" s="38"/>
      <c r="II43" s="38"/>
      <c r="IJ43" s="38"/>
      <c r="IK43" s="38"/>
      <c r="IL43" s="38"/>
      <c r="IM43" s="38"/>
      <c r="IN43" s="38"/>
      <c r="IO43" s="38"/>
      <c r="IP43" s="38"/>
      <c r="IQ43" s="38"/>
      <c r="IR43" s="38"/>
      <c r="IS43" s="38"/>
      <c r="IT43" s="38"/>
      <c r="IU43" s="38"/>
      <c r="IV43" s="38"/>
      <c r="IW43" s="38"/>
      <c r="IX43" s="38"/>
      <c r="IY43" s="38"/>
      <c r="IZ43" s="38"/>
      <c r="JA43" s="38"/>
      <c r="JB43" s="38"/>
      <c r="JC43" s="38"/>
      <c r="JD43" s="38"/>
      <c r="JE43" s="38"/>
      <c r="JF43" s="38"/>
      <c r="JG43" s="38"/>
      <c r="JH43" s="38"/>
      <c r="JI43" s="38"/>
      <c r="JJ43" s="38"/>
      <c r="JK43" s="38"/>
      <c r="JL43" s="38"/>
      <c r="JM43" s="38"/>
      <c r="JN43" s="38"/>
      <c r="JO43" s="38"/>
      <c r="JP43" s="38"/>
      <c r="JQ43" s="38"/>
      <c r="JR43" s="38"/>
      <c r="JS43" s="38"/>
      <c r="JT43" s="38"/>
      <c r="JU43" s="38"/>
      <c r="JV43" s="38"/>
      <c r="JW43" s="38"/>
      <c r="JX43" s="38"/>
      <c r="JY43" s="38"/>
      <c r="JZ43" s="38"/>
      <c r="KA43" s="38"/>
      <c r="KB43" s="38"/>
      <c r="KC43" s="38"/>
      <c r="KD43" s="38"/>
      <c r="KE43" s="38"/>
      <c r="KF43" s="38"/>
      <c r="KG43" s="38"/>
      <c r="KH43" s="38"/>
      <c r="KI43" s="38"/>
      <c r="KJ43" s="38"/>
      <c r="KK43" s="38"/>
      <c r="KL43" s="38"/>
      <c r="KM43" s="38"/>
      <c r="KN43" s="38"/>
      <c r="KO43" s="38"/>
      <c r="KP43" s="38"/>
      <c r="KQ43" s="38"/>
      <c r="KR43" s="38"/>
      <c r="KS43" s="38"/>
      <c r="KT43" s="38"/>
      <c r="KU43" s="38"/>
      <c r="KV43" s="38"/>
      <c r="KW43" s="38"/>
      <c r="KX43" s="38"/>
      <c r="KY43" s="38"/>
      <c r="KZ43" s="38"/>
      <c r="LA43" s="38"/>
      <c r="LB43" s="38"/>
      <c r="LC43" s="38"/>
      <c r="LD43" s="38"/>
      <c r="LE43" s="38"/>
      <c r="LF43" s="38"/>
      <c r="LG43" s="38"/>
      <c r="LH43" s="38"/>
      <c r="LI43" s="38"/>
      <c r="LJ43" s="38"/>
      <c r="LK43" s="38"/>
      <c r="LL43" s="38"/>
      <c r="LM43" s="38"/>
      <c r="LN43" s="38"/>
      <c r="LO43" s="38"/>
      <c r="LP43" s="38"/>
      <c r="LQ43" s="38"/>
      <c r="LR43" s="38"/>
      <c r="LS43" s="38"/>
      <c r="LT43" s="38"/>
      <c r="LU43" s="38"/>
      <c r="LV43" s="38"/>
      <c r="LW43" s="38"/>
      <c r="LX43" s="38"/>
      <c r="LY43" s="38"/>
      <c r="LZ43" s="38"/>
      <c r="MA43" s="38"/>
      <c r="MB43" s="38"/>
      <c r="MC43" s="38"/>
      <c r="MD43" s="38"/>
      <c r="ME43" s="38"/>
      <c r="MF43" s="38"/>
      <c r="MG43" s="38"/>
      <c r="MH43" s="38"/>
      <c r="MI43" s="38"/>
      <c r="MJ43" s="38"/>
      <c r="MK43" s="38"/>
      <c r="ML43" s="38"/>
      <c r="MM43" s="38"/>
      <c r="MN43" s="38"/>
      <c r="MO43" s="38"/>
      <c r="MP43" s="38"/>
      <c r="MQ43" s="38"/>
      <c r="MR43" s="38"/>
      <c r="MS43" s="38"/>
      <c r="MT43" s="38"/>
      <c r="MU43" s="38"/>
      <c r="MV43" s="38"/>
      <c r="MW43" s="38"/>
      <c r="MX43" s="38"/>
      <c r="MY43" s="38"/>
      <c r="MZ43" s="38"/>
      <c r="NA43" s="38"/>
      <c r="NB43" s="38"/>
      <c r="NC43" s="38"/>
      <c r="ND43" s="38"/>
      <c r="NE43" s="38"/>
      <c r="NF43" s="38"/>
      <c r="NG43" s="38"/>
      <c r="NH43" s="38"/>
      <c r="NI43" s="38"/>
      <c r="NJ43" s="38"/>
      <c r="NK43" s="38"/>
      <c r="NL43" s="38"/>
      <c r="NM43" s="38"/>
      <c r="NN43" s="38"/>
      <c r="NO43" s="38"/>
      <c r="NP43" s="38"/>
      <c r="NQ43" s="38"/>
      <c r="NR43" s="38"/>
      <c r="NS43" s="38"/>
      <c r="NT43" s="38"/>
      <c r="NU43" s="38"/>
      <c r="NV43" s="38"/>
      <c r="NW43" s="38"/>
      <c r="NX43" s="38"/>
      <c r="NY43" s="38"/>
      <c r="NZ43" s="38"/>
      <c r="OA43" s="38"/>
      <c r="OB43" s="38"/>
      <c r="OC43" s="38"/>
      <c r="OD43" s="38"/>
      <c r="OE43" s="38"/>
      <c r="OF43" s="38"/>
      <c r="OG43" s="38"/>
      <c r="OH43" s="38"/>
      <c r="OI43" s="38"/>
      <c r="OJ43" s="38"/>
      <c r="OK43" s="38"/>
      <c r="OL43" s="38"/>
      <c r="OM43" s="38"/>
      <c r="ON43" s="38"/>
      <c r="OO43" s="38"/>
      <c r="OP43" s="38"/>
      <c r="OQ43" s="38"/>
      <c r="OR43" s="38"/>
      <c r="OS43" s="38"/>
      <c r="OT43" s="38"/>
      <c r="OU43" s="38"/>
      <c r="OV43" s="38"/>
      <c r="OW43" s="38"/>
      <c r="OX43" s="38"/>
      <c r="OY43" s="38"/>
      <c r="OZ43" s="38"/>
      <c r="PA43" s="38"/>
      <c r="PB43" s="38"/>
      <c r="PC43" s="38"/>
      <c r="PD43" s="38"/>
      <c r="PE43" s="38"/>
      <c r="PF43" s="38"/>
      <c r="PG43" s="38"/>
      <c r="PH43" s="38"/>
      <c r="PI43" s="38"/>
      <c r="PJ43" s="38"/>
      <c r="PK43" s="38"/>
      <c r="PL43" s="38"/>
    </row>
    <row r="44" spans="1:428" s="3" customFormat="1" ht="30" customHeight="1" thickBot="1" x14ac:dyDescent="0.3">
      <c r="A44" s="42" t="s">
        <v>11</v>
      </c>
      <c r="B44" s="32" t="s">
        <v>0</v>
      </c>
      <c r="C44" s="33"/>
      <c r="D44" s="34"/>
      <c r="E44" s="35"/>
      <c r="F44" s="36"/>
      <c r="G44" s="37"/>
      <c r="H44" s="37" t="str">
        <f t="shared" si="429"/>
        <v/>
      </c>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c r="JU44" s="39"/>
      <c r="JV44" s="39"/>
      <c r="JW44" s="39"/>
      <c r="JX44" s="39"/>
      <c r="JY44" s="39"/>
      <c r="JZ44" s="39"/>
      <c r="KA44" s="39"/>
      <c r="KB44" s="39"/>
      <c r="KC44" s="39"/>
      <c r="KD44" s="39"/>
      <c r="KE44" s="39"/>
      <c r="KF44" s="39"/>
      <c r="KG44" s="39"/>
      <c r="KH44" s="39"/>
      <c r="KI44" s="39"/>
      <c r="KJ44" s="39"/>
      <c r="KK44" s="39"/>
      <c r="KL44" s="39"/>
      <c r="KM44" s="39"/>
      <c r="KN44" s="39"/>
      <c r="KO44" s="39"/>
      <c r="KP44" s="39"/>
      <c r="KQ44" s="39"/>
      <c r="KR44" s="39"/>
      <c r="KS44" s="39"/>
      <c r="KT44" s="39"/>
      <c r="KU44" s="39"/>
      <c r="KV44" s="39"/>
      <c r="KW44" s="39"/>
      <c r="KX44" s="39"/>
      <c r="KY44" s="39"/>
      <c r="KZ44" s="39"/>
      <c r="LA44" s="39"/>
      <c r="LB44" s="39"/>
      <c r="LC44" s="39"/>
      <c r="LD44" s="39"/>
      <c r="LE44" s="39"/>
      <c r="LF44" s="39"/>
      <c r="LG44" s="39"/>
      <c r="LH44" s="39"/>
      <c r="LI44" s="39"/>
      <c r="LJ44" s="39"/>
      <c r="LK44" s="39"/>
      <c r="LL44" s="39"/>
      <c r="LM44" s="39"/>
      <c r="LN44" s="39"/>
      <c r="LO44" s="39"/>
      <c r="LP44" s="39"/>
      <c r="LQ44" s="39"/>
      <c r="LR44" s="39"/>
      <c r="LS44" s="39"/>
      <c r="LT44" s="39"/>
      <c r="LU44" s="39"/>
      <c r="LV44" s="39"/>
      <c r="LW44" s="39"/>
      <c r="LX44" s="39"/>
      <c r="LY44" s="39"/>
      <c r="LZ44" s="39"/>
      <c r="MA44" s="39"/>
      <c r="MB44" s="39"/>
      <c r="MC44" s="39"/>
      <c r="MD44" s="39"/>
      <c r="ME44" s="39"/>
      <c r="MF44" s="39"/>
      <c r="MG44" s="39"/>
      <c r="MH44" s="39"/>
      <c r="MI44" s="39"/>
      <c r="MJ44" s="39"/>
      <c r="MK44" s="39"/>
      <c r="ML44" s="39"/>
      <c r="MM44" s="39"/>
      <c r="MN44" s="39"/>
      <c r="MO44" s="39"/>
      <c r="MP44" s="39"/>
      <c r="MQ44" s="39"/>
      <c r="MR44" s="39"/>
      <c r="MS44" s="39"/>
      <c r="MT44" s="39"/>
      <c r="MU44" s="39"/>
      <c r="MV44" s="39"/>
      <c r="MW44" s="39"/>
      <c r="MX44" s="39"/>
      <c r="MY44" s="39"/>
      <c r="MZ44" s="39"/>
      <c r="NA44" s="39"/>
      <c r="NB44" s="39"/>
      <c r="NC44" s="39"/>
      <c r="ND44" s="39"/>
      <c r="NE44" s="39"/>
      <c r="NF44" s="39"/>
      <c r="NG44" s="39"/>
      <c r="NH44" s="39"/>
      <c r="NI44" s="39"/>
      <c r="NJ44" s="39"/>
      <c r="NK44" s="39"/>
      <c r="NL44" s="39"/>
      <c r="NM44" s="39"/>
      <c r="NN44" s="39"/>
      <c r="NO44" s="39"/>
      <c r="NP44" s="39"/>
      <c r="NQ44" s="39"/>
      <c r="NR44" s="39"/>
      <c r="NS44" s="39"/>
      <c r="NT44" s="39"/>
      <c r="NU44" s="39"/>
      <c r="NV44" s="39"/>
      <c r="NW44" s="39"/>
      <c r="NX44" s="39"/>
      <c r="NY44" s="39"/>
      <c r="NZ44" s="39"/>
      <c r="OA44" s="39"/>
      <c r="OB44" s="39"/>
      <c r="OC44" s="39"/>
      <c r="OD44" s="39"/>
      <c r="OE44" s="39"/>
      <c r="OF44" s="39"/>
      <c r="OG44" s="39"/>
      <c r="OH44" s="39"/>
      <c r="OI44" s="39"/>
      <c r="OJ44" s="39"/>
      <c r="OK44" s="39"/>
      <c r="OL44" s="39"/>
      <c r="OM44" s="39"/>
      <c r="ON44" s="39"/>
      <c r="OO44" s="39"/>
      <c r="OP44" s="39"/>
      <c r="OQ44" s="39"/>
      <c r="OR44" s="39"/>
      <c r="OS44" s="39"/>
      <c r="OT44" s="39"/>
      <c r="OU44" s="39"/>
      <c r="OV44" s="39"/>
      <c r="OW44" s="39"/>
      <c r="OX44" s="39"/>
      <c r="OY44" s="39"/>
      <c r="OZ44" s="39"/>
      <c r="PA44" s="39"/>
      <c r="PB44" s="39"/>
      <c r="PC44" s="39"/>
      <c r="PD44" s="39"/>
      <c r="PE44" s="39"/>
      <c r="PF44" s="39"/>
      <c r="PG44" s="39"/>
      <c r="PH44" s="39"/>
      <c r="PI44" s="39"/>
      <c r="PJ44" s="39"/>
      <c r="PK44" s="39"/>
      <c r="PL44" s="39"/>
    </row>
    <row r="45" spans="1:428" ht="30" customHeight="1" x14ac:dyDescent="0.25">
      <c r="G45" s="6"/>
    </row>
    <row r="46" spans="1:428" ht="30" customHeight="1" x14ac:dyDescent="0.25">
      <c r="C46" s="14"/>
      <c r="F46" s="43"/>
    </row>
    <row r="47" spans="1:428" ht="30" customHeight="1" x14ac:dyDescent="0.25">
      <c r="C47" s="15"/>
    </row>
  </sheetData>
  <mergeCells count="64">
    <mergeCell ref="OK4:OQ4"/>
    <mergeCell ref="OR4:OX4"/>
    <mergeCell ref="LL4:LR4"/>
    <mergeCell ref="LS4:LY4"/>
    <mergeCell ref="LZ4:MF4"/>
    <mergeCell ref="MG4:MM4"/>
    <mergeCell ref="MN4:MT4"/>
    <mergeCell ref="GP4:GV4"/>
    <mergeCell ref="GW4:HC4"/>
    <mergeCell ref="HD4:HJ4"/>
    <mergeCell ref="KX4:LD4"/>
    <mergeCell ref="LE4:LK4"/>
    <mergeCell ref="FG4:FM4"/>
    <mergeCell ref="FN4:FT4"/>
    <mergeCell ref="FU4:GA4"/>
    <mergeCell ref="GB4:GH4"/>
    <mergeCell ref="GI4:GO4"/>
    <mergeCell ref="DX4:ED4"/>
    <mergeCell ref="EE4:EK4"/>
    <mergeCell ref="EL4:ER4"/>
    <mergeCell ref="ES4:EY4"/>
    <mergeCell ref="EZ4:FF4"/>
    <mergeCell ref="CO4:CU4"/>
    <mergeCell ref="CV4:DB4"/>
    <mergeCell ref="DC4:DI4"/>
    <mergeCell ref="DJ4:DP4"/>
    <mergeCell ref="DQ4:DW4"/>
    <mergeCell ref="NP4:NV4"/>
    <mergeCell ref="BF4:BL4"/>
    <mergeCell ref="BM4:BS4"/>
    <mergeCell ref="NW4:OC4"/>
    <mergeCell ref="OD4:OJ4"/>
    <mergeCell ref="HK4:HQ4"/>
    <mergeCell ref="HR4:HX4"/>
    <mergeCell ref="HY4:IE4"/>
    <mergeCell ref="IF4:IL4"/>
    <mergeCell ref="IM4:IS4"/>
    <mergeCell ref="IT4:IZ4"/>
    <mergeCell ref="JA4:JG4"/>
    <mergeCell ref="JH4:JN4"/>
    <mergeCell ref="JO4:JU4"/>
    <mergeCell ref="JV4:KB4"/>
    <mergeCell ref="KC4:KI4"/>
    <mergeCell ref="C3:D3"/>
    <mergeCell ref="C4:D4"/>
    <mergeCell ref="B5:G5"/>
    <mergeCell ref="AK4:AQ4"/>
    <mergeCell ref="AR4:AX4"/>
    <mergeCell ref="AY4:BE4"/>
    <mergeCell ref="PF4:PL4"/>
    <mergeCell ref="E3:F3"/>
    <mergeCell ref="I4:O4"/>
    <mergeCell ref="P4:V4"/>
    <mergeCell ref="W4:AC4"/>
    <mergeCell ref="AD4:AJ4"/>
    <mergeCell ref="OY4:PE4"/>
    <mergeCell ref="KJ4:KP4"/>
    <mergeCell ref="KQ4:KW4"/>
    <mergeCell ref="MU4:NA4"/>
    <mergeCell ref="NB4:NH4"/>
    <mergeCell ref="NI4:NO4"/>
    <mergeCell ref="BT4:BZ4"/>
    <mergeCell ref="CA4:CG4"/>
    <mergeCell ref="CH4:CN4"/>
  </mergeCells>
  <conditionalFormatting sqref="D7:D31 D33:D44">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PF7:PL44 I5:BD44 BE24:BR33 BE40:BR42 BE20:BS20 BE36:BR37 BE11:BT11 BE12:BR12 BE17:BS18">
    <cfRule type="expression" dxfId="120" priority="70">
      <formula>AND(TODAY()&gt;=I$5,TODAY()&lt;J$5)</formula>
    </cfRule>
  </conditionalFormatting>
  <conditionalFormatting sqref="PF7:PL44 I7:BD44 BE24:BR33 BE40:BR42 BE20:BS20 BE36:BR37 BE11:BT11 BE12:BR12 BE17:BS18">
    <cfRule type="expression" dxfId="119" priority="64">
      <formula>AND(task_start&lt;=I$5,ROUNDDOWN((task_end-task_start+1)*task_progress,0)+task_start-1&gt;=I$5)</formula>
    </cfRule>
    <cfRule type="expression" dxfId="118" priority="65" stopIfTrue="1">
      <formula>AND(task_end&gt;=I$5,task_start&lt;J$5)</formula>
    </cfRule>
  </conditionalFormatting>
  <conditionalFormatting sqref="OY7:PE44">
    <cfRule type="expression" dxfId="111" priority="73">
      <formula>AND(TODAY()&gt;=OY$5,TODAY()&lt;PG$5)</formula>
    </cfRule>
  </conditionalFormatting>
  <conditionalFormatting sqref="OY7:PE44">
    <cfRule type="expression" dxfId="110" priority="78">
      <formula>AND(task_start&lt;=OY$5,ROUNDDOWN((task_end-task_start+1)*task_progress,0)+task_start-1&gt;=OY$5)</formula>
    </cfRule>
    <cfRule type="expression" dxfId="109" priority="79" stopIfTrue="1">
      <formula>AND(task_end&gt;=OY$5,task_start&lt;PG$5)</formula>
    </cfRule>
  </conditionalFormatting>
  <conditionalFormatting sqref="OD7:OX44">
    <cfRule type="expression" dxfId="108" priority="88">
      <formula>AND(TODAY()&gt;=OD$5,TODAY()&lt;PG$5)</formula>
    </cfRule>
  </conditionalFormatting>
  <conditionalFormatting sqref="OD7:OX44">
    <cfRule type="expression" dxfId="107" priority="90">
      <formula>AND(task_start&lt;=OD$5,ROUNDDOWN((task_end-task_start+1)*task_progress,0)+task_start-1&gt;=OD$5)</formula>
    </cfRule>
    <cfRule type="expression" dxfId="106" priority="91" stopIfTrue="1">
      <formula>AND(task_end&gt;=OD$5,task_start&lt;PG$5)</formula>
    </cfRule>
  </conditionalFormatting>
  <conditionalFormatting sqref="NP7:NV28 NP31:NV31 NT29:NV29 NP34:NV44">
    <cfRule type="expression" dxfId="105" priority="96">
      <formula>AND(TODAY()&gt;=NP$5,TODAY()&lt;PG$5)</formula>
    </cfRule>
  </conditionalFormatting>
  <conditionalFormatting sqref="OY6:PL6">
    <cfRule type="expression" dxfId="104" priority="172">
      <formula>AND(TODAY()&gt;=OY$5,TODAY()&lt;ACL$5)</formula>
    </cfRule>
  </conditionalFormatting>
  <conditionalFormatting sqref="NW7:OC29 NW31:OC31 NY30:OC30 NW34:OC44 NZ32:OC33">
    <cfRule type="expression" dxfId="103" priority="182">
      <formula>AND(TODAY()&gt;=NW$5,TODAY()&lt;PG$5)</formula>
    </cfRule>
  </conditionalFormatting>
  <conditionalFormatting sqref="NW7:OC29 NW31:OC31 NY30:OC30 NW34:OC44 NZ32:OC33">
    <cfRule type="expression" dxfId="102" priority="183">
      <formula>AND(task_start&lt;=NW$5,ROUNDDOWN((task_end-task_start+1)*task_progress,0)+task_start-1&gt;=NW$5)</formula>
    </cfRule>
    <cfRule type="expression" dxfId="101" priority="184" stopIfTrue="1">
      <formula>AND(task_end&gt;=NW$5,task_start&lt;PG$5)</formula>
    </cfRule>
  </conditionalFormatting>
  <conditionalFormatting sqref="NP7:NV28 NP31:NV31 NT29:NV29 NP34:NV44">
    <cfRule type="expression" dxfId="100" priority="186">
      <formula>AND(task_start&lt;=NP$5,ROUNDDOWN((task_end-task_start+1)*task_progress,0)+task_start-1&gt;=NP$5)</formula>
    </cfRule>
    <cfRule type="expression" dxfId="99" priority="187" stopIfTrue="1">
      <formula>AND(task_end&gt;=NP$5,task_start&lt;PG$5)</formula>
    </cfRule>
  </conditionalFormatting>
  <conditionalFormatting sqref="MU7:NO44 NP29:NS29 NP30:NX30 NP32:NY33">
    <cfRule type="expression" dxfId="98" priority="188">
      <formula>AND(TODAY()&gt;=MU$5,TODAY()&lt;PU$5)</formula>
    </cfRule>
  </conditionalFormatting>
  <conditionalFormatting sqref="MU7:NO44 NP29:NS29 NP30:NX30 NP32:NY33">
    <cfRule type="expression" dxfId="97" priority="189">
      <formula>AND(task_start&lt;=MU$5,ROUNDDOWN((task_end-task_start+1)*task_progress,0)+task_start-1&gt;=MU$5)</formula>
    </cfRule>
    <cfRule type="expression" dxfId="96" priority="190" stopIfTrue="1">
      <formula>AND(task_end&gt;=MU$5,task_start&lt;PU$5)</formula>
    </cfRule>
  </conditionalFormatting>
  <conditionalFormatting sqref="KQ7:MT44">
    <cfRule type="expression" dxfId="95" priority="191">
      <formula>AND(TODAY()&gt;=KQ$5,TODAY()&lt;PN$5)</formula>
    </cfRule>
  </conditionalFormatting>
  <conditionalFormatting sqref="KQ7:MT44">
    <cfRule type="expression" dxfId="94" priority="192">
      <formula>AND(task_start&lt;=KQ$5,ROUNDDOWN((task_end-task_start+1)*task_progress,0)+task_start-1&gt;=KQ$5)</formula>
    </cfRule>
    <cfRule type="expression" dxfId="93" priority="193" stopIfTrue="1">
      <formula>AND(task_end&gt;=KQ$5,task_start&lt;PN$5)</formula>
    </cfRule>
  </conditionalFormatting>
  <conditionalFormatting sqref="JO7:KP44">
    <cfRule type="expression" dxfId="92" priority="194">
      <formula>AND(TODAY()&gt;=JO$5,TODAY()&lt;PN$5)</formula>
    </cfRule>
  </conditionalFormatting>
  <conditionalFormatting sqref="JO7:KP44">
    <cfRule type="expression" dxfId="91" priority="195">
      <formula>AND(task_start&lt;=JO$5,ROUNDDOWN((task_end-task_start+1)*task_progress,0)+task_start-1&gt;=JO$5)</formula>
    </cfRule>
    <cfRule type="expression" dxfId="90" priority="196" stopIfTrue="1">
      <formula>AND(task_end&gt;=JO$5,task_start&lt;PN$5)</formula>
    </cfRule>
  </conditionalFormatting>
  <conditionalFormatting sqref="IM7:JN44">
    <cfRule type="expression" dxfId="89" priority="197">
      <formula>AND(TODAY()&gt;=IM$5,TODAY()&lt;PN$5)</formula>
    </cfRule>
  </conditionalFormatting>
  <conditionalFormatting sqref="IM7:JN44">
    <cfRule type="expression" dxfId="88" priority="198">
      <formula>AND(task_start&lt;=IM$5,ROUNDDOWN((task_end-task_start+1)*task_progress,0)+task_start-1&gt;=IM$5)</formula>
    </cfRule>
    <cfRule type="expression" dxfId="87" priority="199" stopIfTrue="1">
      <formula>AND(task_end&gt;=IM$5,task_start&lt;PN$5)</formula>
    </cfRule>
  </conditionalFormatting>
  <conditionalFormatting sqref="HK7:IL44">
    <cfRule type="expression" dxfId="86" priority="200">
      <formula>AND(TODAY()&gt;=HK$5,TODAY()&lt;PN$5)</formula>
    </cfRule>
  </conditionalFormatting>
  <conditionalFormatting sqref="HK7:IL44">
    <cfRule type="expression" dxfId="85" priority="201">
      <formula>AND(task_start&lt;=HK$5,ROUNDDOWN((task_end-task_start+1)*task_progress,0)+task_start-1&gt;=HK$5)</formula>
    </cfRule>
    <cfRule type="expression" dxfId="84" priority="202" stopIfTrue="1">
      <formula>AND(task_end&gt;=HK$5,task_start&lt;PN$5)</formula>
    </cfRule>
  </conditionalFormatting>
  <conditionalFormatting sqref="BM7:HJ10 BM34:HJ35 BS24:HJ33 BM43:HJ44 BS40:HJ42 BM21:HJ23 BT20:HJ20 BM38:HJ39 BS36:HJ37 BM13:HJ16 BU11:HJ11 BS12:HJ12 BM19:HJ19 BT17:HJ18">
    <cfRule type="expression" dxfId="117" priority="203">
      <formula>AND(TODAY()&gt;=BM$5,TODAY()&lt;PG$5)</formula>
    </cfRule>
  </conditionalFormatting>
  <conditionalFormatting sqref="BM7:HJ10 BM34:HJ35 BS24:HJ33 BM43:HJ44 BS40:HJ42 BM21:HJ23 BT20:HJ20 BM38:HJ39 BS36:HJ37 BM13:HJ16 BU11:HJ11 BS12:HJ12 BM19:HJ19 BT17:HJ18">
    <cfRule type="expression" dxfId="116" priority="204">
      <formula>AND(task_start&lt;=BM$5,ROUNDDOWN((task_end-task_start+1)*task_progress,0)+task_start-1&gt;=BM$5)</formula>
    </cfRule>
    <cfRule type="expression" dxfId="115" priority="205" stopIfTrue="1">
      <formula>AND(task_end&gt;=BM$5,task_start&lt;PG$5)</formula>
    </cfRule>
  </conditionalFormatting>
  <conditionalFormatting sqref="OY5:PL5 BE5:OX6 BE7:BL10 BE34:BL35 BE43:BL44 BE21:BL23 BE38:BL39 BE13:BL16 BE19:BL19">
    <cfRule type="expression" dxfId="114" priority="206">
      <formula>AND(TODAY()&gt;=BE$5,TODAY()&lt;PF$5)</formula>
    </cfRule>
  </conditionalFormatting>
  <conditionalFormatting sqref="BE7:BL10 BE34:BL35 BE43:BL44 BE21:BL23 BE38:BL39 BE13:BL16 BE19:BL19">
    <cfRule type="expression" dxfId="113" priority="209">
      <formula>AND(task_start&lt;=BE$5,ROUNDDOWN((task_end-task_start+1)*task_progress,0)+task_start-1&gt;=BE$5)</formula>
    </cfRule>
    <cfRule type="expression" dxfId="112" priority="210" stopIfTrue="1">
      <formula>AND(task_end&gt;=BE$5,task_start&lt;PF$5)</formula>
    </cfRule>
  </conditionalFormatting>
  <conditionalFormatting sqref="D32">
    <cfRule type="dataBar" priority="1">
      <dataBar>
        <cfvo type="num" val="0"/>
        <cfvo type="num" val="1"/>
        <color theme="0" tint="-0.249977111117893"/>
      </dataBar>
      <extLst>
        <ext xmlns:x14="http://schemas.microsoft.com/office/spreadsheetml/2009/9/main" uri="{B025F937-C7B1-47D3-B67F-A62EFF666E3E}">
          <x14:id>{9E4FC9BF-0222-4CC9-8310-BADC10CEF196}</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40" fitToWidth="0" orientation="landscape" r:id="rId1"/>
  <headerFooter differentFirst="1" scaleWithDoc="0">
    <oddFooter>Page &amp;P of &amp;N</oddFooter>
  </headerFooter>
  <ignoredErrors>
    <ignoredError sqref="F25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 D33:D44</xm:sqref>
        </x14:conditionalFormatting>
        <x14:conditionalFormatting xmlns:xm="http://schemas.microsoft.com/office/excel/2006/main">
          <x14:cfRule type="dataBar" id="{9E4FC9BF-0222-4CC9-8310-BADC10CEF196}">
            <x14:dataBar minLength="0" maxLength="100" gradient="0">
              <x14:cfvo type="num">
                <xm:f>0</xm:f>
              </x14:cfvo>
              <x14:cfvo type="num">
                <xm:f>1</xm:f>
              </x14:cfvo>
              <x14:negativeFillColor rgb="FFFF0000"/>
              <x14:axisColor rgb="FF000000"/>
            </x14:dataBar>
          </x14:cfRule>
          <xm:sqref>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9DE9-624A-4230-8082-67C153071D32}">
  <sheetPr>
    <tabColor theme="4"/>
    <pageSetUpPr autoPageBreaks="0" fitToPage="1"/>
  </sheetPr>
  <dimension ref="B1:D21"/>
  <sheetViews>
    <sheetView showGridLines="0" zoomScaleNormal="100" workbookViewId="0">
      <selection activeCell="G10" sqref="G10"/>
    </sheetView>
  </sheetViews>
  <sheetFormatPr defaultRowHeight="30" customHeight="1" x14ac:dyDescent="0.25"/>
  <cols>
    <col min="1" max="1" width="3" style="64" customWidth="1"/>
    <col min="2" max="2" width="35" style="70" customWidth="1"/>
    <col min="3" max="3" width="29.28515625" style="71" customWidth="1"/>
    <col min="4" max="4" width="53.28515625" style="70" customWidth="1"/>
    <col min="5" max="5" width="3" style="64" customWidth="1"/>
    <col min="6" max="16384" width="9.140625" style="64"/>
  </cols>
  <sheetData>
    <row r="1" spans="2:4" ht="30" customHeight="1" x14ac:dyDescent="0.25">
      <c r="B1" s="64"/>
      <c r="D1" s="69" t="s">
        <v>42</v>
      </c>
    </row>
    <row r="2" spans="2:4" ht="61.5" x14ac:dyDescent="0.25">
      <c r="B2" s="68" t="s">
        <v>140</v>
      </c>
      <c r="C2" s="67" t="s">
        <v>139</v>
      </c>
      <c r="D2" s="67"/>
    </row>
    <row r="3" spans="2:4" ht="51.75" customHeight="1" thickBot="1" x14ac:dyDescent="0.3">
      <c r="B3" s="65" t="s">
        <v>41</v>
      </c>
      <c r="C3" s="65"/>
      <c r="D3" s="65"/>
    </row>
    <row r="4" spans="2:4" ht="30" customHeight="1" thickTop="1" x14ac:dyDescent="0.25">
      <c r="B4" s="75" t="s">
        <v>40</v>
      </c>
      <c r="C4" s="97" t="s">
        <v>168</v>
      </c>
      <c r="D4" s="97"/>
    </row>
    <row r="5" spans="2:4" ht="47.25" customHeight="1" x14ac:dyDescent="0.25">
      <c r="B5" s="75" t="s">
        <v>39</v>
      </c>
      <c r="C5" s="97" t="s">
        <v>141</v>
      </c>
      <c r="D5" s="97"/>
    </row>
    <row r="6" spans="2:4" ht="30" customHeight="1" x14ac:dyDescent="0.25">
      <c r="B6" s="75" t="s">
        <v>38</v>
      </c>
      <c r="C6" s="97" t="s">
        <v>142</v>
      </c>
      <c r="D6" s="97"/>
    </row>
    <row r="7" spans="2:4" ht="30" customHeight="1" x14ac:dyDescent="0.25">
      <c r="B7" s="75" t="s">
        <v>143</v>
      </c>
      <c r="C7" s="97">
        <v>10588101</v>
      </c>
      <c r="D7" s="97"/>
    </row>
    <row r="8" spans="2:4" ht="30" customHeight="1" x14ac:dyDescent="0.25">
      <c r="B8" s="75" t="s">
        <v>144</v>
      </c>
      <c r="C8" s="97" t="s">
        <v>145</v>
      </c>
      <c r="D8" s="97"/>
    </row>
    <row r="9" spans="2:4" ht="30" customHeight="1" x14ac:dyDescent="0.25">
      <c r="B9" s="75" t="s">
        <v>146</v>
      </c>
      <c r="C9" s="98" t="s">
        <v>149</v>
      </c>
      <c r="D9" s="98"/>
    </row>
    <row r="10" spans="2:4" ht="30" customHeight="1" x14ac:dyDescent="0.25">
      <c r="B10" s="75" t="s">
        <v>147</v>
      </c>
      <c r="C10" s="96" t="s">
        <v>148</v>
      </c>
      <c r="D10" s="96"/>
    </row>
    <row r="11" spans="2:4" ht="30" customHeight="1" x14ac:dyDescent="0.25">
      <c r="B11" s="75" t="s">
        <v>150</v>
      </c>
      <c r="C11" s="97" t="s">
        <v>215</v>
      </c>
      <c r="D11" s="97"/>
    </row>
    <row r="12" spans="2:4" ht="51.75" customHeight="1" thickBot="1" x14ac:dyDescent="0.3">
      <c r="B12" s="65" t="s">
        <v>37</v>
      </c>
      <c r="C12" s="65"/>
      <c r="D12" s="65"/>
    </row>
    <row r="13" spans="2:4" ht="30" hidden="1" customHeight="1" thickTop="1" x14ac:dyDescent="0.25">
      <c r="B13" s="74" t="s">
        <v>36</v>
      </c>
      <c r="C13" s="73" t="s">
        <v>25</v>
      </c>
      <c r="D13" s="64"/>
    </row>
    <row r="14" spans="2:4" ht="30" customHeight="1" thickTop="1" x14ac:dyDescent="0.25">
      <c r="B14" s="64" t="s">
        <v>135</v>
      </c>
      <c r="C14" s="78">
        <v>500</v>
      </c>
      <c r="D14" s="64"/>
    </row>
    <row r="15" spans="2:4" ht="30" customHeight="1" x14ac:dyDescent="0.25">
      <c r="B15" s="64" t="s">
        <v>137</v>
      </c>
      <c r="C15" s="78">
        <v>250</v>
      </c>
      <c r="D15" s="64"/>
    </row>
    <row r="16" spans="2:4" ht="30" customHeight="1" x14ac:dyDescent="0.25">
      <c r="B16" s="64" t="s">
        <v>138</v>
      </c>
      <c r="C16" s="78">
        <v>1500</v>
      </c>
      <c r="D16" s="64"/>
    </row>
    <row r="17" spans="2:4" ht="30" customHeight="1" x14ac:dyDescent="0.25">
      <c r="B17" s="64" t="s">
        <v>136</v>
      </c>
      <c r="C17" s="78">
        <v>500</v>
      </c>
      <c r="D17" s="64"/>
    </row>
    <row r="18" spans="2:4" ht="30" customHeight="1" x14ac:dyDescent="0.25">
      <c r="B18" s="72" t="s">
        <v>35</v>
      </c>
      <c r="C18" s="79">
        <f>SUM(C14:C17)</f>
        <v>2750</v>
      </c>
    </row>
    <row r="19" spans="2:4" ht="30" customHeight="1" x14ac:dyDescent="0.25">
      <c r="B19" s="72" t="s">
        <v>34</v>
      </c>
      <c r="C19" s="79">
        <f>SUM(Data[Purchase Cost])</f>
        <v>2740.9079999999994</v>
      </c>
    </row>
    <row r="20" spans="2:4" ht="30" customHeight="1" x14ac:dyDescent="0.25">
      <c r="B20" s="72" t="s">
        <v>134</v>
      </c>
      <c r="C20" s="79">
        <f>SUM(Data[Used Cost])</f>
        <v>667.85495375661367</v>
      </c>
    </row>
    <row r="21" spans="2:4" ht="30" customHeight="1" x14ac:dyDescent="0.25">
      <c r="B21" s="72" t="s">
        <v>33</v>
      </c>
      <c r="C21" s="79">
        <f>C18-C19</f>
        <v>9.092000000000553</v>
      </c>
    </row>
  </sheetData>
  <mergeCells count="8">
    <mergeCell ref="C10:D10"/>
    <mergeCell ref="C11:D11"/>
    <mergeCell ref="C4:D4"/>
    <mergeCell ref="C5:D5"/>
    <mergeCell ref="C6:D6"/>
    <mergeCell ref="C7:D7"/>
    <mergeCell ref="C8:D8"/>
    <mergeCell ref="C9:D9"/>
  </mergeCells>
  <dataValidations count="34">
    <dataValidation allowBlank="1" showInputMessage="1" showErrorMessage="1" prompt="Select cell D1 to navigate to Itemized Expenses worksheet. Enter Project Information below" sqref="B1" xr:uid="{00000000-0002-0000-0000-000021000000}"/>
    <dataValidation allowBlank="1" showInputMessage="1" showErrorMessage="1" prompt="Pie Chart illustrating Funds Used To Date compared to Funds Remaining" sqref="D13" xr:uid="{00000000-0002-0000-0000-000020000000}"/>
    <dataValidation allowBlank="1" showInputMessage="1" showErrorMessage="1" prompt="Funds Remaining are automatically calculated in this cell" sqref="C21" xr:uid="{00000000-0002-0000-0000-00001F000000}"/>
    <dataValidation allowBlank="1" showInputMessage="1" showErrorMessage="1" prompt="Funds Remaining are automatically calculated in cell at right" sqref="B21" xr:uid="{00000000-0002-0000-0000-00001E000000}"/>
    <dataValidation allowBlank="1" showInputMessage="1" showErrorMessage="1" prompt="Funds Used To Date are automatically updated in this cell" sqref="C19:C20" xr:uid="{00000000-0002-0000-0000-00001D000000}"/>
    <dataValidation allowBlank="1" showInputMessage="1" showErrorMessage="1" prompt="Funds Used To Date are automatically updated in cell at right based on expenses entered in Itemized Expenses worksheet" sqref="B20" xr:uid="{00000000-0002-0000-0000-00001C000000}"/>
    <dataValidation allowBlank="1" showInputMessage="1" showErrorMessage="1" prompt="Total Allotted Funds are automatically calculated in this cell" sqref="C18" xr:uid="{00000000-0002-0000-0000-00001B000000}"/>
    <dataValidation allowBlank="1" showInputMessage="1" showErrorMessage="1" prompt="Total Allotted Funds are automatically calculated in cell at right" sqref="B18:B19" xr:uid="{00000000-0002-0000-0000-00001A000000}"/>
    <dataValidation allowBlank="1" showInputMessage="1" showErrorMessage="1" prompt="Enter Financed Amount in this cell" sqref="C17" xr:uid="{00000000-0002-0000-0000-000019000000}"/>
    <dataValidation allowBlank="1" showInputMessage="1" showErrorMessage="1" prompt="Enter Financed Amount allotted to this project in cell at right" sqref="B17" xr:uid="{00000000-0002-0000-0000-000018000000}"/>
    <dataValidation allowBlank="1" showInputMessage="1" showErrorMessage="1" prompt="Enter Cash Amount in this cell" sqref="C14:C16" xr:uid="{00000000-0002-0000-0000-000017000000}"/>
    <dataValidation allowBlank="1" showInputMessage="1" showErrorMessage="1" prompt="Enter Cash Amount allotted to this project in cell at right" sqref="B14:B16" xr:uid="{00000000-0002-0000-0000-000016000000}"/>
    <dataValidation allowBlank="1" showInputMessage="1" showErrorMessage="1" prompt="Enter Cash and Financed Amount in table below. Total allotted, used and remaining funds are automatically calculated along with a corresponding chart in D13" sqref="B12" xr:uid="{00000000-0002-0000-0000-000015000000}"/>
    <dataValidation allowBlank="1" showInputMessage="1" showErrorMessage="1" prompt="Enter Address in this cell" sqref="C11" xr:uid="{00000000-0002-0000-0000-000014000000}"/>
    <dataValidation allowBlank="1" showInputMessage="1" showErrorMessage="1" prompt="Enter Address in cell at right" sqref="B11" xr:uid="{00000000-0002-0000-0000-000013000000}"/>
    <dataValidation allowBlank="1" showInputMessage="1" showErrorMessage="1" prompt="Enter Phone number in this cell" sqref="C10" xr:uid="{00000000-0002-0000-0000-000012000000}"/>
    <dataValidation allowBlank="1" showInputMessage="1" showErrorMessage="1" prompt="Enter Phone number in cell at right" sqref="B10" xr:uid="{00000000-0002-0000-0000-000011000000}"/>
    <dataValidation allowBlank="1" showInputMessage="1" showErrorMessage="1" prompt="Enter Website address in this cell" sqref="C9:D9" xr:uid="{00000000-0002-0000-0000-000010000000}"/>
    <dataValidation allowBlank="1" showInputMessage="1" showErrorMessage="1" prompt="Enter Website address in cell at right" sqref="B9" xr:uid="{00000000-0002-0000-0000-00000F000000}"/>
    <dataValidation allowBlank="1" showInputMessage="1" showErrorMessage="1" prompt="Enter Contact Name in this cell" sqref="C8:D8" xr:uid="{00000000-0002-0000-0000-00000E000000}"/>
    <dataValidation allowBlank="1" showInputMessage="1" showErrorMessage="1" prompt="Enter Contact Name in cell at right" sqref="B8" xr:uid="{00000000-0002-0000-0000-00000D000000}"/>
    <dataValidation allowBlank="1" showInputMessage="1" showErrorMessage="1" prompt="Enter Licensed or Bonded Number in this cell" sqref="C7:D7" xr:uid="{00000000-0002-0000-0000-00000C000000}"/>
    <dataValidation allowBlank="1" showInputMessage="1" showErrorMessage="1" prompt="Enter Licensed or Bonded Number in cell at right" sqref="B7" xr:uid="{00000000-0002-0000-0000-00000B000000}"/>
    <dataValidation allowBlank="1" showInputMessage="1" showErrorMessage="1" prompt="Enter Contractor name in this cell" sqref="C6:D6" xr:uid="{00000000-0002-0000-0000-00000A000000}"/>
    <dataValidation allowBlank="1" showInputMessage="1" showErrorMessage="1" prompt="Enter Contractor name in cell at right" sqref="B6" xr:uid="{00000000-0002-0000-0000-000009000000}"/>
    <dataValidation allowBlank="1" showInputMessage="1" showErrorMessage="1" prompt="Enter Project Description in this cell" sqref="C5:D5" xr:uid="{00000000-0002-0000-0000-000008000000}"/>
    <dataValidation allowBlank="1" showInputMessage="1" showErrorMessage="1" prompt="Enter Project Description in cell at right" sqref="B5" xr:uid="{00000000-0002-0000-0000-000007000000}"/>
    <dataValidation allowBlank="1" showInputMessage="1" showErrorMessage="1" prompt="Enter Project Name in this cell" sqref="C4:D4" xr:uid="{00000000-0002-0000-0000-000006000000}"/>
    <dataValidation allowBlank="1" showInputMessage="1" showErrorMessage="1" prompt="Enter Project Name in cell at right" sqref="B4" xr:uid="{00000000-0002-0000-0000-000005000000}"/>
    <dataValidation allowBlank="1" showInputMessage="1" showErrorMessage="1" prompt="Enter project details in cells below" sqref="B3" xr:uid="{00000000-0002-0000-0000-000004000000}"/>
    <dataValidation allowBlank="1" showInputMessage="1" showErrorMessage="1" prompt="Navigation link to Itemized Expenses worksheet" sqref="D1" xr:uid="{00000000-0002-0000-0000-000003000000}"/>
    <dataValidation allowBlank="1" showInputMessage="1" showErrorMessage="1" prompt="Image is in this cell" sqref="D2" xr:uid="{00000000-0002-0000-0000-000002000000}"/>
    <dataValidation allowBlank="1" showInputMessage="1" showErrorMessage="1" prompt="Title of this worksheet is in cells B2 and C2" sqref="B2" xr:uid="{00000000-0002-0000-0000-000001000000}"/>
    <dataValidation allowBlank="1" showInputMessage="1" showErrorMessage="1" prompt="Create a Home Construction Budget using this workbook. Enter Expense details in Itemized Expenses worksheet &amp; prepare Budget Summary in this worksheet. Pie chart is in cell D13" sqref="A1" xr:uid="{00000000-0002-0000-0000-000000000000}"/>
  </dataValidations>
  <hyperlinks>
    <hyperlink ref="D1" location="'ITEMIZED EXPENSES'!A1" tooltip="Select to navigate to Itemized Expenses worksheet" display="Itemized Expenses" xr:uid="{9798B281-2B3F-4D06-BF41-580DE26481D2}"/>
    <hyperlink ref="C9:D9" r:id="rId1" display="ONENOTE" xr:uid="{C8F94010-0519-41AA-A256-9D7FFB7EA7D1}"/>
  </hyperlinks>
  <printOptions horizontalCentered="1"/>
  <pageMargins left="0.4" right="0.4" top="0.4" bottom="0.4" header="0.3" footer="0.3"/>
  <pageSetup fitToHeight="0" orientation="portrait" r:id="rId2"/>
  <headerFooter differentFirst="1">
    <oddFooter>Page &amp;P of &amp;N</oddFooter>
  </headerFooter>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ED53E-DB6A-4451-A0A1-453D5F94406A}">
  <sheetPr>
    <tabColor theme="5"/>
    <pageSetUpPr autoPageBreaks="0" fitToPage="1"/>
  </sheetPr>
  <dimension ref="B1:K132"/>
  <sheetViews>
    <sheetView showGridLines="0" tabSelected="1" topLeftCell="A108" workbookViewId="0">
      <selection activeCell="E33" sqref="E33"/>
    </sheetView>
  </sheetViews>
  <sheetFormatPr defaultRowHeight="30" customHeight="1" x14ac:dyDescent="0.25"/>
  <cols>
    <col min="1" max="1" width="3" style="64" customWidth="1"/>
    <col min="2" max="3" width="40.7109375" style="64" customWidth="1"/>
    <col min="4" max="4" width="20.140625" style="64" bestFit="1" customWidth="1"/>
    <col min="5" max="5" width="20.140625" style="64" customWidth="1"/>
    <col min="6" max="6" width="6.42578125" style="64" customWidth="1"/>
    <col min="7" max="8" width="21.85546875" style="64" customWidth="1"/>
    <col min="9" max="9" width="10.140625" style="64" bestFit="1" customWidth="1"/>
    <col min="10" max="10" width="21.85546875" style="64" customWidth="1"/>
    <col min="11" max="11" width="27.28515625" style="64" customWidth="1"/>
    <col min="12" max="12" width="3" style="64" customWidth="1"/>
    <col min="13" max="16384" width="9.140625" style="64"/>
  </cols>
  <sheetData>
    <row r="1" spans="2:11" ht="30" customHeight="1" x14ac:dyDescent="0.25">
      <c r="K1" s="69" t="s">
        <v>32</v>
      </c>
    </row>
    <row r="2" spans="2:11" ht="61.5" x14ac:dyDescent="0.25">
      <c r="B2" s="68" t="s">
        <v>31</v>
      </c>
      <c r="C2" s="100" t="s">
        <v>50</v>
      </c>
      <c r="D2" s="100"/>
      <c r="E2" s="80"/>
      <c r="F2" s="67"/>
      <c r="G2" s="67"/>
      <c r="H2" s="67"/>
      <c r="I2" s="67"/>
      <c r="J2" s="99"/>
      <c r="K2" s="99"/>
    </row>
    <row r="3" spans="2:11" ht="42" customHeight="1" x14ac:dyDescent="0.25">
      <c r="B3" s="66" t="s">
        <v>30</v>
      </c>
      <c r="C3" s="66"/>
      <c r="D3" s="66" t="s">
        <v>29</v>
      </c>
      <c r="E3" s="66"/>
      <c r="F3"/>
      <c r="G3" s="66" t="s">
        <v>133</v>
      </c>
      <c r="H3" s="66"/>
      <c r="I3" s="66"/>
      <c r="J3" s="66" t="s">
        <v>28</v>
      </c>
    </row>
    <row r="4" spans="2:11" ht="30" customHeight="1" x14ac:dyDescent="0.25">
      <c r="B4" s="76">
        <f>AllottedFunds</f>
        <v>2750</v>
      </c>
      <c r="C4" s="76"/>
      <c r="D4" s="76">
        <f>SUM(Data[Purchase Cost])</f>
        <v>2740.9079999999994</v>
      </c>
      <c r="E4" s="76"/>
      <c r="F4"/>
      <c r="G4" s="76">
        <f>SUM(Data[Used Cost])</f>
        <v>667.85495375661367</v>
      </c>
      <c r="H4" s="76"/>
      <c r="I4" s="76"/>
      <c r="J4" s="76">
        <f>FundsRemaining</f>
        <v>9.092000000000553</v>
      </c>
    </row>
    <row r="5" spans="2:11" ht="42" customHeight="1" thickBot="1" x14ac:dyDescent="0.3">
      <c r="B5" s="65" t="s">
        <v>27</v>
      </c>
      <c r="C5" s="65" t="s">
        <v>43</v>
      </c>
      <c r="D5" s="65" t="s">
        <v>26</v>
      </c>
      <c r="E5" s="65" t="s">
        <v>153</v>
      </c>
      <c r="F5" s="65" t="s">
        <v>44</v>
      </c>
      <c r="G5" s="65" t="s">
        <v>45</v>
      </c>
      <c r="H5" s="65" t="s">
        <v>62</v>
      </c>
      <c r="I5" s="65" t="s">
        <v>46</v>
      </c>
      <c r="J5" s="65" t="s">
        <v>47</v>
      </c>
    </row>
    <row r="6" spans="2:11" ht="30" customHeight="1" thickTop="1" x14ac:dyDescent="0.25">
      <c r="B6" s="64" t="s">
        <v>51</v>
      </c>
      <c r="C6" s="64" t="s">
        <v>48</v>
      </c>
      <c r="D6" s="64" t="s">
        <v>24</v>
      </c>
      <c r="E6" s="64" t="s">
        <v>152</v>
      </c>
      <c r="F6" s="64">
        <v>1</v>
      </c>
      <c r="G6" s="77">
        <v>17.78</v>
      </c>
      <c r="H6" s="77">
        <f>SUM(Data[[#This Row],[Purchase Cost]]/Data[[#This Row],[QTY]])</f>
        <v>17.78</v>
      </c>
      <c r="I6" s="86">
        <v>1</v>
      </c>
      <c r="J6" s="77">
        <f>Data[[#This Row],[Price Per QTY]]*Data[[#This Row],[Used QTY]]</f>
        <v>17.78</v>
      </c>
    </row>
    <row r="7" spans="2:11" ht="30" customHeight="1" x14ac:dyDescent="0.25">
      <c r="B7" s="64" t="s">
        <v>52</v>
      </c>
      <c r="C7" s="64" t="s">
        <v>48</v>
      </c>
      <c r="D7" s="64" t="s">
        <v>24</v>
      </c>
      <c r="E7" s="64" t="s">
        <v>152</v>
      </c>
      <c r="F7" s="64">
        <v>50</v>
      </c>
      <c r="G7" s="77">
        <v>3.33</v>
      </c>
      <c r="H7" s="77">
        <f>SUM(Data[[#This Row],[Purchase Cost]]/Data[[#This Row],[QTY]])</f>
        <v>6.6600000000000006E-2</v>
      </c>
      <c r="I7" s="86">
        <v>0</v>
      </c>
      <c r="J7" s="77">
        <f>Data[[#This Row],[Price Per QTY]]*Data[[#This Row],[Used QTY]]</f>
        <v>0</v>
      </c>
    </row>
    <row r="8" spans="2:11" ht="30" customHeight="1" x14ac:dyDescent="0.25">
      <c r="B8" s="64" t="s">
        <v>53</v>
      </c>
      <c r="C8" s="64" t="s">
        <v>48</v>
      </c>
      <c r="D8" s="64" t="s">
        <v>24</v>
      </c>
      <c r="E8" s="64" t="s">
        <v>152</v>
      </c>
      <c r="F8" s="64">
        <v>1</v>
      </c>
      <c r="G8" s="77">
        <v>2.2400000000000002</v>
      </c>
      <c r="H8" s="77">
        <f>SUM(Data[[#This Row],[Purchase Cost]]/Data[[#This Row],[QTY]])</f>
        <v>2.2400000000000002</v>
      </c>
      <c r="I8" s="86"/>
      <c r="J8" s="77">
        <f>Data[[#This Row],[Price Per QTY]]*Data[[#This Row],[Used QTY]]</f>
        <v>0</v>
      </c>
    </row>
    <row r="9" spans="2:11" ht="30" customHeight="1" x14ac:dyDescent="0.25">
      <c r="B9" s="64" t="s">
        <v>54</v>
      </c>
      <c r="C9" s="64" t="s">
        <v>48</v>
      </c>
      <c r="D9" s="64" t="s">
        <v>91</v>
      </c>
      <c r="E9" s="64" t="s">
        <v>154</v>
      </c>
      <c r="F9" s="64">
        <v>1</v>
      </c>
      <c r="G9" s="77">
        <v>3.63</v>
      </c>
      <c r="H9" s="77">
        <f>SUM(Data[[#This Row],[Purchase Cost]]/Data[[#This Row],[QTY]])</f>
        <v>3.63</v>
      </c>
      <c r="I9" s="86">
        <v>0.5</v>
      </c>
      <c r="J9" s="77">
        <f>Data[[#This Row],[Price Per QTY]]*Data[[#This Row],[Used QTY]]</f>
        <v>1.8149999999999999</v>
      </c>
    </row>
    <row r="10" spans="2:11" ht="30" customHeight="1" x14ac:dyDescent="0.25">
      <c r="B10" s="64" t="s">
        <v>55</v>
      </c>
      <c r="C10" s="64" t="s">
        <v>48</v>
      </c>
      <c r="D10" s="64" t="s">
        <v>24</v>
      </c>
      <c r="E10" s="64" t="s">
        <v>156</v>
      </c>
      <c r="F10" s="64">
        <v>50</v>
      </c>
      <c r="G10" s="77">
        <v>4.25</v>
      </c>
      <c r="H10" s="77">
        <f>SUM(Data[[#This Row],[Purchase Cost]]/Data[[#This Row],[QTY]])</f>
        <v>8.5000000000000006E-2</v>
      </c>
      <c r="I10" s="86">
        <v>4</v>
      </c>
      <c r="J10" s="77">
        <f>Data[[#This Row],[Price Per QTY]]*Data[[#This Row],[Used QTY]]</f>
        <v>0.34</v>
      </c>
    </row>
    <row r="11" spans="2:11" ht="30" customHeight="1" x14ac:dyDescent="0.25">
      <c r="B11" s="64" t="s">
        <v>155</v>
      </c>
      <c r="C11" s="87" t="s">
        <v>48</v>
      </c>
      <c r="D11" s="64" t="s">
        <v>24</v>
      </c>
      <c r="E11" s="87" t="s">
        <v>152</v>
      </c>
      <c r="F11" s="87">
        <v>20</v>
      </c>
      <c r="G11" s="87">
        <v>8</v>
      </c>
      <c r="H11" s="77">
        <f>SUM(Data[[#This Row],[Purchase Cost]]/Data[[#This Row],[QTY]])</f>
        <v>0.4</v>
      </c>
      <c r="I11" s="86">
        <v>8</v>
      </c>
      <c r="J11" s="77">
        <f>Data[[#This Row],[Price Per QTY]]*Data[[#This Row],[Used QTY]]</f>
        <v>3.2</v>
      </c>
    </row>
    <row r="12" spans="2:11" ht="30" customHeight="1" x14ac:dyDescent="0.25">
      <c r="B12" s="64" t="s">
        <v>56</v>
      </c>
      <c r="C12" s="64" t="s">
        <v>48</v>
      </c>
      <c r="D12" s="64" t="s">
        <v>24</v>
      </c>
      <c r="E12" s="64" t="s">
        <v>152</v>
      </c>
      <c r="F12" s="64">
        <v>1</v>
      </c>
      <c r="G12" s="77">
        <v>2.68</v>
      </c>
      <c r="H12" s="77">
        <f>SUM(Data[[#This Row],[Purchase Cost]]/Data[[#This Row],[QTY]])</f>
        <v>2.68</v>
      </c>
      <c r="I12" s="86">
        <v>1</v>
      </c>
      <c r="J12" s="77">
        <f>Data[[#This Row],[Price Per QTY]]*Data[[#This Row],[Used QTY]]</f>
        <v>2.68</v>
      </c>
    </row>
    <row r="13" spans="2:11" ht="30" customHeight="1" x14ac:dyDescent="0.25">
      <c r="B13" s="64" t="s">
        <v>57</v>
      </c>
      <c r="C13" s="64" t="s">
        <v>48</v>
      </c>
      <c r="D13" s="64" t="s">
        <v>24</v>
      </c>
      <c r="E13" s="64" t="s">
        <v>157</v>
      </c>
      <c r="F13" s="64">
        <v>1</v>
      </c>
      <c r="G13" s="77">
        <v>1.97</v>
      </c>
      <c r="H13" s="77">
        <f>SUM(Data[[#This Row],[Purchase Cost]]/Data[[#This Row],[QTY]])</f>
        <v>1.97</v>
      </c>
      <c r="I13" s="86">
        <v>0</v>
      </c>
      <c r="J13" s="77">
        <f>Data[[#This Row],[Price Per QTY]]*Data[[#This Row],[Used QTY]]</f>
        <v>0</v>
      </c>
    </row>
    <row r="14" spans="2:11" ht="30" customHeight="1" x14ac:dyDescent="0.25">
      <c r="B14" s="64" t="s">
        <v>58</v>
      </c>
      <c r="C14" s="64" t="s">
        <v>48</v>
      </c>
      <c r="D14" s="64" t="s">
        <v>91</v>
      </c>
      <c r="E14" s="64" t="s">
        <v>154</v>
      </c>
      <c r="F14" s="64">
        <v>10</v>
      </c>
      <c r="G14" s="77">
        <v>1.27</v>
      </c>
      <c r="H14" s="77">
        <f>SUM(Data[[#This Row],[Purchase Cost]]/Data[[#This Row],[QTY]])</f>
        <v>0.127</v>
      </c>
      <c r="I14" s="86">
        <v>0</v>
      </c>
      <c r="J14" s="77">
        <f>Data[[#This Row],[Price Per QTY]]*Data[[#This Row],[Used QTY]]</f>
        <v>0</v>
      </c>
    </row>
    <row r="15" spans="2:11" ht="30" customHeight="1" x14ac:dyDescent="0.25">
      <c r="B15" s="64" t="s">
        <v>59</v>
      </c>
      <c r="C15" s="64" t="s">
        <v>48</v>
      </c>
      <c r="D15" s="64" t="s">
        <v>91</v>
      </c>
      <c r="E15" s="64" t="s">
        <v>154</v>
      </c>
      <c r="F15" s="64">
        <v>2</v>
      </c>
      <c r="G15" s="77">
        <v>3.75</v>
      </c>
      <c r="H15" s="77">
        <f>SUM(Data[[#This Row],[Purchase Cost]]/Data[[#This Row],[QTY]])</f>
        <v>1.875</v>
      </c>
      <c r="I15" s="86">
        <v>0.5</v>
      </c>
      <c r="J15" s="77">
        <f>Data[[#This Row],[Price Per QTY]]*Data[[#This Row],[Used QTY]]</f>
        <v>0.9375</v>
      </c>
    </row>
    <row r="16" spans="2:11" ht="30" customHeight="1" x14ac:dyDescent="0.25">
      <c r="B16" s="64" t="s">
        <v>60</v>
      </c>
      <c r="C16" s="64" t="s">
        <v>48</v>
      </c>
      <c r="D16" s="64" t="s">
        <v>91</v>
      </c>
      <c r="E16" s="64" t="s">
        <v>154</v>
      </c>
      <c r="F16" s="64">
        <v>5</v>
      </c>
      <c r="G16" s="77">
        <v>2.16</v>
      </c>
      <c r="H16" s="77">
        <f>SUM(Data[[#This Row],[Purchase Cost]]/Data[[#This Row],[QTY]])</f>
        <v>0.43200000000000005</v>
      </c>
      <c r="I16" s="86">
        <v>5</v>
      </c>
      <c r="J16" s="77">
        <f>Data[[#This Row],[Price Per QTY]]*Data[[#This Row],[Used QTY]]</f>
        <v>2.16</v>
      </c>
    </row>
    <row r="17" spans="2:10" ht="30" customHeight="1" x14ac:dyDescent="0.25">
      <c r="B17" s="64" t="s">
        <v>61</v>
      </c>
      <c r="C17" s="64" t="s">
        <v>48</v>
      </c>
      <c r="D17" s="64" t="s">
        <v>24</v>
      </c>
      <c r="E17" s="64" t="s">
        <v>158</v>
      </c>
      <c r="F17" s="64">
        <v>5</v>
      </c>
      <c r="G17" s="77">
        <v>2.5499999999999998</v>
      </c>
      <c r="H17" s="77">
        <f>SUM(Data[[#This Row],[Purchase Cost]]/Data[[#This Row],[QTY]])</f>
        <v>0.51</v>
      </c>
      <c r="I17" s="86"/>
      <c r="J17" s="77">
        <f>Data[[#This Row],[Price Per QTY]]*Data[[#This Row],[Used QTY]]</f>
        <v>0</v>
      </c>
    </row>
    <row r="18" spans="2:10" ht="30" customHeight="1" x14ac:dyDescent="0.25">
      <c r="B18" s="64" t="s">
        <v>63</v>
      </c>
      <c r="C18" s="64" t="s">
        <v>48</v>
      </c>
      <c r="D18" s="64" t="s">
        <v>24</v>
      </c>
      <c r="E18" s="64" t="s">
        <v>158</v>
      </c>
      <c r="F18" s="64">
        <v>5</v>
      </c>
      <c r="G18" s="77">
        <v>1.91</v>
      </c>
      <c r="H18" s="77">
        <f>SUM(Data[[#This Row],[Purchase Cost]]/Data[[#This Row],[QTY]])</f>
        <v>0.38200000000000001</v>
      </c>
      <c r="I18" s="86"/>
      <c r="J18" s="77">
        <f>Data[[#This Row],[Price Per QTY]]*Data[[#This Row],[Used QTY]]</f>
        <v>0</v>
      </c>
    </row>
    <row r="19" spans="2:10" ht="30" customHeight="1" x14ac:dyDescent="0.25">
      <c r="B19" s="64" t="s">
        <v>64</v>
      </c>
      <c r="C19" s="64" t="s">
        <v>48</v>
      </c>
      <c r="D19" s="64" t="s">
        <v>24</v>
      </c>
      <c r="E19" s="64" t="s">
        <v>152</v>
      </c>
      <c r="F19" s="64">
        <v>2</v>
      </c>
      <c r="G19" s="77">
        <v>6.71</v>
      </c>
      <c r="H19" s="77">
        <f>SUM(Data[[#This Row],[Purchase Cost]]/Data[[#This Row],[QTY]])</f>
        <v>3.355</v>
      </c>
      <c r="I19" s="86">
        <v>2</v>
      </c>
      <c r="J19" s="77">
        <f>Data[[#This Row],[Price Per QTY]]*Data[[#This Row],[Used QTY]]</f>
        <v>6.71</v>
      </c>
    </row>
    <row r="20" spans="2:10" ht="30" customHeight="1" x14ac:dyDescent="0.25">
      <c r="B20" s="64" t="s">
        <v>65</v>
      </c>
      <c r="C20" s="64" t="s">
        <v>48</v>
      </c>
      <c r="D20" s="64" t="s">
        <v>24</v>
      </c>
      <c r="E20" s="64" t="s">
        <v>152</v>
      </c>
      <c r="F20" s="64">
        <v>1</v>
      </c>
      <c r="G20" s="77">
        <v>3.33</v>
      </c>
      <c r="H20" s="77">
        <f>SUM(Data[[#This Row],[Purchase Cost]]/Data[[#This Row],[QTY]])</f>
        <v>3.33</v>
      </c>
      <c r="I20" s="86">
        <v>1</v>
      </c>
      <c r="J20" s="77">
        <f>Data[[#This Row],[Price Per QTY]]*Data[[#This Row],[Used QTY]]</f>
        <v>3.33</v>
      </c>
    </row>
    <row r="21" spans="2:10" ht="30" customHeight="1" x14ac:dyDescent="0.25">
      <c r="B21" s="64" t="s">
        <v>66</v>
      </c>
      <c r="C21" s="64" t="s">
        <v>48</v>
      </c>
      <c r="D21" s="64" t="s">
        <v>24</v>
      </c>
      <c r="E21" s="64" t="s">
        <v>157</v>
      </c>
      <c r="F21" s="64">
        <v>100</v>
      </c>
      <c r="G21" s="77">
        <v>2.1</v>
      </c>
      <c r="H21" s="77">
        <f>SUM(Data[[#This Row],[Purchase Cost]]/Data[[#This Row],[QTY]])</f>
        <v>2.1000000000000001E-2</v>
      </c>
      <c r="I21" s="86"/>
      <c r="J21" s="77">
        <f>Data[[#This Row],[Price Per QTY]]*Data[[#This Row],[Used QTY]]</f>
        <v>0</v>
      </c>
    </row>
    <row r="22" spans="2:10" ht="30" customHeight="1" x14ac:dyDescent="0.25">
      <c r="B22" s="64" t="s">
        <v>67</v>
      </c>
      <c r="C22" s="64" t="s">
        <v>48</v>
      </c>
      <c r="D22" s="64" t="s">
        <v>24</v>
      </c>
      <c r="E22" s="64" t="s">
        <v>157</v>
      </c>
      <c r="F22" s="64">
        <v>1</v>
      </c>
      <c r="G22" s="77">
        <v>1.37</v>
      </c>
      <c r="H22" s="77">
        <f>SUM(Data[[#This Row],[Purchase Cost]]/Data[[#This Row],[QTY]])</f>
        <v>1.37</v>
      </c>
      <c r="I22" s="86">
        <v>0</v>
      </c>
      <c r="J22" s="77">
        <f>Data[[#This Row],[Price Per QTY]]*Data[[#This Row],[Used QTY]]</f>
        <v>0</v>
      </c>
    </row>
    <row r="23" spans="2:10" ht="30" customHeight="1" x14ac:dyDescent="0.25">
      <c r="B23" s="64" t="s">
        <v>53</v>
      </c>
      <c r="C23" s="87" t="s">
        <v>48</v>
      </c>
      <c r="D23" s="64" t="s">
        <v>24</v>
      </c>
      <c r="E23" s="64" t="s">
        <v>158</v>
      </c>
      <c r="F23" s="87">
        <v>1</v>
      </c>
      <c r="G23" s="88">
        <v>2.2400000000000002</v>
      </c>
      <c r="H23" s="77">
        <f>SUM(Data[[#This Row],[Purchase Cost]]/Data[[#This Row],[QTY]])</f>
        <v>2.2400000000000002</v>
      </c>
      <c r="I23" s="86">
        <v>1</v>
      </c>
      <c r="J23" s="77">
        <f>Data[[#This Row],[Price Per QTY]]*Data[[#This Row],[Used QTY]]</f>
        <v>2.2400000000000002</v>
      </c>
    </row>
    <row r="24" spans="2:10" ht="30" customHeight="1" x14ac:dyDescent="0.25">
      <c r="B24" s="64" t="s">
        <v>170</v>
      </c>
      <c r="C24" s="87" t="s">
        <v>48</v>
      </c>
      <c r="D24" s="64" t="s">
        <v>24</v>
      </c>
      <c r="E24" s="64" t="s">
        <v>157</v>
      </c>
      <c r="F24" s="87">
        <v>1</v>
      </c>
      <c r="G24" s="88">
        <v>5.74</v>
      </c>
      <c r="H24" s="77">
        <f>SUM(Data[[#This Row],[Purchase Cost]]/Data[[#This Row],[QTY]])</f>
        <v>5.74</v>
      </c>
      <c r="I24" s="86">
        <v>1</v>
      </c>
      <c r="J24" s="77">
        <f>Data[[#This Row],[Price Per QTY]]*Data[[#This Row],[Used QTY]]</f>
        <v>5.74</v>
      </c>
    </row>
    <row r="25" spans="2:10" ht="30" customHeight="1" x14ac:dyDescent="0.25">
      <c r="B25" s="64" t="s">
        <v>68</v>
      </c>
      <c r="C25" s="87" t="s">
        <v>48</v>
      </c>
      <c r="D25" s="64" t="s">
        <v>24</v>
      </c>
      <c r="E25" s="64" t="s">
        <v>156</v>
      </c>
      <c r="F25" s="87">
        <v>1</v>
      </c>
      <c r="G25" s="88">
        <v>8.2799999999999994</v>
      </c>
      <c r="H25" s="77">
        <f>SUM(Data[[#This Row],[Purchase Cost]]/Data[[#This Row],[QTY]])</f>
        <v>8.2799999999999994</v>
      </c>
      <c r="I25" s="86">
        <v>1</v>
      </c>
      <c r="J25" s="77">
        <f>Data[[#This Row],[Price Per QTY]]*Data[[#This Row],[Used QTY]]</f>
        <v>8.2799999999999994</v>
      </c>
    </row>
    <row r="26" spans="2:10" ht="30" customHeight="1" x14ac:dyDescent="0.25">
      <c r="B26" s="64" t="s">
        <v>69</v>
      </c>
      <c r="C26" s="87" t="s">
        <v>48</v>
      </c>
      <c r="D26" s="64" t="s">
        <v>24</v>
      </c>
      <c r="E26" s="64" t="s">
        <v>159</v>
      </c>
      <c r="F26" s="87">
        <v>1</v>
      </c>
      <c r="G26" s="88">
        <v>1.65</v>
      </c>
      <c r="H26" s="77">
        <f>SUM(Data[[#This Row],[Purchase Cost]]/Data[[#This Row],[QTY]])</f>
        <v>1.65</v>
      </c>
      <c r="I26" s="86"/>
      <c r="J26" s="77">
        <f>Data[[#This Row],[Price Per QTY]]*Data[[#This Row],[Used QTY]]</f>
        <v>0</v>
      </c>
    </row>
    <row r="27" spans="2:10" ht="30" customHeight="1" x14ac:dyDescent="0.25">
      <c r="B27" s="64" t="s">
        <v>70</v>
      </c>
      <c r="C27" s="87" t="s">
        <v>48</v>
      </c>
      <c r="D27" s="64" t="s">
        <v>24</v>
      </c>
      <c r="E27" s="64" t="s">
        <v>152</v>
      </c>
      <c r="F27" s="87">
        <v>4</v>
      </c>
      <c r="G27" s="88">
        <v>14.9</v>
      </c>
      <c r="H27" s="77">
        <f>SUM(Data[[#This Row],[Purchase Cost]]/Data[[#This Row],[QTY]])</f>
        <v>3.7250000000000001</v>
      </c>
      <c r="I27" s="86">
        <v>4</v>
      </c>
      <c r="J27" s="77">
        <f>Data[[#This Row],[Price Per QTY]]*Data[[#This Row],[Used QTY]]</f>
        <v>14.9</v>
      </c>
    </row>
    <row r="28" spans="2:10" ht="30" customHeight="1" x14ac:dyDescent="0.25">
      <c r="B28" s="64" t="s">
        <v>71</v>
      </c>
      <c r="C28" s="87" t="s">
        <v>48</v>
      </c>
      <c r="D28" s="64" t="s">
        <v>24</v>
      </c>
      <c r="E28" s="64" t="s">
        <v>158</v>
      </c>
      <c r="F28" s="64">
        <v>100</v>
      </c>
      <c r="G28" s="77">
        <v>2.56</v>
      </c>
      <c r="H28" s="77">
        <f>SUM(Data[[#This Row],[Purchase Cost]]/Data[[#This Row],[QTY]])</f>
        <v>2.5600000000000001E-2</v>
      </c>
      <c r="I28" s="86">
        <v>10</v>
      </c>
      <c r="J28" s="77">
        <f>Data[[#This Row],[Price Per QTY]]*Data[[#This Row],[Used QTY]]</f>
        <v>0.25600000000000001</v>
      </c>
    </row>
    <row r="29" spans="2:10" ht="30" customHeight="1" x14ac:dyDescent="0.25">
      <c r="B29" s="64" t="s">
        <v>72</v>
      </c>
      <c r="C29" s="87" t="s">
        <v>48</v>
      </c>
      <c r="D29" s="64" t="s">
        <v>24</v>
      </c>
      <c r="E29" s="64" t="s">
        <v>152</v>
      </c>
      <c r="F29" s="87">
        <v>4</v>
      </c>
      <c r="G29" s="77">
        <v>30.59</v>
      </c>
      <c r="H29" s="77">
        <f>SUM(Data[[#This Row],[Purchase Cost]]/Data[[#This Row],[QTY]])</f>
        <v>7.6475</v>
      </c>
      <c r="I29" s="86">
        <v>5</v>
      </c>
      <c r="J29" s="77">
        <f>Data[[#This Row],[Price Per QTY]]*Data[[#This Row],[Used QTY]]</f>
        <v>38.237499999999997</v>
      </c>
    </row>
    <row r="30" spans="2:10" ht="30" customHeight="1" x14ac:dyDescent="0.25">
      <c r="B30" s="64" t="s">
        <v>73</v>
      </c>
      <c r="C30" s="87" t="s">
        <v>48</v>
      </c>
      <c r="D30" s="64" t="s">
        <v>24</v>
      </c>
      <c r="E30" s="64" t="s">
        <v>154</v>
      </c>
      <c r="F30" s="87">
        <v>1</v>
      </c>
      <c r="G30" s="77">
        <v>8.2899999999999991</v>
      </c>
      <c r="H30" s="77">
        <f>SUM(Data[[#This Row],[Purchase Cost]]/Data[[#This Row],[QTY]])</f>
        <v>8.2899999999999991</v>
      </c>
      <c r="I30" s="86"/>
      <c r="J30" s="77">
        <f>Data[[#This Row],[Price Per QTY]]*Data[[#This Row],[Used QTY]]</f>
        <v>0</v>
      </c>
    </row>
    <row r="31" spans="2:10" ht="30" customHeight="1" x14ac:dyDescent="0.25">
      <c r="B31" s="64" t="s">
        <v>74</v>
      </c>
      <c r="C31" s="87" t="s">
        <v>48</v>
      </c>
      <c r="D31" s="64" t="s">
        <v>24</v>
      </c>
      <c r="E31" s="64" t="s">
        <v>152</v>
      </c>
      <c r="F31" s="87">
        <v>4</v>
      </c>
      <c r="G31" s="77">
        <v>23.21</v>
      </c>
      <c r="H31" s="77">
        <f>SUM(Data[[#This Row],[Purchase Cost]]/Data[[#This Row],[QTY]])</f>
        <v>5.8025000000000002</v>
      </c>
      <c r="I31" s="86">
        <v>4</v>
      </c>
      <c r="J31" s="77">
        <f>Data[[#This Row],[Price Per QTY]]*Data[[#This Row],[Used QTY]]</f>
        <v>23.21</v>
      </c>
    </row>
    <row r="32" spans="2:10" ht="30" customHeight="1" x14ac:dyDescent="0.25">
      <c r="B32" s="64" t="s">
        <v>75</v>
      </c>
      <c r="C32" s="87" t="s">
        <v>48</v>
      </c>
      <c r="D32" s="64" t="s">
        <v>24</v>
      </c>
      <c r="E32" s="64" t="s">
        <v>158</v>
      </c>
      <c r="F32" s="87">
        <v>100</v>
      </c>
      <c r="G32" s="77">
        <v>3.55</v>
      </c>
      <c r="H32" s="77">
        <f>SUM(Data[[#This Row],[Purchase Cost]]/Data[[#This Row],[QTY]])</f>
        <v>3.5499999999999997E-2</v>
      </c>
      <c r="I32" s="86"/>
      <c r="J32" s="77">
        <f>Data[[#This Row],[Price Per QTY]]*Data[[#This Row],[Used QTY]]</f>
        <v>0</v>
      </c>
    </row>
    <row r="33" spans="2:10" ht="30" customHeight="1" x14ac:dyDescent="0.25">
      <c r="B33" s="64" t="s">
        <v>76</v>
      </c>
      <c r="C33" s="87" t="s">
        <v>48</v>
      </c>
      <c r="D33" s="64" t="s">
        <v>24</v>
      </c>
      <c r="E33" s="64" t="s">
        <v>154</v>
      </c>
      <c r="F33" s="87">
        <f>620+460</f>
        <v>1080</v>
      </c>
      <c r="G33" s="77">
        <v>15.94</v>
      </c>
      <c r="H33" s="77">
        <f>SUM(Data[[#This Row],[Purchase Cost]]/Data[[#This Row],[QTY]])</f>
        <v>1.4759259259259258E-2</v>
      </c>
      <c r="I33" s="86">
        <v>5</v>
      </c>
      <c r="J33" s="77">
        <f>Data[[#This Row],[Price Per QTY]]*Data[[#This Row],[Used QTY]]</f>
        <v>7.379629629629629E-2</v>
      </c>
    </row>
    <row r="34" spans="2:10" ht="30" customHeight="1" x14ac:dyDescent="0.25">
      <c r="B34" s="64" t="s">
        <v>77</v>
      </c>
      <c r="C34" s="87" t="s">
        <v>48</v>
      </c>
      <c r="D34" s="64" t="s">
        <v>24</v>
      </c>
      <c r="E34" s="64" t="s">
        <v>158</v>
      </c>
      <c r="F34" s="87">
        <v>4</v>
      </c>
      <c r="G34" s="77">
        <v>11.73</v>
      </c>
      <c r="H34" s="77">
        <f>SUM(Data[[#This Row],[Purchase Cost]]/Data[[#This Row],[QTY]])</f>
        <v>2.9325000000000001</v>
      </c>
      <c r="I34" s="86">
        <v>0</v>
      </c>
      <c r="J34" s="77">
        <f>Data[[#This Row],[Price Per QTY]]*Data[[#This Row],[Used QTY]]</f>
        <v>0</v>
      </c>
    </row>
    <row r="35" spans="2:10" ht="30" customHeight="1" x14ac:dyDescent="0.25">
      <c r="B35" s="64" t="s">
        <v>78</v>
      </c>
      <c r="C35" s="87" t="s">
        <v>48</v>
      </c>
      <c r="D35" s="64" t="s">
        <v>24</v>
      </c>
      <c r="E35" s="64" t="s">
        <v>157</v>
      </c>
      <c r="F35" s="87">
        <v>2</v>
      </c>
      <c r="G35" s="77">
        <v>9.6</v>
      </c>
      <c r="H35" s="77">
        <f>SUM(Data[[#This Row],[Purchase Cost]]/Data[[#This Row],[QTY]])</f>
        <v>4.8</v>
      </c>
      <c r="I35" s="86">
        <v>0</v>
      </c>
      <c r="J35" s="77">
        <f>Data[[#This Row],[Price Per QTY]]*Data[[#This Row],[Used QTY]]</f>
        <v>0</v>
      </c>
    </row>
    <row r="36" spans="2:10" ht="30" customHeight="1" x14ac:dyDescent="0.25">
      <c r="B36" s="64" t="s">
        <v>79</v>
      </c>
      <c r="C36" s="87" t="s">
        <v>48</v>
      </c>
      <c r="D36" s="64" t="s">
        <v>121</v>
      </c>
      <c r="E36" s="64" t="s">
        <v>152</v>
      </c>
      <c r="F36" s="87">
        <v>40</v>
      </c>
      <c r="G36" s="77">
        <v>80.31</v>
      </c>
      <c r="H36" s="77">
        <f>SUM(Data[[#This Row],[Purchase Cost]]/Data[[#This Row],[QTY]])</f>
        <v>2.0077500000000001</v>
      </c>
      <c r="I36" s="86">
        <v>0</v>
      </c>
      <c r="J36" s="77">
        <f>Data[[#This Row],[Price Per QTY]]*Data[[#This Row],[Used QTY]]</f>
        <v>0</v>
      </c>
    </row>
    <row r="37" spans="2:10" ht="30" customHeight="1" x14ac:dyDescent="0.25">
      <c r="B37" s="64" t="s">
        <v>80</v>
      </c>
      <c r="C37" s="87" t="s">
        <v>48</v>
      </c>
      <c r="D37" s="64" t="s">
        <v>24</v>
      </c>
      <c r="E37" s="64" t="s">
        <v>158</v>
      </c>
      <c r="F37" s="87">
        <v>1</v>
      </c>
      <c r="G37" s="77">
        <v>5.92</v>
      </c>
      <c r="H37" s="77">
        <f>SUM(Data[[#This Row],[Purchase Cost]]/Data[[#This Row],[QTY]])</f>
        <v>5.92</v>
      </c>
      <c r="I37" s="86"/>
      <c r="J37" s="77">
        <f>Data[[#This Row],[Price Per QTY]]*Data[[#This Row],[Used QTY]]</f>
        <v>0</v>
      </c>
    </row>
    <row r="38" spans="2:10" ht="30" customHeight="1" x14ac:dyDescent="0.25">
      <c r="B38" s="64" t="s">
        <v>81</v>
      </c>
      <c r="C38" s="87" t="s">
        <v>48</v>
      </c>
      <c r="D38" s="64" t="s">
        <v>24</v>
      </c>
      <c r="E38" s="64" t="s">
        <v>158</v>
      </c>
      <c r="F38" s="87">
        <v>4</v>
      </c>
      <c r="G38" s="77">
        <v>2.84</v>
      </c>
      <c r="H38" s="77">
        <f>SUM(Data[[#This Row],[Purchase Cost]]/Data[[#This Row],[QTY]])</f>
        <v>0.71</v>
      </c>
      <c r="I38" s="86">
        <v>2</v>
      </c>
      <c r="J38" s="77">
        <f>Data[[#This Row],[Price Per QTY]]*Data[[#This Row],[Used QTY]]</f>
        <v>1.42</v>
      </c>
    </row>
    <row r="39" spans="2:10" ht="30" customHeight="1" x14ac:dyDescent="0.25">
      <c r="B39" s="64" t="s">
        <v>82</v>
      </c>
      <c r="C39" s="87" t="s">
        <v>48</v>
      </c>
      <c r="D39" s="64" t="s">
        <v>24</v>
      </c>
      <c r="E39" s="64" t="s">
        <v>157</v>
      </c>
      <c r="F39" s="87">
        <v>100</v>
      </c>
      <c r="G39" s="77">
        <v>1.66</v>
      </c>
      <c r="H39" s="77">
        <f>SUM(Data[[#This Row],[Purchase Cost]]/Data[[#This Row],[QTY]])</f>
        <v>1.66E-2</v>
      </c>
      <c r="I39" s="86"/>
      <c r="J39" s="77">
        <f>Data[[#This Row],[Price Per QTY]]*Data[[#This Row],[Used QTY]]</f>
        <v>0</v>
      </c>
    </row>
    <row r="40" spans="2:10" ht="30" customHeight="1" x14ac:dyDescent="0.25">
      <c r="B40" s="64" t="s">
        <v>83</v>
      </c>
      <c r="C40" s="87" t="s">
        <v>48</v>
      </c>
      <c r="D40" s="64" t="s">
        <v>24</v>
      </c>
      <c r="E40" s="64" t="s">
        <v>156</v>
      </c>
      <c r="F40" s="87">
        <v>1</v>
      </c>
      <c r="G40" s="77">
        <f>2.89/2</f>
        <v>1.4450000000000001</v>
      </c>
      <c r="H40" s="77">
        <f>SUM(Data[[#This Row],[Purchase Cost]]/Data[[#This Row],[QTY]])</f>
        <v>1.4450000000000001</v>
      </c>
      <c r="I40" s="86">
        <v>1</v>
      </c>
      <c r="J40" s="77">
        <f>Data[[#This Row],[Price Per QTY]]*Data[[#This Row],[Used QTY]]</f>
        <v>1.4450000000000001</v>
      </c>
    </row>
    <row r="41" spans="2:10" ht="30" customHeight="1" x14ac:dyDescent="0.25">
      <c r="B41" s="64" t="s">
        <v>84</v>
      </c>
      <c r="C41" s="87" t="s">
        <v>48</v>
      </c>
      <c r="D41" s="64" t="s">
        <v>24</v>
      </c>
      <c r="E41" s="64" t="s">
        <v>158</v>
      </c>
      <c r="F41" s="87">
        <v>1</v>
      </c>
      <c r="G41" s="77">
        <v>1.45</v>
      </c>
      <c r="H41" s="77">
        <f>SUM(Data[[#This Row],[Purchase Cost]]/Data[[#This Row],[QTY]])</f>
        <v>1.45</v>
      </c>
      <c r="I41" s="86">
        <v>1</v>
      </c>
      <c r="J41" s="77">
        <f>Data[[#This Row],[Price Per QTY]]*Data[[#This Row],[Used QTY]]</f>
        <v>1.45</v>
      </c>
    </row>
    <row r="42" spans="2:10" ht="30" customHeight="1" x14ac:dyDescent="0.25">
      <c r="B42" s="64" t="s">
        <v>85</v>
      </c>
      <c r="C42" s="87" t="s">
        <v>48</v>
      </c>
      <c r="D42" s="64" t="s">
        <v>24</v>
      </c>
      <c r="E42" s="64" t="s">
        <v>158</v>
      </c>
      <c r="F42" s="87">
        <v>1</v>
      </c>
      <c r="G42" s="77">
        <v>6.75</v>
      </c>
      <c r="H42" s="77">
        <f>SUM(Data[[#This Row],[Purchase Cost]]/Data[[#This Row],[QTY]])</f>
        <v>6.75</v>
      </c>
      <c r="I42" s="86">
        <v>1</v>
      </c>
      <c r="J42" s="77">
        <f>Data[[#This Row],[Price Per QTY]]*Data[[#This Row],[Used QTY]]</f>
        <v>6.75</v>
      </c>
    </row>
    <row r="43" spans="2:10" ht="30" customHeight="1" x14ac:dyDescent="0.25">
      <c r="B43" s="64" t="s">
        <v>86</v>
      </c>
      <c r="C43" s="87" t="s">
        <v>49</v>
      </c>
      <c r="D43" s="64" t="s">
        <v>24</v>
      </c>
      <c r="E43" s="64" t="s">
        <v>154</v>
      </c>
      <c r="F43" s="87">
        <v>1000</v>
      </c>
      <c r="G43" s="77">
        <v>20.98</v>
      </c>
      <c r="H43" s="77">
        <f>SUM(Data[[#This Row],[Purchase Cost]]/Data[[#This Row],[QTY]])</f>
        <v>2.0980000000000002E-2</v>
      </c>
      <c r="I43" s="86"/>
      <c r="J43" s="77">
        <f>Data[[#This Row],[Price Per QTY]]*Data[[#This Row],[Used QTY]]</f>
        <v>0</v>
      </c>
    </row>
    <row r="44" spans="2:10" ht="30" customHeight="1" x14ac:dyDescent="0.25">
      <c r="B44" s="64" t="s">
        <v>87</v>
      </c>
      <c r="C44" s="87" t="s">
        <v>49</v>
      </c>
      <c r="D44" s="64" t="s">
        <v>91</v>
      </c>
      <c r="E44" s="64" t="s">
        <v>156</v>
      </c>
      <c r="F44" s="87">
        <v>1</v>
      </c>
      <c r="G44" s="77">
        <v>9</v>
      </c>
      <c r="H44" s="77">
        <f>SUM(Data[[#This Row],[Purchase Cost]]/Data[[#This Row],[QTY]])</f>
        <v>9</v>
      </c>
      <c r="I44" s="86"/>
      <c r="J44" s="77">
        <f>Data[[#This Row],[Price Per QTY]]*Data[[#This Row],[Used QTY]]</f>
        <v>0</v>
      </c>
    </row>
    <row r="45" spans="2:10" ht="30" customHeight="1" x14ac:dyDescent="0.25">
      <c r="B45" s="64" t="s">
        <v>88</v>
      </c>
      <c r="C45" s="87" t="s">
        <v>49</v>
      </c>
      <c r="D45" s="64" t="s">
        <v>91</v>
      </c>
      <c r="E45" s="64" t="s">
        <v>154</v>
      </c>
      <c r="F45" s="87">
        <v>1</v>
      </c>
      <c r="G45" s="77">
        <v>4.8</v>
      </c>
      <c r="H45" s="77">
        <f>SUM(Data[[#This Row],[Purchase Cost]]/Data[[#This Row],[QTY]])</f>
        <v>4.8</v>
      </c>
      <c r="I45" s="86"/>
      <c r="J45" s="77">
        <f>Data[[#This Row],[Price Per QTY]]*Data[[#This Row],[Used QTY]]</f>
        <v>0</v>
      </c>
    </row>
    <row r="46" spans="2:10" ht="30" customHeight="1" x14ac:dyDescent="0.25">
      <c r="B46" s="64" t="s">
        <v>89</v>
      </c>
      <c r="C46" s="87" t="s">
        <v>49</v>
      </c>
      <c r="D46" s="64" t="s">
        <v>91</v>
      </c>
      <c r="E46" s="64" t="s">
        <v>160</v>
      </c>
      <c r="F46" s="87">
        <v>1</v>
      </c>
      <c r="G46" s="77">
        <v>6.68</v>
      </c>
      <c r="H46" s="77">
        <f>SUM(Data[[#This Row],[Purchase Cost]]/Data[[#This Row],[QTY]])</f>
        <v>6.68</v>
      </c>
      <c r="I46" s="86"/>
      <c r="J46" s="77">
        <f>Data[[#This Row],[Price Per QTY]]*Data[[#This Row],[Used QTY]]</f>
        <v>0</v>
      </c>
    </row>
    <row r="47" spans="2:10" ht="30" customHeight="1" x14ac:dyDescent="0.25">
      <c r="B47" s="64" t="s">
        <v>90</v>
      </c>
      <c r="C47" s="87" t="s">
        <v>49</v>
      </c>
      <c r="D47" s="64" t="s">
        <v>91</v>
      </c>
      <c r="E47" s="64" t="s">
        <v>154</v>
      </c>
      <c r="F47" s="87">
        <v>1</v>
      </c>
      <c r="G47" s="77">
        <v>100.26</v>
      </c>
      <c r="H47" s="77">
        <f>SUM(Data[[#This Row],[Purchase Cost]]/Data[[#This Row],[QTY]])</f>
        <v>100.26</v>
      </c>
      <c r="I47" s="86"/>
      <c r="J47" s="77">
        <f>Data[[#This Row],[Price Per QTY]]*Data[[#This Row],[Used QTY]]</f>
        <v>0</v>
      </c>
    </row>
    <row r="48" spans="2:10" ht="30" customHeight="1" x14ac:dyDescent="0.25">
      <c r="B48" s="64" t="s">
        <v>92</v>
      </c>
      <c r="C48" s="87" t="s">
        <v>49</v>
      </c>
      <c r="D48" s="64" t="s">
        <v>24</v>
      </c>
      <c r="E48" s="64" t="s">
        <v>152</v>
      </c>
      <c r="F48" s="87">
        <v>20</v>
      </c>
      <c r="G48" s="77">
        <v>7.99</v>
      </c>
      <c r="H48" s="77">
        <f>SUM(Data[[#This Row],[Purchase Cost]]/Data[[#This Row],[QTY]])</f>
        <v>0.39950000000000002</v>
      </c>
      <c r="I48" s="86">
        <v>10</v>
      </c>
      <c r="J48" s="77">
        <f>Data[[#This Row],[Price Per QTY]]*Data[[#This Row],[Used QTY]]</f>
        <v>3.9950000000000001</v>
      </c>
    </row>
    <row r="49" spans="2:10" ht="30" customHeight="1" x14ac:dyDescent="0.25">
      <c r="B49" s="64" t="s">
        <v>93</v>
      </c>
      <c r="C49" s="64" t="s">
        <v>49</v>
      </c>
      <c r="D49" s="64" t="s">
        <v>24</v>
      </c>
      <c r="E49" s="64" t="s">
        <v>154</v>
      </c>
      <c r="F49" s="64">
        <v>1000</v>
      </c>
      <c r="G49" s="77">
        <v>21.99</v>
      </c>
      <c r="H49" s="77">
        <f>SUM(Data[[#This Row],[Purchase Cost]]/Data[[#This Row],[QTY]])</f>
        <v>2.1989999999999999E-2</v>
      </c>
      <c r="I49" s="86"/>
      <c r="J49" s="77">
        <f>Data[[#This Row],[Price Per QTY]]*Data[[#This Row],[Used QTY]]</f>
        <v>0</v>
      </c>
    </row>
    <row r="50" spans="2:10" ht="30" customHeight="1" x14ac:dyDescent="0.25">
      <c r="B50" s="64" t="s">
        <v>94</v>
      </c>
      <c r="C50" s="87" t="s">
        <v>49</v>
      </c>
      <c r="D50" s="64" t="s">
        <v>24</v>
      </c>
      <c r="E50" s="64" t="s">
        <v>154</v>
      </c>
      <c r="F50" s="87">
        <v>1</v>
      </c>
      <c r="G50" s="77">
        <v>5.75</v>
      </c>
      <c r="H50" s="77">
        <f>SUM(Data[[#This Row],[Purchase Cost]]/Data[[#This Row],[QTY]])</f>
        <v>5.75</v>
      </c>
      <c r="I50" s="86"/>
      <c r="J50" s="77">
        <f>Data[[#This Row],[Price Per QTY]]*Data[[#This Row],[Used QTY]]</f>
        <v>0</v>
      </c>
    </row>
    <row r="51" spans="2:10" ht="30" customHeight="1" x14ac:dyDescent="0.25">
      <c r="B51" s="64" t="s">
        <v>95</v>
      </c>
      <c r="C51" s="87" t="s">
        <v>49</v>
      </c>
      <c r="D51" s="64" t="s">
        <v>91</v>
      </c>
      <c r="E51" s="64" t="s">
        <v>154</v>
      </c>
      <c r="F51" s="87">
        <v>3</v>
      </c>
      <c r="G51" s="77">
        <v>18.989999999999998</v>
      </c>
      <c r="H51" s="77">
        <f>SUM(Data[[#This Row],[Purchase Cost]]/Data[[#This Row],[QTY]])</f>
        <v>6.3299999999999992</v>
      </c>
      <c r="I51" s="86"/>
      <c r="J51" s="77">
        <f>Data[[#This Row],[Price Per QTY]]*Data[[#This Row],[Used QTY]]</f>
        <v>0</v>
      </c>
    </row>
    <row r="52" spans="2:10" ht="30" customHeight="1" x14ac:dyDescent="0.25">
      <c r="B52" s="64" t="s">
        <v>96</v>
      </c>
      <c r="C52" s="87" t="s">
        <v>49</v>
      </c>
      <c r="D52" s="64" t="s">
        <v>24</v>
      </c>
      <c r="E52" s="64" t="s">
        <v>152</v>
      </c>
      <c r="F52" s="87">
        <v>2</v>
      </c>
      <c r="G52" s="77">
        <v>22</v>
      </c>
      <c r="H52" s="77">
        <f>SUM(Data[[#This Row],[Purchase Cost]]/Data[[#This Row],[QTY]])</f>
        <v>11</v>
      </c>
      <c r="I52" s="86">
        <v>1.5</v>
      </c>
      <c r="J52" s="77">
        <f>Data[[#This Row],[Price Per QTY]]*Data[[#This Row],[Used QTY]]</f>
        <v>16.5</v>
      </c>
    </row>
    <row r="53" spans="2:10" ht="30" customHeight="1" x14ac:dyDescent="0.25">
      <c r="B53" s="64" t="s">
        <v>97</v>
      </c>
      <c r="C53" s="87" t="s">
        <v>49</v>
      </c>
      <c r="D53" s="64" t="s">
        <v>91</v>
      </c>
      <c r="E53" s="64" t="s">
        <v>154</v>
      </c>
      <c r="F53" s="87">
        <v>1</v>
      </c>
      <c r="G53" s="77">
        <v>72.989999999999995</v>
      </c>
      <c r="H53" s="77">
        <f>SUM(Data[[#This Row],[Purchase Cost]]/Data[[#This Row],[QTY]])</f>
        <v>72.989999999999995</v>
      </c>
      <c r="I53" s="86"/>
      <c r="J53" s="77">
        <f>Data[[#This Row],[Price Per QTY]]*Data[[#This Row],[Used QTY]]</f>
        <v>0</v>
      </c>
    </row>
    <row r="54" spans="2:10" ht="30" customHeight="1" x14ac:dyDescent="0.25">
      <c r="B54" s="64" t="s">
        <v>98</v>
      </c>
      <c r="C54" s="87" t="s">
        <v>49</v>
      </c>
      <c r="D54" s="64" t="s">
        <v>24</v>
      </c>
      <c r="E54" s="64" t="s">
        <v>154</v>
      </c>
      <c r="F54" s="87">
        <v>1050</v>
      </c>
      <c r="G54" s="77">
        <v>12.99</v>
      </c>
      <c r="H54" s="77">
        <f>SUM(Data[[#This Row],[Purchase Cost]]/Data[[#This Row],[QTY]])</f>
        <v>1.2371428571428571E-2</v>
      </c>
      <c r="I54" s="86">
        <v>20</v>
      </c>
      <c r="J54" s="77">
        <f>Data[[#This Row],[Price Per QTY]]*Data[[#This Row],[Used QTY]]</f>
        <v>0.24742857142857144</v>
      </c>
    </row>
    <row r="55" spans="2:10" ht="30" customHeight="1" x14ac:dyDescent="0.25">
      <c r="B55" s="64" t="s">
        <v>99</v>
      </c>
      <c r="C55" s="87" t="s">
        <v>49</v>
      </c>
      <c r="D55" s="64" t="s">
        <v>24</v>
      </c>
      <c r="E55" s="64" t="s">
        <v>159</v>
      </c>
      <c r="F55" s="87">
        <v>500</v>
      </c>
      <c r="G55" s="77">
        <v>6.99</v>
      </c>
      <c r="H55" s="77">
        <f>SUM(Data[[#This Row],[Purchase Cost]]/Data[[#This Row],[QTY]])</f>
        <v>1.3980000000000001E-2</v>
      </c>
      <c r="I55" s="86"/>
      <c r="J55" s="77">
        <f>Data[[#This Row],[Price Per QTY]]*Data[[#This Row],[Used QTY]]</f>
        <v>0</v>
      </c>
    </row>
    <row r="56" spans="2:10" ht="30" customHeight="1" x14ac:dyDescent="0.25">
      <c r="B56" s="64" t="s">
        <v>100</v>
      </c>
      <c r="C56" s="87" t="s">
        <v>101</v>
      </c>
      <c r="D56" s="64" t="s">
        <v>24</v>
      </c>
      <c r="E56" s="64" t="s">
        <v>154</v>
      </c>
      <c r="F56" s="87">
        <v>1000</v>
      </c>
      <c r="G56" s="77">
        <v>10</v>
      </c>
      <c r="H56" s="77">
        <f>SUM(Data[[#This Row],[Purchase Cost]]/Data[[#This Row],[QTY]])</f>
        <v>0.01</v>
      </c>
      <c r="I56" s="86">
        <v>1</v>
      </c>
      <c r="J56" s="77">
        <f>Data[[#This Row],[Price Per QTY]]*Data[[#This Row],[Used QTY]]</f>
        <v>0.01</v>
      </c>
    </row>
    <row r="57" spans="2:10" ht="30" customHeight="1" x14ac:dyDescent="0.25">
      <c r="B57" s="64" t="s">
        <v>102</v>
      </c>
      <c r="C57" s="87" t="s">
        <v>49</v>
      </c>
      <c r="D57" s="64" t="s">
        <v>24</v>
      </c>
      <c r="E57" s="64" t="s">
        <v>154</v>
      </c>
      <c r="F57" s="87">
        <v>1000</v>
      </c>
      <c r="G57" s="77">
        <v>17.989999999999998</v>
      </c>
      <c r="H57" s="77">
        <f>SUM(Data[[#This Row],[Purchase Cost]]/Data[[#This Row],[QTY]])</f>
        <v>1.7989999999999999E-2</v>
      </c>
      <c r="I57" s="86">
        <v>1</v>
      </c>
      <c r="J57" s="77">
        <f>Data[[#This Row],[Price Per QTY]]*Data[[#This Row],[Used QTY]]</f>
        <v>1.7989999999999999E-2</v>
      </c>
    </row>
    <row r="58" spans="2:10" ht="30" customHeight="1" x14ac:dyDescent="0.25">
      <c r="B58" s="64" t="s">
        <v>103</v>
      </c>
      <c r="C58" s="87" t="s">
        <v>49</v>
      </c>
      <c r="D58" s="64" t="s">
        <v>24</v>
      </c>
      <c r="E58" s="64" t="s">
        <v>154</v>
      </c>
      <c r="F58" s="87">
        <v>1000</v>
      </c>
      <c r="G58" s="77">
        <v>17.989999999999998</v>
      </c>
      <c r="H58" s="77">
        <f>SUM(Data[[#This Row],[Purchase Cost]]/Data[[#This Row],[QTY]])</f>
        <v>1.7989999999999999E-2</v>
      </c>
      <c r="I58" s="86"/>
      <c r="J58" s="77">
        <f>Data[[#This Row],[Price Per QTY]]*Data[[#This Row],[Used QTY]]</f>
        <v>0</v>
      </c>
    </row>
    <row r="59" spans="2:10" ht="30" customHeight="1" x14ac:dyDescent="0.25">
      <c r="B59" s="64" t="s">
        <v>104</v>
      </c>
      <c r="C59" s="87" t="s">
        <v>49</v>
      </c>
      <c r="D59" s="64" t="s">
        <v>24</v>
      </c>
      <c r="E59" s="64" t="s">
        <v>158</v>
      </c>
      <c r="F59" s="87">
        <v>2</v>
      </c>
      <c r="G59" s="77">
        <v>8.49</v>
      </c>
      <c r="H59" s="77">
        <f>SUM(Data[[#This Row],[Purchase Cost]]/Data[[#This Row],[QTY]])</f>
        <v>4.2450000000000001</v>
      </c>
      <c r="I59" s="86">
        <v>2</v>
      </c>
      <c r="J59" s="77">
        <f>Data[[#This Row],[Price Per QTY]]*Data[[#This Row],[Used QTY]]</f>
        <v>8.49</v>
      </c>
    </row>
    <row r="60" spans="2:10" ht="30" customHeight="1" x14ac:dyDescent="0.25">
      <c r="B60" s="64" t="s">
        <v>105</v>
      </c>
      <c r="C60" s="87" t="s">
        <v>49</v>
      </c>
      <c r="D60" s="64" t="s">
        <v>24</v>
      </c>
      <c r="E60" s="64" t="s">
        <v>158</v>
      </c>
      <c r="F60" s="87">
        <v>1</v>
      </c>
      <c r="G60" s="77">
        <v>35.4</v>
      </c>
      <c r="H60" s="77">
        <f>SUM(Data[[#This Row],[Purchase Cost]]/Data[[#This Row],[QTY]])</f>
        <v>35.4</v>
      </c>
      <c r="I60" s="86">
        <v>0</v>
      </c>
      <c r="J60" s="77">
        <f>Data[[#This Row],[Price Per QTY]]*Data[[#This Row],[Used QTY]]</f>
        <v>0</v>
      </c>
    </row>
    <row r="61" spans="2:10" ht="30" customHeight="1" x14ac:dyDescent="0.25">
      <c r="B61" s="64" t="s">
        <v>106</v>
      </c>
      <c r="C61" s="87" t="s">
        <v>107</v>
      </c>
      <c r="D61" s="64" t="s">
        <v>24</v>
      </c>
      <c r="E61" s="64" t="s">
        <v>152</v>
      </c>
      <c r="F61" s="87">
        <v>1</v>
      </c>
      <c r="G61" s="77">
        <v>8.9600000000000009</v>
      </c>
      <c r="H61" s="77">
        <f>SUM(Data[[#This Row],[Purchase Cost]]/Data[[#This Row],[QTY]])</f>
        <v>8.9600000000000009</v>
      </c>
      <c r="I61" s="86"/>
      <c r="J61" s="77">
        <f>Data[[#This Row],[Price Per QTY]]*Data[[#This Row],[Used QTY]]</f>
        <v>0</v>
      </c>
    </row>
    <row r="62" spans="2:10" ht="30" customHeight="1" x14ac:dyDescent="0.25">
      <c r="B62" s="64" t="s">
        <v>108</v>
      </c>
      <c r="C62" s="87" t="s">
        <v>107</v>
      </c>
      <c r="D62" s="64" t="s">
        <v>24</v>
      </c>
      <c r="E62" s="64" t="s">
        <v>152</v>
      </c>
      <c r="F62" s="87">
        <v>1</v>
      </c>
      <c r="G62" s="77">
        <v>16.78</v>
      </c>
      <c r="H62" s="77">
        <f>SUM(Data[[#This Row],[Purchase Cost]]/Data[[#This Row],[QTY]])</f>
        <v>16.78</v>
      </c>
      <c r="I62" s="86">
        <v>1</v>
      </c>
      <c r="J62" s="77">
        <f>Data[[#This Row],[Price Per QTY]]*Data[[#This Row],[Used QTY]]</f>
        <v>16.78</v>
      </c>
    </row>
    <row r="63" spans="2:10" ht="30" customHeight="1" x14ac:dyDescent="0.25">
      <c r="B63" s="64" t="s">
        <v>109</v>
      </c>
      <c r="C63" s="87" t="s">
        <v>107</v>
      </c>
      <c r="D63" s="64" t="s">
        <v>24</v>
      </c>
      <c r="E63" s="64" t="s">
        <v>158</v>
      </c>
      <c r="F63" s="87">
        <v>1</v>
      </c>
      <c r="G63" s="77">
        <v>20.45</v>
      </c>
      <c r="H63" s="77">
        <f>SUM(Data[[#This Row],[Purchase Cost]]/Data[[#This Row],[QTY]])</f>
        <v>20.45</v>
      </c>
      <c r="I63" s="86">
        <v>0</v>
      </c>
      <c r="J63" s="77">
        <f>Data[[#This Row],[Price Per QTY]]*Data[[#This Row],[Used QTY]]</f>
        <v>0</v>
      </c>
    </row>
    <row r="64" spans="2:10" ht="30" customHeight="1" x14ac:dyDescent="0.25">
      <c r="B64" s="64" t="s">
        <v>110</v>
      </c>
      <c r="C64" s="87" t="s">
        <v>107</v>
      </c>
      <c r="D64" s="64" t="s">
        <v>112</v>
      </c>
      <c r="E64" s="64" t="s">
        <v>154</v>
      </c>
      <c r="F64" s="87">
        <v>1</v>
      </c>
      <c r="G64" s="77">
        <v>7.7</v>
      </c>
      <c r="H64" s="77">
        <f>SUM(Data[[#This Row],[Purchase Cost]]/Data[[#This Row],[QTY]])</f>
        <v>7.7</v>
      </c>
      <c r="I64" s="86"/>
      <c r="J64" s="77">
        <f>Data[[#This Row],[Price Per QTY]]*Data[[#This Row],[Used QTY]]</f>
        <v>0</v>
      </c>
    </row>
    <row r="65" spans="2:10" ht="30" customHeight="1" x14ac:dyDescent="0.25">
      <c r="B65" s="64" t="s">
        <v>111</v>
      </c>
      <c r="C65" s="87" t="s">
        <v>107</v>
      </c>
      <c r="D65" s="64" t="s">
        <v>112</v>
      </c>
      <c r="E65" s="64" t="s">
        <v>154</v>
      </c>
      <c r="F65" s="87">
        <v>1</v>
      </c>
      <c r="G65" s="77">
        <v>8.3000000000000007</v>
      </c>
      <c r="H65" s="77">
        <f>SUM(Data[[#This Row],[Purchase Cost]]/Data[[#This Row],[QTY]])</f>
        <v>8.3000000000000007</v>
      </c>
      <c r="I65" s="86"/>
      <c r="J65" s="77">
        <f>Data[[#This Row],[Price Per QTY]]*Data[[#This Row],[Used QTY]]</f>
        <v>0</v>
      </c>
    </row>
    <row r="66" spans="2:10" ht="30" customHeight="1" x14ac:dyDescent="0.25">
      <c r="B66" s="64" t="s">
        <v>113</v>
      </c>
      <c r="C66" s="87" t="s">
        <v>114</v>
      </c>
      <c r="D66" s="64" t="s">
        <v>24</v>
      </c>
      <c r="E66" s="64" t="s">
        <v>152</v>
      </c>
      <c r="F66" s="87">
        <v>100</v>
      </c>
      <c r="G66" s="77">
        <v>4</v>
      </c>
      <c r="H66" s="77">
        <f>SUM(Data[[#This Row],[Purchase Cost]]/Data[[#This Row],[QTY]])</f>
        <v>0.04</v>
      </c>
      <c r="I66" s="86">
        <v>1</v>
      </c>
      <c r="J66" s="77">
        <f>Data[[#This Row],[Price Per QTY]]*Data[[#This Row],[Used QTY]]</f>
        <v>0.04</v>
      </c>
    </row>
    <row r="67" spans="2:10" ht="30" customHeight="1" x14ac:dyDescent="0.25">
      <c r="B67" s="64" t="s">
        <v>115</v>
      </c>
      <c r="C67" s="87" t="s">
        <v>114</v>
      </c>
      <c r="D67" s="64" t="s">
        <v>24</v>
      </c>
      <c r="E67" s="64" t="s">
        <v>152</v>
      </c>
      <c r="F67" s="87">
        <v>40</v>
      </c>
      <c r="G67" s="77">
        <v>2.1</v>
      </c>
      <c r="H67" s="77">
        <f>SUM(Data[[#This Row],[Purchase Cost]]/Data[[#This Row],[QTY]])</f>
        <v>5.2500000000000005E-2</v>
      </c>
      <c r="I67" s="86">
        <v>1</v>
      </c>
      <c r="J67" s="77">
        <f>Data[[#This Row],[Price Per QTY]]*Data[[#This Row],[Used QTY]]</f>
        <v>5.2500000000000005E-2</v>
      </c>
    </row>
    <row r="68" spans="2:10" ht="30" customHeight="1" x14ac:dyDescent="0.25">
      <c r="B68" s="64" t="s">
        <v>116</v>
      </c>
      <c r="C68" s="87" t="s">
        <v>114</v>
      </c>
      <c r="D68" s="64" t="s">
        <v>24</v>
      </c>
      <c r="E68" s="64" t="s">
        <v>152</v>
      </c>
      <c r="F68" s="87">
        <v>40</v>
      </c>
      <c r="G68" s="77">
        <v>115.6</v>
      </c>
      <c r="H68" s="77">
        <f>SUM(Data[[#This Row],[Purchase Cost]]/Data[[#This Row],[QTY]])</f>
        <v>2.8899999999999997</v>
      </c>
      <c r="I68" s="86">
        <v>22</v>
      </c>
      <c r="J68" s="77">
        <f>Data[[#This Row],[Price Per QTY]]*Data[[#This Row],[Used QTY]]</f>
        <v>63.579999999999991</v>
      </c>
    </row>
    <row r="69" spans="2:10" ht="30" customHeight="1" x14ac:dyDescent="0.25">
      <c r="B69" s="64" t="s">
        <v>117</v>
      </c>
      <c r="C69" s="87" t="s">
        <v>114</v>
      </c>
      <c r="D69" s="64" t="s">
        <v>91</v>
      </c>
      <c r="E69" s="64" t="s">
        <v>154</v>
      </c>
      <c r="F69" s="87">
        <v>1</v>
      </c>
      <c r="G69" s="77">
        <v>24.45</v>
      </c>
      <c r="H69" s="77">
        <f>SUM(Data[[#This Row],[Purchase Cost]]/Data[[#This Row],[QTY]])</f>
        <v>24.45</v>
      </c>
      <c r="I69" s="86"/>
      <c r="J69" s="77">
        <f>Data[[#This Row],[Price Per QTY]]*Data[[#This Row],[Used QTY]]</f>
        <v>0</v>
      </c>
    </row>
    <row r="70" spans="2:10" ht="30" customHeight="1" x14ac:dyDescent="0.25">
      <c r="B70" s="64" t="s">
        <v>118</v>
      </c>
      <c r="C70" s="64" t="s">
        <v>119</v>
      </c>
      <c r="D70" s="64" t="s">
        <v>24</v>
      </c>
      <c r="E70" s="64" t="s">
        <v>156</v>
      </c>
      <c r="F70" s="64">
        <v>3</v>
      </c>
      <c r="G70" s="77">
        <v>45</v>
      </c>
      <c r="H70" s="77">
        <f>SUM(Data[[#This Row],[Purchase Cost]]/Data[[#This Row],[QTY]])</f>
        <v>15</v>
      </c>
      <c r="I70" s="86">
        <v>2.7</v>
      </c>
      <c r="J70" s="77">
        <f>Data[[#This Row],[Price Per QTY]]*Data[[#This Row],[Used QTY]]</f>
        <v>40.5</v>
      </c>
    </row>
    <row r="71" spans="2:10" ht="30" customHeight="1" x14ac:dyDescent="0.25">
      <c r="B71" s="64" t="s">
        <v>151</v>
      </c>
      <c r="C71" s="64" t="s">
        <v>120</v>
      </c>
      <c r="D71" s="64" t="s">
        <v>24</v>
      </c>
      <c r="E71" s="64" t="s">
        <v>158</v>
      </c>
      <c r="F71" s="64">
        <v>5</v>
      </c>
      <c r="G71" s="77">
        <v>15.36</v>
      </c>
      <c r="H71" s="77">
        <f>SUM(Data[[#This Row],[Purchase Cost]]/Data[[#This Row],[QTY]])</f>
        <v>3.0720000000000001</v>
      </c>
      <c r="I71" s="86">
        <v>2</v>
      </c>
      <c r="J71" s="77">
        <f>Data[[#This Row],[Price Per QTY]]*Data[[#This Row],[Used QTY]]</f>
        <v>6.1440000000000001</v>
      </c>
    </row>
    <row r="72" spans="2:10" ht="30" customHeight="1" x14ac:dyDescent="0.25">
      <c r="B72" s="64" t="s">
        <v>122</v>
      </c>
      <c r="C72" s="87" t="s">
        <v>49</v>
      </c>
      <c r="D72" s="64" t="s">
        <v>24</v>
      </c>
      <c r="E72" s="64" t="s">
        <v>158</v>
      </c>
      <c r="F72" s="87">
        <v>20</v>
      </c>
      <c r="G72" s="88">
        <v>5.99</v>
      </c>
      <c r="H72" s="77">
        <f>SUM(Data[[#This Row],[Purchase Cost]]/Data[[#This Row],[QTY]])</f>
        <v>0.29949999999999999</v>
      </c>
      <c r="I72" s="86"/>
      <c r="J72" s="77">
        <f>Data[[#This Row],[Price Per QTY]]*Data[[#This Row],[Used QTY]]</f>
        <v>0</v>
      </c>
    </row>
    <row r="73" spans="2:10" ht="30" customHeight="1" x14ac:dyDescent="0.25">
      <c r="B73" s="64" t="s">
        <v>123</v>
      </c>
      <c r="C73" s="87" t="s">
        <v>49</v>
      </c>
      <c r="D73" s="64" t="s">
        <v>91</v>
      </c>
      <c r="E73" s="64" t="s">
        <v>156</v>
      </c>
      <c r="F73" s="87">
        <v>1</v>
      </c>
      <c r="G73" s="88">
        <v>49.99</v>
      </c>
      <c r="H73" s="77">
        <f>SUM(Data[[#This Row],[Purchase Cost]]/Data[[#This Row],[QTY]])</f>
        <v>49.99</v>
      </c>
      <c r="I73" s="86">
        <v>1</v>
      </c>
      <c r="J73" s="77">
        <f>Data[[#This Row],[Price Per QTY]]*Data[[#This Row],[Used QTY]]</f>
        <v>49.99</v>
      </c>
    </row>
    <row r="74" spans="2:10" ht="30" customHeight="1" x14ac:dyDescent="0.25">
      <c r="B74" s="64" t="s">
        <v>124</v>
      </c>
      <c r="C74" s="87" t="s">
        <v>49</v>
      </c>
      <c r="D74" s="64" t="s">
        <v>24</v>
      </c>
      <c r="E74" s="64" t="s">
        <v>154</v>
      </c>
      <c r="F74" s="87">
        <v>200</v>
      </c>
      <c r="G74" s="88">
        <v>12.99</v>
      </c>
      <c r="H74" s="77">
        <f>SUM(Data[[#This Row],[Purchase Cost]]/Data[[#This Row],[QTY]])</f>
        <v>6.4950000000000008E-2</v>
      </c>
      <c r="I74" s="86">
        <v>2</v>
      </c>
      <c r="J74" s="77">
        <f>Data[[#This Row],[Price Per QTY]]*Data[[#This Row],[Used QTY]]</f>
        <v>0.12990000000000002</v>
      </c>
    </row>
    <row r="75" spans="2:10" ht="30" customHeight="1" x14ac:dyDescent="0.25">
      <c r="B75" s="64" t="s">
        <v>125</v>
      </c>
      <c r="C75" s="87" t="s">
        <v>49</v>
      </c>
      <c r="D75" s="64" t="s">
        <v>24</v>
      </c>
      <c r="E75" s="64" t="s">
        <v>154</v>
      </c>
      <c r="F75" s="87">
        <v>55</v>
      </c>
      <c r="G75" s="88">
        <v>7.49</v>
      </c>
      <c r="H75" s="77">
        <f>SUM(Data[[#This Row],[Purchase Cost]]/Data[[#This Row],[QTY]])</f>
        <v>0.13618181818181818</v>
      </c>
      <c r="I75" s="86">
        <v>2</v>
      </c>
      <c r="J75" s="77">
        <f>Data[[#This Row],[Price Per QTY]]*Data[[#This Row],[Used QTY]]</f>
        <v>0.27236363636363636</v>
      </c>
    </row>
    <row r="76" spans="2:10" ht="30" customHeight="1" x14ac:dyDescent="0.25">
      <c r="B76" s="64" t="s">
        <v>126</v>
      </c>
      <c r="C76" s="87" t="s">
        <v>49</v>
      </c>
      <c r="D76" s="64" t="s">
        <v>24</v>
      </c>
      <c r="E76" s="64" t="s">
        <v>154</v>
      </c>
      <c r="F76" s="87">
        <v>600</v>
      </c>
      <c r="G76" s="88">
        <v>15.99</v>
      </c>
      <c r="H76" s="77">
        <f>SUM(Data[[#This Row],[Purchase Cost]]/Data[[#This Row],[QTY]])</f>
        <v>2.665E-2</v>
      </c>
      <c r="I76" s="86">
        <v>2</v>
      </c>
      <c r="J76" s="77">
        <f>Data[[#This Row],[Price Per QTY]]*Data[[#This Row],[Used QTY]]</f>
        <v>5.33E-2</v>
      </c>
    </row>
    <row r="77" spans="2:10" ht="30" customHeight="1" x14ac:dyDescent="0.25">
      <c r="B77" s="64" t="s">
        <v>128</v>
      </c>
      <c r="C77" s="87" t="s">
        <v>49</v>
      </c>
      <c r="D77" s="64" t="s">
        <v>24</v>
      </c>
      <c r="E77" s="64" t="s">
        <v>154</v>
      </c>
      <c r="F77" s="87">
        <v>900</v>
      </c>
      <c r="G77" s="88">
        <v>2.3330000000000002</v>
      </c>
      <c r="H77" s="77">
        <f>SUM(Data[[#This Row],[Purchase Cost]]/Data[[#This Row],[QTY]])</f>
        <v>2.5922222222222223E-3</v>
      </c>
      <c r="I77" s="86">
        <v>30</v>
      </c>
      <c r="J77" s="77">
        <f>Data[[#This Row],[Price Per QTY]]*Data[[#This Row],[Used QTY]]</f>
        <v>7.7766666666666664E-2</v>
      </c>
    </row>
    <row r="78" spans="2:10" ht="30" customHeight="1" x14ac:dyDescent="0.25">
      <c r="B78" s="64" t="s">
        <v>127</v>
      </c>
      <c r="C78" s="87" t="s">
        <v>49</v>
      </c>
      <c r="D78" s="64" t="s">
        <v>24</v>
      </c>
      <c r="E78" s="64" t="s">
        <v>154</v>
      </c>
      <c r="F78" s="87">
        <v>900</v>
      </c>
      <c r="G78" s="88">
        <v>2.33</v>
      </c>
      <c r="H78" s="77">
        <f>SUM(Data[[#This Row],[Purchase Cost]]/Data[[#This Row],[QTY]])</f>
        <v>2.5888888888888888E-3</v>
      </c>
      <c r="I78" s="86">
        <v>40</v>
      </c>
      <c r="J78" s="77">
        <f>Data[[#This Row],[Price Per QTY]]*Data[[#This Row],[Used QTY]]</f>
        <v>0.10355555555555555</v>
      </c>
    </row>
    <row r="79" spans="2:10" ht="30" customHeight="1" x14ac:dyDescent="0.25">
      <c r="B79" s="64" t="s">
        <v>129</v>
      </c>
      <c r="C79" s="87" t="s">
        <v>49</v>
      </c>
      <c r="D79" s="64" t="s">
        <v>24</v>
      </c>
      <c r="E79" s="64" t="s">
        <v>154</v>
      </c>
      <c r="F79" s="87">
        <v>900</v>
      </c>
      <c r="G79" s="88">
        <v>2.33</v>
      </c>
      <c r="H79" s="77">
        <f>SUM(Data[[#This Row],[Purchase Cost]]/Data[[#This Row],[QTY]])</f>
        <v>2.5888888888888888E-3</v>
      </c>
      <c r="I79" s="86">
        <v>50</v>
      </c>
      <c r="J79" s="77">
        <f>Data[[#This Row],[Price Per QTY]]*Data[[#This Row],[Used QTY]]</f>
        <v>0.12944444444444445</v>
      </c>
    </row>
    <row r="80" spans="2:10" ht="30" customHeight="1" x14ac:dyDescent="0.25">
      <c r="B80" s="64" t="s">
        <v>130</v>
      </c>
      <c r="C80" s="87" t="s">
        <v>49</v>
      </c>
      <c r="D80" s="64" t="s">
        <v>24</v>
      </c>
      <c r="E80" s="64" t="s">
        <v>154</v>
      </c>
      <c r="F80" s="87">
        <v>900</v>
      </c>
      <c r="G80" s="88">
        <v>2.33</v>
      </c>
      <c r="H80" s="77">
        <f>SUM(Data[[#This Row],[Purchase Cost]]/Data[[#This Row],[QTY]])</f>
        <v>2.5888888888888888E-3</v>
      </c>
      <c r="I80" s="86">
        <v>10</v>
      </c>
      <c r="J80" s="77">
        <f>Data[[#This Row],[Price Per QTY]]*Data[[#This Row],[Used QTY]]</f>
        <v>2.5888888888888888E-2</v>
      </c>
    </row>
    <row r="81" spans="2:10" ht="30" customHeight="1" x14ac:dyDescent="0.25">
      <c r="B81" s="64" t="s">
        <v>131</v>
      </c>
      <c r="C81" s="87" t="s">
        <v>49</v>
      </c>
      <c r="D81" s="64" t="s">
        <v>24</v>
      </c>
      <c r="E81" s="64" t="s">
        <v>154</v>
      </c>
      <c r="F81" s="87">
        <v>900</v>
      </c>
      <c r="G81" s="88">
        <v>2.33</v>
      </c>
      <c r="H81" s="77">
        <f>SUM(Data[[#This Row],[Purchase Cost]]/Data[[#This Row],[QTY]])</f>
        <v>2.5888888888888888E-3</v>
      </c>
      <c r="I81" s="86">
        <v>5</v>
      </c>
      <c r="J81" s="77">
        <f>Data[[#This Row],[Price Per QTY]]*Data[[#This Row],[Used QTY]]</f>
        <v>1.2944444444444444E-2</v>
      </c>
    </row>
    <row r="82" spans="2:10" ht="30" customHeight="1" x14ac:dyDescent="0.25">
      <c r="B82" s="64" t="s">
        <v>132</v>
      </c>
      <c r="C82" s="87" t="s">
        <v>49</v>
      </c>
      <c r="D82" s="64" t="s">
        <v>24</v>
      </c>
      <c r="E82" s="64" t="s">
        <v>154</v>
      </c>
      <c r="F82" s="87">
        <v>900</v>
      </c>
      <c r="G82" s="88">
        <v>2.33</v>
      </c>
      <c r="H82" s="77">
        <f>SUM(Data[[#This Row],[Purchase Cost]]/Data[[#This Row],[QTY]])</f>
        <v>2.5888888888888888E-3</v>
      </c>
      <c r="I82" s="86">
        <v>40</v>
      </c>
      <c r="J82" s="77">
        <f>Data[[#This Row],[Price Per QTY]]*Data[[#This Row],[Used QTY]]</f>
        <v>0.10355555555555555</v>
      </c>
    </row>
    <row r="83" spans="2:10" ht="30" customHeight="1" x14ac:dyDescent="0.25">
      <c r="B83" s="64" t="s">
        <v>161</v>
      </c>
      <c r="C83" s="87" t="s">
        <v>49</v>
      </c>
      <c r="D83" s="64" t="s">
        <v>24</v>
      </c>
      <c r="E83" s="64" t="s">
        <v>152</v>
      </c>
      <c r="F83" s="87">
        <v>1</v>
      </c>
      <c r="G83" s="88">
        <v>35.700000000000003</v>
      </c>
      <c r="H83" s="77">
        <f>SUM(Data[[#This Row],[Purchase Cost]]/Data[[#This Row],[QTY]])</f>
        <v>35.700000000000003</v>
      </c>
      <c r="I83" s="86">
        <v>0</v>
      </c>
      <c r="J83" s="77">
        <f>Data[[#This Row],[Price Per QTY]]*Data[[#This Row],[Used QTY]]</f>
        <v>0</v>
      </c>
    </row>
    <row r="84" spans="2:10" ht="30" customHeight="1" x14ac:dyDescent="0.25">
      <c r="B84" s="64" t="s">
        <v>162</v>
      </c>
      <c r="C84" s="87" t="s">
        <v>49</v>
      </c>
      <c r="D84" s="64" t="s">
        <v>24</v>
      </c>
      <c r="E84" s="64" t="s">
        <v>154</v>
      </c>
      <c r="F84" s="87">
        <v>330</v>
      </c>
      <c r="G84" s="88">
        <f>10.58/6</f>
        <v>1.7633333333333334</v>
      </c>
      <c r="H84" s="77">
        <f>SUM(Data[[#This Row],[Purchase Cost]]/Data[[#This Row],[QTY]])</f>
        <v>5.3434343434343437E-3</v>
      </c>
      <c r="I84" s="86"/>
      <c r="J84" s="77">
        <f>Data[[#This Row],[Price Per QTY]]*Data[[#This Row],[Used QTY]]</f>
        <v>0</v>
      </c>
    </row>
    <row r="85" spans="2:10" ht="30" customHeight="1" x14ac:dyDescent="0.25">
      <c r="B85" s="64" t="s">
        <v>163</v>
      </c>
      <c r="C85" s="87" t="s">
        <v>49</v>
      </c>
      <c r="D85" s="64" t="s">
        <v>24</v>
      </c>
      <c r="E85" s="64" t="s">
        <v>154</v>
      </c>
      <c r="F85" s="87">
        <v>330</v>
      </c>
      <c r="G85" s="88">
        <f t="shared" ref="G85:G89" si="0">10.58/6</f>
        <v>1.7633333333333334</v>
      </c>
      <c r="H85" s="77">
        <f>SUM(Data[[#This Row],[Purchase Cost]]/Data[[#This Row],[QTY]])</f>
        <v>5.3434343434343437E-3</v>
      </c>
      <c r="I85" s="86"/>
      <c r="J85" s="77">
        <f>Data[[#This Row],[Price Per QTY]]*Data[[#This Row],[Used QTY]]</f>
        <v>0</v>
      </c>
    </row>
    <row r="86" spans="2:10" ht="30" customHeight="1" x14ac:dyDescent="0.25">
      <c r="B86" s="64" t="s">
        <v>164</v>
      </c>
      <c r="C86" s="87" t="s">
        <v>49</v>
      </c>
      <c r="D86" s="64" t="s">
        <v>24</v>
      </c>
      <c r="E86" s="64" t="s">
        <v>154</v>
      </c>
      <c r="F86" s="87">
        <v>330</v>
      </c>
      <c r="G86" s="88">
        <f t="shared" si="0"/>
        <v>1.7633333333333334</v>
      </c>
      <c r="H86" s="77">
        <f>SUM(Data[[#This Row],[Purchase Cost]]/Data[[#This Row],[QTY]])</f>
        <v>5.3434343434343437E-3</v>
      </c>
      <c r="I86" s="86"/>
      <c r="J86" s="77">
        <f>Data[[#This Row],[Price Per QTY]]*Data[[#This Row],[Used QTY]]</f>
        <v>0</v>
      </c>
    </row>
    <row r="87" spans="2:10" ht="30" customHeight="1" x14ac:dyDescent="0.25">
      <c r="B87" s="64" t="s">
        <v>165</v>
      </c>
      <c r="C87" s="87" t="s">
        <v>49</v>
      </c>
      <c r="D87" s="64" t="s">
        <v>24</v>
      </c>
      <c r="E87" s="64" t="s">
        <v>154</v>
      </c>
      <c r="F87" s="87">
        <v>330</v>
      </c>
      <c r="G87" s="88">
        <f t="shared" si="0"/>
        <v>1.7633333333333334</v>
      </c>
      <c r="H87" s="77">
        <f>SUM(Data[[#This Row],[Purchase Cost]]/Data[[#This Row],[QTY]])</f>
        <v>5.3434343434343437E-3</v>
      </c>
      <c r="I87" s="86"/>
      <c r="J87" s="77">
        <f>Data[[#This Row],[Price Per QTY]]*Data[[#This Row],[Used QTY]]</f>
        <v>0</v>
      </c>
    </row>
    <row r="88" spans="2:10" ht="30" customHeight="1" x14ac:dyDescent="0.25">
      <c r="B88" s="64" t="s">
        <v>166</v>
      </c>
      <c r="C88" s="87" t="s">
        <v>49</v>
      </c>
      <c r="D88" s="64" t="s">
        <v>24</v>
      </c>
      <c r="E88" s="64" t="s">
        <v>154</v>
      </c>
      <c r="F88" s="87">
        <v>330</v>
      </c>
      <c r="G88" s="88">
        <f t="shared" si="0"/>
        <v>1.7633333333333334</v>
      </c>
      <c r="H88" s="77">
        <f>SUM(Data[[#This Row],[Purchase Cost]]/Data[[#This Row],[QTY]])</f>
        <v>5.3434343434343437E-3</v>
      </c>
      <c r="I88" s="86"/>
      <c r="J88" s="77">
        <f>Data[[#This Row],[Price Per QTY]]*Data[[#This Row],[Used QTY]]</f>
        <v>0</v>
      </c>
    </row>
    <row r="89" spans="2:10" ht="30" customHeight="1" x14ac:dyDescent="0.25">
      <c r="B89" s="64" t="s">
        <v>167</v>
      </c>
      <c r="C89" s="87" t="s">
        <v>49</v>
      </c>
      <c r="D89" s="64" t="s">
        <v>24</v>
      </c>
      <c r="E89" s="64" t="s">
        <v>154</v>
      </c>
      <c r="F89" s="87">
        <v>330</v>
      </c>
      <c r="G89" s="88">
        <f t="shared" si="0"/>
        <v>1.7633333333333334</v>
      </c>
      <c r="H89" s="77">
        <f>SUM(Data[[#This Row],[Purchase Cost]]/Data[[#This Row],[QTY]])</f>
        <v>5.3434343434343437E-3</v>
      </c>
      <c r="I89" s="86">
        <v>30</v>
      </c>
      <c r="J89" s="77">
        <f>Data[[#This Row],[Price Per QTY]]*Data[[#This Row],[Used QTY]]</f>
        <v>0.16030303030303031</v>
      </c>
    </row>
    <row r="90" spans="2:10" ht="30" customHeight="1" x14ac:dyDescent="0.25">
      <c r="B90" s="64" t="s">
        <v>169</v>
      </c>
      <c r="C90" s="87" t="s">
        <v>49</v>
      </c>
      <c r="D90" s="64" t="s">
        <v>24</v>
      </c>
      <c r="E90" s="64" t="s">
        <v>152</v>
      </c>
      <c r="F90" s="87">
        <v>1</v>
      </c>
      <c r="G90" s="88">
        <v>11.89</v>
      </c>
      <c r="H90" s="77">
        <f>SUM(Data[[#This Row],[Purchase Cost]]/Data[[#This Row],[QTY]])</f>
        <v>11.89</v>
      </c>
      <c r="I90" s="86">
        <v>1</v>
      </c>
      <c r="J90" s="77">
        <f>Data[[#This Row],[Price Per QTY]]*Data[[#This Row],[Used QTY]]</f>
        <v>11.89</v>
      </c>
    </row>
    <row r="91" spans="2:10" ht="30" customHeight="1" x14ac:dyDescent="0.25">
      <c r="B91" s="64" t="s">
        <v>171</v>
      </c>
      <c r="C91" s="87" t="s">
        <v>49</v>
      </c>
      <c r="D91" s="64" t="s">
        <v>24</v>
      </c>
      <c r="E91" s="87" t="s">
        <v>158</v>
      </c>
      <c r="F91" s="87">
        <v>1</v>
      </c>
      <c r="G91" s="87">
        <v>18.38</v>
      </c>
      <c r="H91" s="77">
        <f>SUM(Data[[#This Row],[Purchase Cost]]/Data[[#This Row],[QTY]])</f>
        <v>18.38</v>
      </c>
      <c r="I91" s="86">
        <v>1</v>
      </c>
      <c r="J91" s="77">
        <f>Data[[#This Row],[Price Per QTY]]*Data[[#This Row],[Used QTY]]</f>
        <v>18.38</v>
      </c>
    </row>
    <row r="92" spans="2:10" ht="30" customHeight="1" x14ac:dyDescent="0.25">
      <c r="B92" s="64" t="s">
        <v>174</v>
      </c>
      <c r="C92" s="87" t="s">
        <v>49</v>
      </c>
      <c r="D92" s="64" t="s">
        <v>172</v>
      </c>
      <c r="E92" s="87" t="s">
        <v>173</v>
      </c>
      <c r="F92" s="87">
        <v>100</v>
      </c>
      <c r="G92" s="87">
        <v>9.49</v>
      </c>
      <c r="H92" s="77">
        <f>SUM(Data[[#This Row],[Purchase Cost]]/Data[[#This Row],[QTY]])</f>
        <v>9.4899999999999998E-2</v>
      </c>
      <c r="I92" s="86">
        <v>12</v>
      </c>
      <c r="J92" s="77">
        <f>Data[[#This Row],[Price Per QTY]]*Data[[#This Row],[Used QTY]]</f>
        <v>1.1388</v>
      </c>
    </row>
    <row r="93" spans="2:10" ht="30" customHeight="1" x14ac:dyDescent="0.25">
      <c r="B93" s="64" t="s">
        <v>175</v>
      </c>
      <c r="C93" s="87" t="s">
        <v>49</v>
      </c>
      <c r="D93" s="64" t="s">
        <v>24</v>
      </c>
      <c r="E93" s="87" t="s">
        <v>156</v>
      </c>
      <c r="F93" s="87">
        <v>1</v>
      </c>
      <c r="G93" s="87">
        <v>37.979999999999997</v>
      </c>
      <c r="H93" s="77">
        <f>SUM(Data[[#This Row],[Purchase Cost]]/Data[[#This Row],[QTY]])</f>
        <v>37.979999999999997</v>
      </c>
      <c r="I93" s="86">
        <v>0</v>
      </c>
      <c r="J93" s="77">
        <f>Data[[#This Row],[Price Per QTY]]*Data[[#This Row],[Used QTY]]</f>
        <v>0</v>
      </c>
    </row>
    <row r="94" spans="2:10" ht="30" customHeight="1" x14ac:dyDescent="0.25">
      <c r="B94" s="64" t="s">
        <v>176</v>
      </c>
      <c r="C94" s="87" t="s">
        <v>49</v>
      </c>
      <c r="D94" s="64" t="s">
        <v>91</v>
      </c>
      <c r="E94" s="87" t="s">
        <v>154</v>
      </c>
      <c r="F94" s="87">
        <v>1</v>
      </c>
      <c r="G94" s="87">
        <v>32.53</v>
      </c>
      <c r="H94" s="77">
        <f>SUM(Data[[#This Row],[Purchase Cost]]/Data[[#This Row],[QTY]])</f>
        <v>32.53</v>
      </c>
      <c r="I94" s="86"/>
      <c r="J94" s="77">
        <f>Data[[#This Row],[Price Per QTY]]*Data[[#This Row],[Used QTY]]</f>
        <v>0</v>
      </c>
    </row>
    <row r="95" spans="2:10" ht="30" customHeight="1" x14ac:dyDescent="0.25">
      <c r="B95" s="64" t="s">
        <v>177</v>
      </c>
      <c r="C95" s="87" t="s">
        <v>49</v>
      </c>
      <c r="D95" s="64" t="s">
        <v>24</v>
      </c>
      <c r="E95" s="87" t="s">
        <v>156</v>
      </c>
      <c r="F95" s="87">
        <v>1</v>
      </c>
      <c r="G95" s="87">
        <v>9.9</v>
      </c>
      <c r="H95" s="77">
        <f>SUM(Data[[#This Row],[Purchase Cost]]/Data[[#This Row],[QTY]])</f>
        <v>9.9</v>
      </c>
      <c r="I95" s="86"/>
      <c r="J95" s="77">
        <f>Data[[#This Row],[Price Per QTY]]*Data[[#This Row],[Used QTY]]</f>
        <v>0</v>
      </c>
    </row>
    <row r="96" spans="2:10" ht="30" customHeight="1" x14ac:dyDescent="0.25">
      <c r="B96" s="64" t="s">
        <v>178</v>
      </c>
      <c r="C96" s="87" t="s">
        <v>49</v>
      </c>
      <c r="D96" s="64" t="s">
        <v>91</v>
      </c>
      <c r="E96" s="87" t="s">
        <v>154</v>
      </c>
      <c r="F96" s="87">
        <v>1</v>
      </c>
      <c r="G96" s="87">
        <v>27.99</v>
      </c>
      <c r="H96" s="77">
        <f>SUM(Data[[#This Row],[Purchase Cost]]/Data[[#This Row],[QTY]])</f>
        <v>27.99</v>
      </c>
      <c r="I96" s="86">
        <v>0.2</v>
      </c>
      <c r="J96" s="77">
        <f>Data[[#This Row],[Price Per QTY]]*Data[[#This Row],[Used QTY]]</f>
        <v>5.5979999999999999</v>
      </c>
    </row>
    <row r="97" spans="2:10" ht="30" customHeight="1" x14ac:dyDescent="0.25">
      <c r="B97" s="64" t="s">
        <v>179</v>
      </c>
      <c r="C97" s="87" t="s">
        <v>180</v>
      </c>
      <c r="D97" s="64" t="s">
        <v>91</v>
      </c>
      <c r="E97" s="87" t="s">
        <v>156</v>
      </c>
      <c r="F97" s="87">
        <v>1</v>
      </c>
      <c r="G97" s="87">
        <v>15.99</v>
      </c>
      <c r="H97" s="77">
        <f>SUM(Data[[#This Row],[Purchase Cost]]/Data[[#This Row],[QTY]])</f>
        <v>15.99</v>
      </c>
      <c r="I97" s="86">
        <v>0</v>
      </c>
      <c r="J97" s="77">
        <f>Data[[#This Row],[Price Per QTY]]*Data[[#This Row],[Used QTY]]</f>
        <v>0</v>
      </c>
    </row>
    <row r="98" spans="2:10" ht="30" customHeight="1" x14ac:dyDescent="0.25">
      <c r="B98" s="64" t="s">
        <v>181</v>
      </c>
      <c r="C98" s="87" t="s">
        <v>49</v>
      </c>
      <c r="D98" s="64" t="s">
        <v>24</v>
      </c>
      <c r="E98" s="87" t="s">
        <v>154</v>
      </c>
      <c r="F98" s="87">
        <v>1</v>
      </c>
      <c r="G98" s="87">
        <v>23.99</v>
      </c>
      <c r="H98" s="77">
        <f>SUM(Data[[#This Row],[Purchase Cost]]/Data[[#This Row],[QTY]])</f>
        <v>23.99</v>
      </c>
      <c r="I98" s="86">
        <v>1</v>
      </c>
      <c r="J98" s="77">
        <f>Data[[#This Row],[Price Per QTY]]*Data[[#This Row],[Used QTY]]</f>
        <v>23.99</v>
      </c>
    </row>
    <row r="99" spans="2:10" ht="30" customHeight="1" x14ac:dyDescent="0.25">
      <c r="B99" s="64" t="s">
        <v>182</v>
      </c>
      <c r="C99" s="87" t="s">
        <v>49</v>
      </c>
      <c r="D99" s="64" t="s">
        <v>91</v>
      </c>
      <c r="E99" s="87" t="s">
        <v>154</v>
      </c>
      <c r="F99" s="87">
        <v>1</v>
      </c>
      <c r="G99" s="87">
        <v>130</v>
      </c>
      <c r="H99" s="77">
        <f>SUM(Data[[#This Row],[Purchase Cost]]/Data[[#This Row],[QTY]])</f>
        <v>130</v>
      </c>
      <c r="I99" s="86"/>
      <c r="J99" s="77">
        <f>Data[[#This Row],[Price Per QTY]]*Data[[#This Row],[Used QTY]]</f>
        <v>0</v>
      </c>
    </row>
    <row r="100" spans="2:10" ht="30" customHeight="1" x14ac:dyDescent="0.25">
      <c r="B100" s="64" t="s">
        <v>183</v>
      </c>
      <c r="C100" s="87" t="s">
        <v>49</v>
      </c>
      <c r="D100" s="64" t="s">
        <v>24</v>
      </c>
      <c r="E100" s="87" t="s">
        <v>154</v>
      </c>
      <c r="F100" s="87">
        <v>1</v>
      </c>
      <c r="G100" s="87">
        <v>38</v>
      </c>
      <c r="H100" s="77">
        <f>SUM(Data[[#This Row],[Purchase Cost]]/Data[[#This Row],[QTY]])</f>
        <v>38</v>
      </c>
      <c r="I100" s="86"/>
      <c r="J100" s="77">
        <f>Data[[#This Row],[Price Per QTY]]*Data[[#This Row],[Used QTY]]</f>
        <v>0</v>
      </c>
    </row>
    <row r="101" spans="2:10" ht="30" customHeight="1" x14ac:dyDescent="0.25">
      <c r="B101" s="64" t="s">
        <v>184</v>
      </c>
      <c r="C101" s="87" t="s">
        <v>49</v>
      </c>
      <c r="D101" s="64" t="s">
        <v>91</v>
      </c>
      <c r="E101" s="87" t="s">
        <v>154</v>
      </c>
      <c r="F101" s="87">
        <v>1</v>
      </c>
      <c r="G101" s="87">
        <v>14.95</v>
      </c>
      <c r="H101" s="77">
        <f>SUM(Data[[#This Row],[Purchase Cost]]/Data[[#This Row],[QTY]])</f>
        <v>14.95</v>
      </c>
      <c r="I101" s="86"/>
      <c r="J101" s="77">
        <f>Data[[#This Row],[Price Per QTY]]*Data[[#This Row],[Used QTY]]</f>
        <v>0</v>
      </c>
    </row>
    <row r="102" spans="2:10" ht="30" customHeight="1" x14ac:dyDescent="0.25">
      <c r="B102" s="64" t="s">
        <v>185</v>
      </c>
      <c r="C102" s="87" t="s">
        <v>49</v>
      </c>
      <c r="D102" s="64" t="s">
        <v>24</v>
      </c>
      <c r="E102" s="87" t="s">
        <v>154</v>
      </c>
      <c r="F102" s="87">
        <v>1</v>
      </c>
      <c r="G102" s="87">
        <v>34.380000000000003</v>
      </c>
      <c r="H102" s="77">
        <f>SUM(Data[[#This Row],[Purchase Cost]]/Data[[#This Row],[QTY]])</f>
        <v>34.380000000000003</v>
      </c>
      <c r="I102" s="86"/>
      <c r="J102" s="77">
        <f>Data[[#This Row],[Price Per QTY]]*Data[[#This Row],[Used QTY]]</f>
        <v>0</v>
      </c>
    </row>
    <row r="103" spans="2:10" ht="30" customHeight="1" x14ac:dyDescent="0.25">
      <c r="B103" s="64" t="s">
        <v>186</v>
      </c>
      <c r="C103" s="87" t="s">
        <v>49</v>
      </c>
      <c r="D103" s="64" t="s">
        <v>24</v>
      </c>
      <c r="E103" s="87" t="s">
        <v>154</v>
      </c>
      <c r="F103" s="87">
        <v>1</v>
      </c>
      <c r="G103" s="87">
        <v>7.19</v>
      </c>
      <c r="H103" s="77">
        <f>SUM(Data[[#This Row],[Purchase Cost]]/Data[[#This Row],[QTY]])</f>
        <v>7.19</v>
      </c>
      <c r="I103" s="86"/>
      <c r="J103" s="77">
        <f>Data[[#This Row],[Price Per QTY]]*Data[[#This Row],[Used QTY]]</f>
        <v>0</v>
      </c>
    </row>
    <row r="104" spans="2:10" ht="30" customHeight="1" x14ac:dyDescent="0.25">
      <c r="B104" s="64" t="s">
        <v>187</v>
      </c>
      <c r="C104" s="87" t="s">
        <v>180</v>
      </c>
      <c r="D104" s="64" t="s">
        <v>91</v>
      </c>
      <c r="E104" s="87" t="s">
        <v>154</v>
      </c>
      <c r="F104" s="87">
        <v>1</v>
      </c>
      <c r="G104" s="87">
        <v>339.98</v>
      </c>
      <c r="H104" s="77">
        <f>SUM(Data[[#This Row],[Purchase Cost]]/Data[[#This Row],[QTY]])</f>
        <v>339.98</v>
      </c>
      <c r="I104" s="86">
        <v>0.1</v>
      </c>
      <c r="J104" s="77">
        <f>Data[[#This Row],[Price Per QTY]]*Data[[#This Row],[Used QTY]]</f>
        <v>33.998000000000005</v>
      </c>
    </row>
    <row r="105" spans="2:10" ht="30" customHeight="1" x14ac:dyDescent="0.25">
      <c r="B105" s="64" t="s">
        <v>188</v>
      </c>
      <c r="C105" s="87" t="s">
        <v>49</v>
      </c>
      <c r="D105" s="64" t="s">
        <v>24</v>
      </c>
      <c r="E105" s="87" t="s">
        <v>154</v>
      </c>
      <c r="F105" s="87">
        <v>5</v>
      </c>
      <c r="G105" s="87">
        <f>12.99*5</f>
        <v>64.95</v>
      </c>
      <c r="H105" s="77">
        <f>SUM(Data[[#This Row],[Purchase Cost]]/Data[[#This Row],[QTY]])</f>
        <v>12.99</v>
      </c>
      <c r="I105" s="86">
        <v>4</v>
      </c>
      <c r="J105" s="77">
        <f>Data[[#This Row],[Price Per QTY]]*Data[[#This Row],[Used QTY]]</f>
        <v>51.96</v>
      </c>
    </row>
    <row r="106" spans="2:10" ht="30" customHeight="1" x14ac:dyDescent="0.25">
      <c r="B106" s="64" t="s">
        <v>189</v>
      </c>
      <c r="C106" s="87" t="s">
        <v>49</v>
      </c>
      <c r="D106" s="64" t="s">
        <v>24</v>
      </c>
      <c r="E106" s="87" t="s">
        <v>154</v>
      </c>
      <c r="F106" s="87">
        <v>1</v>
      </c>
      <c r="G106" s="87">
        <v>11.99</v>
      </c>
      <c r="H106" s="77">
        <f>SUM(Data[[#This Row],[Purchase Cost]]/Data[[#This Row],[QTY]])</f>
        <v>11.99</v>
      </c>
      <c r="I106" s="86"/>
      <c r="J106" s="77">
        <f>Data[[#This Row],[Price Per QTY]]*Data[[#This Row],[Used QTY]]</f>
        <v>0</v>
      </c>
    </row>
    <row r="107" spans="2:10" ht="30" customHeight="1" x14ac:dyDescent="0.25">
      <c r="B107" s="64" t="s">
        <v>190</v>
      </c>
      <c r="C107" s="87" t="s">
        <v>49</v>
      </c>
      <c r="D107" s="64" t="s">
        <v>24</v>
      </c>
      <c r="E107" s="87" t="s">
        <v>154</v>
      </c>
      <c r="F107" s="87">
        <v>8</v>
      </c>
      <c r="G107" s="87">
        <v>6.49</v>
      </c>
      <c r="H107" s="77">
        <f>SUM(Data[[#This Row],[Purchase Cost]]/Data[[#This Row],[QTY]])</f>
        <v>0.81125000000000003</v>
      </c>
      <c r="I107" s="86">
        <v>3</v>
      </c>
      <c r="J107" s="77">
        <f>Data[[#This Row],[Price Per QTY]]*Data[[#This Row],[Used QTY]]</f>
        <v>2.4337499999999999</v>
      </c>
    </row>
    <row r="108" spans="2:10" ht="30" customHeight="1" x14ac:dyDescent="0.25">
      <c r="B108" s="64" t="s">
        <v>191</v>
      </c>
      <c r="C108" s="87" t="s">
        <v>49</v>
      </c>
      <c r="D108" s="64" t="s">
        <v>91</v>
      </c>
      <c r="E108" s="87" t="s">
        <v>154</v>
      </c>
      <c r="F108" s="87">
        <v>3</v>
      </c>
      <c r="G108" s="87">
        <v>12.34</v>
      </c>
      <c r="H108" s="77">
        <f>SUM(Data[[#This Row],[Purchase Cost]]/Data[[#This Row],[QTY]])</f>
        <v>4.1133333333333333</v>
      </c>
      <c r="I108" s="86"/>
      <c r="J108" s="77">
        <f>Data[[#This Row],[Price Per QTY]]*Data[[#This Row],[Used QTY]]</f>
        <v>0</v>
      </c>
    </row>
    <row r="109" spans="2:10" ht="30" customHeight="1" x14ac:dyDescent="0.25">
      <c r="B109" s="64" t="s">
        <v>192</v>
      </c>
      <c r="C109" s="87" t="s">
        <v>49</v>
      </c>
      <c r="D109" s="64" t="s">
        <v>24</v>
      </c>
      <c r="E109" s="87" t="s">
        <v>154</v>
      </c>
      <c r="F109" s="87">
        <v>10</v>
      </c>
      <c r="G109" s="87">
        <v>7.99</v>
      </c>
      <c r="H109" s="77">
        <f>SUM(Data[[#This Row],[Purchase Cost]]/Data[[#This Row],[QTY]])</f>
        <v>0.79900000000000004</v>
      </c>
      <c r="I109" s="86">
        <v>4</v>
      </c>
      <c r="J109" s="77">
        <f>Data[[#This Row],[Price Per QTY]]*Data[[#This Row],[Used QTY]]</f>
        <v>3.1960000000000002</v>
      </c>
    </row>
    <row r="110" spans="2:10" ht="30" customHeight="1" x14ac:dyDescent="0.25">
      <c r="B110" s="64" t="s">
        <v>193</v>
      </c>
      <c r="C110" s="87" t="s">
        <v>49</v>
      </c>
      <c r="D110" s="64" t="s">
        <v>91</v>
      </c>
      <c r="E110" s="87" t="s">
        <v>154</v>
      </c>
      <c r="F110" s="87">
        <v>1</v>
      </c>
      <c r="G110" s="87">
        <v>12.73</v>
      </c>
      <c r="H110" s="77">
        <f>SUM(Data[[#This Row],[Purchase Cost]]/Data[[#This Row],[QTY]])</f>
        <v>12.73</v>
      </c>
      <c r="I110" s="86"/>
      <c r="J110" s="77">
        <f>Data[[#This Row],[Price Per QTY]]*Data[[#This Row],[Used QTY]]</f>
        <v>0</v>
      </c>
    </row>
    <row r="111" spans="2:10" ht="30" customHeight="1" x14ac:dyDescent="0.25">
      <c r="B111" s="64" t="s">
        <v>194</v>
      </c>
      <c r="C111" s="87" t="s">
        <v>49</v>
      </c>
      <c r="D111" s="64" t="s">
        <v>91</v>
      </c>
      <c r="E111" s="87" t="s">
        <v>154</v>
      </c>
      <c r="F111" s="87">
        <v>100</v>
      </c>
      <c r="G111" s="87">
        <v>7.99</v>
      </c>
      <c r="H111" s="77">
        <f>SUM(Data[[#This Row],[Purchase Cost]]/Data[[#This Row],[QTY]])</f>
        <v>7.9899999999999999E-2</v>
      </c>
      <c r="I111" s="86">
        <v>4</v>
      </c>
      <c r="J111" s="77">
        <f>Data[[#This Row],[Price Per QTY]]*Data[[#This Row],[Used QTY]]</f>
        <v>0.3196</v>
      </c>
    </row>
    <row r="112" spans="2:10" ht="30" customHeight="1" x14ac:dyDescent="0.25">
      <c r="B112" s="64" t="s">
        <v>195</v>
      </c>
      <c r="C112" s="87" t="s">
        <v>49</v>
      </c>
      <c r="D112" s="64" t="s">
        <v>24</v>
      </c>
      <c r="E112" s="87" t="s">
        <v>154</v>
      </c>
      <c r="F112" s="87">
        <v>100</v>
      </c>
      <c r="G112" s="87">
        <v>2.99</v>
      </c>
      <c r="H112" s="77">
        <f>SUM(Data[[#This Row],[Purchase Cost]]/Data[[#This Row],[QTY]])</f>
        <v>2.9900000000000003E-2</v>
      </c>
      <c r="I112" s="86">
        <v>25</v>
      </c>
      <c r="J112" s="77">
        <f>Data[[#This Row],[Price Per QTY]]*Data[[#This Row],[Used QTY]]</f>
        <v>0.74750000000000005</v>
      </c>
    </row>
    <row r="113" spans="2:10" ht="30" customHeight="1" x14ac:dyDescent="0.25">
      <c r="B113" s="64" t="s">
        <v>196</v>
      </c>
      <c r="C113" s="87" t="s">
        <v>49</v>
      </c>
      <c r="D113" s="64" t="s">
        <v>24</v>
      </c>
      <c r="E113" s="87" t="s">
        <v>154</v>
      </c>
      <c r="F113" s="87">
        <v>300</v>
      </c>
      <c r="G113" s="87">
        <v>10.44</v>
      </c>
      <c r="H113" s="77">
        <f>SUM(Data[[#This Row],[Purchase Cost]]/Data[[#This Row],[QTY]])</f>
        <v>3.4799999999999998E-2</v>
      </c>
      <c r="I113" s="86">
        <v>3</v>
      </c>
      <c r="J113" s="77">
        <f>Data[[#This Row],[Price Per QTY]]*Data[[#This Row],[Used QTY]]</f>
        <v>0.10439999999999999</v>
      </c>
    </row>
    <row r="114" spans="2:10" ht="30" customHeight="1" x14ac:dyDescent="0.25">
      <c r="B114" s="64" t="s">
        <v>197</v>
      </c>
      <c r="C114" s="87" t="s">
        <v>49</v>
      </c>
      <c r="D114" s="64" t="s">
        <v>91</v>
      </c>
      <c r="E114" s="87" t="s">
        <v>154</v>
      </c>
      <c r="F114" s="87">
        <v>1</v>
      </c>
      <c r="G114" s="87">
        <v>29.24</v>
      </c>
      <c r="H114" s="77">
        <f>SUM(Data[[#This Row],[Purchase Cost]]/Data[[#This Row],[QTY]])</f>
        <v>29.24</v>
      </c>
      <c r="I114" s="86"/>
      <c r="J114" s="77">
        <f>Data[[#This Row],[Price Per QTY]]*Data[[#This Row],[Used QTY]]</f>
        <v>0</v>
      </c>
    </row>
    <row r="115" spans="2:10" ht="30" customHeight="1" x14ac:dyDescent="0.25">
      <c r="B115" s="64" t="s">
        <v>198</v>
      </c>
      <c r="C115" s="87" t="s">
        <v>49</v>
      </c>
      <c r="D115" s="64" t="s">
        <v>24</v>
      </c>
      <c r="E115" s="87" t="s">
        <v>152</v>
      </c>
      <c r="F115" s="87">
        <v>2</v>
      </c>
      <c r="G115" s="87">
        <v>7.59</v>
      </c>
      <c r="H115" s="77">
        <f>SUM(Data[[#This Row],[Purchase Cost]]/Data[[#This Row],[QTY]])</f>
        <v>3.7949999999999999</v>
      </c>
      <c r="I115" s="86">
        <v>1</v>
      </c>
      <c r="J115" s="77">
        <f>Data[[#This Row],[Price Per QTY]]*Data[[#This Row],[Used QTY]]</f>
        <v>3.7949999999999999</v>
      </c>
    </row>
    <row r="116" spans="2:10" ht="30" customHeight="1" x14ac:dyDescent="0.25">
      <c r="B116" s="64" t="s">
        <v>199</v>
      </c>
      <c r="C116" s="87" t="s">
        <v>49</v>
      </c>
      <c r="D116" s="64" t="s">
        <v>24</v>
      </c>
      <c r="E116" s="87" t="s">
        <v>154</v>
      </c>
      <c r="F116" s="87">
        <v>360</v>
      </c>
      <c r="G116" s="87">
        <v>9.99</v>
      </c>
      <c r="H116" s="77">
        <f>SUM(Data[[#This Row],[Purchase Cost]]/Data[[#This Row],[QTY]])</f>
        <v>2.775E-2</v>
      </c>
      <c r="I116" s="86">
        <v>100</v>
      </c>
      <c r="J116" s="77">
        <f>Data[[#This Row],[Price Per QTY]]*Data[[#This Row],[Used QTY]]</f>
        <v>2.7749999999999999</v>
      </c>
    </row>
    <row r="117" spans="2:10" ht="30" customHeight="1" x14ac:dyDescent="0.25">
      <c r="B117" s="64" t="s">
        <v>200</v>
      </c>
      <c r="C117" s="87" t="s">
        <v>49</v>
      </c>
      <c r="D117" s="64" t="s">
        <v>24</v>
      </c>
      <c r="E117" s="87" t="s">
        <v>152</v>
      </c>
      <c r="F117" s="87">
        <v>5</v>
      </c>
      <c r="G117" s="87">
        <v>9.99</v>
      </c>
      <c r="H117" s="77">
        <f>SUM(Data[[#This Row],[Purchase Cost]]/Data[[#This Row],[QTY]])</f>
        <v>1.998</v>
      </c>
      <c r="I117" s="86">
        <v>3</v>
      </c>
      <c r="J117" s="77">
        <f>Data[[#This Row],[Price Per QTY]]*Data[[#This Row],[Used QTY]]</f>
        <v>5.9939999999999998</v>
      </c>
    </row>
    <row r="118" spans="2:10" ht="30" customHeight="1" x14ac:dyDescent="0.25">
      <c r="B118" s="64" t="s">
        <v>201</v>
      </c>
      <c r="C118" s="87" t="s">
        <v>49</v>
      </c>
      <c r="D118" s="64" t="s">
        <v>24</v>
      </c>
      <c r="E118" s="87" t="s">
        <v>152</v>
      </c>
      <c r="F118" s="87">
        <v>3</v>
      </c>
      <c r="G118" s="87">
        <v>2.9</v>
      </c>
      <c r="H118" s="77">
        <f>SUM(Data[[#This Row],[Purchase Cost]]/Data[[#This Row],[QTY]])</f>
        <v>0.96666666666666667</v>
      </c>
      <c r="I118" s="86">
        <v>1</v>
      </c>
      <c r="J118" s="77">
        <f>Data[[#This Row],[Price Per QTY]]*Data[[#This Row],[Used QTY]]</f>
        <v>0.96666666666666667</v>
      </c>
    </row>
    <row r="119" spans="2:10" ht="30" customHeight="1" x14ac:dyDescent="0.25">
      <c r="B119" s="64" t="s">
        <v>202</v>
      </c>
      <c r="C119" s="87" t="s">
        <v>49</v>
      </c>
      <c r="D119" s="64" t="s">
        <v>24</v>
      </c>
      <c r="E119" s="87" t="s">
        <v>152</v>
      </c>
      <c r="F119" s="87">
        <v>1</v>
      </c>
      <c r="G119" s="87">
        <v>2.99</v>
      </c>
      <c r="H119" s="77">
        <f>SUM(Data[[#This Row],[Purchase Cost]]/Data[[#This Row],[QTY]])</f>
        <v>2.99</v>
      </c>
      <c r="I119" s="86">
        <v>1</v>
      </c>
      <c r="J119" s="77">
        <f>Data[[#This Row],[Price Per QTY]]*Data[[#This Row],[Used QTY]]</f>
        <v>2.99</v>
      </c>
    </row>
    <row r="120" spans="2:10" ht="30" customHeight="1" x14ac:dyDescent="0.25">
      <c r="B120" s="64" t="s">
        <v>203</v>
      </c>
      <c r="C120" s="87" t="s">
        <v>49</v>
      </c>
      <c r="D120" s="64" t="s">
        <v>24</v>
      </c>
      <c r="E120" s="87" t="s">
        <v>152</v>
      </c>
      <c r="F120" s="87">
        <v>10</v>
      </c>
      <c r="G120" s="87">
        <v>7.99</v>
      </c>
      <c r="H120" s="77">
        <f>SUM(Data[[#This Row],[Purchase Cost]]/Data[[#This Row],[QTY]])</f>
        <v>0.79900000000000004</v>
      </c>
      <c r="I120" s="86"/>
      <c r="J120" s="77">
        <f>Data[[#This Row],[Price Per QTY]]*Data[[#This Row],[Used QTY]]</f>
        <v>0</v>
      </c>
    </row>
    <row r="121" spans="2:10" ht="30" customHeight="1" x14ac:dyDescent="0.25">
      <c r="B121" s="64" t="s">
        <v>204</v>
      </c>
      <c r="C121" s="87" t="s">
        <v>49</v>
      </c>
      <c r="D121" s="64" t="s">
        <v>24</v>
      </c>
      <c r="E121" s="87" t="s">
        <v>152</v>
      </c>
      <c r="F121" s="87">
        <v>1</v>
      </c>
      <c r="G121" s="87">
        <v>29.9</v>
      </c>
      <c r="H121" s="77">
        <f>SUM(Data[[#This Row],[Purchase Cost]]/Data[[#This Row],[QTY]])</f>
        <v>29.9</v>
      </c>
      <c r="I121" s="86">
        <v>1</v>
      </c>
      <c r="J121" s="77">
        <f>Data[[#This Row],[Price Per QTY]]*Data[[#This Row],[Used QTY]]</f>
        <v>29.9</v>
      </c>
    </row>
    <row r="122" spans="2:10" ht="30" customHeight="1" x14ac:dyDescent="0.25">
      <c r="B122" s="64" t="s">
        <v>205</v>
      </c>
      <c r="C122" s="87" t="s">
        <v>49</v>
      </c>
      <c r="D122" s="64" t="s">
        <v>91</v>
      </c>
      <c r="E122" s="87" t="s">
        <v>154</v>
      </c>
      <c r="F122" s="87">
        <v>5</v>
      </c>
      <c r="G122" s="87">
        <v>6</v>
      </c>
      <c r="H122" s="77">
        <f>SUM(Data[[#This Row],[Purchase Cost]]/Data[[#This Row],[QTY]])</f>
        <v>1.2</v>
      </c>
      <c r="I122" s="86">
        <v>3</v>
      </c>
      <c r="J122" s="77">
        <f>Data[[#This Row],[Price Per QTY]]*Data[[#This Row],[Used QTY]]</f>
        <v>3.5999999999999996</v>
      </c>
    </row>
    <row r="123" spans="2:10" ht="30" customHeight="1" x14ac:dyDescent="0.25">
      <c r="B123" s="64" t="s">
        <v>206</v>
      </c>
      <c r="C123" s="87" t="s">
        <v>49</v>
      </c>
      <c r="D123" s="64" t="s">
        <v>24</v>
      </c>
      <c r="E123" s="87" t="s">
        <v>158</v>
      </c>
      <c r="F123" s="87">
        <v>1</v>
      </c>
      <c r="G123" s="87">
        <v>22.6</v>
      </c>
      <c r="H123" s="77">
        <f>SUM(Data[[#This Row],[Purchase Cost]]/Data[[#This Row],[QTY]])</f>
        <v>22.6</v>
      </c>
      <c r="I123" s="86">
        <v>1</v>
      </c>
      <c r="J123" s="77">
        <f>Data[[#This Row],[Price Per QTY]]*Data[[#This Row],[Used QTY]]</f>
        <v>22.6</v>
      </c>
    </row>
    <row r="124" spans="2:10" ht="30" customHeight="1" x14ac:dyDescent="0.25">
      <c r="B124" s="64" t="s">
        <v>207</v>
      </c>
      <c r="C124" s="87" t="s">
        <v>49</v>
      </c>
      <c r="D124" s="64" t="s">
        <v>91</v>
      </c>
      <c r="E124" s="87" t="s">
        <v>154</v>
      </c>
      <c r="F124" s="87">
        <v>1</v>
      </c>
      <c r="G124" s="87">
        <v>32.99</v>
      </c>
      <c r="H124" s="77">
        <f>SUM(Data[[#This Row],[Purchase Cost]]/Data[[#This Row],[QTY]])</f>
        <v>32.99</v>
      </c>
      <c r="I124" s="86"/>
      <c r="J124" s="77">
        <f>Data[[#This Row],[Price Per QTY]]*Data[[#This Row],[Used QTY]]</f>
        <v>0</v>
      </c>
    </row>
    <row r="125" spans="2:10" ht="30" customHeight="1" x14ac:dyDescent="0.25">
      <c r="B125" s="64" t="s">
        <v>208</v>
      </c>
      <c r="C125" s="87" t="s">
        <v>49</v>
      </c>
      <c r="D125" s="64" t="s">
        <v>24</v>
      </c>
      <c r="E125" s="87" t="s">
        <v>154</v>
      </c>
      <c r="F125" s="87">
        <v>10</v>
      </c>
      <c r="G125" s="87">
        <v>10.49</v>
      </c>
      <c r="H125" s="77">
        <f>SUM(Data[[#This Row],[Purchase Cost]]/Data[[#This Row],[QTY]])</f>
        <v>1.0489999999999999</v>
      </c>
      <c r="I125" s="86">
        <v>2</v>
      </c>
      <c r="J125" s="77">
        <f>Data[[#This Row],[Price Per QTY]]*Data[[#This Row],[Used QTY]]</f>
        <v>2.0979999999999999</v>
      </c>
    </row>
    <row r="126" spans="2:10" ht="30" customHeight="1" x14ac:dyDescent="0.25">
      <c r="B126" s="64" t="s">
        <v>209</v>
      </c>
      <c r="C126" s="87" t="s">
        <v>49</v>
      </c>
      <c r="D126" s="64" t="s">
        <v>24</v>
      </c>
      <c r="E126" s="87" t="s">
        <v>152</v>
      </c>
      <c r="F126" s="87">
        <v>6</v>
      </c>
      <c r="G126" s="87">
        <v>7.59</v>
      </c>
      <c r="H126" s="77">
        <f>SUM(Data[[#This Row],[Purchase Cost]]/Data[[#This Row],[QTY]])</f>
        <v>1.2649999999999999</v>
      </c>
      <c r="I126" s="86">
        <v>4</v>
      </c>
      <c r="J126" s="77">
        <f>Data[[#This Row],[Price Per QTY]]*Data[[#This Row],[Used QTY]]</f>
        <v>5.0599999999999996</v>
      </c>
    </row>
    <row r="127" spans="2:10" ht="30" customHeight="1" x14ac:dyDescent="0.25">
      <c r="B127" s="64" t="s">
        <v>210</v>
      </c>
      <c r="C127" s="87" t="s">
        <v>49</v>
      </c>
      <c r="D127" s="64" t="s">
        <v>91</v>
      </c>
      <c r="E127" s="64" t="s">
        <v>154</v>
      </c>
      <c r="F127" s="87">
        <v>10</v>
      </c>
      <c r="G127" s="88">
        <v>6.99</v>
      </c>
      <c r="H127" s="77">
        <f>SUM(Data[[#This Row],[Purchase Cost]]/Data[[#This Row],[QTY]])</f>
        <v>0.69900000000000007</v>
      </c>
      <c r="I127" s="86">
        <v>3</v>
      </c>
      <c r="J127" s="77">
        <f>Data[[#This Row],[Price Per QTY]]*Data[[#This Row],[Used QTY]]</f>
        <v>2.0970000000000004</v>
      </c>
    </row>
    <row r="128" spans="2:10" ht="30" customHeight="1" x14ac:dyDescent="0.25">
      <c r="B128" s="64" t="s">
        <v>211</v>
      </c>
      <c r="C128" s="87" t="s">
        <v>180</v>
      </c>
      <c r="D128" s="64" t="s">
        <v>91</v>
      </c>
      <c r="E128" s="87" t="s">
        <v>154</v>
      </c>
      <c r="F128" s="87">
        <v>1</v>
      </c>
      <c r="G128" s="87">
        <v>447.99</v>
      </c>
      <c r="H128" s="77">
        <f>SUM(Data[[#This Row],[Purchase Cost]]/Data[[#This Row],[QTY]])</f>
        <v>447.99</v>
      </c>
      <c r="I128" s="86">
        <v>0.05</v>
      </c>
      <c r="J128" s="77">
        <f>Data[[#This Row],[Price Per QTY]]*Data[[#This Row],[Used QTY]]</f>
        <v>22.399500000000003</v>
      </c>
    </row>
    <row r="129" spans="2:10" ht="30" customHeight="1" x14ac:dyDescent="0.25">
      <c r="B129" s="64" t="s">
        <v>212</v>
      </c>
      <c r="C129" s="87" t="s">
        <v>49</v>
      </c>
      <c r="D129" s="64" t="s">
        <v>24</v>
      </c>
      <c r="E129" s="87" t="s">
        <v>158</v>
      </c>
      <c r="F129" s="87">
        <v>1</v>
      </c>
      <c r="G129" s="87">
        <v>42.87</v>
      </c>
      <c r="H129" s="77">
        <f>SUM(Data[[#This Row],[Purchase Cost]]/Data[[#This Row],[QTY]])</f>
        <v>42.87</v>
      </c>
      <c r="I129" s="86">
        <v>1</v>
      </c>
      <c r="J129" s="77">
        <f>Data[[#This Row],[Price Per QTY]]*Data[[#This Row],[Used QTY]]</f>
        <v>42.87</v>
      </c>
    </row>
    <row r="130" spans="2:10" ht="30" customHeight="1" x14ac:dyDescent="0.25">
      <c r="B130" s="64" t="s">
        <v>213</v>
      </c>
      <c r="C130" s="87" t="s">
        <v>49</v>
      </c>
      <c r="D130" s="64" t="s">
        <v>24</v>
      </c>
      <c r="E130" s="64" t="s">
        <v>154</v>
      </c>
      <c r="F130" s="87">
        <v>40</v>
      </c>
      <c r="G130" s="88">
        <v>10.88</v>
      </c>
      <c r="H130" s="77">
        <f>SUM(Data[[#This Row],[Purchase Cost]]/Data[[#This Row],[QTY]])</f>
        <v>0.27200000000000002</v>
      </c>
      <c r="I130" s="86">
        <v>4</v>
      </c>
      <c r="J130" s="77">
        <f>Data[[#This Row],[Price Per QTY]]*Data[[#This Row],[Used QTY]]</f>
        <v>1.0880000000000001</v>
      </c>
    </row>
    <row r="131" spans="2:10" ht="30" customHeight="1" x14ac:dyDescent="0.25">
      <c r="B131" s="64" t="s">
        <v>214</v>
      </c>
      <c r="C131" s="64" t="s">
        <v>49</v>
      </c>
      <c r="D131" s="64" t="s">
        <v>91</v>
      </c>
      <c r="E131" s="64" t="s">
        <v>154</v>
      </c>
      <c r="F131" s="64">
        <v>2</v>
      </c>
      <c r="G131" s="77">
        <v>30.99</v>
      </c>
      <c r="H131" s="77">
        <f>SUM(Data[[#This Row],[Purchase Cost]]/Data[[#This Row],[QTY]])</f>
        <v>15.494999999999999</v>
      </c>
      <c r="I131" s="86">
        <v>1</v>
      </c>
      <c r="J131" s="77">
        <f>Data[[#This Row],[Price Per QTY]]*Data[[#This Row],[Used QTY]]</f>
        <v>15.494999999999999</v>
      </c>
    </row>
    <row r="132" spans="2:10" ht="30" customHeight="1" x14ac:dyDescent="0.25">
      <c r="B132" s="84" t="s">
        <v>23</v>
      </c>
      <c r="C132" s="85"/>
      <c r="D132" s="84"/>
      <c r="E132" s="84"/>
      <c r="F132" s="83"/>
      <c r="G132" s="81">
        <f>SUBTOTAL(109,Data[Purchase Cost])</f>
        <v>2740.9079999999994</v>
      </c>
      <c r="H132" s="81">
        <f>SUBTOTAL(109,Data[Price Per QTY])</f>
        <v>1983.6349897787397</v>
      </c>
      <c r="I132" s="82"/>
      <c r="J132" s="81">
        <f>SUBTOTAL(109,Data[Used Cost])</f>
        <v>667.85495375661367</v>
      </c>
    </row>
  </sheetData>
  <mergeCells count="2">
    <mergeCell ref="J2:K2"/>
    <mergeCell ref="C2:D2"/>
  </mergeCells>
  <conditionalFormatting sqref="G6:J131">
    <cfRule type="dataBar" priority="1">
      <dataBar>
        <cfvo type="min"/>
        <cfvo type="max"/>
        <color theme="4" tint="0.79998168889431442"/>
      </dataBar>
      <extLst>
        <ext xmlns:x14="http://schemas.microsoft.com/office/spreadsheetml/2009/9/main" uri="{B025F937-C7B1-47D3-B67F-A62EFF666E3E}">
          <x14:id>{7F1D114D-3B3F-4C83-A395-CE69DFF57D22}</x14:id>
        </ext>
      </extLst>
    </cfRule>
  </conditionalFormatting>
  <dataValidations count="15">
    <dataValidation allowBlank="1" showInputMessage="1" showErrorMessage="1" prompt="Category slicer to filter expense items by category is in this cell" sqref="K5" xr:uid="{00000000-0002-0000-0100-00000E000000}"/>
    <dataValidation allowBlank="1" showInputMessage="1" showErrorMessage="1" prompt="Image is in this cell" sqref="J2:K2" xr:uid="{00000000-0002-0000-0100-00000D000000}"/>
    <dataValidation allowBlank="1" showInputMessage="1" showErrorMessage="1" prompt="Enter expense Amount in this column under this heading. A data bar shows the proportion of each expense compared to all expenses. Small data bar means comparatively small expense" sqref="J5" xr:uid="{00000000-0002-0000-0100-00000C000000}"/>
    <dataValidation allowBlank="1" showInputMessage="1" showErrorMessage="1" prompt="Enter Category in this column under this heading" sqref="D5:I5" xr:uid="{00000000-0002-0000-0100-00000B000000}"/>
    <dataValidation allowBlank="1" showInputMessage="1" showErrorMessage="1" prompt="Enter expense Items in this column under this heading" sqref="B5:C5" xr:uid="{00000000-0002-0000-0100-00000A000000}"/>
    <dataValidation allowBlank="1" showInputMessage="1" showErrorMessage="1" prompt="Funds Remaining are automatically updated in this cell" sqref="J4" xr:uid="{00000000-0002-0000-0100-000009000000}"/>
    <dataValidation allowBlank="1" showInputMessage="1" showErrorMessage="1" prompt="Funds Remaining are automatically updated in cell below by subtracting Project Allotted Funds from Used Funds To Date" sqref="J3" xr:uid="{00000000-0002-0000-0100-000008000000}"/>
    <dataValidation allowBlank="1" showInputMessage="1" showErrorMessage="1" prompt="Funds Used To Date are automatically updated in this cell" sqref="D4:E4 G4:I4" xr:uid="{00000000-0002-0000-0100-000007000000}"/>
    <dataValidation allowBlank="1" showInputMessage="1" showErrorMessage="1" prompt="Funds Used To Date are automatically updated in cell below based on the total amount of expenses" sqref="D3:E3 G3:I3" xr:uid="{00000000-0002-0000-0100-000006000000}"/>
    <dataValidation allowBlank="1" showInputMessage="1" showErrorMessage="1" prompt="Project Funds Allotted are automatically updated in this cell" sqref="B4:C4" xr:uid="{00000000-0002-0000-0100-000005000000}"/>
    <dataValidation allowBlank="1" showInputMessage="1" showErrorMessage="1" prompt="Project Funds Allotted are automatically updated in cell below based on value entered in Budget Summary Worksheet" sqref="B3:C3" xr:uid="{00000000-0002-0000-0100-000004000000}"/>
    <dataValidation allowBlank="1" showInputMessage="1" showErrorMessage="1" prompt="Navigation link to Budget Summary worksheet" sqref="K1" xr:uid="{00000000-0002-0000-0100-000003000000}"/>
    <dataValidation allowBlank="1" showInputMessage="1" showErrorMessage="1" prompt="Create an Itemized Expense list in this worksheet. Use slicer in cell E5 to filter expenses by category" sqref="A1" xr:uid="{00000000-0002-0000-0100-000002000000}"/>
    <dataValidation allowBlank="1" showInputMessage="1" showErrorMessage="1" prompt="Select cell E1 to navigate to Budget Summary worksheet. Enter Expenses in Data table below. A summary of allotted, used and remaining funds is in row 4" sqref="B1:C1" xr:uid="{00000000-0002-0000-0100-000001000000}"/>
    <dataValidation allowBlank="1" showInputMessage="1" showErrorMessage="1" prompt="Title of this worksheet is in cells B2 and C2" sqref="B2" xr:uid="{00000000-0002-0000-0100-000000000000}"/>
  </dataValidations>
  <hyperlinks>
    <hyperlink ref="K1" location="'BUDGET SUMMARY'!A1" tooltip="Select to navigate to Budget Summary worksheet" display="Budget Summary" xr:uid="{99694E70-3ADF-4531-9A51-E16D44806311}"/>
  </hyperlinks>
  <printOptions horizontalCentered="1"/>
  <pageMargins left="0.4" right="0.4" top="0.4" bottom="0.4" header="0.3" footer="0.3"/>
  <pageSetup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F1D114D-3B3F-4C83-A395-CE69DFF57D22}">
            <x14:dataBar minLength="0" maxLength="100" gradient="0">
              <x14:cfvo type="autoMin"/>
              <x14:cfvo type="autoMax"/>
              <x14:negativeFillColor rgb="FFFF0000"/>
              <x14:axisColor rgb="FF000000"/>
            </x14:dataBar>
          </x14:cfRule>
          <xm:sqref>G6:J131</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ProjectSchedule</vt:lpstr>
      <vt:lpstr>BUDGET SUMMARY</vt:lpstr>
      <vt:lpstr>ITEMIZED EXPENSES</vt:lpstr>
      <vt:lpstr>AllottedFunds</vt:lpstr>
      <vt:lpstr>ColumnTitle2</vt:lpstr>
      <vt:lpstr>ColumnTitleRegion1..D4.2</vt:lpstr>
      <vt:lpstr>Display_Week</vt:lpstr>
      <vt:lpstr>FundsRemainingLabel</vt:lpstr>
      <vt:lpstr>FundsUsed</vt:lpstr>
      <vt:lpstr>FundsUsedLabel</vt:lpstr>
      <vt:lpstr>'ITEMIZED EXPENSES'!Print_Titles</vt:lpstr>
      <vt:lpstr>ProjectSchedule!Print_Titles</vt:lpstr>
      <vt:lpstr>Project_Start</vt:lpstr>
      <vt:lpstr>RowTitleRegion1..C11</vt:lpstr>
      <vt:lpstr>ProjectSchedule!task_end</vt:lpstr>
      <vt:lpstr>ProjectSchedule!task_progress</vt:lpstr>
      <vt:lpstr>ProjectSchedule!task_start</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2021-12-09T13:30:19Z</dcterms:modified>
</cp:coreProperties>
</file>