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<sst xmlns="http://schemas.openxmlformats.org/spreadsheetml/2006/main" count="115" uniqueCount="89">
  <si>
    <t>BILL OF MATERIALS</t>
  </si>
  <si>
    <t>Version 1.0</t>
  </si>
  <si>
    <t>SUBSYSTEM</t>
  </si>
  <si>
    <t>PART</t>
  </si>
  <si>
    <t>PART NAME</t>
  </si>
  <si>
    <t>LINK TO PART</t>
  </si>
  <si>
    <t>EXTENDED?</t>
  </si>
  <si>
    <t>COST</t>
  </si>
  <si>
    <t>NUMBER NEEDED</t>
  </si>
  <si>
    <t>LINE COST</t>
  </si>
  <si>
    <t>microcontroller module</t>
  </si>
  <si>
    <t>USB to Serial</t>
  </si>
  <si>
    <t>CH340C</t>
  </si>
  <si>
    <t>https://jlcpcb.com/partdetail/wch_jiangsu_Qin_heng-CH340C/C84681</t>
  </si>
  <si>
    <t xml:space="preserve">USB </t>
  </si>
  <si>
    <t>C404969 --- MicroXNJ</t>
  </si>
  <si>
    <t>https://jlcpcb.com/partdetail/ShouHan-MicroXNJ/C404969</t>
  </si>
  <si>
    <t>EEEPROM</t>
  </si>
  <si>
    <t>CAT24C256WI-GT3</t>
  </si>
  <si>
    <t>https://jlcpcb.com/partdetail/Onsemi-CAT24C256WIGT3/C79987</t>
  </si>
  <si>
    <t>USB_B_micro</t>
  </si>
  <si>
    <t>MicroXNJ</t>
  </si>
  <si>
    <t>Conn_01x10_Pin</t>
  </si>
  <si>
    <t>B-2100S06P-A110</t>
  </si>
  <si>
    <t>https://jlcpcb.com/partdetail/125655-B_2100S06PA110/C124380</t>
  </si>
  <si>
    <t>Conn_01x24_Pin</t>
  </si>
  <si>
    <t>Conn_01x24_Socket</t>
  </si>
  <si>
    <t>2685Y-240CNG1MNA01</t>
  </si>
  <si>
    <t>https://jlcpcb.com/partdetail/Hoauc-2685Y240CNG1MNA01/C350289</t>
  </si>
  <si>
    <t>power module</t>
  </si>
  <si>
    <t>Battery Management Charger</t>
  </si>
  <si>
    <t>TP4054-42-SOT25R</t>
  </si>
  <si>
    <t>https://jlcpcb.com/partdetail/33539-TP4054_42SOT25R/C32574</t>
  </si>
  <si>
    <t>TOTAL COST (excl. Extended)</t>
  </si>
  <si>
    <t>TOTAL NUMBER OF EXTENDED PARTS</t>
  </si>
  <si>
    <t>TOTAL COST FOR FIVE BOARDS</t>
  </si>
  <si>
    <t>Voltage Regulator</t>
  </si>
  <si>
    <t>HT75</t>
  </si>
  <si>
    <t>https://jlcpcb.com/partdetail/HoltekSemicon-HT75331/C14289</t>
  </si>
  <si>
    <t>Microcontroller</t>
  </si>
  <si>
    <t>Battery Cell</t>
  </si>
  <si>
    <t>MY-18650-01</t>
  </si>
  <si>
    <t>https://jlcpcb.com/partdetail/Myoung-MY_1865001/C2979183</t>
  </si>
  <si>
    <t>Power Module</t>
  </si>
  <si>
    <t>10uF Capacitor</t>
  </si>
  <si>
    <t>CL10A106KP8NNNC</t>
  </si>
  <si>
    <t>https://jlcpcb.com/partdetail/20411-CL10A106KP8NNNC/C19702</t>
  </si>
  <si>
    <t>Sensor Module</t>
  </si>
  <si>
    <t>Conn_01x02_PIn</t>
  </si>
  <si>
    <t>D_Schottky</t>
  </si>
  <si>
    <t>SS14</t>
  </si>
  <si>
    <t>https://jlcpcb.com/partdetail/mdd_microdiode_electronics-SS14/C2480</t>
  </si>
  <si>
    <t>Total Parts Cost</t>
  </si>
  <si>
    <t>Power Switching IC</t>
  </si>
  <si>
    <t>TPS2115ADRBR</t>
  </si>
  <si>
    <t>https://jlcpcb.com/partdetail/TexasInstruments-TPS2115ADRBR/C140321</t>
  </si>
  <si>
    <t>Total Assembly Cost</t>
  </si>
  <si>
    <t>Resistor 10k</t>
  </si>
  <si>
    <t>0805W8F1002T5E</t>
  </si>
  <si>
    <t>https://jlcpcb.com/parts/2nd/Resistors/Chip_Resistor_Surface_Mount_4</t>
  </si>
  <si>
    <t>Remaining Budget</t>
  </si>
  <si>
    <t>Resistor 680</t>
  </si>
  <si>
    <t>0603WAF6800T5E</t>
  </si>
  <si>
    <t>https://jlcpcb.com/partdetail/23955-0603WAF6800T5E/C23228</t>
  </si>
  <si>
    <t>0.1uF Capacitor</t>
  </si>
  <si>
    <t>CL31B104KBCNNNC</t>
  </si>
  <si>
    <t>https://jlcpcb.com/partdetail/25237-CL31B104KBCNNNC/C24497</t>
  </si>
  <si>
    <t>Resistor 2k</t>
  </si>
  <si>
    <t>1206W4F2001T5E</t>
  </si>
  <si>
    <t>https://jlcpcb.com/partdetail/18632-1206W4F2001T5E/C17944</t>
  </si>
  <si>
    <t>1uF Capacitor</t>
  </si>
  <si>
    <t>CL05A105KA5NQNC</t>
  </si>
  <si>
    <t>https://jlcpcb.com/partdetail/53938-CL05A105KA5NQNC/C52923</t>
  </si>
  <si>
    <t>Red LED</t>
  </si>
  <si>
    <t>NCD0805R1</t>
  </si>
  <si>
    <t>https://jlcpcb.com/partdetail/85425-NCD0805R1/C84256</t>
  </si>
  <si>
    <t>Resistor 1k</t>
  </si>
  <si>
    <t>1206W4F1001T5</t>
  </si>
  <si>
    <t>https://jlcpcb.com/partdetail/uni_royal_uniroyal_elec-1206W4F1001T5/C4410</t>
  </si>
  <si>
    <t>sensor module</t>
  </si>
  <si>
    <t>Humidity and Temperature Sensor</t>
  </si>
  <si>
    <t>AHT21</t>
  </si>
  <si>
    <t>https://jlcpcb.com/partdetail/Aosong_guangzhou_Elec-AHT21/C2827328</t>
  </si>
  <si>
    <t>Photoresistor</t>
  </si>
  <si>
    <t>GL5549</t>
  </si>
  <si>
    <t>https://jlcpcb.com/partdetail/Senba_SensingTech-GL5549/C125631</t>
  </si>
  <si>
    <t>Resistor 150k</t>
  </si>
  <si>
    <t>0402WGF1503TCE</t>
  </si>
  <si>
    <t>https://jlcpcb.com/partdetail/26498-0402WGF1503TCE/C25755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</si>
</sst>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Nunito"/>
    </font>
    <font>
      <b/>
      <sz val="10.0"/>
      <color theme="1"/>
      <name val="Nunito"/>
    </font>
    <font>
      <u/>
      <sz val="10.0"/>
      <color rgb="FF0000FF"/>
      <name val="Nunito"/>
    </font>
    <font>
      <u/>
      <sz val="10.0"/>
      <color rgb="FF0000FF"/>
      <name val="Nunito"/>
    </font>
    <font>
      <color theme="1"/>
      <name val="Nunito"/>
    </font>
    <font>
      <sz val="11.0"/>
      <color rgb="FFF7981D"/>
      <name val="Nuni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 shrinkToFit="0" wrapText="1"/>
    </xf>
    <xf borderId="2" fillId="0" fontId="1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Border="1" applyFont="1"/>
    <xf borderId="5" fillId="0" fontId="1" numFmtId="0" xfId="0" applyBorder="1" applyFont="1"/>
    <xf borderId="1" fillId="0" fontId="5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12" fillId="0" fontId="1" numFmtId="0" xfId="0" applyBorder="1" applyFont="1"/>
    <xf borderId="0" fillId="0" fontId="5" numFmtId="0" xfId="0" applyFont="1"/>
    <xf borderId="0" fillId="0" fontId="1" numFmtId="0" xfId="0" applyAlignment="1" applyFont="1">
      <alignment readingOrder="0" shrinkToFit="0" wrapText="1"/>
    </xf>
    <xf borderId="0" fillId="0" fontId="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jlcpcb.com/partdetail/85425-NCD0805R1/C84256" TargetMode="External"/><Relationship Id="rId22" Type="http://schemas.openxmlformats.org/officeDocument/2006/relationships/hyperlink" Target="https://jlcpcb.com/partdetail/Aosong_guangzhou_Elec-AHT21/C2827328" TargetMode="External"/><Relationship Id="rId21" Type="http://schemas.openxmlformats.org/officeDocument/2006/relationships/hyperlink" Target="https://jlcpcb.com/partdetail/uni_royal_uniroyal_elec-1206W4F1001T5/C4410" TargetMode="External"/><Relationship Id="rId24" Type="http://schemas.openxmlformats.org/officeDocument/2006/relationships/hyperlink" Target="https://jlcpcb.com/partdetail/26498-0402WGF1503TCE/C25755" TargetMode="External"/><Relationship Id="rId23" Type="http://schemas.openxmlformats.org/officeDocument/2006/relationships/hyperlink" Target="https://jlcpcb.com/partdetail/Senba_SensingTech-GL5549/C125631" TargetMode="External"/><Relationship Id="rId1" Type="http://schemas.openxmlformats.org/officeDocument/2006/relationships/hyperlink" Target="https://jlcpcb.com/partdetail/wch_jiangsu_Qin_heng-CH340C/C84681" TargetMode="External"/><Relationship Id="rId2" Type="http://schemas.openxmlformats.org/officeDocument/2006/relationships/hyperlink" Target="https://jlcpcb.com/partdetail/ShouHan-MicroXNJ/C404969" TargetMode="External"/><Relationship Id="rId3" Type="http://schemas.openxmlformats.org/officeDocument/2006/relationships/hyperlink" Target="https://jlcpcb.com/partdetail/Onsemi-CAT24C256WIGT3/C79987" TargetMode="External"/><Relationship Id="rId4" Type="http://schemas.openxmlformats.org/officeDocument/2006/relationships/hyperlink" Target="https://jlcpcb.com/partdetail/ShouHan-MicroXNJ/C404969" TargetMode="External"/><Relationship Id="rId9" Type="http://schemas.openxmlformats.org/officeDocument/2006/relationships/hyperlink" Target="https://jlcpcb.com/partdetail/HoltekSemicon-HT75331/C14289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jlcpcb.com/partdetail/125655-B_2100S06PA110/C124380" TargetMode="External"/><Relationship Id="rId6" Type="http://schemas.openxmlformats.org/officeDocument/2006/relationships/hyperlink" Target="https://jlcpcb.com/partdetail/125655-B_2100S06PA110/C124380" TargetMode="External"/><Relationship Id="rId7" Type="http://schemas.openxmlformats.org/officeDocument/2006/relationships/hyperlink" Target="https://jlcpcb.com/partdetail/Hoauc-2685Y240CNG1MNA01/C350289" TargetMode="External"/><Relationship Id="rId8" Type="http://schemas.openxmlformats.org/officeDocument/2006/relationships/hyperlink" Target="https://jlcpcb.com/partdetail/33539-TP4054_42SOT25R/C32574" TargetMode="External"/><Relationship Id="rId11" Type="http://schemas.openxmlformats.org/officeDocument/2006/relationships/hyperlink" Target="https://jlcpcb.com/partdetail/20411-CL10A106KP8NNNC/C19702" TargetMode="External"/><Relationship Id="rId10" Type="http://schemas.openxmlformats.org/officeDocument/2006/relationships/hyperlink" Target="https://jlcpcb.com/partdetail/Myoung-MY_1865001/C2979183" TargetMode="External"/><Relationship Id="rId13" Type="http://schemas.openxmlformats.org/officeDocument/2006/relationships/hyperlink" Target="https://jlcpcb.com/partdetail/mdd_microdiode_electronics-SS14/C2480" TargetMode="External"/><Relationship Id="rId12" Type="http://schemas.openxmlformats.org/officeDocument/2006/relationships/hyperlink" Target="https://jlcpcb.com/partdetail/125655-B_2100S06PA110/C124380" TargetMode="External"/><Relationship Id="rId15" Type="http://schemas.openxmlformats.org/officeDocument/2006/relationships/hyperlink" Target="https://jlcpcb.com/parts/2nd/Resistors/Chip_Resistor_Surface_Mount_4" TargetMode="External"/><Relationship Id="rId14" Type="http://schemas.openxmlformats.org/officeDocument/2006/relationships/hyperlink" Target="https://jlcpcb.com/partdetail/TexasInstruments-TPS2115ADRBR/C140321" TargetMode="External"/><Relationship Id="rId17" Type="http://schemas.openxmlformats.org/officeDocument/2006/relationships/hyperlink" Target="https://jlcpcb.com/partdetail/25237-CL31B104KBCNNNC/C24497" TargetMode="External"/><Relationship Id="rId16" Type="http://schemas.openxmlformats.org/officeDocument/2006/relationships/hyperlink" Target="https://jlcpcb.com/partdetail/23955-0603WAF6800T5E/C23228" TargetMode="External"/><Relationship Id="rId19" Type="http://schemas.openxmlformats.org/officeDocument/2006/relationships/hyperlink" Target="https://jlcpcb.com/partdetail/53938-CL05A105KA5NQNC/C52923" TargetMode="External"/><Relationship Id="rId18" Type="http://schemas.openxmlformats.org/officeDocument/2006/relationships/hyperlink" Target="https://jlcpcb.com/partdetail/18632-1206W4F2001T5E/C17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2" max="2" width="18.75"/>
    <col customWidth="1" min="3" max="3" width="27.25"/>
    <col customWidth="1" min="4" max="4" width="20.88"/>
    <col customWidth="1" min="5" max="5" width="24.75"/>
    <col customWidth="1" min="6" max="6" width="11.63"/>
    <col customWidth="1" min="7" max="7" width="8.38"/>
    <col customWidth="1" min="8" max="8" width="16.13"/>
    <col customWidth="1" min="9" max="9" width="10.63"/>
    <col customWidth="1" min="15" max="15" width="24.75"/>
    <col customWidth="1" min="16" max="16" width="26.38"/>
    <col customWidth="1" min="17" max="17" width="27.38"/>
  </cols>
  <sheetData>
    <row r="1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3" t="s">
        <v>0</v>
      </c>
      <c r="C2" s="1"/>
      <c r="D2" s="1"/>
      <c r="E2" s="2"/>
      <c r="F2" s="1"/>
      <c r="G2" s="1"/>
      <c r="H2" s="4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6.5" customHeight="1">
      <c r="A4" s="1"/>
      <c r="B4" s="5" t="s">
        <v>2</v>
      </c>
      <c r="C4" s="5" t="s">
        <v>3</v>
      </c>
      <c r="D4" s="5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7" t="s">
        <v>10</v>
      </c>
      <c r="C5" s="7" t="s">
        <v>11</v>
      </c>
      <c r="D5" s="7" t="s">
        <v>12</v>
      </c>
      <c r="E5" s="8" t="s">
        <v>13</v>
      </c>
      <c r="F5" s="7">
        <v>1.0</v>
      </c>
      <c r="G5" s="7">
        <v>0.47</v>
      </c>
      <c r="H5" s="7">
        <v>1.0</v>
      </c>
      <c r="I5" s="9">
        <f t="shared" ref="I5:I28" si="1">G5*H5</f>
        <v>0.47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7" t="s">
        <v>10</v>
      </c>
      <c r="C6" s="7" t="s">
        <v>14</v>
      </c>
      <c r="D6" s="7" t="s">
        <v>15</v>
      </c>
      <c r="E6" s="8" t="s">
        <v>16</v>
      </c>
      <c r="F6" s="7">
        <v>1.0</v>
      </c>
      <c r="G6" s="7">
        <v>0.03</v>
      </c>
      <c r="H6" s="7">
        <v>1.0</v>
      </c>
      <c r="I6" s="9">
        <f t="shared" si="1"/>
        <v>0.03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7" t="s">
        <v>10</v>
      </c>
      <c r="C7" s="7" t="s">
        <v>17</v>
      </c>
      <c r="D7" s="7" t="s">
        <v>18</v>
      </c>
      <c r="E7" s="10" t="s">
        <v>19</v>
      </c>
      <c r="F7" s="7">
        <v>1.0</v>
      </c>
      <c r="G7" s="7">
        <v>0.43</v>
      </c>
      <c r="H7" s="7">
        <v>1.0</v>
      </c>
      <c r="I7" s="9">
        <f t="shared" si="1"/>
        <v>0.43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7" t="s">
        <v>10</v>
      </c>
      <c r="C8" s="7" t="s">
        <v>20</v>
      </c>
      <c r="D8" s="7" t="s">
        <v>21</v>
      </c>
      <c r="E8" s="8" t="s">
        <v>16</v>
      </c>
      <c r="F8" s="7">
        <v>1.0</v>
      </c>
      <c r="G8" s="7">
        <v>0.03</v>
      </c>
      <c r="H8" s="7">
        <v>1.0</v>
      </c>
      <c r="I8" s="9">
        <f t="shared" si="1"/>
        <v>0.03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7" t="s">
        <v>10</v>
      </c>
      <c r="C9" s="7" t="s">
        <v>22</v>
      </c>
      <c r="D9" s="7" t="s">
        <v>23</v>
      </c>
      <c r="E9" s="10" t="s">
        <v>24</v>
      </c>
      <c r="F9" s="7">
        <v>1.0</v>
      </c>
      <c r="G9" s="7">
        <v>0.1</v>
      </c>
      <c r="H9" s="7">
        <v>2.0</v>
      </c>
      <c r="I9" s="9">
        <f t="shared" si="1"/>
        <v>0.2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7" t="s">
        <v>10</v>
      </c>
      <c r="C10" s="7" t="s">
        <v>25</v>
      </c>
      <c r="D10" s="7" t="s">
        <v>23</v>
      </c>
      <c r="E10" s="10" t="s">
        <v>24</v>
      </c>
      <c r="F10" s="7">
        <v>1.0</v>
      </c>
      <c r="G10" s="7">
        <v>0.1</v>
      </c>
      <c r="H10" s="7">
        <v>4.0</v>
      </c>
      <c r="I10" s="9">
        <f t="shared" si="1"/>
        <v>0.4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7" t="s">
        <v>10</v>
      </c>
      <c r="C11" s="7" t="s">
        <v>26</v>
      </c>
      <c r="D11" s="7" t="s">
        <v>27</v>
      </c>
      <c r="E11" s="8" t="s">
        <v>28</v>
      </c>
      <c r="F11" s="7">
        <v>1.0</v>
      </c>
      <c r="G11" s="7">
        <v>0.1</v>
      </c>
      <c r="H11" s="7">
        <v>4.0</v>
      </c>
      <c r="I11" s="9">
        <f t="shared" si="1"/>
        <v>0.4</v>
      </c>
      <c r="J11" s="1"/>
      <c r="K11" s="4"/>
      <c r="L11" s="1"/>
      <c r="M11" s="1"/>
      <c r="N11" s="1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7" t="s">
        <v>29</v>
      </c>
      <c r="C12" s="7" t="s">
        <v>30</v>
      </c>
      <c r="D12" s="7" t="s">
        <v>31</v>
      </c>
      <c r="E12" s="8" t="s">
        <v>32</v>
      </c>
      <c r="F12" s="7">
        <v>0.0</v>
      </c>
      <c r="G12" s="7">
        <v>0.14</v>
      </c>
      <c r="H12" s="7">
        <v>1.0</v>
      </c>
      <c r="I12" s="9">
        <f t="shared" si="1"/>
        <v>0.14</v>
      </c>
      <c r="J12" s="1"/>
      <c r="K12" s="4"/>
      <c r="L12" s="4"/>
      <c r="M12" s="1"/>
      <c r="N12" s="11"/>
      <c r="O12" s="12" t="s">
        <v>33</v>
      </c>
      <c r="P12" s="12" t="s">
        <v>34</v>
      </c>
      <c r="Q12" s="13" t="s">
        <v>35</v>
      </c>
      <c r="R12" s="1"/>
      <c r="S12" s="1"/>
      <c r="T12" s="1"/>
      <c r="U12" s="1"/>
      <c r="V12" s="1"/>
      <c r="W12" s="1"/>
      <c r="X12" s="1"/>
      <c r="Y12" s="1"/>
    </row>
    <row r="13">
      <c r="A13" s="1"/>
      <c r="B13" s="7" t="s">
        <v>29</v>
      </c>
      <c r="C13" s="7" t="s">
        <v>36</v>
      </c>
      <c r="D13" s="7" t="s">
        <v>37</v>
      </c>
      <c r="E13" s="8" t="s">
        <v>38</v>
      </c>
      <c r="F13" s="7">
        <v>0.0</v>
      </c>
      <c r="G13" s="7">
        <v>0.13</v>
      </c>
      <c r="H13" s="7">
        <v>1.0</v>
      </c>
      <c r="I13" s="9">
        <f t="shared" si="1"/>
        <v>0.13</v>
      </c>
      <c r="J13" s="1"/>
      <c r="K13" s="1"/>
      <c r="L13" s="1"/>
      <c r="M13" s="1"/>
      <c r="N13" s="14" t="s">
        <v>39</v>
      </c>
      <c r="O13" s="1">
        <f>SUM(I5:I11)</f>
        <v>1.96</v>
      </c>
      <c r="P13" s="1">
        <f>SUM(F5:F11)</f>
        <v>7</v>
      </c>
      <c r="Q13" s="15">
        <f t="shared" ref="Q13:Q15" si="2">O13*5+(P13*3)</f>
        <v>30.8</v>
      </c>
      <c r="R13" s="1"/>
      <c r="S13" s="1"/>
      <c r="T13" s="1"/>
      <c r="U13" s="1"/>
      <c r="V13" s="1"/>
      <c r="W13" s="1"/>
      <c r="X13" s="1"/>
      <c r="Y13" s="1"/>
    </row>
    <row r="14">
      <c r="A14" s="1"/>
      <c r="B14" s="7" t="s">
        <v>29</v>
      </c>
      <c r="C14" s="7" t="s">
        <v>40</v>
      </c>
      <c r="D14" s="7" t="s">
        <v>41</v>
      </c>
      <c r="E14" s="10" t="s">
        <v>42</v>
      </c>
      <c r="F14" s="7">
        <v>0.0</v>
      </c>
      <c r="G14" s="7">
        <v>0.31</v>
      </c>
      <c r="H14" s="7">
        <v>1.0</v>
      </c>
      <c r="I14" s="9">
        <f t="shared" si="1"/>
        <v>0.31</v>
      </c>
      <c r="J14" s="1"/>
      <c r="K14" s="1"/>
      <c r="L14" s="1"/>
      <c r="M14" s="1"/>
      <c r="N14" s="14" t="s">
        <v>43</v>
      </c>
      <c r="O14" s="1">
        <f>sum(I12:I25)</f>
        <v>2.59</v>
      </c>
      <c r="P14" s="1">
        <f>sum(F12:F25)</f>
        <v>1</v>
      </c>
      <c r="Q14" s="15">
        <f t="shared" si="2"/>
        <v>15.95</v>
      </c>
      <c r="R14" s="1"/>
      <c r="S14" s="1"/>
      <c r="T14" s="1"/>
      <c r="U14" s="1"/>
      <c r="V14" s="1"/>
      <c r="W14" s="1"/>
      <c r="X14" s="1"/>
      <c r="Y14" s="1"/>
    </row>
    <row r="15">
      <c r="A15" s="1"/>
      <c r="B15" s="7" t="s">
        <v>29</v>
      </c>
      <c r="C15" s="7" t="s">
        <v>44</v>
      </c>
      <c r="D15" s="7" t="s">
        <v>45</v>
      </c>
      <c r="E15" s="8" t="s">
        <v>46</v>
      </c>
      <c r="F15" s="7">
        <v>0.0</v>
      </c>
      <c r="G15" s="7">
        <v>0.01</v>
      </c>
      <c r="H15" s="7">
        <v>1.0</v>
      </c>
      <c r="I15" s="9">
        <f t="shared" si="1"/>
        <v>0.01</v>
      </c>
      <c r="J15" s="1"/>
      <c r="K15" s="1"/>
      <c r="L15" s="1"/>
      <c r="M15" s="1"/>
      <c r="N15" s="14" t="s">
        <v>47</v>
      </c>
      <c r="O15" s="16">
        <f>sum(I26:I28)</f>
        <v>0.73</v>
      </c>
      <c r="P15" s="16">
        <f>sum(F26:F28)</f>
        <v>2</v>
      </c>
      <c r="Q15" s="17">
        <f t="shared" si="2"/>
        <v>9.65</v>
      </c>
      <c r="R15" s="1"/>
      <c r="S15" s="1"/>
      <c r="T15" s="1"/>
      <c r="U15" s="1"/>
      <c r="V15" s="1"/>
      <c r="W15" s="1"/>
      <c r="X15" s="1"/>
      <c r="Y15" s="1"/>
    </row>
    <row r="16">
      <c r="A16" s="1"/>
      <c r="B16" s="7" t="s">
        <v>29</v>
      </c>
      <c r="C16" s="7" t="s">
        <v>48</v>
      </c>
      <c r="D16" s="7" t="s">
        <v>23</v>
      </c>
      <c r="E16" s="10" t="s">
        <v>24</v>
      </c>
      <c r="F16" s="7">
        <v>0.0</v>
      </c>
      <c r="G16" s="7">
        <v>0.1</v>
      </c>
      <c r="H16" s="7">
        <v>1.0</v>
      </c>
      <c r="I16" s="9">
        <f t="shared" si="1"/>
        <v>0.1</v>
      </c>
      <c r="J16" s="1"/>
      <c r="K16" s="1"/>
      <c r="L16" s="1"/>
      <c r="M16" s="1"/>
      <c r="N16" s="18"/>
      <c r="O16" s="1"/>
      <c r="P16" s="1"/>
      <c r="Q16" s="15"/>
      <c r="R16" s="1"/>
      <c r="S16" s="1"/>
      <c r="T16" s="1"/>
      <c r="U16" s="1"/>
      <c r="V16" s="1"/>
      <c r="W16" s="1"/>
      <c r="X16" s="1"/>
      <c r="Y16" s="1"/>
    </row>
    <row r="17">
      <c r="A17" s="1"/>
      <c r="B17" s="7" t="s">
        <v>29</v>
      </c>
      <c r="C17" s="7" t="s">
        <v>49</v>
      </c>
      <c r="D17" s="7" t="s">
        <v>50</v>
      </c>
      <c r="E17" s="8" t="s">
        <v>51</v>
      </c>
      <c r="F17" s="7">
        <v>0.0</v>
      </c>
      <c r="G17" s="7">
        <v>0.01</v>
      </c>
      <c r="H17" s="7">
        <v>1.0</v>
      </c>
      <c r="I17" s="9">
        <f t="shared" si="1"/>
        <v>0.01</v>
      </c>
      <c r="J17" s="1"/>
      <c r="K17" s="1"/>
      <c r="L17" s="1"/>
      <c r="M17" s="1"/>
      <c r="N17" s="19"/>
      <c r="O17" s="1"/>
      <c r="P17" s="3" t="s">
        <v>52</v>
      </c>
      <c r="Q17" s="20">
        <f>sum(Q13:Q15)</f>
        <v>56.4</v>
      </c>
      <c r="R17" s="1"/>
      <c r="S17" s="1"/>
      <c r="T17" s="1"/>
      <c r="U17" s="1"/>
      <c r="V17" s="1"/>
      <c r="W17" s="1"/>
      <c r="X17" s="1"/>
      <c r="Y17" s="1"/>
    </row>
    <row r="18">
      <c r="A18" s="1"/>
      <c r="B18" s="7" t="s">
        <v>29</v>
      </c>
      <c r="C18" s="7" t="s">
        <v>53</v>
      </c>
      <c r="D18" s="7" t="s">
        <v>54</v>
      </c>
      <c r="E18" s="10" t="s">
        <v>55</v>
      </c>
      <c r="F18" s="7">
        <v>1.0</v>
      </c>
      <c r="G18" s="7">
        <v>1.75</v>
      </c>
      <c r="H18" s="7">
        <v>1.0</v>
      </c>
      <c r="I18" s="9">
        <f t="shared" si="1"/>
        <v>1.75</v>
      </c>
      <c r="J18" s="1"/>
      <c r="K18" s="1"/>
      <c r="L18" s="1"/>
      <c r="M18" s="1"/>
      <c r="N18" s="19"/>
      <c r="O18" s="1"/>
      <c r="P18" s="3" t="s">
        <v>56</v>
      </c>
      <c r="Q18" s="21">
        <f>Q17+12</f>
        <v>68.4</v>
      </c>
      <c r="R18" s="1"/>
      <c r="S18" s="1"/>
      <c r="T18" s="1"/>
      <c r="U18" s="1"/>
      <c r="V18" s="1"/>
      <c r="W18" s="1"/>
      <c r="X18" s="1"/>
      <c r="Y18" s="1"/>
    </row>
    <row r="19">
      <c r="A19" s="1"/>
      <c r="B19" s="7" t="s">
        <v>29</v>
      </c>
      <c r="C19" s="7" t="s">
        <v>57</v>
      </c>
      <c r="D19" s="22" t="s">
        <v>58</v>
      </c>
      <c r="E19" s="10" t="s">
        <v>59</v>
      </c>
      <c r="F19" s="7">
        <v>0.0</v>
      </c>
      <c r="G19" s="7">
        <v>0.01</v>
      </c>
      <c r="H19" s="7">
        <v>1.0</v>
      </c>
      <c r="I19" s="9">
        <f t="shared" si="1"/>
        <v>0.01</v>
      </c>
      <c r="J19" s="1"/>
      <c r="K19" s="1"/>
      <c r="L19" s="1"/>
      <c r="M19" s="1"/>
      <c r="N19" s="23"/>
      <c r="O19" s="24"/>
      <c r="P19" s="25" t="s">
        <v>60</v>
      </c>
      <c r="Q19" s="26">
        <f>70-Q18</f>
        <v>1.6</v>
      </c>
      <c r="R19" s="1"/>
      <c r="S19" s="1"/>
      <c r="T19" s="1"/>
      <c r="U19" s="1"/>
      <c r="V19" s="1"/>
      <c r="W19" s="1"/>
      <c r="X19" s="1"/>
      <c r="Y19" s="1"/>
    </row>
    <row r="20">
      <c r="A20" s="1"/>
      <c r="B20" s="7" t="s">
        <v>29</v>
      </c>
      <c r="C20" s="7" t="s">
        <v>61</v>
      </c>
      <c r="D20" s="7" t="s">
        <v>62</v>
      </c>
      <c r="E20" s="10" t="s">
        <v>63</v>
      </c>
      <c r="F20" s="7">
        <v>0.0</v>
      </c>
      <c r="G20" s="7">
        <v>0.01</v>
      </c>
      <c r="H20" s="7">
        <v>7.0</v>
      </c>
      <c r="I20" s="9">
        <f t="shared" si="1"/>
        <v>0.07</v>
      </c>
      <c r="J20" s="1"/>
      <c r="K20" s="1"/>
      <c r="L20" s="1"/>
      <c r="M20" s="1"/>
      <c r="N20" s="1"/>
      <c r="O20" s="4"/>
      <c r="P20" s="4"/>
      <c r="Q20" s="4"/>
      <c r="R20" s="1"/>
      <c r="S20" s="1"/>
      <c r="T20" s="1"/>
      <c r="U20" s="1"/>
      <c r="V20" s="1"/>
      <c r="W20" s="1"/>
      <c r="X20" s="1"/>
      <c r="Y20" s="1"/>
    </row>
    <row r="21">
      <c r="A21" s="1"/>
      <c r="B21" s="7" t="s">
        <v>29</v>
      </c>
      <c r="C21" s="7" t="s">
        <v>64</v>
      </c>
      <c r="D21" s="7" t="s">
        <v>65</v>
      </c>
      <c r="E21" s="8" t="s">
        <v>66</v>
      </c>
      <c r="F21" s="7">
        <v>0.0</v>
      </c>
      <c r="G21" s="7">
        <v>0.01</v>
      </c>
      <c r="H21" s="7">
        <v>2.0</v>
      </c>
      <c r="I21" s="9">
        <f t="shared" si="1"/>
        <v>0.02</v>
      </c>
      <c r="J21" s="1"/>
      <c r="K21" s="1"/>
      <c r="L21" s="1"/>
      <c r="M21" s="1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7" t="s">
        <v>29</v>
      </c>
      <c r="C22" s="7" t="s">
        <v>67</v>
      </c>
      <c r="D22" s="7" t="s">
        <v>68</v>
      </c>
      <c r="E22" s="8" t="s">
        <v>69</v>
      </c>
      <c r="F22" s="7">
        <v>0.0</v>
      </c>
      <c r="G22" s="7">
        <v>0.01</v>
      </c>
      <c r="H22" s="7">
        <v>1.0</v>
      </c>
      <c r="I22" s="9">
        <f t="shared" si="1"/>
        <v>0.01</v>
      </c>
      <c r="J22" s="1"/>
      <c r="K22" s="1"/>
      <c r="L22" s="1"/>
      <c r="M22" s="1"/>
      <c r="N22" s="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7" t="s">
        <v>29</v>
      </c>
      <c r="C23" s="7" t="s">
        <v>70</v>
      </c>
      <c r="D23" s="7" t="s">
        <v>71</v>
      </c>
      <c r="E23" s="10" t="s">
        <v>72</v>
      </c>
      <c r="F23" s="7">
        <v>0.0</v>
      </c>
      <c r="G23" s="7">
        <v>0.01</v>
      </c>
      <c r="H23" s="7">
        <v>1.0</v>
      </c>
      <c r="I23" s="9">
        <f t="shared" si="1"/>
        <v>0.01</v>
      </c>
      <c r="J23" s="1"/>
      <c r="K23" s="1"/>
      <c r="L23" s="1"/>
      <c r="M23" s="1"/>
      <c r="N23" s="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7" t="s">
        <v>29</v>
      </c>
      <c r="C24" s="7" t="s">
        <v>73</v>
      </c>
      <c r="D24" s="7" t="s">
        <v>74</v>
      </c>
      <c r="E24" s="10" t="s">
        <v>75</v>
      </c>
      <c r="F24" s="7">
        <v>0.0</v>
      </c>
      <c r="G24" s="7">
        <v>0.01</v>
      </c>
      <c r="H24" s="7">
        <v>1.0</v>
      </c>
      <c r="I24" s="9">
        <f t="shared" si="1"/>
        <v>0.01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7" t="s">
        <v>29</v>
      </c>
      <c r="C25" s="7" t="s">
        <v>76</v>
      </c>
      <c r="D25" s="7" t="s">
        <v>77</v>
      </c>
      <c r="E25" s="10" t="s">
        <v>78</v>
      </c>
      <c r="F25" s="7">
        <v>0.0</v>
      </c>
      <c r="G25" s="7">
        <v>0.01</v>
      </c>
      <c r="H25" s="7">
        <v>1.0</v>
      </c>
      <c r="I25" s="9">
        <f t="shared" si="1"/>
        <v>0.01</v>
      </c>
      <c r="J25" s="1"/>
      <c r="K25" s="1"/>
      <c r="L25" s="1"/>
      <c r="M25" s="1"/>
      <c r="N25" s="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7" t="s">
        <v>79</v>
      </c>
      <c r="C26" s="7" t="s">
        <v>80</v>
      </c>
      <c r="D26" s="7" t="s">
        <v>81</v>
      </c>
      <c r="E26" s="10" t="s">
        <v>82</v>
      </c>
      <c r="F26" s="7">
        <v>1.0</v>
      </c>
      <c r="G26" s="7">
        <v>0.68</v>
      </c>
      <c r="H26" s="7">
        <v>1.0</v>
      </c>
      <c r="I26" s="9">
        <f t="shared" si="1"/>
        <v>0.68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7" t="s">
        <v>79</v>
      </c>
      <c r="C27" s="7" t="s">
        <v>83</v>
      </c>
      <c r="D27" s="7" t="s">
        <v>84</v>
      </c>
      <c r="E27" s="10" t="s">
        <v>85</v>
      </c>
      <c r="F27" s="7">
        <v>1.0</v>
      </c>
      <c r="G27" s="7">
        <v>0.04</v>
      </c>
      <c r="H27" s="7">
        <v>1.0</v>
      </c>
      <c r="I27" s="9">
        <f t="shared" si="1"/>
        <v>0.04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7" t="s">
        <v>79</v>
      </c>
      <c r="C28" s="7" t="s">
        <v>86</v>
      </c>
      <c r="D28" s="7" t="s">
        <v>87</v>
      </c>
      <c r="E28" s="10" t="s">
        <v>88</v>
      </c>
      <c r="F28" s="7">
        <v>0.0</v>
      </c>
      <c r="G28" s="7">
        <v>0.01</v>
      </c>
      <c r="H28" s="7">
        <v>1.0</v>
      </c>
      <c r="I28" s="9">
        <f t="shared" si="1"/>
        <v>0.01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27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28"/>
      <c r="F33" s="4"/>
      <c r="G33" s="2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2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2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</sheetData>
  <conditionalFormatting sqref="F1:F997">
    <cfRule type="containsText" dxfId="0" priority="1" operator="containsText" text="1">
      <formula>NOT(ISERROR(SEARCH(("1"),(F1))))</formula>
    </cfRule>
  </conditionalFormatting>
  <conditionalFormatting sqref="B1:B997">
    <cfRule type="containsText" dxfId="1" priority="2" operator="containsText" text="sensor">
      <formula>NOT(ISERROR(SEARCH(("sensor"),(B1))))</formula>
    </cfRule>
  </conditionalFormatting>
  <conditionalFormatting sqref="B1:B997">
    <cfRule type="containsText" dxfId="2" priority="3" operator="containsText" text="power">
      <formula>NOT(ISERROR(SEARCH(("power"),(B1))))</formula>
    </cfRule>
  </conditionalFormatting>
  <conditionalFormatting sqref="B1:B997">
    <cfRule type="containsText" dxfId="3" priority="4" operator="containsText" text="microcontroller">
      <formula>NOT(ISERROR(SEARCH(("microcontroller"),(B1))))</formula>
    </cfRule>
  </conditionalFormatting>
  <conditionalFormatting sqref="B1:B997">
    <cfRule type="containsText" dxfId="4" priority="5" operator="containsText" text="interfacing">
      <formula>NOT(ISERROR(SEARCH(("interfacing"),(B1))))</formula>
    </cfRule>
  </conditionalFormatting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</hyperlinks>
  <printOptions horizontalCentered="1"/>
  <pageMargins bottom="0.75" footer="0.0" header="0.0" left="0.7" right="0.7" top="0.75"/>
  <pageSetup fitToHeight="0" paperSize="9" cellComments="atEnd" orientation="landscape" pageOrder="overThenDown"/>
  <drawing r:id="rId25"/>
</worksheet>
</file>